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yu-my.sharepoint.com/personal/jiet3684_hanyang_ac_kr/Documents/"/>
    </mc:Choice>
  </mc:AlternateContent>
  <xr:revisionPtr revIDLastSave="4492" documentId="11_20206B3795C7A0836B02CE998F0D84DA4D19828D" xr6:coauthVersionLast="47" xr6:coauthVersionMax="47" xr10:uidLastSave="{7D5C0DA0-2814-469E-A88E-3786E6E1BAA8}"/>
  <bookViews>
    <workbookView xWindow="-120" yWindow="-120" windowWidth="29040" windowHeight="15840" firstSheet="6" activeTab="6" xr2:uid="{00000000-000D-0000-FFFF-FFFF00000000}"/>
  </bookViews>
  <sheets>
    <sheet name="Small" sheetId="1" r:id="rId1"/>
    <sheet name="Large" sheetId="3" r:id="rId2"/>
    <sheet name="Synthetic" sheetId="5" r:id="rId3"/>
    <sheet name="CPU" sheetId="6" r:id="rId4"/>
    <sheet name="Collecting" sheetId="7" r:id="rId5"/>
    <sheet name="Binding" sheetId="8" r:id="rId6"/>
    <sheet name="Dataset" sheetId="4" r:id="rId7"/>
    <sheet name="small_block" sheetId="2" r:id="rId8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4" i="8" l="1"/>
  <c r="J24" i="8"/>
  <c r="J3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" i="8"/>
  <c r="D48" i="7"/>
  <c r="E48" i="7"/>
  <c r="C48" i="7"/>
  <c r="C27" i="7"/>
  <c r="D27" i="7"/>
  <c r="E27" i="7"/>
  <c r="C28" i="7"/>
  <c r="D28" i="7"/>
  <c r="E28" i="7"/>
  <c r="C29" i="7"/>
  <c r="D29" i="7"/>
  <c r="E29" i="7"/>
  <c r="C30" i="7"/>
  <c r="D30" i="7"/>
  <c r="E30" i="7"/>
  <c r="C31" i="7"/>
  <c r="D31" i="7"/>
  <c r="E31" i="7"/>
  <c r="C32" i="7"/>
  <c r="D32" i="7"/>
  <c r="E32" i="7"/>
  <c r="C33" i="7"/>
  <c r="D33" i="7"/>
  <c r="E33" i="7"/>
  <c r="C34" i="7"/>
  <c r="D34" i="7"/>
  <c r="E34" i="7"/>
  <c r="C35" i="7"/>
  <c r="D35" i="7"/>
  <c r="E35" i="7"/>
  <c r="C36" i="7"/>
  <c r="D36" i="7"/>
  <c r="E36" i="7"/>
  <c r="C37" i="7"/>
  <c r="D37" i="7"/>
  <c r="E37" i="7"/>
  <c r="C38" i="7"/>
  <c r="D38" i="7"/>
  <c r="E38" i="7"/>
  <c r="C39" i="7"/>
  <c r="D39" i="7"/>
  <c r="E39" i="7"/>
  <c r="C40" i="7"/>
  <c r="D40" i="7"/>
  <c r="E40" i="7"/>
  <c r="C41" i="7"/>
  <c r="D41" i="7"/>
  <c r="E41" i="7"/>
  <c r="C42" i="7"/>
  <c r="D42" i="7"/>
  <c r="E42" i="7"/>
  <c r="C43" i="7"/>
  <c r="D43" i="7"/>
  <c r="E43" i="7"/>
  <c r="C44" i="7"/>
  <c r="D44" i="7"/>
  <c r="E44" i="7"/>
  <c r="C45" i="7"/>
  <c r="D45" i="7"/>
  <c r="E45" i="7"/>
  <c r="C46" i="7"/>
  <c r="D46" i="7"/>
  <c r="E46" i="7"/>
  <c r="C47" i="7"/>
  <c r="D47" i="7"/>
  <c r="E47" i="7"/>
  <c r="E26" i="7"/>
  <c r="D26" i="7"/>
  <c r="C26" i="7"/>
  <c r="N24" i="6"/>
  <c r="O24" i="6"/>
  <c r="P24" i="6"/>
  <c r="M24" i="6"/>
  <c r="M3" i="6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" i="6"/>
  <c r="O3" i="6"/>
  <c r="P3" i="6"/>
  <c r="O4" i="6"/>
  <c r="P4" i="6"/>
  <c r="O5" i="6"/>
  <c r="P5" i="6"/>
  <c r="O6" i="6"/>
  <c r="P6" i="6"/>
  <c r="O7" i="6"/>
  <c r="P7" i="6"/>
  <c r="O8" i="6"/>
  <c r="P8" i="6"/>
  <c r="O9" i="6"/>
  <c r="P9" i="6"/>
  <c r="O10" i="6"/>
  <c r="P10" i="6"/>
  <c r="O11" i="6"/>
  <c r="P11" i="6"/>
  <c r="O12" i="6"/>
  <c r="P12" i="6"/>
  <c r="O13" i="6"/>
  <c r="P13" i="6"/>
  <c r="O14" i="6"/>
  <c r="P14" i="6"/>
  <c r="O15" i="6"/>
  <c r="P15" i="6"/>
  <c r="O16" i="6"/>
  <c r="P16" i="6"/>
  <c r="O17" i="6"/>
  <c r="P17" i="6"/>
  <c r="O18" i="6"/>
  <c r="P18" i="6"/>
  <c r="O19" i="6"/>
  <c r="P19" i="6"/>
  <c r="O20" i="6"/>
  <c r="P20" i="6"/>
  <c r="O21" i="6"/>
  <c r="P21" i="6"/>
  <c r="O22" i="6"/>
  <c r="P22" i="6"/>
  <c r="O23" i="6"/>
  <c r="P23" i="6"/>
  <c r="P2" i="6"/>
  <c r="O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" i="6"/>
  <c r="O63" i="5"/>
  <c r="P63" i="5"/>
  <c r="Q63" i="5"/>
  <c r="R63" i="5"/>
  <c r="N63" i="5"/>
  <c r="O62" i="5"/>
  <c r="P62" i="5"/>
  <c r="Q62" i="5"/>
  <c r="R62" i="5"/>
  <c r="N62" i="5"/>
  <c r="O61" i="5"/>
  <c r="P61" i="5"/>
  <c r="Q61" i="5"/>
  <c r="R61" i="5"/>
  <c r="N61" i="5"/>
  <c r="N55" i="5"/>
  <c r="O55" i="5"/>
  <c r="P55" i="5"/>
  <c r="Q55" i="5"/>
  <c r="R55" i="5"/>
  <c r="N56" i="5"/>
  <c r="O56" i="5"/>
  <c r="P56" i="5"/>
  <c r="Q56" i="5"/>
  <c r="R56" i="5"/>
  <c r="N57" i="5"/>
  <c r="O57" i="5"/>
  <c r="P57" i="5"/>
  <c r="Q57" i="5"/>
  <c r="R57" i="5"/>
  <c r="N58" i="5"/>
  <c r="O58" i="5"/>
  <c r="P58" i="5"/>
  <c r="Q58" i="5"/>
  <c r="R58" i="5"/>
  <c r="N59" i="5"/>
  <c r="O59" i="5"/>
  <c r="P59" i="5"/>
  <c r="Q59" i="5"/>
  <c r="R59" i="5"/>
  <c r="R54" i="5"/>
  <c r="Q54" i="5"/>
  <c r="P54" i="5"/>
  <c r="O54" i="5"/>
  <c r="N54" i="5"/>
  <c r="X29" i="3"/>
  <c r="W29" i="3"/>
  <c r="X27" i="3"/>
  <c r="W27" i="3"/>
  <c r="S27" i="3"/>
  <c r="S29" i="3"/>
  <c r="N29" i="3"/>
  <c r="K29" i="3"/>
  <c r="O27" i="3"/>
  <c r="N27" i="3"/>
  <c r="K27" i="3"/>
  <c r="J28" i="3"/>
  <c r="G27" i="3"/>
  <c r="F27" i="3"/>
  <c r="C27" i="3"/>
  <c r="R18" i="3"/>
  <c r="S18" i="3"/>
  <c r="W18" i="3"/>
  <c r="X18" i="3"/>
  <c r="R19" i="3"/>
  <c r="S19" i="3"/>
  <c r="W19" i="3"/>
  <c r="X19" i="3"/>
  <c r="R20" i="3"/>
  <c r="S20" i="3"/>
  <c r="W20" i="3"/>
  <c r="X20" i="3"/>
  <c r="R21" i="3"/>
  <c r="S21" i="3"/>
  <c r="W21" i="3"/>
  <c r="X21" i="3"/>
  <c r="R22" i="3"/>
  <c r="S22" i="3"/>
  <c r="W22" i="3"/>
  <c r="X22" i="3"/>
  <c r="R23" i="3"/>
  <c r="S23" i="3"/>
  <c r="W23" i="3"/>
  <c r="X23" i="3"/>
  <c r="R24" i="3"/>
  <c r="S24" i="3"/>
  <c r="W24" i="3"/>
  <c r="X24" i="3"/>
  <c r="R25" i="3"/>
  <c r="S25" i="3"/>
  <c r="W25" i="3"/>
  <c r="X25" i="3"/>
  <c r="X17" i="3"/>
  <c r="W17" i="3"/>
  <c r="S17" i="3"/>
  <c r="R17" i="3"/>
  <c r="T28" i="3"/>
  <c r="U28" i="3"/>
  <c r="V28" i="3"/>
  <c r="L28" i="3"/>
  <c r="M28" i="3"/>
  <c r="D28" i="3"/>
  <c r="E28" i="3"/>
  <c r="J18" i="3"/>
  <c r="K18" i="3"/>
  <c r="N18" i="3"/>
  <c r="O18" i="3"/>
  <c r="J19" i="3"/>
  <c r="K19" i="3"/>
  <c r="N19" i="3"/>
  <c r="O19" i="3"/>
  <c r="J20" i="3"/>
  <c r="K20" i="3"/>
  <c r="N20" i="3"/>
  <c r="O20" i="3"/>
  <c r="J21" i="3"/>
  <c r="K21" i="3"/>
  <c r="N21" i="3"/>
  <c r="O21" i="3"/>
  <c r="J22" i="3"/>
  <c r="K22" i="3"/>
  <c r="N22" i="3"/>
  <c r="O22" i="3"/>
  <c r="J23" i="3"/>
  <c r="K23" i="3"/>
  <c r="N23" i="3"/>
  <c r="O23" i="3"/>
  <c r="J24" i="3"/>
  <c r="K24" i="3"/>
  <c r="N24" i="3"/>
  <c r="O24" i="3"/>
  <c r="J25" i="3"/>
  <c r="K25" i="3"/>
  <c r="N25" i="3"/>
  <c r="O25" i="3"/>
  <c r="O17" i="3"/>
  <c r="O28" i="3" s="1"/>
  <c r="N17" i="3"/>
  <c r="K17" i="3"/>
  <c r="J17" i="3"/>
  <c r="B18" i="3"/>
  <c r="C18" i="3"/>
  <c r="F18" i="3"/>
  <c r="G18" i="3"/>
  <c r="B19" i="3"/>
  <c r="C19" i="3"/>
  <c r="F19" i="3"/>
  <c r="G19" i="3"/>
  <c r="B20" i="3"/>
  <c r="C20" i="3"/>
  <c r="F20" i="3"/>
  <c r="G20" i="3"/>
  <c r="B21" i="3"/>
  <c r="C21" i="3"/>
  <c r="F21" i="3"/>
  <c r="G21" i="3"/>
  <c r="B22" i="3"/>
  <c r="C22" i="3"/>
  <c r="F22" i="3"/>
  <c r="G22" i="3"/>
  <c r="B23" i="3"/>
  <c r="C23" i="3"/>
  <c r="F23" i="3"/>
  <c r="G23" i="3"/>
  <c r="B24" i="3"/>
  <c r="C24" i="3"/>
  <c r="F24" i="3"/>
  <c r="G24" i="3"/>
  <c r="B25" i="3"/>
  <c r="C25" i="3"/>
  <c r="F25" i="3"/>
  <c r="G25" i="3"/>
  <c r="G17" i="3"/>
  <c r="F17" i="3"/>
  <c r="F29" i="3" s="1"/>
  <c r="C17" i="3"/>
  <c r="B17" i="3"/>
  <c r="Q25" i="3"/>
  <c r="I25" i="3"/>
  <c r="Q24" i="3"/>
  <c r="I24" i="3"/>
  <c r="Q23" i="3"/>
  <c r="I23" i="3"/>
  <c r="Q22" i="3"/>
  <c r="I22" i="3"/>
  <c r="Q21" i="3"/>
  <c r="I21" i="3"/>
  <c r="Q20" i="3"/>
  <c r="I20" i="3"/>
  <c r="Q19" i="3"/>
  <c r="I19" i="3"/>
  <c r="Q18" i="3"/>
  <c r="I18" i="3"/>
  <c r="Q17" i="3"/>
  <c r="I17" i="3"/>
  <c r="R23" i="1"/>
  <c r="S23" i="1"/>
  <c r="T23" i="1"/>
  <c r="U23" i="1"/>
  <c r="V23" i="1"/>
  <c r="W23" i="1"/>
  <c r="R24" i="1"/>
  <c r="S24" i="1"/>
  <c r="T24" i="1"/>
  <c r="U24" i="1"/>
  <c r="V24" i="1"/>
  <c r="W24" i="1"/>
  <c r="R25" i="1"/>
  <c r="S25" i="1"/>
  <c r="T25" i="1"/>
  <c r="U25" i="1"/>
  <c r="V25" i="1"/>
  <c r="W25" i="1"/>
  <c r="R26" i="1"/>
  <c r="S26" i="1"/>
  <c r="T26" i="1"/>
  <c r="U26" i="1"/>
  <c r="V26" i="1"/>
  <c r="W26" i="1"/>
  <c r="R27" i="1"/>
  <c r="S27" i="1"/>
  <c r="T27" i="1"/>
  <c r="U27" i="1"/>
  <c r="V27" i="1"/>
  <c r="W27" i="1"/>
  <c r="R28" i="1"/>
  <c r="S28" i="1"/>
  <c r="T28" i="1"/>
  <c r="U28" i="1"/>
  <c r="V28" i="1"/>
  <c r="W28" i="1"/>
  <c r="R29" i="1"/>
  <c r="S29" i="1"/>
  <c r="T29" i="1"/>
  <c r="U29" i="1"/>
  <c r="V29" i="1"/>
  <c r="W29" i="1"/>
  <c r="R30" i="1"/>
  <c r="S30" i="1"/>
  <c r="T30" i="1"/>
  <c r="U30" i="1"/>
  <c r="V30" i="1"/>
  <c r="W30" i="1"/>
  <c r="R31" i="1"/>
  <c r="S31" i="1"/>
  <c r="T31" i="1"/>
  <c r="U31" i="1"/>
  <c r="V31" i="1"/>
  <c r="W31" i="1"/>
  <c r="R32" i="1"/>
  <c r="S32" i="1"/>
  <c r="T32" i="1"/>
  <c r="U32" i="1"/>
  <c r="V32" i="1"/>
  <c r="W32" i="1"/>
  <c r="R33" i="1"/>
  <c r="S33" i="1"/>
  <c r="T33" i="1"/>
  <c r="U33" i="1"/>
  <c r="V33" i="1"/>
  <c r="W33" i="1"/>
  <c r="R34" i="1"/>
  <c r="S34" i="1"/>
  <c r="T34" i="1"/>
  <c r="U34" i="1"/>
  <c r="V34" i="1"/>
  <c r="W34" i="1"/>
  <c r="W22" i="1"/>
  <c r="V22" i="1"/>
  <c r="U22" i="1"/>
  <c r="T22" i="1"/>
  <c r="S22" i="1"/>
  <c r="R22" i="1"/>
  <c r="K5" i="1"/>
  <c r="K46" i="1" s="1"/>
  <c r="K6" i="1"/>
  <c r="K24" i="1" s="1"/>
  <c r="K7" i="1"/>
  <c r="K44" i="1" s="1"/>
  <c r="K8" i="1"/>
  <c r="K47" i="1" s="1"/>
  <c r="K9" i="1"/>
  <c r="K27" i="1" s="1"/>
  <c r="K10" i="1"/>
  <c r="K11" i="1"/>
  <c r="K12" i="1"/>
  <c r="K13" i="1"/>
  <c r="K14" i="1"/>
  <c r="K32" i="1" s="1"/>
  <c r="K15" i="1"/>
  <c r="K16" i="1"/>
  <c r="K4" i="1"/>
  <c r="K22" i="1" s="1"/>
  <c r="J23" i="1"/>
  <c r="K23" i="1"/>
  <c r="L23" i="1"/>
  <c r="M23" i="1"/>
  <c r="N23" i="1"/>
  <c r="O23" i="1"/>
  <c r="J24" i="1"/>
  <c r="L24" i="1"/>
  <c r="M24" i="1"/>
  <c r="N24" i="1"/>
  <c r="O24" i="1"/>
  <c r="J25" i="1"/>
  <c r="L25" i="1"/>
  <c r="M25" i="1"/>
  <c r="N25" i="1"/>
  <c r="O25" i="1"/>
  <c r="J26" i="1"/>
  <c r="L26" i="1"/>
  <c r="M26" i="1"/>
  <c r="N26" i="1"/>
  <c r="O26" i="1"/>
  <c r="J27" i="1"/>
  <c r="L27" i="1"/>
  <c r="M27" i="1"/>
  <c r="N27" i="1"/>
  <c r="O27" i="1"/>
  <c r="J28" i="1"/>
  <c r="K28" i="1"/>
  <c r="L28" i="1"/>
  <c r="M28" i="1"/>
  <c r="N28" i="1"/>
  <c r="O28" i="1"/>
  <c r="J29" i="1"/>
  <c r="K29" i="1"/>
  <c r="L29" i="1"/>
  <c r="M29" i="1"/>
  <c r="N29" i="1"/>
  <c r="O29" i="1"/>
  <c r="J30" i="1"/>
  <c r="K30" i="1"/>
  <c r="L30" i="1"/>
  <c r="M30" i="1"/>
  <c r="N30" i="1"/>
  <c r="O30" i="1"/>
  <c r="J31" i="1"/>
  <c r="K31" i="1"/>
  <c r="L31" i="1"/>
  <c r="M31" i="1"/>
  <c r="N31" i="1"/>
  <c r="O31" i="1"/>
  <c r="J32" i="1"/>
  <c r="L32" i="1"/>
  <c r="M32" i="1"/>
  <c r="N32" i="1"/>
  <c r="O32" i="1"/>
  <c r="J33" i="1"/>
  <c r="K33" i="1"/>
  <c r="L33" i="1"/>
  <c r="M33" i="1"/>
  <c r="N33" i="1"/>
  <c r="O33" i="1"/>
  <c r="J34" i="1"/>
  <c r="K34" i="1"/>
  <c r="L34" i="1"/>
  <c r="M34" i="1"/>
  <c r="N34" i="1"/>
  <c r="O34" i="1"/>
  <c r="O22" i="1"/>
  <c r="N22" i="1"/>
  <c r="M22" i="1"/>
  <c r="L22" i="1"/>
  <c r="J22" i="1"/>
  <c r="C23" i="1"/>
  <c r="D23" i="1"/>
  <c r="E23" i="1"/>
  <c r="F23" i="1"/>
  <c r="G23" i="1"/>
  <c r="C24" i="1"/>
  <c r="D24" i="1"/>
  <c r="E24" i="1"/>
  <c r="F24" i="1"/>
  <c r="G24" i="1"/>
  <c r="C25" i="1"/>
  <c r="D25" i="1"/>
  <c r="E25" i="1"/>
  <c r="F25" i="1"/>
  <c r="G25" i="1"/>
  <c r="C26" i="1"/>
  <c r="D26" i="1"/>
  <c r="E26" i="1"/>
  <c r="F26" i="1"/>
  <c r="G26" i="1"/>
  <c r="C27" i="1"/>
  <c r="D27" i="1"/>
  <c r="E27" i="1"/>
  <c r="F27" i="1"/>
  <c r="G27" i="1"/>
  <c r="C28" i="1"/>
  <c r="D28" i="1"/>
  <c r="E28" i="1"/>
  <c r="F28" i="1"/>
  <c r="G28" i="1"/>
  <c r="C29" i="1"/>
  <c r="D29" i="1"/>
  <c r="E29" i="1"/>
  <c r="F29" i="1"/>
  <c r="G29" i="1"/>
  <c r="C30" i="1"/>
  <c r="D30" i="1"/>
  <c r="E30" i="1"/>
  <c r="F30" i="1"/>
  <c r="G30" i="1"/>
  <c r="C31" i="1"/>
  <c r="D31" i="1"/>
  <c r="E31" i="1"/>
  <c r="F31" i="1"/>
  <c r="G31" i="1"/>
  <c r="C32" i="1"/>
  <c r="D32" i="1"/>
  <c r="E32" i="1"/>
  <c r="F32" i="1"/>
  <c r="G32" i="1"/>
  <c r="C33" i="1"/>
  <c r="D33" i="1"/>
  <c r="E33" i="1"/>
  <c r="F33" i="1"/>
  <c r="G33" i="1"/>
  <c r="C34" i="1"/>
  <c r="D34" i="1"/>
  <c r="E34" i="1"/>
  <c r="F34" i="1"/>
  <c r="G34" i="1"/>
  <c r="G22" i="1"/>
  <c r="F22" i="1"/>
  <c r="E22" i="1"/>
  <c r="D22" i="1"/>
  <c r="C22" i="1"/>
  <c r="B23" i="1"/>
  <c r="B24" i="1"/>
  <c r="B25" i="1"/>
  <c r="B26" i="1"/>
  <c r="B27" i="1"/>
  <c r="B28" i="1"/>
  <c r="B29" i="1"/>
  <c r="B30" i="1"/>
  <c r="B31" i="1"/>
  <c r="B32" i="1"/>
  <c r="B33" i="1"/>
  <c r="B34" i="1"/>
  <c r="B22" i="1"/>
  <c r="Q12" i="3"/>
  <c r="I12" i="3"/>
  <c r="I4" i="3"/>
  <c r="I5" i="3"/>
  <c r="I6" i="3"/>
  <c r="I7" i="3"/>
  <c r="I8" i="3"/>
  <c r="I9" i="3"/>
  <c r="I10" i="3"/>
  <c r="I11" i="3"/>
  <c r="Q4" i="3"/>
  <c r="Q5" i="3"/>
  <c r="Q6" i="3"/>
  <c r="Q7" i="3"/>
  <c r="Q8" i="3"/>
  <c r="Q9" i="3"/>
  <c r="Q10" i="3"/>
  <c r="Q11" i="3"/>
  <c r="Y4" i="3"/>
  <c r="Y8" i="3"/>
  <c r="F16" i="2"/>
  <c r="E16" i="2"/>
  <c r="D16" i="2"/>
  <c r="C16" i="2"/>
  <c r="M21" i="2"/>
  <c r="M20" i="2"/>
  <c r="I94" i="5"/>
  <c r="I96" i="5"/>
  <c r="I97" i="5"/>
  <c r="I98" i="5"/>
  <c r="I99" i="5"/>
  <c r="I92" i="5"/>
  <c r="H94" i="5"/>
  <c r="H96" i="5"/>
  <c r="H97" i="5"/>
  <c r="H98" i="5"/>
  <c r="H99" i="5"/>
  <c r="H92" i="5"/>
  <c r="G94" i="5"/>
  <c r="G96" i="5"/>
  <c r="G97" i="5"/>
  <c r="G98" i="5"/>
  <c r="G99" i="5"/>
  <c r="G92" i="5"/>
  <c r="F94" i="5"/>
  <c r="F96" i="5"/>
  <c r="F97" i="5"/>
  <c r="F98" i="5"/>
  <c r="F99" i="5"/>
  <c r="F92" i="5"/>
  <c r="E94" i="5"/>
  <c r="E96" i="5"/>
  <c r="E97" i="5"/>
  <c r="E98" i="5"/>
  <c r="E99" i="5"/>
  <c r="E92" i="5"/>
  <c r="W55" i="3"/>
  <c r="W54" i="3"/>
  <c r="W53" i="3"/>
  <c r="W52" i="3"/>
  <c r="W51" i="3"/>
  <c r="W50" i="3"/>
  <c r="W49" i="3"/>
  <c r="W48" i="3"/>
  <c r="U57" i="3"/>
  <c r="T57" i="3"/>
  <c r="V55" i="3"/>
  <c r="R55" i="3"/>
  <c r="S55" i="3"/>
  <c r="V54" i="3"/>
  <c r="R54" i="3"/>
  <c r="S54" i="3"/>
  <c r="V53" i="3"/>
  <c r="R53" i="3"/>
  <c r="S53" i="3"/>
  <c r="V52" i="3"/>
  <c r="R52" i="3"/>
  <c r="S52" i="3"/>
  <c r="V51" i="3"/>
  <c r="R51" i="3"/>
  <c r="S51" i="3"/>
  <c r="V50" i="3"/>
  <c r="R50" i="3"/>
  <c r="S50" i="3"/>
  <c r="V49" i="3"/>
  <c r="R49" i="3"/>
  <c r="S49" i="3"/>
  <c r="V48" i="3"/>
  <c r="R48" i="3"/>
  <c r="S48" i="3"/>
  <c r="M57" i="3"/>
  <c r="L57" i="3"/>
  <c r="N55" i="3"/>
  <c r="J55" i="3"/>
  <c r="K55" i="3"/>
  <c r="N54" i="3"/>
  <c r="J54" i="3"/>
  <c r="K54" i="3"/>
  <c r="N53" i="3"/>
  <c r="J53" i="3"/>
  <c r="K53" i="3"/>
  <c r="N52" i="3"/>
  <c r="J52" i="3"/>
  <c r="K52" i="3"/>
  <c r="N51" i="3"/>
  <c r="J51" i="3"/>
  <c r="K51" i="3"/>
  <c r="N50" i="3"/>
  <c r="J50" i="3"/>
  <c r="K50" i="3"/>
  <c r="N49" i="3"/>
  <c r="J49" i="3"/>
  <c r="K49" i="3"/>
  <c r="N48" i="3"/>
  <c r="J48" i="3"/>
  <c r="K48" i="3"/>
  <c r="V50" i="1"/>
  <c r="U50" i="1"/>
  <c r="T50" i="1"/>
  <c r="S50" i="1"/>
  <c r="R50" i="1"/>
  <c r="V49" i="1"/>
  <c r="U49" i="1"/>
  <c r="T49" i="1"/>
  <c r="S49" i="1"/>
  <c r="R49" i="1"/>
  <c r="V48" i="1"/>
  <c r="U48" i="1"/>
  <c r="T48" i="1"/>
  <c r="S48" i="1"/>
  <c r="R48" i="1"/>
  <c r="V47" i="1"/>
  <c r="U47" i="1"/>
  <c r="T47" i="1"/>
  <c r="S47" i="1"/>
  <c r="R47" i="1"/>
  <c r="V46" i="1"/>
  <c r="U46" i="1"/>
  <c r="T46" i="1"/>
  <c r="S46" i="1"/>
  <c r="R46" i="1"/>
  <c r="V45" i="1"/>
  <c r="U45" i="1"/>
  <c r="T45" i="1"/>
  <c r="S45" i="1"/>
  <c r="R45" i="1"/>
  <c r="V44" i="1"/>
  <c r="U44" i="1"/>
  <c r="T44" i="1"/>
  <c r="S44" i="1"/>
  <c r="R44" i="1"/>
  <c r="V43" i="1"/>
  <c r="U43" i="1"/>
  <c r="T43" i="1"/>
  <c r="S43" i="1"/>
  <c r="R43" i="1"/>
  <c r="N50" i="1"/>
  <c r="M50" i="1"/>
  <c r="L50" i="1"/>
  <c r="K50" i="1"/>
  <c r="N49" i="1"/>
  <c r="M49" i="1"/>
  <c r="L49" i="1"/>
  <c r="N48" i="1"/>
  <c r="M48" i="1"/>
  <c r="L48" i="1"/>
  <c r="N47" i="1"/>
  <c r="M47" i="1"/>
  <c r="L47" i="1"/>
  <c r="N46" i="1"/>
  <c r="M46" i="1"/>
  <c r="L46" i="1"/>
  <c r="N45" i="1"/>
  <c r="M45" i="1"/>
  <c r="L45" i="1"/>
  <c r="N44" i="1"/>
  <c r="M44" i="1"/>
  <c r="L44" i="1"/>
  <c r="N43" i="1"/>
  <c r="M43" i="1"/>
  <c r="L43" i="1"/>
  <c r="K43" i="1"/>
  <c r="F44" i="1"/>
  <c r="F45" i="1"/>
  <c r="F46" i="1"/>
  <c r="F47" i="1"/>
  <c r="F48" i="1"/>
  <c r="F49" i="1"/>
  <c r="F50" i="1"/>
  <c r="F43" i="1"/>
  <c r="E44" i="1"/>
  <c r="E45" i="1"/>
  <c r="E46" i="1"/>
  <c r="E47" i="1"/>
  <c r="E48" i="1"/>
  <c r="E49" i="1"/>
  <c r="E50" i="1"/>
  <c r="E43" i="1"/>
  <c r="D44" i="1"/>
  <c r="D45" i="1"/>
  <c r="D46" i="1"/>
  <c r="D47" i="1"/>
  <c r="D48" i="1"/>
  <c r="D49" i="1"/>
  <c r="D50" i="1"/>
  <c r="D43" i="1"/>
  <c r="C44" i="1"/>
  <c r="C45" i="1"/>
  <c r="C46" i="1"/>
  <c r="C47" i="1"/>
  <c r="C48" i="1"/>
  <c r="C49" i="1"/>
  <c r="C50" i="1"/>
  <c r="C43" i="1"/>
  <c r="D57" i="3"/>
  <c r="E57" i="3"/>
  <c r="F49" i="3"/>
  <c r="F50" i="3"/>
  <c r="F51" i="3"/>
  <c r="F52" i="3"/>
  <c r="F53" i="3"/>
  <c r="F54" i="3"/>
  <c r="F55" i="3"/>
  <c r="F48" i="3"/>
  <c r="B49" i="3"/>
  <c r="B50" i="3"/>
  <c r="B51" i="3"/>
  <c r="B52" i="3"/>
  <c r="B53" i="3"/>
  <c r="B54" i="3"/>
  <c r="B55" i="3"/>
  <c r="B48" i="3"/>
  <c r="C49" i="3"/>
  <c r="C50" i="3"/>
  <c r="C51" i="3"/>
  <c r="C52" i="3"/>
  <c r="C53" i="3"/>
  <c r="C54" i="3"/>
  <c r="C55" i="3"/>
  <c r="C48" i="3"/>
  <c r="B44" i="1"/>
  <c r="B45" i="1"/>
  <c r="B46" i="1"/>
  <c r="B47" i="1"/>
  <c r="B48" i="1"/>
  <c r="B49" i="1"/>
  <c r="B50" i="1"/>
  <c r="B43" i="1"/>
  <c r="I37" i="5"/>
  <c r="I38" i="5"/>
  <c r="I39" i="5"/>
  <c r="I40" i="5"/>
  <c r="I41" i="5"/>
  <c r="I43" i="5"/>
  <c r="I44" i="5"/>
  <c r="I45" i="5"/>
  <c r="I46" i="5"/>
  <c r="I47" i="5"/>
  <c r="I48" i="5"/>
  <c r="I50" i="5"/>
  <c r="I51" i="5"/>
  <c r="I52" i="5"/>
  <c r="I53" i="5"/>
  <c r="I54" i="5"/>
  <c r="I55" i="5"/>
  <c r="I57" i="5"/>
  <c r="I58" i="5"/>
  <c r="I59" i="5"/>
  <c r="I61" i="5"/>
  <c r="I62" i="5"/>
  <c r="I63" i="5"/>
  <c r="I65" i="5"/>
  <c r="I66" i="5"/>
  <c r="I67" i="5"/>
  <c r="H37" i="5"/>
  <c r="H38" i="5"/>
  <c r="H39" i="5"/>
  <c r="H40" i="5"/>
  <c r="H41" i="5"/>
  <c r="H43" i="5"/>
  <c r="H44" i="5"/>
  <c r="H45" i="5"/>
  <c r="H46" i="5"/>
  <c r="H47" i="5"/>
  <c r="H48" i="5"/>
  <c r="H50" i="5"/>
  <c r="H51" i="5"/>
  <c r="H52" i="5"/>
  <c r="H53" i="5"/>
  <c r="H54" i="5"/>
  <c r="H55" i="5"/>
  <c r="H57" i="5"/>
  <c r="H58" i="5"/>
  <c r="H59" i="5"/>
  <c r="H61" i="5"/>
  <c r="H62" i="5"/>
  <c r="H63" i="5"/>
  <c r="H65" i="5"/>
  <c r="H66" i="5"/>
  <c r="H67" i="5"/>
  <c r="G37" i="5"/>
  <c r="G38" i="5"/>
  <c r="G39" i="5"/>
  <c r="G40" i="5"/>
  <c r="G41" i="5"/>
  <c r="G43" i="5"/>
  <c r="G44" i="5"/>
  <c r="G45" i="5"/>
  <c r="G46" i="5"/>
  <c r="G47" i="5"/>
  <c r="G48" i="5"/>
  <c r="G50" i="5"/>
  <c r="G51" i="5"/>
  <c r="G52" i="5"/>
  <c r="G53" i="5"/>
  <c r="G54" i="5"/>
  <c r="G55" i="5"/>
  <c r="G57" i="5"/>
  <c r="G58" i="5"/>
  <c r="G59" i="5"/>
  <c r="G61" i="5"/>
  <c r="G62" i="5"/>
  <c r="G63" i="5"/>
  <c r="G65" i="5"/>
  <c r="G66" i="5"/>
  <c r="G67" i="5"/>
  <c r="F37" i="5"/>
  <c r="F38" i="5"/>
  <c r="F39" i="5"/>
  <c r="F40" i="5"/>
  <c r="F41" i="5"/>
  <c r="F43" i="5"/>
  <c r="F44" i="5"/>
  <c r="F45" i="5"/>
  <c r="F46" i="5"/>
  <c r="F47" i="5"/>
  <c r="F48" i="5"/>
  <c r="F50" i="5"/>
  <c r="F51" i="5"/>
  <c r="F52" i="5"/>
  <c r="F53" i="5"/>
  <c r="F54" i="5"/>
  <c r="F55" i="5"/>
  <c r="F57" i="5"/>
  <c r="F58" i="5"/>
  <c r="F59" i="5"/>
  <c r="F61" i="5"/>
  <c r="F62" i="5"/>
  <c r="F63" i="5"/>
  <c r="F65" i="5"/>
  <c r="F66" i="5"/>
  <c r="F67" i="5"/>
  <c r="E37" i="5"/>
  <c r="E38" i="5"/>
  <c r="E39" i="5"/>
  <c r="E40" i="5"/>
  <c r="E41" i="5"/>
  <c r="E43" i="5"/>
  <c r="E44" i="5"/>
  <c r="E45" i="5"/>
  <c r="E46" i="5"/>
  <c r="E47" i="5"/>
  <c r="E48" i="5"/>
  <c r="E50" i="5"/>
  <c r="E51" i="5"/>
  <c r="E52" i="5"/>
  <c r="E53" i="5"/>
  <c r="E54" i="5"/>
  <c r="E55" i="5"/>
  <c r="E57" i="5"/>
  <c r="E58" i="5"/>
  <c r="E59" i="5"/>
  <c r="E61" i="5"/>
  <c r="E62" i="5"/>
  <c r="E63" i="5"/>
  <c r="E65" i="5"/>
  <c r="E66" i="5"/>
  <c r="E67" i="5"/>
  <c r="D37" i="5"/>
  <c r="D38" i="5"/>
  <c r="D39" i="5"/>
  <c r="D40" i="5"/>
  <c r="D41" i="5"/>
  <c r="D43" i="5"/>
  <c r="D44" i="5"/>
  <c r="D45" i="5"/>
  <c r="D46" i="5"/>
  <c r="D47" i="5"/>
  <c r="D48" i="5"/>
  <c r="D50" i="5"/>
  <c r="D51" i="5"/>
  <c r="D52" i="5"/>
  <c r="D53" i="5"/>
  <c r="D54" i="5"/>
  <c r="D55" i="5"/>
  <c r="D57" i="5"/>
  <c r="D58" i="5"/>
  <c r="D59" i="5"/>
  <c r="D61" i="5"/>
  <c r="D62" i="5"/>
  <c r="D63" i="5"/>
  <c r="D65" i="5"/>
  <c r="D66" i="5"/>
  <c r="D67" i="5"/>
  <c r="I36" i="5"/>
  <c r="H36" i="5"/>
  <c r="G36" i="5"/>
  <c r="F36" i="5"/>
  <c r="E36" i="5"/>
  <c r="D36" i="5"/>
  <c r="M9" i="2"/>
  <c r="M8" i="2"/>
  <c r="O29" i="3" l="1"/>
  <c r="C29" i="3"/>
  <c r="K28" i="3"/>
  <c r="N28" i="3"/>
  <c r="G28" i="3"/>
  <c r="N57" i="3"/>
  <c r="S57" i="3"/>
  <c r="C28" i="3"/>
  <c r="B28" i="3"/>
  <c r="G29" i="3"/>
  <c r="X28" i="3"/>
  <c r="W28" i="3"/>
  <c r="S28" i="3"/>
  <c r="F28" i="3"/>
  <c r="R28" i="3"/>
  <c r="F57" i="3"/>
  <c r="K57" i="3"/>
  <c r="J57" i="3"/>
  <c r="R57" i="3"/>
  <c r="B57" i="3"/>
  <c r="W57" i="3"/>
  <c r="V57" i="3"/>
  <c r="C57" i="3"/>
  <c r="K26" i="1"/>
  <c r="K25" i="1"/>
  <c r="K45" i="1"/>
  <c r="K48" i="1"/>
  <c r="K52" i="1" s="1"/>
  <c r="D52" i="1"/>
  <c r="K49" i="1"/>
  <c r="V52" i="1"/>
  <c r="L52" i="1"/>
  <c r="M52" i="1"/>
  <c r="N52" i="1"/>
  <c r="C52" i="1"/>
  <c r="F52" i="1"/>
  <c r="E52" i="1"/>
  <c r="R52" i="1"/>
  <c r="S52" i="1"/>
  <c r="T52" i="1"/>
  <c r="U52" i="1"/>
  <c r="B52" i="1"/>
  <c r="J43" i="1"/>
  <c r="J49" i="1"/>
  <c r="J48" i="1"/>
  <c r="J47" i="1"/>
  <c r="J46" i="1"/>
  <c r="J45" i="1"/>
  <c r="J44" i="1"/>
  <c r="J50" i="1"/>
  <c r="J52" i="1" l="1"/>
</calcChain>
</file>

<file path=xl/sharedStrings.xml><?xml version="1.0" encoding="utf-8"?>
<sst xmlns="http://schemas.openxmlformats.org/spreadsheetml/2006/main" count="670" uniqueCount="101">
  <si>
    <t>Execution Time</t>
  </si>
  <si>
    <t>*Dynamic Block Distribution</t>
  </si>
  <si>
    <t>Compute</t>
  </si>
  <si>
    <t>0.5.1</t>
  </si>
  <si>
    <t>(Our Method)</t>
  </si>
  <si>
    <t>D2H</t>
  </si>
  <si>
    <t>File Write</t>
  </si>
  <si>
    <t>cuSPARSE</t>
    <phoneticPr fontId="2" type="noConversion"/>
  </si>
  <si>
    <t>MKL</t>
    <phoneticPr fontId="2" type="noConversion"/>
  </si>
  <si>
    <t>bhSPARSE</t>
  </si>
  <si>
    <t>CUSP</t>
  </si>
  <si>
    <t>spECK</t>
  </si>
  <si>
    <t>DBD</t>
    <phoneticPr fontId="2" type="noConversion"/>
  </si>
  <si>
    <t>poisson3Da</t>
  </si>
  <si>
    <t>mario002</t>
  </si>
  <si>
    <t>oh2010</t>
  </si>
  <si>
    <t>majorbasis</t>
  </si>
  <si>
    <t>com-Amazon</t>
  </si>
  <si>
    <t>tx2010</t>
  </si>
  <si>
    <t>web-Stanford</t>
  </si>
  <si>
    <t>G3_circuit</t>
  </si>
  <si>
    <t>offshore</t>
  </si>
  <si>
    <t>web-Google</t>
  </si>
  <si>
    <t>email-Enron</t>
  </si>
  <si>
    <t>cage13</t>
  </si>
  <si>
    <t>web-Berkstan</t>
  </si>
  <si>
    <t>Relative performance</t>
  </si>
  <si>
    <t>Base: MKL</t>
    <phoneticPr fontId="2" type="noConversion"/>
  </si>
  <si>
    <t>값이 클 수록 성능이 좋음</t>
  </si>
  <si>
    <t>d2h</t>
    <phoneticPr fontId="2" type="noConversion"/>
  </si>
  <si>
    <t>I/O</t>
    <phoneticPr fontId="2" type="noConversion"/>
  </si>
  <si>
    <t>kernel</t>
    <phoneticPr fontId="2" type="noConversion"/>
  </si>
  <si>
    <t>Binding Ratio</t>
  </si>
  <si>
    <t>soc-Slashdot</t>
  </si>
  <si>
    <t>nlpkkt80</t>
    <phoneticPr fontId="2" type="noConversion"/>
  </si>
  <si>
    <t>Emilia_923</t>
    <phoneticPr fontId="2" type="noConversion"/>
  </si>
  <si>
    <t>CPU 비율 낮아서 D2H까지도 느림</t>
    <phoneticPr fontId="2" type="noConversion"/>
  </si>
  <si>
    <t>PFlow_742</t>
  </si>
  <si>
    <t>in-2004</t>
    <phoneticPr fontId="2" type="noConversion"/>
  </si>
  <si>
    <t>cage14</t>
    <phoneticPr fontId="2" type="noConversion"/>
  </si>
  <si>
    <t>3Dspectralwave</t>
    <phoneticPr fontId="2" type="noConversion"/>
  </si>
  <si>
    <t>Bump_2911</t>
    <phoneticPr fontId="2" type="noConversion"/>
  </si>
  <si>
    <t>higgs-twitter</t>
    <phoneticPr fontId="2" type="noConversion"/>
  </si>
  <si>
    <t>Small_GeoMean</t>
    <phoneticPr fontId="2" type="noConversion"/>
  </si>
  <si>
    <t>Large_GeoMean</t>
    <phoneticPr fontId="2" type="noConversion"/>
  </si>
  <si>
    <t>Total_GeoMean</t>
    <phoneticPr fontId="2" type="noConversion"/>
  </si>
  <si>
    <t>CPU Ratio</t>
    <phoneticPr fontId="2" type="noConversion"/>
  </si>
  <si>
    <t>.25/.25/.25/.25</t>
    <phoneticPr fontId="2" type="noConversion"/>
  </si>
  <si>
    <t>Divide</t>
    <phoneticPr fontId="2" type="noConversion"/>
  </si>
  <si>
    <t>Not Divide</t>
    <phoneticPr fontId="2" type="noConversion"/>
  </si>
  <si>
    <t>.5/.3/.1/.1</t>
    <phoneticPr fontId="2" type="noConversion"/>
  </si>
  <si>
    <t>.9/.05/.025/.025</t>
    <phoneticPr fontId="2" type="noConversion"/>
  </si>
  <si>
    <t>Exec. Time</t>
    <phoneticPr fontId="2" type="noConversion"/>
  </si>
  <si>
    <t>S1</t>
    <phoneticPr fontId="2" type="noConversion"/>
  </si>
  <si>
    <t>S2</t>
    <phoneticPr fontId="2" type="noConversion"/>
  </si>
  <si>
    <t>S3</t>
    <phoneticPr fontId="2" type="noConversion"/>
  </si>
  <si>
    <t>L1</t>
    <phoneticPr fontId="2" type="noConversion"/>
  </si>
  <si>
    <t>L2</t>
    <phoneticPr fontId="2" type="noConversion"/>
  </si>
  <si>
    <t>L3</t>
    <phoneticPr fontId="2" type="noConversion"/>
  </si>
  <si>
    <t>Relative Perf.</t>
    <phoneticPr fontId="2" type="noConversion"/>
  </si>
  <si>
    <t>S_GeoMean</t>
    <phoneticPr fontId="2" type="noConversion"/>
  </si>
  <si>
    <t>L_GeoMean</t>
    <phoneticPr fontId="2" type="noConversion"/>
  </si>
  <si>
    <t>Tot_GeoMean</t>
    <phoneticPr fontId="2" type="noConversion"/>
  </si>
  <si>
    <t>se: Small Entire (Not Divide)</t>
    <phoneticPr fontId="2" type="noConversion"/>
  </si>
  <si>
    <t>ss: Small Segmented</t>
  </si>
  <si>
    <t>ls: Large Segmented</t>
  </si>
  <si>
    <t>cuSPARSE 등의 라이브러리는 power-law distribution를 따르는 정도에 따라 성능이 변하는데, DBD는 안정적으로 높은 성능을 보임</t>
    <phoneticPr fontId="2" type="noConversion"/>
  </si>
  <si>
    <t>a</t>
    <phoneticPr fontId="2" type="noConversion"/>
  </si>
  <si>
    <t>b</t>
    <phoneticPr fontId="2" type="noConversion"/>
  </si>
  <si>
    <t>c</t>
    <phoneticPr fontId="2" type="noConversion"/>
  </si>
  <si>
    <t>d</t>
    <phoneticPr fontId="2" type="noConversion"/>
  </si>
  <si>
    <t>Synthetic 데이터 설명은 표로</t>
    <phoneticPr fontId="2" type="noConversion"/>
  </si>
  <si>
    <t>ex) ss2: 2번 분포를 따르는 작은 희소 행렬을 블록으로 나눠서 계산한 것</t>
  </si>
  <si>
    <t>0.7/.1/.1/.1</t>
  </si>
  <si>
    <t>CPU Compute</t>
    <phoneticPr fontId="2" type="noConversion"/>
  </si>
  <si>
    <t>GPU Compute</t>
    <phoneticPr fontId="2" type="noConversion"/>
  </si>
  <si>
    <t>GPU Ratio</t>
    <phoneticPr fontId="2" type="noConversion"/>
  </si>
  <si>
    <t>GPU</t>
    <phoneticPr fontId="2" type="noConversion"/>
  </si>
  <si>
    <t>GPU</t>
  </si>
  <si>
    <t>tx-2010</t>
  </si>
  <si>
    <t>GeoMean</t>
    <phoneticPr fontId="2" type="noConversion"/>
  </si>
  <si>
    <t>GPU without Collecting</t>
  </si>
  <si>
    <t>GPU with Collecting</t>
  </si>
  <si>
    <t>DBD without Collecting</t>
  </si>
  <si>
    <t>DBD with Collecting</t>
  </si>
  <si>
    <t>Decrease Ratio during Merge</t>
    <phoneticPr fontId="2" type="noConversion"/>
  </si>
  <si>
    <t>without Binding</t>
    <phoneticPr fontId="2" type="noConversion"/>
  </si>
  <si>
    <t>I/O Binding</t>
    <phoneticPr fontId="2" type="noConversion"/>
  </si>
  <si>
    <t>Speed Up</t>
    <phoneticPr fontId="2" type="noConversion"/>
  </si>
  <si>
    <t>Binding Ratio</t>
    <phoneticPr fontId="2" type="noConversion"/>
  </si>
  <si>
    <t>표</t>
    <phoneticPr fontId="2" type="noConversion"/>
  </si>
  <si>
    <t>Perf. Improvement</t>
    <phoneticPr fontId="2" type="noConversion"/>
  </si>
  <si>
    <t>#Rows</t>
  </si>
  <si>
    <t>#Edges</t>
  </si>
  <si>
    <t>nnzC</t>
  </si>
  <si>
    <t>Small</t>
    <phoneticPr fontId="2" type="noConversion"/>
  </si>
  <si>
    <t>Large</t>
    <phoneticPr fontId="2" type="noConversion"/>
  </si>
  <si>
    <t>PFlow_742</t>
    <phoneticPr fontId="2" type="noConversion"/>
  </si>
  <si>
    <t>Baseline</t>
  </si>
  <si>
    <t>Relative Performance</t>
  </si>
  <si>
    <t>*Base is cuSPARSE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</si>
</sst>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맑은 고딕"/>
      <family val="2"/>
      <scheme val="minor"/>
    </font>
    <font>
      <sz val="11"/>
      <color rgb="FF000000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2CC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2" borderId="1" xfId="0" applyFill="1" applyBorder="1"/>
    <xf numFmtId="0" fontId="0" fillId="3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4" borderId="0" xfId="0" applyFill="1"/>
    <xf numFmtId="0" fontId="0" fillId="5" borderId="4" xfId="0" applyFill="1" applyBorder="1"/>
    <xf numFmtId="0" fontId="0" fillId="5" borderId="5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8" xfId="0" applyFill="1" applyBorder="1"/>
    <xf numFmtId="0" fontId="0" fillId="5" borderId="9" xfId="0" applyFill="1" applyBorder="1"/>
    <xf numFmtId="0" fontId="3" fillId="0" borderId="3" xfId="0" applyFont="1" applyBorder="1"/>
    <xf numFmtId="0" fontId="0" fillId="0" borderId="10" xfId="0" applyBorder="1"/>
    <xf numFmtId="0" fontId="0" fillId="2" borderId="6" xfId="0" applyFill="1" applyBorder="1"/>
    <xf numFmtId="0" fontId="0" fillId="0" borderId="6" xfId="0" applyBorder="1"/>
    <xf numFmtId="0" fontId="0" fillId="0" borderId="11" xfId="0" applyBorder="1"/>
    <xf numFmtId="0" fontId="0" fillId="2" borderId="11" xfId="0" applyFill="1" applyBorder="1"/>
    <xf numFmtId="0" fontId="1" fillId="0" borderId="0" xfId="0" applyFont="1"/>
    <xf numFmtId="0" fontId="0" fillId="0" borderId="4" xfId="0" applyBorder="1"/>
    <xf numFmtId="0" fontId="0" fillId="0" borderId="12" xfId="0" applyBorder="1"/>
  </cellXfs>
  <cellStyles count="1">
    <cellStyle name="표준" xfId="0" builtinId="0"/>
  </cellStyles>
  <dxfs count="0"/>
  <tableStyles count="0" defaultTableStyle="TableStyleMedium2" defaultPivotStyle="PivotStyleMedium9"/>
  <colors>
    <mruColors>
      <color rgb="FF9966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Small!$B$21</c:f>
              <c:strCache>
                <c:ptCount val="1"/>
                <c:pt idx="0">
                  <c:v>cuSPARSE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Small!$A$22:$A$34</c:f>
              <c:strCache>
                <c:ptCount val="13"/>
                <c:pt idx="0">
                  <c:v>poisson3Da</c:v>
                </c:pt>
                <c:pt idx="1">
                  <c:v>mario002</c:v>
                </c:pt>
                <c:pt idx="2">
                  <c:v>oh2010</c:v>
                </c:pt>
                <c:pt idx="3">
                  <c:v>majorbasis</c:v>
                </c:pt>
                <c:pt idx="4">
                  <c:v>com-Amazon</c:v>
                </c:pt>
                <c:pt idx="5">
                  <c:v>tx2010</c:v>
                </c:pt>
                <c:pt idx="6">
                  <c:v>web-Stanford</c:v>
                </c:pt>
                <c:pt idx="7">
                  <c:v>G3_circuit</c:v>
                </c:pt>
                <c:pt idx="8">
                  <c:v>offshore</c:v>
                </c:pt>
                <c:pt idx="9">
                  <c:v>web-Google</c:v>
                </c:pt>
                <c:pt idx="10">
                  <c:v>email-Enron</c:v>
                </c:pt>
                <c:pt idx="11">
                  <c:v>cage13</c:v>
                </c:pt>
                <c:pt idx="12">
                  <c:v>web-Berkstan</c:v>
                </c:pt>
              </c:strCache>
            </c:strRef>
          </c:cat>
          <c:val>
            <c:numRef>
              <c:f>Small!$B$22:$B$34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69-487D-8216-D279D4630823}"/>
            </c:ext>
          </c:extLst>
        </c:ser>
        <c:ser>
          <c:idx val="1"/>
          <c:order val="1"/>
          <c:tx>
            <c:strRef>
              <c:f>Small!$C$21</c:f>
              <c:strCache>
                <c:ptCount val="1"/>
                <c:pt idx="0">
                  <c:v>MKL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Small!$A$22:$A$34</c:f>
              <c:strCache>
                <c:ptCount val="13"/>
                <c:pt idx="0">
                  <c:v>poisson3Da</c:v>
                </c:pt>
                <c:pt idx="1">
                  <c:v>mario002</c:v>
                </c:pt>
                <c:pt idx="2">
                  <c:v>oh2010</c:v>
                </c:pt>
                <c:pt idx="3">
                  <c:v>majorbasis</c:v>
                </c:pt>
                <c:pt idx="4">
                  <c:v>com-Amazon</c:v>
                </c:pt>
                <c:pt idx="5">
                  <c:v>tx2010</c:v>
                </c:pt>
                <c:pt idx="6">
                  <c:v>web-Stanford</c:v>
                </c:pt>
                <c:pt idx="7">
                  <c:v>G3_circuit</c:v>
                </c:pt>
                <c:pt idx="8">
                  <c:v>offshore</c:v>
                </c:pt>
                <c:pt idx="9">
                  <c:v>web-Google</c:v>
                </c:pt>
                <c:pt idx="10">
                  <c:v>email-Enron</c:v>
                </c:pt>
                <c:pt idx="11">
                  <c:v>cage13</c:v>
                </c:pt>
                <c:pt idx="12">
                  <c:v>web-Berkstan</c:v>
                </c:pt>
              </c:strCache>
            </c:strRef>
          </c:cat>
          <c:val>
            <c:numRef>
              <c:f>Small!$C$22:$C$34</c:f>
              <c:numCache>
                <c:formatCode>General</c:formatCode>
                <c:ptCount val="13"/>
                <c:pt idx="0">
                  <c:v>5.9744017609884258E-2</c:v>
                </c:pt>
                <c:pt idx="1">
                  <c:v>2.9877054923334492E-2</c:v>
                </c:pt>
                <c:pt idx="2">
                  <c:v>4.2807470882179705E-2</c:v>
                </c:pt>
                <c:pt idx="3">
                  <c:v>0.13805625098676047</c:v>
                </c:pt>
                <c:pt idx="4">
                  <c:v>3.0617191794576372E-2</c:v>
                </c:pt>
                <c:pt idx="5">
                  <c:v>9.366101425155959E-3</c:v>
                </c:pt>
                <c:pt idx="6">
                  <c:v>1.8155836585326362E-2</c:v>
                </c:pt>
                <c:pt idx="7">
                  <c:v>2.8271888068762168E-2</c:v>
                </c:pt>
                <c:pt idx="8">
                  <c:v>2.161743104292476E-2</c:v>
                </c:pt>
                <c:pt idx="9">
                  <c:v>1.4427507171756126E-2</c:v>
                </c:pt>
                <c:pt idx="10">
                  <c:v>2.0024613587534677E-2</c:v>
                </c:pt>
                <c:pt idx="11">
                  <c:v>2.8268632599201288E-2</c:v>
                </c:pt>
                <c:pt idx="12">
                  <c:v>4.8377667984763069E-2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69-487D-8216-D279D4630823}"/>
            </c:ext>
          </c:extLst>
        </c:ser>
        <c:ser>
          <c:idx val="2"/>
          <c:order val="2"/>
          <c:tx>
            <c:strRef>
              <c:f>Small!$D$21</c:f>
              <c:strCache>
                <c:ptCount val="1"/>
                <c:pt idx="0">
                  <c:v>bhSPARSE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Small!$A$22:$A$34</c:f>
              <c:strCache>
                <c:ptCount val="13"/>
                <c:pt idx="0">
                  <c:v>poisson3Da</c:v>
                </c:pt>
                <c:pt idx="1">
                  <c:v>mario002</c:v>
                </c:pt>
                <c:pt idx="2">
                  <c:v>oh2010</c:v>
                </c:pt>
                <c:pt idx="3">
                  <c:v>majorbasis</c:v>
                </c:pt>
                <c:pt idx="4">
                  <c:v>com-Amazon</c:v>
                </c:pt>
                <c:pt idx="5">
                  <c:v>tx2010</c:v>
                </c:pt>
                <c:pt idx="6">
                  <c:v>web-Stanford</c:v>
                </c:pt>
                <c:pt idx="7">
                  <c:v>G3_circuit</c:v>
                </c:pt>
                <c:pt idx="8">
                  <c:v>offshore</c:v>
                </c:pt>
                <c:pt idx="9">
                  <c:v>web-Google</c:v>
                </c:pt>
                <c:pt idx="10">
                  <c:v>email-Enron</c:v>
                </c:pt>
                <c:pt idx="11">
                  <c:v>cage13</c:v>
                </c:pt>
                <c:pt idx="12">
                  <c:v>web-Berkstan</c:v>
                </c:pt>
              </c:strCache>
            </c:strRef>
          </c:cat>
          <c:val>
            <c:numRef>
              <c:f>Small!$D$22:$D$34</c:f>
              <c:numCache>
                <c:formatCode>General</c:formatCode>
                <c:ptCount val="13"/>
                <c:pt idx="0">
                  <c:v>1.4908084163898119</c:v>
                </c:pt>
                <c:pt idx="1">
                  <c:v>0.65034515973671536</c:v>
                </c:pt>
                <c:pt idx="2">
                  <c:v>1.2341824157764993</c:v>
                </c:pt>
                <c:pt idx="3">
                  <c:v>2.7491578710981357</c:v>
                </c:pt>
                <c:pt idx="4">
                  <c:v>0.65591865113853642</c:v>
                </c:pt>
                <c:pt idx="5">
                  <c:v>0.25554611535919947</c:v>
                </c:pt>
                <c:pt idx="6">
                  <c:v>0.31473684210526315</c:v>
                </c:pt>
                <c:pt idx="7">
                  <c:v>0.32072584171403584</c:v>
                </c:pt>
                <c:pt idx="8">
                  <c:v>0.80151285930408478</c:v>
                </c:pt>
                <c:pt idx="9">
                  <c:v>0.48463629623527471</c:v>
                </c:pt>
                <c:pt idx="10">
                  <c:v>0.13756866491521375</c:v>
                </c:pt>
                <c:pt idx="11">
                  <c:v>0.74161854845873676</c:v>
                </c:pt>
                <c:pt idx="12">
                  <c:v>0.73672642124214405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E69-487D-8216-D279D4630823}"/>
            </c:ext>
          </c:extLst>
        </c:ser>
        <c:ser>
          <c:idx val="3"/>
          <c:order val="3"/>
          <c:tx>
            <c:strRef>
              <c:f>Small!$E$21</c:f>
              <c:strCache>
                <c:ptCount val="1"/>
                <c:pt idx="0">
                  <c:v>CUSP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Small!$A$22:$A$34</c:f>
              <c:strCache>
                <c:ptCount val="13"/>
                <c:pt idx="0">
                  <c:v>poisson3Da</c:v>
                </c:pt>
                <c:pt idx="1">
                  <c:v>mario002</c:v>
                </c:pt>
                <c:pt idx="2">
                  <c:v>oh2010</c:v>
                </c:pt>
                <c:pt idx="3">
                  <c:v>majorbasis</c:v>
                </c:pt>
                <c:pt idx="4">
                  <c:v>com-Amazon</c:v>
                </c:pt>
                <c:pt idx="5">
                  <c:v>tx2010</c:v>
                </c:pt>
                <c:pt idx="6">
                  <c:v>web-Stanford</c:v>
                </c:pt>
                <c:pt idx="7">
                  <c:v>G3_circuit</c:v>
                </c:pt>
                <c:pt idx="8">
                  <c:v>offshore</c:v>
                </c:pt>
                <c:pt idx="9">
                  <c:v>web-Google</c:v>
                </c:pt>
                <c:pt idx="10">
                  <c:v>email-Enron</c:v>
                </c:pt>
                <c:pt idx="11">
                  <c:v>cage13</c:v>
                </c:pt>
                <c:pt idx="12">
                  <c:v>web-Berkstan</c:v>
                </c:pt>
              </c:strCache>
            </c:strRef>
          </c:cat>
          <c:val>
            <c:numRef>
              <c:f>Small!$E$22:$E$34</c:f>
              <c:numCache>
                <c:formatCode>General</c:formatCode>
                <c:ptCount val="13"/>
                <c:pt idx="0">
                  <c:v>0.32394840696890942</c:v>
                </c:pt>
                <c:pt idx="1">
                  <c:v>0.16229317735667642</c:v>
                </c:pt>
                <c:pt idx="2">
                  <c:v>0.3993441751229671</c:v>
                </c:pt>
                <c:pt idx="3">
                  <c:v>0.33935798636136827</c:v>
                </c:pt>
                <c:pt idx="4">
                  <c:v>0.34919606709080392</c:v>
                </c:pt>
                <c:pt idx="5">
                  <c:v>9.4852657766565068E-2</c:v>
                </c:pt>
                <c:pt idx="6">
                  <c:v>0.19417265564118108</c:v>
                </c:pt>
                <c:pt idx="7">
                  <c:v>6.9950410070570276E-2</c:v>
                </c:pt>
                <c:pt idx="8">
                  <c:v>0.1603843758649322</c:v>
                </c:pt>
                <c:pt idx="9">
                  <c:v>0.22034945783470983</c:v>
                </c:pt>
                <c:pt idx="10">
                  <c:v>0.18521614981928564</c:v>
                </c:pt>
                <c:pt idx="11">
                  <c:v>0.22156874193839474</c:v>
                </c:pt>
                <c:pt idx="12">
                  <c:v>0.2396437373802697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E69-487D-8216-D279D4630823}"/>
            </c:ext>
          </c:extLst>
        </c:ser>
        <c:ser>
          <c:idx val="4"/>
          <c:order val="4"/>
          <c:tx>
            <c:strRef>
              <c:f>Small!$F$21</c:f>
              <c:strCache>
                <c:ptCount val="1"/>
                <c:pt idx="0">
                  <c:v>spECK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Small!$A$22:$A$34</c:f>
              <c:strCache>
                <c:ptCount val="13"/>
                <c:pt idx="0">
                  <c:v>poisson3Da</c:v>
                </c:pt>
                <c:pt idx="1">
                  <c:v>mario002</c:v>
                </c:pt>
                <c:pt idx="2">
                  <c:v>oh2010</c:v>
                </c:pt>
                <c:pt idx="3">
                  <c:v>majorbasis</c:v>
                </c:pt>
                <c:pt idx="4">
                  <c:v>com-Amazon</c:v>
                </c:pt>
                <c:pt idx="5">
                  <c:v>tx2010</c:v>
                </c:pt>
                <c:pt idx="6">
                  <c:v>web-Stanford</c:v>
                </c:pt>
                <c:pt idx="7">
                  <c:v>G3_circuit</c:v>
                </c:pt>
                <c:pt idx="8">
                  <c:v>offshore</c:v>
                </c:pt>
                <c:pt idx="9">
                  <c:v>web-Google</c:v>
                </c:pt>
                <c:pt idx="10">
                  <c:v>email-Enron</c:v>
                </c:pt>
                <c:pt idx="11">
                  <c:v>cage13</c:v>
                </c:pt>
                <c:pt idx="12">
                  <c:v>web-Berkstan</c:v>
                </c:pt>
              </c:strCache>
            </c:strRef>
          </c:cat>
          <c:val>
            <c:numRef>
              <c:f>Small!$F$22:$F$34</c:f>
              <c:numCache>
                <c:formatCode>General</c:formatCode>
                <c:ptCount val="13"/>
                <c:pt idx="0">
                  <c:v>8.1489104116222766</c:v>
                </c:pt>
                <c:pt idx="1">
                  <c:v>2.5655478150728306</c:v>
                </c:pt>
                <c:pt idx="2">
                  <c:v>4.6381883685023153</c:v>
                </c:pt>
                <c:pt idx="3">
                  <c:v>8.1504660452729691</c:v>
                </c:pt>
                <c:pt idx="4">
                  <c:v>4.5436484045755572</c:v>
                </c:pt>
                <c:pt idx="5">
                  <c:v>1.1105641025641027</c:v>
                </c:pt>
                <c:pt idx="6">
                  <c:v>2.9933259176863181</c:v>
                </c:pt>
                <c:pt idx="7">
                  <c:v>1.4773413897280967</c:v>
                </c:pt>
                <c:pt idx="8">
                  <c:v>4.6334332833583209</c:v>
                </c:pt>
                <c:pt idx="9">
                  <c:v>2.9570243779844185</c:v>
                </c:pt>
                <c:pt idx="10">
                  <c:v>2.7257240204429301</c:v>
                </c:pt>
                <c:pt idx="11">
                  <c:v>3.1834960341671752</c:v>
                </c:pt>
                <c:pt idx="12">
                  <c:v>4.3289849428868115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E69-487D-8216-D279D4630823}"/>
            </c:ext>
          </c:extLst>
        </c:ser>
        <c:ser>
          <c:idx val="5"/>
          <c:order val="5"/>
          <c:tx>
            <c:strRef>
              <c:f>Small!$G$21</c:f>
              <c:strCache>
                <c:ptCount val="1"/>
                <c:pt idx="0">
                  <c:v>DBD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Small!$A$22:$A$34</c:f>
              <c:strCache>
                <c:ptCount val="13"/>
                <c:pt idx="0">
                  <c:v>poisson3Da</c:v>
                </c:pt>
                <c:pt idx="1">
                  <c:v>mario002</c:v>
                </c:pt>
                <c:pt idx="2">
                  <c:v>oh2010</c:v>
                </c:pt>
                <c:pt idx="3">
                  <c:v>majorbasis</c:v>
                </c:pt>
                <c:pt idx="4">
                  <c:v>com-Amazon</c:v>
                </c:pt>
                <c:pt idx="5">
                  <c:v>tx2010</c:v>
                </c:pt>
                <c:pt idx="6">
                  <c:v>web-Stanford</c:v>
                </c:pt>
                <c:pt idx="7">
                  <c:v>G3_circuit</c:v>
                </c:pt>
                <c:pt idx="8">
                  <c:v>offshore</c:v>
                </c:pt>
                <c:pt idx="9">
                  <c:v>web-Google</c:v>
                </c:pt>
                <c:pt idx="10">
                  <c:v>email-Enron</c:v>
                </c:pt>
                <c:pt idx="11">
                  <c:v>cage13</c:v>
                </c:pt>
                <c:pt idx="12">
                  <c:v>web-Berkstan</c:v>
                </c:pt>
              </c:strCache>
            </c:strRef>
          </c:cat>
          <c:val>
            <c:numRef>
              <c:f>Small!$G$22:$G$34</c:f>
              <c:numCache>
                <c:formatCode>General</c:formatCode>
                <c:ptCount val="13"/>
                <c:pt idx="0">
                  <c:v>2.8092654424040067</c:v>
                </c:pt>
                <c:pt idx="1">
                  <c:v>1.4304378531073447</c:v>
                </c:pt>
                <c:pt idx="2">
                  <c:v>1.3547805171377028</c:v>
                </c:pt>
                <c:pt idx="3">
                  <c:v>4.0888443553774207</c:v>
                </c:pt>
                <c:pt idx="4">
                  <c:v>2.2786835748792273</c:v>
                </c:pt>
                <c:pt idx="5">
                  <c:v>0.29986153420105233</c:v>
                </c:pt>
                <c:pt idx="6">
                  <c:v>2.4724366041896362</c:v>
                </c:pt>
                <c:pt idx="7">
                  <c:v>0.16692743151366884</c:v>
                </c:pt>
                <c:pt idx="8">
                  <c:v>3.4842164599774521</c:v>
                </c:pt>
                <c:pt idx="9">
                  <c:v>1.3019087136929461</c:v>
                </c:pt>
                <c:pt idx="10">
                  <c:v>3.4740651387213508</c:v>
                </c:pt>
                <c:pt idx="11">
                  <c:v>4.9010214864388866</c:v>
                </c:pt>
                <c:pt idx="12">
                  <c:v>5.1714219258799812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E69-487D-8216-D279D4630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3909712"/>
        <c:axId val="323910128"/>
      </c:barChart>
      <c:catAx>
        <c:axId val="323909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23910128"/>
        <c:crosses val="autoZero"/>
        <c:auto val="1"/>
        <c:lblAlgn val="ctr"/>
        <c:lblOffset val="100"/>
        <c:noMultiLvlLbl val="0"/>
      </c:catAx>
      <c:valAx>
        <c:axId val="32391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Normalized Perf.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23909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Binding!$J$1</c:f>
              <c:strCache>
                <c:ptCount val="1"/>
                <c:pt idx="0">
                  <c:v>Perf. Improvement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Binding!$I$2:$I$24</c:f>
              <c:strCache>
                <c:ptCount val="23"/>
                <c:pt idx="0">
                  <c:v>poisson3Da</c:v>
                </c:pt>
                <c:pt idx="1">
                  <c:v>mario002</c:v>
                </c:pt>
                <c:pt idx="2">
                  <c:v>oh2010</c:v>
                </c:pt>
                <c:pt idx="3">
                  <c:v>majorbasis</c:v>
                </c:pt>
                <c:pt idx="4">
                  <c:v>com-Amazon</c:v>
                </c:pt>
                <c:pt idx="5">
                  <c:v>tx-2010</c:v>
                </c:pt>
                <c:pt idx="6">
                  <c:v>web-Stanford</c:v>
                </c:pt>
                <c:pt idx="7">
                  <c:v>G3_circuit</c:v>
                </c:pt>
                <c:pt idx="8">
                  <c:v>offshore</c:v>
                </c:pt>
                <c:pt idx="9">
                  <c:v>web-Google</c:v>
                </c:pt>
                <c:pt idx="10">
                  <c:v>email-Enron</c:v>
                </c:pt>
                <c:pt idx="11">
                  <c:v>cage13</c:v>
                </c:pt>
                <c:pt idx="12">
                  <c:v>web-Berkstan</c:v>
                </c:pt>
                <c:pt idx="13">
                  <c:v>soc-Slashdot</c:v>
                </c:pt>
                <c:pt idx="14">
                  <c:v>nlpkkt80</c:v>
                </c:pt>
                <c:pt idx="15">
                  <c:v>Emilia_923</c:v>
                </c:pt>
                <c:pt idx="16">
                  <c:v>PFlow_742</c:v>
                </c:pt>
                <c:pt idx="17">
                  <c:v>in-2004</c:v>
                </c:pt>
                <c:pt idx="18">
                  <c:v>cage14</c:v>
                </c:pt>
                <c:pt idx="19">
                  <c:v>3Dspectralwave</c:v>
                </c:pt>
                <c:pt idx="20">
                  <c:v>Bump_2911</c:v>
                </c:pt>
                <c:pt idx="21">
                  <c:v>higgs-twitter</c:v>
                </c:pt>
                <c:pt idx="22">
                  <c:v>GeoMean</c:v>
                </c:pt>
              </c:strCache>
            </c:strRef>
          </c:cat>
          <c:val>
            <c:numRef>
              <c:f>Binding!$J$2:$J$24</c:f>
              <c:numCache>
                <c:formatCode>General</c:formatCode>
                <c:ptCount val="23"/>
                <c:pt idx="0">
                  <c:v>1.0884031904910854</c:v>
                </c:pt>
                <c:pt idx="1">
                  <c:v>1.0338224561133944</c:v>
                </c:pt>
                <c:pt idx="2">
                  <c:v>1.2452861765034027</c:v>
                </c:pt>
                <c:pt idx="3">
                  <c:v>1.1600609341421615</c:v>
                </c:pt>
                <c:pt idx="4">
                  <c:v>1.0236301187496673</c:v>
                </c:pt>
                <c:pt idx="5">
                  <c:v>1.1004780141978769</c:v>
                </c:pt>
                <c:pt idx="6">
                  <c:v>1.0140674108594343</c:v>
                </c:pt>
                <c:pt idx="7">
                  <c:v>1.2186583801612509</c:v>
                </c:pt>
                <c:pt idx="8">
                  <c:v>1.0427863910422048</c:v>
                </c:pt>
                <c:pt idx="9">
                  <c:v>1.0210794070846427</c:v>
                </c:pt>
                <c:pt idx="10">
                  <c:v>1.0511733628209854</c:v>
                </c:pt>
                <c:pt idx="11">
                  <c:v>1.1297061623015752</c:v>
                </c:pt>
                <c:pt idx="12">
                  <c:v>1.0467228597367617</c:v>
                </c:pt>
                <c:pt idx="13">
                  <c:v>1.032065781667161</c:v>
                </c:pt>
                <c:pt idx="14">
                  <c:v>1.1546282940546586</c:v>
                </c:pt>
                <c:pt idx="15">
                  <c:v>1.0174544596762618</c:v>
                </c:pt>
                <c:pt idx="16">
                  <c:v>1.0509598858770177</c:v>
                </c:pt>
                <c:pt idx="17">
                  <c:v>1.0161737930346439</c:v>
                </c:pt>
                <c:pt idx="18">
                  <c:v>1.0823238725041762</c:v>
                </c:pt>
                <c:pt idx="19">
                  <c:v>1.0331784114223508</c:v>
                </c:pt>
                <c:pt idx="20">
                  <c:v>1.1858758844024806</c:v>
                </c:pt>
                <c:pt idx="21">
                  <c:v>1.0073159663523854</c:v>
                </c:pt>
                <c:pt idx="22">
                  <c:v>1.077630990891574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13-49AB-BF68-EB96082779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6639440"/>
        <c:axId val="866644848"/>
      </c:barChart>
      <c:lineChart>
        <c:grouping val="standard"/>
        <c:varyColors val="0"/>
        <c:ser>
          <c:idx val="1"/>
          <c:order val="1"/>
          <c:tx>
            <c:strRef>
              <c:f>Binding!$K$1</c:f>
              <c:strCache>
                <c:ptCount val="1"/>
                <c:pt idx="0">
                  <c:v>Binding Ratio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Binding!$I$2:$I$24</c:f>
              <c:strCache>
                <c:ptCount val="23"/>
                <c:pt idx="0">
                  <c:v>poisson3Da</c:v>
                </c:pt>
                <c:pt idx="1">
                  <c:v>mario002</c:v>
                </c:pt>
                <c:pt idx="2">
                  <c:v>oh2010</c:v>
                </c:pt>
                <c:pt idx="3">
                  <c:v>majorbasis</c:v>
                </c:pt>
                <c:pt idx="4">
                  <c:v>com-Amazon</c:v>
                </c:pt>
                <c:pt idx="5">
                  <c:v>tx-2010</c:v>
                </c:pt>
                <c:pt idx="6">
                  <c:v>web-Stanford</c:v>
                </c:pt>
                <c:pt idx="7">
                  <c:v>G3_circuit</c:v>
                </c:pt>
                <c:pt idx="8">
                  <c:v>offshore</c:v>
                </c:pt>
                <c:pt idx="9">
                  <c:v>web-Google</c:v>
                </c:pt>
                <c:pt idx="10">
                  <c:v>email-Enron</c:v>
                </c:pt>
                <c:pt idx="11">
                  <c:v>cage13</c:v>
                </c:pt>
                <c:pt idx="12">
                  <c:v>web-Berkstan</c:v>
                </c:pt>
                <c:pt idx="13">
                  <c:v>soc-Slashdot</c:v>
                </c:pt>
                <c:pt idx="14">
                  <c:v>nlpkkt80</c:v>
                </c:pt>
                <c:pt idx="15">
                  <c:v>Emilia_923</c:v>
                </c:pt>
                <c:pt idx="16">
                  <c:v>PFlow_742</c:v>
                </c:pt>
                <c:pt idx="17">
                  <c:v>in-2004</c:v>
                </c:pt>
                <c:pt idx="18">
                  <c:v>cage14</c:v>
                </c:pt>
                <c:pt idx="19">
                  <c:v>3Dspectralwave</c:v>
                </c:pt>
                <c:pt idx="20">
                  <c:v>Bump_2911</c:v>
                </c:pt>
                <c:pt idx="21">
                  <c:v>higgs-twitter</c:v>
                </c:pt>
                <c:pt idx="22">
                  <c:v>GeoMean</c:v>
                </c:pt>
              </c:strCache>
            </c:strRef>
          </c:cat>
          <c:val>
            <c:numRef>
              <c:f>Binding!$K$2:$K$24</c:f>
              <c:numCache>
                <c:formatCode>General</c:formatCode>
                <c:ptCount val="23"/>
                <c:pt idx="0">
                  <c:v>0.18867900000000001</c:v>
                </c:pt>
                <c:pt idx="1">
                  <c:v>0.21864700000000001</c:v>
                </c:pt>
                <c:pt idx="2">
                  <c:v>0.25420199999999998</c:v>
                </c:pt>
                <c:pt idx="3">
                  <c:v>6.0703E-2</c:v>
                </c:pt>
                <c:pt idx="4">
                  <c:v>6.8754999999999997E-2</c:v>
                </c:pt>
                <c:pt idx="5">
                  <c:v>0.262598</c:v>
                </c:pt>
                <c:pt idx="6">
                  <c:v>0.103448</c:v>
                </c:pt>
                <c:pt idx="7">
                  <c:v>0.30109799999999998</c:v>
                </c:pt>
                <c:pt idx="8">
                  <c:v>0.18226600000000001</c:v>
                </c:pt>
                <c:pt idx="9">
                  <c:v>0.109777</c:v>
                </c:pt>
                <c:pt idx="10">
                  <c:v>0.222222</c:v>
                </c:pt>
                <c:pt idx="11">
                  <c:v>0.15057499999999999</c:v>
                </c:pt>
                <c:pt idx="12">
                  <c:v>0.10422099999999999</c:v>
                </c:pt>
                <c:pt idx="13">
                  <c:v>0.33021800000000001</c:v>
                </c:pt>
                <c:pt idx="14">
                  <c:v>5.5167000000000001E-2</c:v>
                </c:pt>
                <c:pt idx="15">
                  <c:v>0.29193200000000002</c:v>
                </c:pt>
                <c:pt idx="16">
                  <c:v>0.16092300000000001</c:v>
                </c:pt>
                <c:pt idx="17">
                  <c:v>0.17160300000000001</c:v>
                </c:pt>
                <c:pt idx="18">
                  <c:v>0.157939</c:v>
                </c:pt>
                <c:pt idx="19">
                  <c:v>0.106391</c:v>
                </c:pt>
                <c:pt idx="20">
                  <c:v>0.30845</c:v>
                </c:pt>
                <c:pt idx="21">
                  <c:v>0.17657</c:v>
                </c:pt>
                <c:pt idx="22">
                  <c:v>0.16059315779356056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13-49AB-BF68-EB96082779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6639440"/>
        <c:axId val="866644848"/>
      </c:lineChart>
      <c:catAx>
        <c:axId val="866639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6644848"/>
        <c:crosses val="autoZero"/>
        <c:auto val="1"/>
        <c:lblAlgn val="ctr"/>
        <c:lblOffset val="100"/>
        <c:noMultiLvlLbl val="0"/>
      </c:catAx>
      <c:valAx>
        <c:axId val="86664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663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Small!$J$21</c:f>
              <c:strCache>
                <c:ptCount val="1"/>
                <c:pt idx="0">
                  <c:v>cuSPARSE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Small!$I$22:$I$34</c:f>
              <c:strCache>
                <c:ptCount val="13"/>
                <c:pt idx="0">
                  <c:v>poisson3Da</c:v>
                </c:pt>
                <c:pt idx="1">
                  <c:v>mario002</c:v>
                </c:pt>
                <c:pt idx="2">
                  <c:v>oh2010</c:v>
                </c:pt>
                <c:pt idx="3">
                  <c:v>majorbasis</c:v>
                </c:pt>
                <c:pt idx="4">
                  <c:v>com-Amazon</c:v>
                </c:pt>
                <c:pt idx="5">
                  <c:v>tx2010</c:v>
                </c:pt>
                <c:pt idx="6">
                  <c:v>web-Stanford</c:v>
                </c:pt>
                <c:pt idx="7">
                  <c:v>G3_circuit</c:v>
                </c:pt>
                <c:pt idx="8">
                  <c:v>offshore</c:v>
                </c:pt>
                <c:pt idx="9">
                  <c:v>web-Google</c:v>
                </c:pt>
                <c:pt idx="10">
                  <c:v>email-Enron</c:v>
                </c:pt>
                <c:pt idx="11">
                  <c:v>cage13</c:v>
                </c:pt>
                <c:pt idx="12">
                  <c:v>web-Berkstan</c:v>
                </c:pt>
              </c:strCache>
            </c:strRef>
          </c:cat>
          <c:val>
            <c:numRef>
              <c:f>Small!$J$22:$J$34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47-4A07-B773-31A4CE778FDE}"/>
            </c:ext>
          </c:extLst>
        </c:ser>
        <c:ser>
          <c:idx val="1"/>
          <c:order val="1"/>
          <c:tx>
            <c:strRef>
              <c:f>Small!$K$21</c:f>
              <c:strCache>
                <c:ptCount val="1"/>
                <c:pt idx="0">
                  <c:v>MKL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Small!$I$22:$I$34</c:f>
              <c:strCache>
                <c:ptCount val="13"/>
                <c:pt idx="0">
                  <c:v>poisson3Da</c:v>
                </c:pt>
                <c:pt idx="1">
                  <c:v>mario002</c:v>
                </c:pt>
                <c:pt idx="2">
                  <c:v>oh2010</c:v>
                </c:pt>
                <c:pt idx="3">
                  <c:v>majorbasis</c:v>
                </c:pt>
                <c:pt idx="4">
                  <c:v>com-Amazon</c:v>
                </c:pt>
                <c:pt idx="5">
                  <c:v>tx2010</c:v>
                </c:pt>
                <c:pt idx="6">
                  <c:v>web-Stanford</c:v>
                </c:pt>
                <c:pt idx="7">
                  <c:v>G3_circuit</c:v>
                </c:pt>
                <c:pt idx="8">
                  <c:v>offshore</c:v>
                </c:pt>
                <c:pt idx="9">
                  <c:v>web-Google</c:v>
                </c:pt>
                <c:pt idx="10">
                  <c:v>email-Enron</c:v>
                </c:pt>
                <c:pt idx="11">
                  <c:v>cage13</c:v>
                </c:pt>
                <c:pt idx="12">
                  <c:v>web-Berkstan</c:v>
                </c:pt>
              </c:strCache>
            </c:strRef>
          </c:cat>
          <c:val>
            <c:numRef>
              <c:f>Small!$K$22:$K$34</c:f>
              <c:numCache>
                <c:formatCode>General</c:formatCode>
                <c:ptCount val="13"/>
                <c:pt idx="0">
                  <c:v>0.12706809628630264</c:v>
                </c:pt>
                <c:pt idx="1">
                  <c:v>0.15153146641689222</c:v>
                </c:pt>
                <c:pt idx="2">
                  <c:v>0.13594174535919895</c:v>
                </c:pt>
                <c:pt idx="3">
                  <c:v>0.34776822969528837</c:v>
                </c:pt>
                <c:pt idx="4">
                  <c:v>9.5510871395218175E-2</c:v>
                </c:pt>
                <c:pt idx="5">
                  <c:v>0.10018995159521281</c:v>
                </c:pt>
                <c:pt idx="6">
                  <c:v>8.7274856831344352E-2</c:v>
                </c:pt>
                <c:pt idx="7">
                  <c:v>0.29101061882094476</c:v>
                </c:pt>
                <c:pt idx="8">
                  <c:v>8.9332929189302621E-2</c:v>
                </c:pt>
                <c:pt idx="9">
                  <c:v>5.8878600362588289E-2</c:v>
                </c:pt>
                <c:pt idx="10">
                  <c:v>0.12024224220048255</c:v>
                </c:pt>
                <c:pt idx="11">
                  <c:v>0.12503563884793573</c:v>
                </c:pt>
                <c:pt idx="12">
                  <c:v>0.18755747935095113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47-4A07-B773-31A4CE778FDE}"/>
            </c:ext>
          </c:extLst>
        </c:ser>
        <c:ser>
          <c:idx val="2"/>
          <c:order val="2"/>
          <c:tx>
            <c:strRef>
              <c:f>Small!$L$21</c:f>
              <c:strCache>
                <c:ptCount val="1"/>
                <c:pt idx="0">
                  <c:v>bhSPARSE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Small!$I$22:$I$34</c:f>
              <c:strCache>
                <c:ptCount val="13"/>
                <c:pt idx="0">
                  <c:v>poisson3Da</c:v>
                </c:pt>
                <c:pt idx="1">
                  <c:v>mario002</c:v>
                </c:pt>
                <c:pt idx="2">
                  <c:v>oh2010</c:v>
                </c:pt>
                <c:pt idx="3">
                  <c:v>majorbasis</c:v>
                </c:pt>
                <c:pt idx="4">
                  <c:v>com-Amazon</c:v>
                </c:pt>
                <c:pt idx="5">
                  <c:v>tx2010</c:v>
                </c:pt>
                <c:pt idx="6">
                  <c:v>web-Stanford</c:v>
                </c:pt>
                <c:pt idx="7">
                  <c:v>G3_circuit</c:v>
                </c:pt>
                <c:pt idx="8">
                  <c:v>offshore</c:v>
                </c:pt>
                <c:pt idx="9">
                  <c:v>web-Google</c:v>
                </c:pt>
                <c:pt idx="10">
                  <c:v>email-Enron</c:v>
                </c:pt>
                <c:pt idx="11">
                  <c:v>cage13</c:v>
                </c:pt>
                <c:pt idx="12">
                  <c:v>web-Berkstan</c:v>
                </c:pt>
              </c:strCache>
            </c:strRef>
          </c:cat>
          <c:val>
            <c:numRef>
              <c:f>Small!$L$22:$L$34</c:f>
              <c:numCache>
                <c:formatCode>General</c:formatCode>
                <c:ptCount val="13"/>
                <c:pt idx="0">
                  <c:v>1.2035308953341741</c:v>
                </c:pt>
                <c:pt idx="1">
                  <c:v>0.90774940355217804</c:v>
                </c:pt>
                <c:pt idx="2">
                  <c:v>1.1181917636946159</c:v>
                </c:pt>
                <c:pt idx="3">
                  <c:v>1.3017306880540314</c:v>
                </c:pt>
                <c:pt idx="4">
                  <c:v>0.8597199145502018</c:v>
                </c:pt>
                <c:pt idx="5">
                  <c:v>0.84982684744966841</c:v>
                </c:pt>
                <c:pt idx="6">
                  <c:v>0.7127366495492915</c:v>
                </c:pt>
                <c:pt idx="7">
                  <c:v>0.89545313032778384</c:v>
                </c:pt>
                <c:pt idx="8">
                  <c:v>0.95812546107005758</c:v>
                </c:pt>
                <c:pt idx="9">
                  <c:v>0.79188930668249879</c:v>
                </c:pt>
                <c:pt idx="10">
                  <c:v>0.4826327452151441</c:v>
                </c:pt>
                <c:pt idx="11">
                  <c:v>0.91385156037320259</c:v>
                </c:pt>
                <c:pt idx="12">
                  <c:v>0.96910508169689691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47-4A07-B773-31A4CE778FDE}"/>
            </c:ext>
          </c:extLst>
        </c:ser>
        <c:ser>
          <c:idx val="3"/>
          <c:order val="3"/>
          <c:tx>
            <c:strRef>
              <c:f>Small!$M$21</c:f>
              <c:strCache>
                <c:ptCount val="1"/>
                <c:pt idx="0">
                  <c:v>CUSP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Small!$I$22:$I$34</c:f>
              <c:strCache>
                <c:ptCount val="13"/>
                <c:pt idx="0">
                  <c:v>poisson3Da</c:v>
                </c:pt>
                <c:pt idx="1">
                  <c:v>mario002</c:v>
                </c:pt>
                <c:pt idx="2">
                  <c:v>oh2010</c:v>
                </c:pt>
                <c:pt idx="3">
                  <c:v>majorbasis</c:v>
                </c:pt>
                <c:pt idx="4">
                  <c:v>com-Amazon</c:v>
                </c:pt>
                <c:pt idx="5">
                  <c:v>tx2010</c:v>
                </c:pt>
                <c:pt idx="6">
                  <c:v>web-Stanford</c:v>
                </c:pt>
                <c:pt idx="7">
                  <c:v>G3_circuit</c:v>
                </c:pt>
                <c:pt idx="8">
                  <c:v>offshore</c:v>
                </c:pt>
                <c:pt idx="9">
                  <c:v>web-Google</c:v>
                </c:pt>
                <c:pt idx="10">
                  <c:v>email-Enron</c:v>
                </c:pt>
                <c:pt idx="11">
                  <c:v>cage13</c:v>
                </c:pt>
                <c:pt idx="12">
                  <c:v>web-Berkstan</c:v>
                </c:pt>
              </c:strCache>
            </c:strRef>
          </c:cat>
          <c:val>
            <c:numRef>
              <c:f>Small!$M$22:$M$34</c:f>
              <c:numCache>
                <c:formatCode>General</c:formatCode>
                <c:ptCount val="13"/>
                <c:pt idx="0">
                  <c:v>0.5212831810071733</c:v>
                </c:pt>
                <c:pt idx="1">
                  <c:v>0.74832459207459201</c:v>
                </c:pt>
                <c:pt idx="2">
                  <c:v>0.66429135137644491</c:v>
                </c:pt>
                <c:pt idx="3">
                  <c:v>0.81416162842886186</c:v>
                </c:pt>
                <c:pt idx="4">
                  <c:v>0.58402689058953405</c:v>
                </c:pt>
                <c:pt idx="5">
                  <c:v>0.52179005504950848</c:v>
                </c:pt>
                <c:pt idx="6">
                  <c:v>0.51820752978503493</c:v>
                </c:pt>
                <c:pt idx="7">
                  <c:v>0.45353246382687967</c:v>
                </c:pt>
                <c:pt idx="8">
                  <c:v>0.42733498405050302</c:v>
                </c:pt>
                <c:pt idx="9">
                  <c:v>0.52052359142524185</c:v>
                </c:pt>
                <c:pt idx="10">
                  <c:v>0.53615918349630753</c:v>
                </c:pt>
                <c:pt idx="11">
                  <c:v>0.56850337936661888</c:v>
                </c:pt>
                <c:pt idx="12">
                  <c:v>0.53599025004974465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D47-4A07-B773-31A4CE778FDE}"/>
            </c:ext>
          </c:extLst>
        </c:ser>
        <c:ser>
          <c:idx val="4"/>
          <c:order val="4"/>
          <c:tx>
            <c:strRef>
              <c:f>Small!$N$21</c:f>
              <c:strCache>
                <c:ptCount val="1"/>
                <c:pt idx="0">
                  <c:v>spECK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Small!$I$22:$I$34</c:f>
              <c:strCache>
                <c:ptCount val="13"/>
                <c:pt idx="0">
                  <c:v>poisson3Da</c:v>
                </c:pt>
                <c:pt idx="1">
                  <c:v>mario002</c:v>
                </c:pt>
                <c:pt idx="2">
                  <c:v>oh2010</c:v>
                </c:pt>
                <c:pt idx="3">
                  <c:v>majorbasis</c:v>
                </c:pt>
                <c:pt idx="4">
                  <c:v>com-Amazon</c:v>
                </c:pt>
                <c:pt idx="5">
                  <c:v>tx2010</c:v>
                </c:pt>
                <c:pt idx="6">
                  <c:v>web-Stanford</c:v>
                </c:pt>
                <c:pt idx="7">
                  <c:v>G3_circuit</c:v>
                </c:pt>
                <c:pt idx="8">
                  <c:v>offshore</c:v>
                </c:pt>
                <c:pt idx="9">
                  <c:v>web-Google</c:v>
                </c:pt>
                <c:pt idx="10">
                  <c:v>email-Enron</c:v>
                </c:pt>
                <c:pt idx="11">
                  <c:v>cage13</c:v>
                </c:pt>
                <c:pt idx="12">
                  <c:v>web-Berkstan</c:v>
                </c:pt>
              </c:strCache>
            </c:strRef>
          </c:cat>
          <c:val>
            <c:numRef>
              <c:f>Small!$N$22:$N$34</c:f>
              <c:numCache>
                <c:formatCode>General</c:formatCode>
                <c:ptCount val="13"/>
                <c:pt idx="0">
                  <c:v>2.7663768115942031</c:v>
                </c:pt>
                <c:pt idx="1">
                  <c:v>1.1660612939841088</c:v>
                </c:pt>
                <c:pt idx="2">
                  <c:v>1.4298775918061453</c:v>
                </c:pt>
                <c:pt idx="3">
                  <c:v>1.3962059129804865</c:v>
                </c:pt>
                <c:pt idx="4">
                  <c:v>1.3288367105040357</c:v>
                </c:pt>
                <c:pt idx="5">
                  <c:v>1.0965653046540691</c:v>
                </c:pt>
                <c:pt idx="6">
                  <c:v>1.2471894945911026</c:v>
                </c:pt>
                <c:pt idx="7">
                  <c:v>1.1210490172423393</c:v>
                </c:pt>
                <c:pt idx="8">
                  <c:v>1.2674584008733336</c:v>
                </c:pt>
                <c:pt idx="9">
                  <c:v>1.279583216745946</c:v>
                </c:pt>
                <c:pt idx="10">
                  <c:v>1.0937009865924614</c:v>
                </c:pt>
                <c:pt idx="11">
                  <c:v>1.157126830827468</c:v>
                </c:pt>
                <c:pt idx="12">
                  <c:v>1.3484273318872018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D47-4A07-B773-31A4CE778FDE}"/>
            </c:ext>
          </c:extLst>
        </c:ser>
        <c:ser>
          <c:idx val="5"/>
          <c:order val="5"/>
          <c:tx>
            <c:strRef>
              <c:f>Small!$O$21</c:f>
              <c:strCache>
                <c:ptCount val="1"/>
                <c:pt idx="0">
                  <c:v>DBD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Small!$I$22:$I$34</c:f>
              <c:strCache>
                <c:ptCount val="13"/>
                <c:pt idx="0">
                  <c:v>poisson3Da</c:v>
                </c:pt>
                <c:pt idx="1">
                  <c:v>mario002</c:v>
                </c:pt>
                <c:pt idx="2">
                  <c:v>oh2010</c:v>
                </c:pt>
                <c:pt idx="3">
                  <c:v>majorbasis</c:v>
                </c:pt>
                <c:pt idx="4">
                  <c:v>com-Amazon</c:v>
                </c:pt>
                <c:pt idx="5">
                  <c:v>tx2010</c:v>
                </c:pt>
                <c:pt idx="6">
                  <c:v>web-Stanford</c:v>
                </c:pt>
                <c:pt idx="7">
                  <c:v>G3_circuit</c:v>
                </c:pt>
                <c:pt idx="8">
                  <c:v>offshore</c:v>
                </c:pt>
                <c:pt idx="9">
                  <c:v>web-Google</c:v>
                </c:pt>
                <c:pt idx="10">
                  <c:v>email-Enron</c:v>
                </c:pt>
                <c:pt idx="11">
                  <c:v>cage13</c:v>
                </c:pt>
                <c:pt idx="12">
                  <c:v>web-Berkstan</c:v>
                </c:pt>
              </c:strCache>
            </c:strRef>
          </c:cat>
          <c:val>
            <c:numRef>
              <c:f>Small!$O$22:$O$34</c:f>
              <c:numCache>
                <c:formatCode>General</c:formatCode>
                <c:ptCount val="13"/>
                <c:pt idx="0">
                  <c:v>3.4142618650131173</c:v>
                </c:pt>
                <c:pt idx="1">
                  <c:v>1.0527772084443534</c:v>
                </c:pt>
                <c:pt idx="2">
                  <c:v>2.3214633354964307</c:v>
                </c:pt>
                <c:pt idx="3">
                  <c:v>3.7870563674321507</c:v>
                </c:pt>
                <c:pt idx="4">
                  <c:v>3.5954489920586439</c:v>
                </c:pt>
                <c:pt idx="5">
                  <c:v>1.2903613920948265</c:v>
                </c:pt>
                <c:pt idx="6">
                  <c:v>5.6300487465181055</c:v>
                </c:pt>
                <c:pt idx="7">
                  <c:v>0.92554397793441623</c:v>
                </c:pt>
                <c:pt idx="8">
                  <c:v>2.9822144386067331</c:v>
                </c:pt>
                <c:pt idx="9">
                  <c:v>3.6677997173738683</c:v>
                </c:pt>
                <c:pt idx="10">
                  <c:v>6.1944265348520675</c:v>
                </c:pt>
                <c:pt idx="11">
                  <c:v>3.2848806177276444</c:v>
                </c:pt>
                <c:pt idx="12">
                  <c:v>13.836062065275549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D47-4A07-B773-31A4CE778F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2594672"/>
        <c:axId val="372599664"/>
      </c:barChart>
      <c:catAx>
        <c:axId val="372594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72599664"/>
        <c:crosses val="autoZero"/>
        <c:auto val="1"/>
        <c:lblAlgn val="ctr"/>
        <c:lblOffset val="100"/>
        <c:noMultiLvlLbl val="0"/>
      </c:catAx>
      <c:valAx>
        <c:axId val="37259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Normalized Perf.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72594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Small!$R$21</c:f>
              <c:strCache>
                <c:ptCount val="1"/>
                <c:pt idx="0">
                  <c:v>cuSPARSE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Small!$Q$22:$Q$34</c:f>
              <c:strCache>
                <c:ptCount val="13"/>
                <c:pt idx="0">
                  <c:v>poisson3Da</c:v>
                </c:pt>
                <c:pt idx="1">
                  <c:v>mario002</c:v>
                </c:pt>
                <c:pt idx="2">
                  <c:v>oh2010</c:v>
                </c:pt>
                <c:pt idx="3">
                  <c:v>majorbasis</c:v>
                </c:pt>
                <c:pt idx="4">
                  <c:v>com-Amazon</c:v>
                </c:pt>
                <c:pt idx="5">
                  <c:v>tx2010</c:v>
                </c:pt>
                <c:pt idx="6">
                  <c:v>web-Stanford</c:v>
                </c:pt>
                <c:pt idx="7">
                  <c:v>G3_circuit</c:v>
                </c:pt>
                <c:pt idx="8">
                  <c:v>offshore</c:v>
                </c:pt>
                <c:pt idx="9">
                  <c:v>web-Google</c:v>
                </c:pt>
                <c:pt idx="10">
                  <c:v>email-Enron</c:v>
                </c:pt>
                <c:pt idx="11">
                  <c:v>cage13</c:v>
                </c:pt>
                <c:pt idx="12">
                  <c:v>web-Berkstan</c:v>
                </c:pt>
              </c:strCache>
            </c:strRef>
          </c:cat>
          <c:val>
            <c:numRef>
              <c:f>Small!$R$22:$R$34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EB-43CD-B338-7D25BA3B8C76}"/>
            </c:ext>
          </c:extLst>
        </c:ser>
        <c:ser>
          <c:idx val="1"/>
          <c:order val="1"/>
          <c:tx>
            <c:strRef>
              <c:f>Small!$S$21</c:f>
              <c:strCache>
                <c:ptCount val="1"/>
                <c:pt idx="0">
                  <c:v>MKL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Small!$Q$22:$Q$34</c:f>
              <c:strCache>
                <c:ptCount val="13"/>
                <c:pt idx="0">
                  <c:v>poisson3Da</c:v>
                </c:pt>
                <c:pt idx="1">
                  <c:v>mario002</c:v>
                </c:pt>
                <c:pt idx="2">
                  <c:v>oh2010</c:v>
                </c:pt>
                <c:pt idx="3">
                  <c:v>majorbasis</c:v>
                </c:pt>
                <c:pt idx="4">
                  <c:v>com-Amazon</c:v>
                </c:pt>
                <c:pt idx="5">
                  <c:v>tx2010</c:v>
                </c:pt>
                <c:pt idx="6">
                  <c:v>web-Stanford</c:v>
                </c:pt>
                <c:pt idx="7">
                  <c:v>G3_circuit</c:v>
                </c:pt>
                <c:pt idx="8">
                  <c:v>offshore</c:v>
                </c:pt>
                <c:pt idx="9">
                  <c:v>web-Google</c:v>
                </c:pt>
                <c:pt idx="10">
                  <c:v>email-Enron</c:v>
                </c:pt>
                <c:pt idx="11">
                  <c:v>cage13</c:v>
                </c:pt>
                <c:pt idx="12">
                  <c:v>web-Berkstan</c:v>
                </c:pt>
              </c:strCache>
            </c:strRef>
          </c:cat>
          <c:val>
            <c:numRef>
              <c:f>Small!$S$22:$S$34</c:f>
              <c:numCache>
                <c:formatCode>General</c:formatCode>
                <c:ptCount val="13"/>
                <c:pt idx="0">
                  <c:v>0.22794330124256665</c:v>
                </c:pt>
                <c:pt idx="1">
                  <c:v>0.30276833899660205</c:v>
                </c:pt>
                <c:pt idx="2">
                  <c:v>0.2835423367144978</c:v>
                </c:pt>
                <c:pt idx="3">
                  <c:v>0.60549844151583088</c:v>
                </c:pt>
                <c:pt idx="4">
                  <c:v>0.21733975005979633</c:v>
                </c:pt>
                <c:pt idx="5">
                  <c:v>0.25958905277032862</c:v>
                </c:pt>
                <c:pt idx="6">
                  <c:v>0.15017761205492389</c:v>
                </c:pt>
                <c:pt idx="7">
                  <c:v>0.56034147089709851</c:v>
                </c:pt>
                <c:pt idx="8">
                  <c:v>0.17725890366200014</c:v>
                </c:pt>
                <c:pt idx="9">
                  <c:v>0.13812275102288912</c:v>
                </c:pt>
                <c:pt idx="10">
                  <c:v>0.280270209592485</c:v>
                </c:pt>
                <c:pt idx="11">
                  <c:v>0.42949277324196666</c:v>
                </c:pt>
                <c:pt idx="12">
                  <c:v>0.37634873478195374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EB-43CD-B338-7D25BA3B8C76}"/>
            </c:ext>
          </c:extLst>
        </c:ser>
        <c:ser>
          <c:idx val="2"/>
          <c:order val="2"/>
          <c:tx>
            <c:strRef>
              <c:f>Small!$T$21</c:f>
              <c:strCache>
                <c:ptCount val="1"/>
                <c:pt idx="0">
                  <c:v>bhSPARSE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Small!$Q$22:$Q$34</c:f>
              <c:strCache>
                <c:ptCount val="13"/>
                <c:pt idx="0">
                  <c:v>poisson3Da</c:v>
                </c:pt>
                <c:pt idx="1">
                  <c:v>mario002</c:v>
                </c:pt>
                <c:pt idx="2">
                  <c:v>oh2010</c:v>
                </c:pt>
                <c:pt idx="3">
                  <c:v>majorbasis</c:v>
                </c:pt>
                <c:pt idx="4">
                  <c:v>com-Amazon</c:v>
                </c:pt>
                <c:pt idx="5">
                  <c:v>tx2010</c:v>
                </c:pt>
                <c:pt idx="6">
                  <c:v>web-Stanford</c:v>
                </c:pt>
                <c:pt idx="7">
                  <c:v>G3_circuit</c:v>
                </c:pt>
                <c:pt idx="8">
                  <c:v>offshore</c:v>
                </c:pt>
                <c:pt idx="9">
                  <c:v>web-Google</c:v>
                </c:pt>
                <c:pt idx="10">
                  <c:v>email-Enron</c:v>
                </c:pt>
                <c:pt idx="11">
                  <c:v>cage13</c:v>
                </c:pt>
                <c:pt idx="12">
                  <c:v>web-Berkstan</c:v>
                </c:pt>
              </c:strCache>
            </c:strRef>
          </c:cat>
          <c:val>
            <c:numRef>
              <c:f>Small!$T$22:$T$34</c:f>
              <c:numCache>
                <c:formatCode>General</c:formatCode>
                <c:ptCount val="13"/>
                <c:pt idx="0">
                  <c:v>0.9653162437202113</c:v>
                </c:pt>
                <c:pt idx="1">
                  <c:v>0.88882188029730091</c:v>
                </c:pt>
                <c:pt idx="2">
                  <c:v>1.2160786524305325</c:v>
                </c:pt>
                <c:pt idx="3">
                  <c:v>1.1919480065126418</c:v>
                </c:pt>
                <c:pt idx="4">
                  <c:v>1.2230049637266134</c:v>
                </c:pt>
                <c:pt idx="5">
                  <c:v>1.2818356525642465</c:v>
                </c:pt>
                <c:pt idx="6">
                  <c:v>0.79031469986789471</c:v>
                </c:pt>
                <c:pt idx="7">
                  <c:v>1.273159877213442</c:v>
                </c:pt>
                <c:pt idx="8">
                  <c:v>0.79447295732380463</c:v>
                </c:pt>
                <c:pt idx="9">
                  <c:v>1.1142944397181684</c:v>
                </c:pt>
                <c:pt idx="10">
                  <c:v>0.71816662062523329</c:v>
                </c:pt>
                <c:pt idx="11">
                  <c:v>1.4391171139673751</c:v>
                </c:pt>
                <c:pt idx="12">
                  <c:v>1.3310292035942888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EB-43CD-B338-7D25BA3B8C76}"/>
            </c:ext>
          </c:extLst>
        </c:ser>
        <c:ser>
          <c:idx val="3"/>
          <c:order val="3"/>
          <c:tx>
            <c:strRef>
              <c:f>Small!$U$21</c:f>
              <c:strCache>
                <c:ptCount val="1"/>
                <c:pt idx="0">
                  <c:v>CUSP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Small!$Q$22:$Q$34</c:f>
              <c:strCache>
                <c:ptCount val="13"/>
                <c:pt idx="0">
                  <c:v>poisson3Da</c:v>
                </c:pt>
                <c:pt idx="1">
                  <c:v>mario002</c:v>
                </c:pt>
                <c:pt idx="2">
                  <c:v>oh2010</c:v>
                </c:pt>
                <c:pt idx="3">
                  <c:v>majorbasis</c:v>
                </c:pt>
                <c:pt idx="4">
                  <c:v>com-Amazon</c:v>
                </c:pt>
                <c:pt idx="5">
                  <c:v>tx2010</c:v>
                </c:pt>
                <c:pt idx="6">
                  <c:v>web-Stanford</c:v>
                </c:pt>
                <c:pt idx="7">
                  <c:v>G3_circuit</c:v>
                </c:pt>
                <c:pt idx="8">
                  <c:v>offshore</c:v>
                </c:pt>
                <c:pt idx="9">
                  <c:v>web-Google</c:v>
                </c:pt>
                <c:pt idx="10">
                  <c:v>email-Enron</c:v>
                </c:pt>
                <c:pt idx="11">
                  <c:v>cage13</c:v>
                </c:pt>
                <c:pt idx="12">
                  <c:v>web-Berkstan</c:v>
                </c:pt>
              </c:strCache>
            </c:strRef>
          </c:cat>
          <c:val>
            <c:numRef>
              <c:f>Small!$U$22:$U$34</c:f>
              <c:numCache>
                <c:formatCode>General</c:formatCode>
                <c:ptCount val="13"/>
                <c:pt idx="0">
                  <c:v>0.64347508747826465</c:v>
                </c:pt>
                <c:pt idx="1">
                  <c:v>1.3154898318577668</c:v>
                </c:pt>
                <c:pt idx="2">
                  <c:v>0.9977691020635806</c:v>
                </c:pt>
                <c:pt idx="3">
                  <c:v>1.5376416879307051</c:v>
                </c:pt>
                <c:pt idx="4">
                  <c:v>1.0165024356960379</c:v>
                </c:pt>
                <c:pt idx="5">
                  <c:v>1.0324433949473495</c:v>
                </c:pt>
                <c:pt idx="6">
                  <c:v>0.68033046521651075</c:v>
                </c:pt>
                <c:pt idx="7">
                  <c:v>0.96650571636452443</c:v>
                </c:pt>
                <c:pt idx="8">
                  <c:v>0.5456894817474196</c:v>
                </c:pt>
                <c:pt idx="9">
                  <c:v>0.91992652487889215</c:v>
                </c:pt>
                <c:pt idx="10">
                  <c:v>0.75194642159596137</c:v>
                </c:pt>
                <c:pt idx="11">
                  <c:v>1.142356135730572</c:v>
                </c:pt>
                <c:pt idx="12">
                  <c:v>0.94582534382777383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3EB-43CD-B338-7D25BA3B8C76}"/>
            </c:ext>
          </c:extLst>
        </c:ser>
        <c:ser>
          <c:idx val="4"/>
          <c:order val="4"/>
          <c:tx>
            <c:strRef>
              <c:f>Small!$V$21</c:f>
              <c:strCache>
                <c:ptCount val="1"/>
                <c:pt idx="0">
                  <c:v>spECK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Small!$Q$22:$Q$34</c:f>
              <c:strCache>
                <c:ptCount val="13"/>
                <c:pt idx="0">
                  <c:v>poisson3Da</c:v>
                </c:pt>
                <c:pt idx="1">
                  <c:v>mario002</c:v>
                </c:pt>
                <c:pt idx="2">
                  <c:v>oh2010</c:v>
                </c:pt>
                <c:pt idx="3">
                  <c:v>majorbasis</c:v>
                </c:pt>
                <c:pt idx="4">
                  <c:v>com-Amazon</c:v>
                </c:pt>
                <c:pt idx="5">
                  <c:v>tx2010</c:v>
                </c:pt>
                <c:pt idx="6">
                  <c:v>web-Stanford</c:v>
                </c:pt>
                <c:pt idx="7">
                  <c:v>G3_circuit</c:v>
                </c:pt>
                <c:pt idx="8">
                  <c:v>offshore</c:v>
                </c:pt>
                <c:pt idx="9">
                  <c:v>web-Google</c:v>
                </c:pt>
                <c:pt idx="10">
                  <c:v>email-Enron</c:v>
                </c:pt>
                <c:pt idx="11">
                  <c:v>cage13</c:v>
                </c:pt>
                <c:pt idx="12">
                  <c:v>web-Berkstan</c:v>
                </c:pt>
              </c:strCache>
            </c:strRef>
          </c:cat>
          <c:val>
            <c:numRef>
              <c:f>Small!$V$22:$V$34</c:f>
              <c:numCache>
                <c:formatCode>General</c:formatCode>
                <c:ptCount val="13"/>
                <c:pt idx="0">
                  <c:v>1.0628301953692871</c:v>
                </c:pt>
                <c:pt idx="1">
                  <c:v>0.96054323510242912</c:v>
                </c:pt>
                <c:pt idx="2">
                  <c:v>1.4595363645408417</c:v>
                </c:pt>
                <c:pt idx="3">
                  <c:v>1.5248046269838536</c:v>
                </c:pt>
                <c:pt idx="4">
                  <c:v>1.4256053053231266</c:v>
                </c:pt>
                <c:pt idx="5">
                  <c:v>1.4934951376971479</c:v>
                </c:pt>
                <c:pt idx="6">
                  <c:v>1.0614513371843377</c:v>
                </c:pt>
                <c:pt idx="7">
                  <c:v>1.4111101206394483</c:v>
                </c:pt>
                <c:pt idx="8">
                  <c:v>0.89470933300856581</c:v>
                </c:pt>
                <c:pt idx="9">
                  <c:v>1.4535474655269551</c:v>
                </c:pt>
                <c:pt idx="10">
                  <c:v>1.0399059774428339</c:v>
                </c:pt>
                <c:pt idx="11">
                  <c:v>1.565542808757324</c:v>
                </c:pt>
                <c:pt idx="12">
                  <c:v>1.5778721696682834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3EB-43CD-B338-7D25BA3B8C76}"/>
            </c:ext>
          </c:extLst>
        </c:ser>
        <c:ser>
          <c:idx val="5"/>
          <c:order val="5"/>
          <c:tx>
            <c:strRef>
              <c:f>Small!$W$21</c:f>
              <c:strCache>
                <c:ptCount val="1"/>
                <c:pt idx="0">
                  <c:v>DBD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Small!$Q$22:$Q$34</c:f>
              <c:strCache>
                <c:ptCount val="13"/>
                <c:pt idx="0">
                  <c:v>poisson3Da</c:v>
                </c:pt>
                <c:pt idx="1">
                  <c:v>mario002</c:v>
                </c:pt>
                <c:pt idx="2">
                  <c:v>oh2010</c:v>
                </c:pt>
                <c:pt idx="3">
                  <c:v>majorbasis</c:v>
                </c:pt>
                <c:pt idx="4">
                  <c:v>com-Amazon</c:v>
                </c:pt>
                <c:pt idx="5">
                  <c:v>tx2010</c:v>
                </c:pt>
                <c:pt idx="6">
                  <c:v>web-Stanford</c:v>
                </c:pt>
                <c:pt idx="7">
                  <c:v>G3_circuit</c:v>
                </c:pt>
                <c:pt idx="8">
                  <c:v>offshore</c:v>
                </c:pt>
                <c:pt idx="9">
                  <c:v>web-Google</c:v>
                </c:pt>
                <c:pt idx="10">
                  <c:v>email-Enron</c:v>
                </c:pt>
                <c:pt idx="11">
                  <c:v>cage13</c:v>
                </c:pt>
                <c:pt idx="12">
                  <c:v>web-Berkstan</c:v>
                </c:pt>
              </c:strCache>
            </c:strRef>
          </c:cat>
          <c:val>
            <c:numRef>
              <c:f>Small!$W$22:$W$34</c:f>
              <c:numCache>
                <c:formatCode>General</c:formatCode>
                <c:ptCount val="13"/>
                <c:pt idx="0">
                  <c:v>0.89801971299319938</c:v>
                </c:pt>
                <c:pt idx="1">
                  <c:v>1.2066783209046048</c:v>
                </c:pt>
                <c:pt idx="2">
                  <c:v>2.0452555558653764</c:v>
                </c:pt>
                <c:pt idx="3">
                  <c:v>2.054408831578459</c:v>
                </c:pt>
                <c:pt idx="4">
                  <c:v>1.7512096443508927</c:v>
                </c:pt>
                <c:pt idx="5">
                  <c:v>1.935288822999947</c:v>
                </c:pt>
                <c:pt idx="6">
                  <c:v>1.3845812417437251</c:v>
                </c:pt>
                <c:pt idx="7">
                  <c:v>1.5073997952657181</c:v>
                </c:pt>
                <c:pt idx="8">
                  <c:v>1.926497743687241</c:v>
                </c:pt>
                <c:pt idx="9">
                  <c:v>1.5435047982789043</c:v>
                </c:pt>
                <c:pt idx="10">
                  <c:v>2.3557789320279512</c:v>
                </c:pt>
                <c:pt idx="11">
                  <c:v>2.0796652670710341</c:v>
                </c:pt>
                <c:pt idx="12">
                  <c:v>2.3319955654849158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3EB-43CD-B338-7D25BA3B8C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2443552"/>
        <c:axId val="312457280"/>
      </c:barChart>
      <c:catAx>
        <c:axId val="312443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12457280"/>
        <c:crosses val="autoZero"/>
        <c:auto val="1"/>
        <c:lblAlgn val="ctr"/>
        <c:lblOffset val="100"/>
        <c:noMultiLvlLbl val="0"/>
      </c:catAx>
      <c:valAx>
        <c:axId val="31245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Normalized Perf.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12443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Large!$B$16</c:f>
              <c:strCache>
                <c:ptCount val="1"/>
                <c:pt idx="0">
                  <c:v>cuSPARSE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Large!$A$17:$A$29</c:f>
              <c:strCache>
                <c:ptCount val="13"/>
                <c:pt idx="0">
                  <c:v>soc-Slashdot</c:v>
                </c:pt>
                <c:pt idx="1">
                  <c:v>nlpkkt80</c:v>
                </c:pt>
                <c:pt idx="2">
                  <c:v>Emilia_923</c:v>
                </c:pt>
                <c:pt idx="3">
                  <c:v>PFlow_742</c:v>
                </c:pt>
                <c:pt idx="4">
                  <c:v>in-2004</c:v>
                </c:pt>
                <c:pt idx="5">
                  <c:v>cage14</c:v>
                </c:pt>
                <c:pt idx="6">
                  <c:v>3Dspectralwave</c:v>
                </c:pt>
                <c:pt idx="7">
                  <c:v>Bump_2911</c:v>
                </c:pt>
                <c:pt idx="8">
                  <c:v>higgs-twitter</c:v>
                </c:pt>
                <c:pt idx="10">
                  <c:v>Small_GeoMean</c:v>
                </c:pt>
                <c:pt idx="11">
                  <c:v>Large_GeoMean</c:v>
                </c:pt>
                <c:pt idx="12">
                  <c:v>Total_GeoMean</c:v>
                </c:pt>
              </c:strCache>
            </c:strRef>
          </c:cat>
          <c:val>
            <c:numRef>
              <c:f>Large!$B$17:$B$29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2-4280-8515-916CFA4CAE5D}"/>
            </c:ext>
          </c:extLst>
        </c:ser>
        <c:ser>
          <c:idx val="1"/>
          <c:order val="1"/>
          <c:tx>
            <c:strRef>
              <c:f>Large!$C$16</c:f>
              <c:strCache>
                <c:ptCount val="1"/>
                <c:pt idx="0">
                  <c:v>MKL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Large!$A$17:$A$29</c:f>
              <c:strCache>
                <c:ptCount val="13"/>
                <c:pt idx="0">
                  <c:v>soc-Slashdot</c:v>
                </c:pt>
                <c:pt idx="1">
                  <c:v>nlpkkt80</c:v>
                </c:pt>
                <c:pt idx="2">
                  <c:v>Emilia_923</c:v>
                </c:pt>
                <c:pt idx="3">
                  <c:v>PFlow_742</c:v>
                </c:pt>
                <c:pt idx="4">
                  <c:v>in-2004</c:v>
                </c:pt>
                <c:pt idx="5">
                  <c:v>cage14</c:v>
                </c:pt>
                <c:pt idx="6">
                  <c:v>3Dspectralwave</c:v>
                </c:pt>
                <c:pt idx="7">
                  <c:v>Bump_2911</c:v>
                </c:pt>
                <c:pt idx="8">
                  <c:v>higgs-twitter</c:v>
                </c:pt>
                <c:pt idx="10">
                  <c:v>Small_GeoMean</c:v>
                </c:pt>
                <c:pt idx="11">
                  <c:v>Large_GeoMean</c:v>
                </c:pt>
                <c:pt idx="12">
                  <c:v>Total_GeoMean</c:v>
                </c:pt>
              </c:strCache>
            </c:strRef>
          </c:cat>
          <c:val>
            <c:numRef>
              <c:f>Large!$C$17:$C$29</c:f>
              <c:numCache>
                <c:formatCode>General</c:formatCode>
                <c:ptCount val="13"/>
                <c:pt idx="0">
                  <c:v>2.3389811760382084E-2</c:v>
                </c:pt>
                <c:pt idx="1">
                  <c:v>0.29773645162418477</c:v>
                </c:pt>
                <c:pt idx="2">
                  <c:v>0.16372376215469286</c:v>
                </c:pt>
                <c:pt idx="3">
                  <c:v>0.12214124634163984</c:v>
                </c:pt>
                <c:pt idx="4">
                  <c:v>0.20803168247699366</c:v>
                </c:pt>
                <c:pt idx="5">
                  <c:v>0.13829832172820097</c:v>
                </c:pt>
                <c:pt idx="6">
                  <c:v>9.3482256149929097E-2</c:v>
                </c:pt>
                <c:pt idx="7">
                  <c:v>0.17441712914266402</c:v>
                </c:pt>
                <c:pt idx="8">
                  <c:v>1.9626172090007936E-2</c:v>
                </c:pt>
                <c:pt idx="10">
                  <c:v>2.9578093991948412E-2</c:v>
                </c:pt>
                <c:pt idx="11">
                  <c:v>0.10279987057376246</c:v>
                </c:pt>
                <c:pt idx="12">
                  <c:v>4.9237673399388344E-2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2-4280-8515-916CFA4CAE5D}"/>
            </c:ext>
          </c:extLst>
        </c:ser>
        <c:ser>
          <c:idx val="2"/>
          <c:order val="2"/>
          <c:tx>
            <c:strRef>
              <c:f>Large!$D$16</c:f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Large!$A$17:$A$29</c:f>
              <c:strCache>
                <c:ptCount val="13"/>
                <c:pt idx="0">
                  <c:v>soc-Slashdot</c:v>
                </c:pt>
                <c:pt idx="1">
                  <c:v>nlpkkt80</c:v>
                </c:pt>
                <c:pt idx="2">
                  <c:v>Emilia_923</c:v>
                </c:pt>
                <c:pt idx="3">
                  <c:v>PFlow_742</c:v>
                </c:pt>
                <c:pt idx="4">
                  <c:v>in-2004</c:v>
                </c:pt>
                <c:pt idx="5">
                  <c:v>cage14</c:v>
                </c:pt>
                <c:pt idx="6">
                  <c:v>3Dspectralwave</c:v>
                </c:pt>
                <c:pt idx="7">
                  <c:v>Bump_2911</c:v>
                </c:pt>
                <c:pt idx="8">
                  <c:v>higgs-twitter</c:v>
                </c:pt>
                <c:pt idx="10">
                  <c:v>Small_GeoMean</c:v>
                </c:pt>
                <c:pt idx="11">
                  <c:v>Large_GeoMean</c:v>
                </c:pt>
                <c:pt idx="12">
                  <c:v>Total_GeoMean</c:v>
                </c:pt>
              </c:strCache>
            </c:strRef>
          </c:cat>
          <c:val>
            <c:numRef>
              <c:f>Large!$D$17:$D$29</c:f>
            </c:numRef>
          </c:val>
          <c:extLst>
            <c:ext xmlns:c16="http://schemas.microsoft.com/office/drawing/2014/chart" uri="{C3380CC4-5D6E-409C-BE32-E72D297353CC}">
              <c16:uniqueId val="{00000002-5122-4280-8515-916CFA4CAE5D}"/>
            </c:ext>
          </c:extLst>
        </c:ser>
        <c:ser>
          <c:idx val="3"/>
          <c:order val="3"/>
          <c:tx>
            <c:strRef>
              <c:f>Large!$E$16</c:f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Large!$A$17:$A$29</c:f>
              <c:strCache>
                <c:ptCount val="13"/>
                <c:pt idx="0">
                  <c:v>soc-Slashdot</c:v>
                </c:pt>
                <c:pt idx="1">
                  <c:v>nlpkkt80</c:v>
                </c:pt>
                <c:pt idx="2">
                  <c:v>Emilia_923</c:v>
                </c:pt>
                <c:pt idx="3">
                  <c:v>PFlow_742</c:v>
                </c:pt>
                <c:pt idx="4">
                  <c:v>in-2004</c:v>
                </c:pt>
                <c:pt idx="5">
                  <c:v>cage14</c:v>
                </c:pt>
                <c:pt idx="6">
                  <c:v>3Dspectralwave</c:v>
                </c:pt>
                <c:pt idx="7">
                  <c:v>Bump_2911</c:v>
                </c:pt>
                <c:pt idx="8">
                  <c:v>higgs-twitter</c:v>
                </c:pt>
                <c:pt idx="10">
                  <c:v>Small_GeoMean</c:v>
                </c:pt>
                <c:pt idx="11">
                  <c:v>Large_GeoMean</c:v>
                </c:pt>
                <c:pt idx="12">
                  <c:v>Total_GeoMean</c:v>
                </c:pt>
              </c:strCache>
            </c:strRef>
          </c:cat>
          <c:val>
            <c:numRef>
              <c:f>Large!$E$17:$E$29</c:f>
            </c:numRef>
          </c:val>
          <c:extLst>
            <c:ext xmlns:c16="http://schemas.microsoft.com/office/drawing/2014/chart" uri="{C3380CC4-5D6E-409C-BE32-E72D297353CC}">
              <c16:uniqueId val="{00000003-5122-4280-8515-916CFA4CAE5D}"/>
            </c:ext>
          </c:extLst>
        </c:ser>
        <c:ser>
          <c:idx val="4"/>
          <c:order val="4"/>
          <c:tx>
            <c:strRef>
              <c:f>Large!$F$16</c:f>
              <c:strCache>
                <c:ptCount val="1"/>
                <c:pt idx="0">
                  <c:v>spECK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Large!$A$17:$A$29</c:f>
              <c:strCache>
                <c:ptCount val="13"/>
                <c:pt idx="0">
                  <c:v>soc-Slashdot</c:v>
                </c:pt>
                <c:pt idx="1">
                  <c:v>nlpkkt80</c:v>
                </c:pt>
                <c:pt idx="2">
                  <c:v>Emilia_923</c:v>
                </c:pt>
                <c:pt idx="3">
                  <c:v>PFlow_742</c:v>
                </c:pt>
                <c:pt idx="4">
                  <c:v>in-2004</c:v>
                </c:pt>
                <c:pt idx="5">
                  <c:v>cage14</c:v>
                </c:pt>
                <c:pt idx="6">
                  <c:v>3Dspectralwave</c:v>
                </c:pt>
                <c:pt idx="7">
                  <c:v>Bump_2911</c:v>
                </c:pt>
                <c:pt idx="8">
                  <c:v>higgs-twitter</c:v>
                </c:pt>
                <c:pt idx="10">
                  <c:v>Small_GeoMean</c:v>
                </c:pt>
                <c:pt idx="11">
                  <c:v>Large_GeoMean</c:v>
                </c:pt>
                <c:pt idx="12">
                  <c:v>Total_GeoMean</c:v>
                </c:pt>
              </c:strCache>
            </c:strRef>
          </c:cat>
          <c:val>
            <c:numRef>
              <c:f>Large!$F$17:$F$29</c:f>
              <c:numCache>
                <c:formatCode>General</c:formatCode>
                <c:ptCount val="13"/>
                <c:pt idx="0">
                  <c:v>4.8545508405539515</c:v>
                </c:pt>
                <c:pt idx="1">
                  <c:v>21.002185928863625</c:v>
                </c:pt>
                <c:pt idx="2">
                  <c:v>15.529933802234174</c:v>
                </c:pt>
                <c:pt idx="3">
                  <c:v>8.469501260857383</c:v>
                </c:pt>
                <c:pt idx="4">
                  <c:v>11.494827710930529</c:v>
                </c:pt>
                <c:pt idx="5">
                  <c:v>16.955024938979093</c:v>
                </c:pt>
                <c:pt idx="6">
                  <c:v>3.0616154740633599</c:v>
                </c:pt>
                <c:pt idx="7">
                  <c:v>13.122873466546794</c:v>
                </c:pt>
                <c:pt idx="8">
                  <c:v>2.2491879784084041</c:v>
                </c:pt>
                <c:pt idx="10">
                  <c:v>3.4294534078120802</c:v>
                </c:pt>
                <c:pt idx="11">
                  <c:v>8.5184544132396685</c:v>
                </c:pt>
                <c:pt idx="12">
                  <c:v>4.9758973226144905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122-4280-8515-916CFA4CAE5D}"/>
            </c:ext>
          </c:extLst>
        </c:ser>
        <c:ser>
          <c:idx val="5"/>
          <c:order val="5"/>
          <c:tx>
            <c:strRef>
              <c:f>Large!$G$16</c:f>
              <c:strCache>
                <c:ptCount val="1"/>
                <c:pt idx="0">
                  <c:v>DBD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Large!$A$17:$A$29</c:f>
              <c:strCache>
                <c:ptCount val="13"/>
                <c:pt idx="0">
                  <c:v>soc-Slashdot</c:v>
                </c:pt>
                <c:pt idx="1">
                  <c:v>nlpkkt80</c:v>
                </c:pt>
                <c:pt idx="2">
                  <c:v>Emilia_923</c:v>
                </c:pt>
                <c:pt idx="3">
                  <c:v>PFlow_742</c:v>
                </c:pt>
                <c:pt idx="4">
                  <c:v>in-2004</c:v>
                </c:pt>
                <c:pt idx="5">
                  <c:v>cage14</c:v>
                </c:pt>
                <c:pt idx="6">
                  <c:v>3Dspectralwave</c:v>
                </c:pt>
                <c:pt idx="7">
                  <c:v>Bump_2911</c:v>
                </c:pt>
                <c:pt idx="8">
                  <c:v>higgs-twitter</c:v>
                </c:pt>
                <c:pt idx="10">
                  <c:v>Small_GeoMean</c:v>
                </c:pt>
                <c:pt idx="11">
                  <c:v>Large_GeoMean</c:v>
                </c:pt>
                <c:pt idx="12">
                  <c:v>Total_GeoMean</c:v>
                </c:pt>
              </c:strCache>
            </c:strRef>
          </c:cat>
          <c:val>
            <c:numRef>
              <c:f>Large!$G$17:$G$29</c:f>
              <c:numCache>
                <c:formatCode>General</c:formatCode>
                <c:ptCount val="13"/>
                <c:pt idx="0">
                  <c:v>7.1189183318853173</c:v>
                </c:pt>
                <c:pt idx="1">
                  <c:v>5.6861573060306565</c:v>
                </c:pt>
                <c:pt idx="2">
                  <c:v>4.1995804430521364</c:v>
                </c:pt>
                <c:pt idx="3">
                  <c:v>3.8384317460317461</c:v>
                </c:pt>
                <c:pt idx="4">
                  <c:v>4.8170450124543391</c:v>
                </c:pt>
                <c:pt idx="5">
                  <c:v>4.7589986774535618</c:v>
                </c:pt>
                <c:pt idx="6">
                  <c:v>5.5748960673431975</c:v>
                </c:pt>
                <c:pt idx="7">
                  <c:v>3.5434035608680405</c:v>
                </c:pt>
                <c:pt idx="8">
                  <c:v>3.7638203025495494</c:v>
                </c:pt>
                <c:pt idx="10">
                  <c:v>1.825902682592496</c:v>
                </c:pt>
                <c:pt idx="11">
                  <c:v>4.6967478050805873</c:v>
                </c:pt>
                <c:pt idx="12">
                  <c:v>2.687420655065818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122-4280-8515-916CFA4CAE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2713120"/>
        <c:axId val="372715616"/>
      </c:barChart>
      <c:catAx>
        <c:axId val="372713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72715616"/>
        <c:crosses val="autoZero"/>
        <c:auto val="1"/>
        <c:lblAlgn val="ctr"/>
        <c:lblOffset val="100"/>
        <c:noMultiLvlLbl val="0"/>
      </c:catAx>
      <c:valAx>
        <c:axId val="37271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713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Large!$J$16</c:f>
              <c:strCache>
                <c:ptCount val="1"/>
                <c:pt idx="0">
                  <c:v>cuSPARSE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Large!$I$17:$I$29</c:f>
              <c:strCache>
                <c:ptCount val="13"/>
                <c:pt idx="0">
                  <c:v>soc-Slashdot</c:v>
                </c:pt>
                <c:pt idx="1">
                  <c:v>nlpkkt80</c:v>
                </c:pt>
                <c:pt idx="2">
                  <c:v>Emilia_923</c:v>
                </c:pt>
                <c:pt idx="3">
                  <c:v>PFlow_742</c:v>
                </c:pt>
                <c:pt idx="4">
                  <c:v>in-2004</c:v>
                </c:pt>
                <c:pt idx="5">
                  <c:v>cage14</c:v>
                </c:pt>
                <c:pt idx="6">
                  <c:v>3Dspectralwave</c:v>
                </c:pt>
                <c:pt idx="7">
                  <c:v>Bump_2911</c:v>
                </c:pt>
                <c:pt idx="8">
                  <c:v>higgs-twitter</c:v>
                </c:pt>
                <c:pt idx="10">
                  <c:v>Small_GeoMean</c:v>
                </c:pt>
                <c:pt idx="11">
                  <c:v>Large_GeoMean</c:v>
                </c:pt>
                <c:pt idx="12">
                  <c:v>Total_GeoMean</c:v>
                </c:pt>
              </c:strCache>
            </c:strRef>
          </c:cat>
          <c:val>
            <c:numRef>
              <c:f>Large!$J$17:$J$29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2E-4E14-B82E-11D5BDACD30B}"/>
            </c:ext>
          </c:extLst>
        </c:ser>
        <c:ser>
          <c:idx val="1"/>
          <c:order val="1"/>
          <c:tx>
            <c:strRef>
              <c:f>Large!$K$16</c:f>
              <c:strCache>
                <c:ptCount val="1"/>
                <c:pt idx="0">
                  <c:v>MKL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Large!$I$17:$I$29</c:f>
              <c:strCache>
                <c:ptCount val="13"/>
                <c:pt idx="0">
                  <c:v>soc-Slashdot</c:v>
                </c:pt>
                <c:pt idx="1">
                  <c:v>nlpkkt80</c:v>
                </c:pt>
                <c:pt idx="2">
                  <c:v>Emilia_923</c:v>
                </c:pt>
                <c:pt idx="3">
                  <c:v>PFlow_742</c:v>
                </c:pt>
                <c:pt idx="4">
                  <c:v>in-2004</c:v>
                </c:pt>
                <c:pt idx="5">
                  <c:v>cage14</c:v>
                </c:pt>
                <c:pt idx="6">
                  <c:v>3Dspectralwave</c:v>
                </c:pt>
                <c:pt idx="7">
                  <c:v>Bump_2911</c:v>
                </c:pt>
                <c:pt idx="8">
                  <c:v>higgs-twitter</c:v>
                </c:pt>
                <c:pt idx="10">
                  <c:v>Small_GeoMean</c:v>
                </c:pt>
                <c:pt idx="11">
                  <c:v>Large_GeoMean</c:v>
                </c:pt>
                <c:pt idx="12">
                  <c:v>Total_GeoMean</c:v>
                </c:pt>
              </c:strCache>
            </c:strRef>
          </c:cat>
          <c:val>
            <c:numRef>
              <c:f>Large!$K$17:$K$29</c:f>
              <c:numCache>
                <c:formatCode>General</c:formatCode>
                <c:ptCount val="13"/>
                <c:pt idx="0">
                  <c:v>6.2231293342301375E-2</c:v>
                </c:pt>
                <c:pt idx="1">
                  <c:v>0.43334659945362469</c:v>
                </c:pt>
                <c:pt idx="2">
                  <c:v>0.23455018749184889</c:v>
                </c:pt>
                <c:pt idx="3">
                  <c:v>0.18549335686644355</c:v>
                </c:pt>
                <c:pt idx="4">
                  <c:v>0.31687430108172088</c:v>
                </c:pt>
                <c:pt idx="5">
                  <c:v>0.21516677111862856</c:v>
                </c:pt>
                <c:pt idx="6">
                  <c:v>0.15636549350005208</c:v>
                </c:pt>
                <c:pt idx="7">
                  <c:v>0.2484539933904247</c:v>
                </c:pt>
                <c:pt idx="8">
                  <c:v>4.8141941096170683E-2</c:v>
                </c:pt>
                <c:pt idx="10">
                  <c:v>0.13080349145525969</c:v>
                </c:pt>
                <c:pt idx="11">
                  <c:v>0.17444742570246238</c:v>
                </c:pt>
                <c:pt idx="12">
                  <c:v>0.14715472203677679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2E-4E14-B82E-11D5BDACD30B}"/>
            </c:ext>
          </c:extLst>
        </c:ser>
        <c:ser>
          <c:idx val="2"/>
          <c:order val="2"/>
          <c:tx>
            <c:strRef>
              <c:f>Large!$L$16</c:f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Large!$I$17:$I$29</c:f>
              <c:strCache>
                <c:ptCount val="13"/>
                <c:pt idx="0">
                  <c:v>soc-Slashdot</c:v>
                </c:pt>
                <c:pt idx="1">
                  <c:v>nlpkkt80</c:v>
                </c:pt>
                <c:pt idx="2">
                  <c:v>Emilia_923</c:v>
                </c:pt>
                <c:pt idx="3">
                  <c:v>PFlow_742</c:v>
                </c:pt>
                <c:pt idx="4">
                  <c:v>in-2004</c:v>
                </c:pt>
                <c:pt idx="5">
                  <c:v>cage14</c:v>
                </c:pt>
                <c:pt idx="6">
                  <c:v>3Dspectralwave</c:v>
                </c:pt>
                <c:pt idx="7">
                  <c:v>Bump_2911</c:v>
                </c:pt>
                <c:pt idx="8">
                  <c:v>higgs-twitter</c:v>
                </c:pt>
                <c:pt idx="10">
                  <c:v>Small_GeoMean</c:v>
                </c:pt>
                <c:pt idx="11">
                  <c:v>Large_GeoMean</c:v>
                </c:pt>
                <c:pt idx="12">
                  <c:v>Total_GeoMean</c:v>
                </c:pt>
              </c:strCache>
            </c:strRef>
          </c:cat>
          <c:val>
            <c:numRef>
              <c:f>Large!$L$17:$L$29</c:f>
            </c:numRef>
          </c:val>
          <c:extLst>
            <c:ext xmlns:c16="http://schemas.microsoft.com/office/drawing/2014/chart" uri="{C3380CC4-5D6E-409C-BE32-E72D297353CC}">
              <c16:uniqueId val="{00000002-1C2E-4E14-B82E-11D5BDACD30B}"/>
            </c:ext>
          </c:extLst>
        </c:ser>
        <c:ser>
          <c:idx val="3"/>
          <c:order val="3"/>
          <c:tx>
            <c:strRef>
              <c:f>Large!$M$16</c:f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Large!$I$17:$I$29</c:f>
              <c:strCache>
                <c:ptCount val="13"/>
                <c:pt idx="0">
                  <c:v>soc-Slashdot</c:v>
                </c:pt>
                <c:pt idx="1">
                  <c:v>nlpkkt80</c:v>
                </c:pt>
                <c:pt idx="2">
                  <c:v>Emilia_923</c:v>
                </c:pt>
                <c:pt idx="3">
                  <c:v>PFlow_742</c:v>
                </c:pt>
                <c:pt idx="4">
                  <c:v>in-2004</c:v>
                </c:pt>
                <c:pt idx="5">
                  <c:v>cage14</c:v>
                </c:pt>
                <c:pt idx="6">
                  <c:v>3Dspectralwave</c:v>
                </c:pt>
                <c:pt idx="7">
                  <c:v>Bump_2911</c:v>
                </c:pt>
                <c:pt idx="8">
                  <c:v>higgs-twitter</c:v>
                </c:pt>
                <c:pt idx="10">
                  <c:v>Small_GeoMean</c:v>
                </c:pt>
                <c:pt idx="11">
                  <c:v>Large_GeoMean</c:v>
                </c:pt>
                <c:pt idx="12">
                  <c:v>Total_GeoMean</c:v>
                </c:pt>
              </c:strCache>
            </c:strRef>
          </c:cat>
          <c:val>
            <c:numRef>
              <c:f>Large!$M$17:$M$29</c:f>
            </c:numRef>
          </c:val>
          <c:extLst>
            <c:ext xmlns:c16="http://schemas.microsoft.com/office/drawing/2014/chart" uri="{C3380CC4-5D6E-409C-BE32-E72D297353CC}">
              <c16:uniqueId val="{00000003-1C2E-4E14-B82E-11D5BDACD30B}"/>
            </c:ext>
          </c:extLst>
        </c:ser>
        <c:ser>
          <c:idx val="4"/>
          <c:order val="4"/>
          <c:tx>
            <c:strRef>
              <c:f>Large!$N$16</c:f>
              <c:strCache>
                <c:ptCount val="1"/>
                <c:pt idx="0">
                  <c:v>spECK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Large!$I$17:$I$29</c:f>
              <c:strCache>
                <c:ptCount val="13"/>
                <c:pt idx="0">
                  <c:v>soc-Slashdot</c:v>
                </c:pt>
                <c:pt idx="1">
                  <c:v>nlpkkt80</c:v>
                </c:pt>
                <c:pt idx="2">
                  <c:v>Emilia_923</c:v>
                </c:pt>
                <c:pt idx="3">
                  <c:v>PFlow_742</c:v>
                </c:pt>
                <c:pt idx="4">
                  <c:v>in-2004</c:v>
                </c:pt>
                <c:pt idx="5">
                  <c:v>cage14</c:v>
                </c:pt>
                <c:pt idx="6">
                  <c:v>3Dspectralwave</c:v>
                </c:pt>
                <c:pt idx="7">
                  <c:v>Bump_2911</c:v>
                </c:pt>
                <c:pt idx="8">
                  <c:v>higgs-twitter</c:v>
                </c:pt>
                <c:pt idx="10">
                  <c:v>Small_GeoMean</c:v>
                </c:pt>
                <c:pt idx="11">
                  <c:v>Large_GeoMean</c:v>
                </c:pt>
                <c:pt idx="12">
                  <c:v>Total_GeoMean</c:v>
                </c:pt>
              </c:strCache>
            </c:strRef>
          </c:cat>
          <c:val>
            <c:numRef>
              <c:f>Large!$N$17:$N$29</c:f>
              <c:numCache>
                <c:formatCode>General</c:formatCode>
                <c:ptCount val="13"/>
                <c:pt idx="0">
                  <c:v>0.82247583117189349</c:v>
                </c:pt>
                <c:pt idx="1">
                  <c:v>2.533414598797064</c:v>
                </c:pt>
                <c:pt idx="2">
                  <c:v>2.3501794088467571</c:v>
                </c:pt>
                <c:pt idx="3">
                  <c:v>1.66292407532516</c:v>
                </c:pt>
                <c:pt idx="4">
                  <c:v>2.5507783751692785</c:v>
                </c:pt>
                <c:pt idx="5">
                  <c:v>2.120250368062889</c:v>
                </c:pt>
                <c:pt idx="6">
                  <c:v>0.57695527557746806</c:v>
                </c:pt>
                <c:pt idx="7">
                  <c:v>2.2466545741500847</c:v>
                </c:pt>
                <c:pt idx="8">
                  <c:v>0.78359481307635781</c:v>
                </c:pt>
                <c:pt idx="10">
                  <c:v>1.3182692484132361</c:v>
                </c:pt>
                <c:pt idx="11">
                  <c:v>1.5254698790732941</c:v>
                </c:pt>
                <c:pt idx="12">
                  <c:v>1.3993948996750512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C2E-4E14-B82E-11D5BDACD30B}"/>
            </c:ext>
          </c:extLst>
        </c:ser>
        <c:ser>
          <c:idx val="5"/>
          <c:order val="5"/>
          <c:tx>
            <c:strRef>
              <c:f>Large!$O$16</c:f>
              <c:strCache>
                <c:ptCount val="1"/>
                <c:pt idx="0">
                  <c:v>DBD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Large!$I$17:$I$29</c:f>
              <c:strCache>
                <c:ptCount val="13"/>
                <c:pt idx="0">
                  <c:v>soc-Slashdot</c:v>
                </c:pt>
                <c:pt idx="1">
                  <c:v>nlpkkt80</c:v>
                </c:pt>
                <c:pt idx="2">
                  <c:v>Emilia_923</c:v>
                </c:pt>
                <c:pt idx="3">
                  <c:v>PFlow_742</c:v>
                </c:pt>
                <c:pt idx="4">
                  <c:v>in-2004</c:v>
                </c:pt>
                <c:pt idx="5">
                  <c:v>cage14</c:v>
                </c:pt>
                <c:pt idx="6">
                  <c:v>3Dspectralwave</c:v>
                </c:pt>
                <c:pt idx="7">
                  <c:v>Bump_2911</c:v>
                </c:pt>
                <c:pt idx="8">
                  <c:v>higgs-twitter</c:v>
                </c:pt>
                <c:pt idx="10">
                  <c:v>Small_GeoMean</c:v>
                </c:pt>
                <c:pt idx="11">
                  <c:v>Large_GeoMean</c:v>
                </c:pt>
                <c:pt idx="12">
                  <c:v>Total_GeoMean</c:v>
                </c:pt>
              </c:strCache>
            </c:strRef>
          </c:cat>
          <c:val>
            <c:numRef>
              <c:f>Large!$O$17:$O$29</c:f>
              <c:numCache>
                <c:formatCode>General</c:formatCode>
                <c:ptCount val="13"/>
                <c:pt idx="0">
                  <c:v>8.163928287225577</c:v>
                </c:pt>
                <c:pt idx="1">
                  <c:v>5.0524454950862996</c:v>
                </c:pt>
                <c:pt idx="2">
                  <c:v>2.9505406020833957</c:v>
                </c:pt>
                <c:pt idx="3">
                  <c:v>2.233645223602454</c:v>
                </c:pt>
                <c:pt idx="4">
                  <c:v>2.5538645784056317</c:v>
                </c:pt>
                <c:pt idx="5">
                  <c:v>3.4125916752930454</c:v>
                </c:pt>
                <c:pt idx="6">
                  <c:v>3.0384125127782284</c:v>
                </c:pt>
                <c:pt idx="7">
                  <c:v>2.9120594842027843</c:v>
                </c:pt>
                <c:pt idx="8">
                  <c:v>2.1796664398267578</c:v>
                </c:pt>
                <c:pt idx="10">
                  <c:v>3.0911430175310826</c:v>
                </c:pt>
                <c:pt idx="11">
                  <c:v>3.2942726068149848</c:v>
                </c:pt>
                <c:pt idx="12">
                  <c:v>3.1726820394160287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C2E-4E14-B82E-11D5BDACD3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4413408"/>
        <c:axId val="554412160"/>
      </c:barChart>
      <c:catAx>
        <c:axId val="554413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54412160"/>
        <c:crosses val="autoZero"/>
        <c:auto val="1"/>
        <c:lblAlgn val="ctr"/>
        <c:lblOffset val="100"/>
        <c:noMultiLvlLbl val="0"/>
      </c:catAx>
      <c:valAx>
        <c:axId val="55441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54413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Large!$R$16</c:f>
              <c:strCache>
                <c:ptCount val="1"/>
                <c:pt idx="0">
                  <c:v>cuSPARSE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Large!$Q$17:$Q$29</c:f>
              <c:strCache>
                <c:ptCount val="13"/>
                <c:pt idx="0">
                  <c:v>soc-Slashdot</c:v>
                </c:pt>
                <c:pt idx="1">
                  <c:v>nlpkkt80</c:v>
                </c:pt>
                <c:pt idx="2">
                  <c:v>Emilia_923</c:v>
                </c:pt>
                <c:pt idx="3">
                  <c:v>PFlow_742</c:v>
                </c:pt>
                <c:pt idx="4">
                  <c:v>in-2004</c:v>
                </c:pt>
                <c:pt idx="5">
                  <c:v>cage14</c:v>
                </c:pt>
                <c:pt idx="6">
                  <c:v>3Dspectralwave</c:v>
                </c:pt>
                <c:pt idx="7">
                  <c:v>Bump_2911</c:v>
                </c:pt>
                <c:pt idx="8">
                  <c:v>higgs-twitter</c:v>
                </c:pt>
                <c:pt idx="10">
                  <c:v>Small_GeoMean</c:v>
                </c:pt>
                <c:pt idx="11">
                  <c:v>Large_GeoMean</c:v>
                </c:pt>
                <c:pt idx="12">
                  <c:v>Total_GeoMean</c:v>
                </c:pt>
              </c:strCache>
            </c:strRef>
          </c:cat>
          <c:val>
            <c:numRef>
              <c:f>Large!$R$17:$R$29</c:f>
              <c:numCache>
                <c:formatCode>General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47-4DDC-8123-817A1AD2DAF3}"/>
            </c:ext>
          </c:extLst>
        </c:ser>
        <c:ser>
          <c:idx val="1"/>
          <c:order val="1"/>
          <c:tx>
            <c:strRef>
              <c:f>Large!$S$16</c:f>
              <c:strCache>
                <c:ptCount val="1"/>
                <c:pt idx="0">
                  <c:v>MKL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Large!$Q$17:$Q$29</c:f>
              <c:strCache>
                <c:ptCount val="13"/>
                <c:pt idx="0">
                  <c:v>soc-Slashdot</c:v>
                </c:pt>
                <c:pt idx="1">
                  <c:v>nlpkkt80</c:v>
                </c:pt>
                <c:pt idx="2">
                  <c:v>Emilia_923</c:v>
                </c:pt>
                <c:pt idx="3">
                  <c:v>PFlow_742</c:v>
                </c:pt>
                <c:pt idx="4">
                  <c:v>in-2004</c:v>
                </c:pt>
                <c:pt idx="5">
                  <c:v>cage14</c:v>
                </c:pt>
                <c:pt idx="6">
                  <c:v>3Dspectralwave</c:v>
                </c:pt>
                <c:pt idx="7">
                  <c:v>Bump_2911</c:v>
                </c:pt>
                <c:pt idx="8">
                  <c:v>higgs-twitter</c:v>
                </c:pt>
                <c:pt idx="10">
                  <c:v>Small_GeoMean</c:v>
                </c:pt>
                <c:pt idx="11">
                  <c:v>Large_GeoMean</c:v>
                </c:pt>
                <c:pt idx="12">
                  <c:v>Total_GeoMean</c:v>
                </c:pt>
              </c:strCache>
            </c:strRef>
          </c:cat>
          <c:val>
            <c:numRef>
              <c:f>Large!$S$17:$S$29</c:f>
              <c:numCache>
                <c:formatCode>General</c:formatCode>
                <c:ptCount val="13"/>
                <c:pt idx="0">
                  <c:v>0.14909751747192715</c:v>
                </c:pt>
                <c:pt idx="1">
                  <c:v>0.50849072210909163</c:v>
                </c:pt>
                <c:pt idx="2">
                  <c:v>0.32075390872167692</c:v>
                </c:pt>
                <c:pt idx="3">
                  <c:v>0.2866178096668765</c:v>
                </c:pt>
                <c:pt idx="4">
                  <c:v>0.41724532618476595</c:v>
                </c:pt>
                <c:pt idx="5">
                  <c:v>0.33046407984987131</c:v>
                </c:pt>
                <c:pt idx="6">
                  <c:v>0.24652857460607749</c:v>
                </c:pt>
                <c:pt idx="7">
                  <c:v>0.39142827254922752</c:v>
                </c:pt>
                <c:pt idx="8">
                  <c:v>0.18120549004890968</c:v>
                </c:pt>
                <c:pt idx="10">
                  <c:v>0.2791133673039643</c:v>
                </c:pt>
                <c:pt idx="11">
                  <c:v>0.29477645490753202</c:v>
                </c:pt>
                <c:pt idx="12">
                  <c:v>0.28541780600332201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47-4DDC-8123-817A1AD2DAF3}"/>
            </c:ext>
          </c:extLst>
        </c:ser>
        <c:ser>
          <c:idx val="2"/>
          <c:order val="2"/>
          <c:tx>
            <c:strRef>
              <c:f>Large!$T$16</c:f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Large!$Q$17:$Q$29</c:f>
              <c:strCache>
                <c:ptCount val="13"/>
                <c:pt idx="0">
                  <c:v>soc-Slashdot</c:v>
                </c:pt>
                <c:pt idx="1">
                  <c:v>nlpkkt80</c:v>
                </c:pt>
                <c:pt idx="2">
                  <c:v>Emilia_923</c:v>
                </c:pt>
                <c:pt idx="3">
                  <c:v>PFlow_742</c:v>
                </c:pt>
                <c:pt idx="4">
                  <c:v>in-2004</c:v>
                </c:pt>
                <c:pt idx="5">
                  <c:v>cage14</c:v>
                </c:pt>
                <c:pt idx="6">
                  <c:v>3Dspectralwave</c:v>
                </c:pt>
                <c:pt idx="7">
                  <c:v>Bump_2911</c:v>
                </c:pt>
                <c:pt idx="8">
                  <c:v>higgs-twitter</c:v>
                </c:pt>
                <c:pt idx="10">
                  <c:v>Small_GeoMean</c:v>
                </c:pt>
                <c:pt idx="11">
                  <c:v>Large_GeoMean</c:v>
                </c:pt>
                <c:pt idx="12">
                  <c:v>Total_GeoMean</c:v>
                </c:pt>
              </c:strCache>
            </c:strRef>
          </c:cat>
          <c:val>
            <c:numRef>
              <c:f>Large!$T$17:$T$29</c:f>
            </c:numRef>
          </c:val>
          <c:extLst>
            <c:ext xmlns:c16="http://schemas.microsoft.com/office/drawing/2014/chart" uri="{C3380CC4-5D6E-409C-BE32-E72D297353CC}">
              <c16:uniqueId val="{00000002-D847-4DDC-8123-817A1AD2DAF3}"/>
            </c:ext>
          </c:extLst>
        </c:ser>
        <c:ser>
          <c:idx val="3"/>
          <c:order val="3"/>
          <c:tx>
            <c:strRef>
              <c:f>Large!$U$16</c:f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Large!$Q$17:$Q$29</c:f>
              <c:strCache>
                <c:ptCount val="13"/>
                <c:pt idx="0">
                  <c:v>soc-Slashdot</c:v>
                </c:pt>
                <c:pt idx="1">
                  <c:v>nlpkkt80</c:v>
                </c:pt>
                <c:pt idx="2">
                  <c:v>Emilia_923</c:v>
                </c:pt>
                <c:pt idx="3">
                  <c:v>PFlow_742</c:v>
                </c:pt>
                <c:pt idx="4">
                  <c:v>in-2004</c:v>
                </c:pt>
                <c:pt idx="5">
                  <c:v>cage14</c:v>
                </c:pt>
                <c:pt idx="6">
                  <c:v>3Dspectralwave</c:v>
                </c:pt>
                <c:pt idx="7">
                  <c:v>Bump_2911</c:v>
                </c:pt>
                <c:pt idx="8">
                  <c:v>higgs-twitter</c:v>
                </c:pt>
                <c:pt idx="10">
                  <c:v>Small_GeoMean</c:v>
                </c:pt>
                <c:pt idx="11">
                  <c:v>Large_GeoMean</c:v>
                </c:pt>
                <c:pt idx="12">
                  <c:v>Total_GeoMean</c:v>
                </c:pt>
              </c:strCache>
            </c:strRef>
          </c:cat>
          <c:val>
            <c:numRef>
              <c:f>Large!$U$17:$U$29</c:f>
            </c:numRef>
          </c:val>
          <c:extLst>
            <c:ext xmlns:c16="http://schemas.microsoft.com/office/drawing/2014/chart" uri="{C3380CC4-5D6E-409C-BE32-E72D297353CC}">
              <c16:uniqueId val="{00000003-D847-4DDC-8123-817A1AD2DAF3}"/>
            </c:ext>
          </c:extLst>
        </c:ser>
        <c:ser>
          <c:idx val="4"/>
          <c:order val="4"/>
          <c:tx>
            <c:strRef>
              <c:f>Large!$V$16</c:f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Large!$Q$17:$Q$29</c:f>
              <c:strCache>
                <c:ptCount val="13"/>
                <c:pt idx="0">
                  <c:v>soc-Slashdot</c:v>
                </c:pt>
                <c:pt idx="1">
                  <c:v>nlpkkt80</c:v>
                </c:pt>
                <c:pt idx="2">
                  <c:v>Emilia_923</c:v>
                </c:pt>
                <c:pt idx="3">
                  <c:v>PFlow_742</c:v>
                </c:pt>
                <c:pt idx="4">
                  <c:v>in-2004</c:v>
                </c:pt>
                <c:pt idx="5">
                  <c:v>cage14</c:v>
                </c:pt>
                <c:pt idx="6">
                  <c:v>3Dspectralwave</c:v>
                </c:pt>
                <c:pt idx="7">
                  <c:v>Bump_2911</c:v>
                </c:pt>
                <c:pt idx="8">
                  <c:v>higgs-twitter</c:v>
                </c:pt>
                <c:pt idx="10">
                  <c:v>Small_GeoMean</c:v>
                </c:pt>
                <c:pt idx="11">
                  <c:v>Large_GeoMean</c:v>
                </c:pt>
                <c:pt idx="12">
                  <c:v>Total_GeoMean</c:v>
                </c:pt>
              </c:strCache>
            </c:strRef>
          </c:cat>
          <c:val>
            <c:numRef>
              <c:f>Large!$V$17:$V$29</c:f>
            </c:numRef>
          </c:val>
          <c:extLst>
            <c:ext xmlns:c16="http://schemas.microsoft.com/office/drawing/2014/chart" uri="{C3380CC4-5D6E-409C-BE32-E72D297353CC}">
              <c16:uniqueId val="{00000004-D847-4DDC-8123-817A1AD2DAF3}"/>
            </c:ext>
          </c:extLst>
        </c:ser>
        <c:ser>
          <c:idx val="5"/>
          <c:order val="5"/>
          <c:tx>
            <c:strRef>
              <c:f>Large!$W$16</c:f>
              <c:strCache>
                <c:ptCount val="1"/>
                <c:pt idx="0">
                  <c:v>spECK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Large!$Q$17:$Q$29</c:f>
              <c:strCache>
                <c:ptCount val="13"/>
                <c:pt idx="0">
                  <c:v>soc-Slashdot</c:v>
                </c:pt>
                <c:pt idx="1">
                  <c:v>nlpkkt80</c:v>
                </c:pt>
                <c:pt idx="2">
                  <c:v>Emilia_923</c:v>
                </c:pt>
                <c:pt idx="3">
                  <c:v>PFlow_742</c:v>
                </c:pt>
                <c:pt idx="4">
                  <c:v>in-2004</c:v>
                </c:pt>
                <c:pt idx="5">
                  <c:v>cage14</c:v>
                </c:pt>
                <c:pt idx="6">
                  <c:v>3Dspectralwave</c:v>
                </c:pt>
                <c:pt idx="7">
                  <c:v>Bump_2911</c:v>
                </c:pt>
                <c:pt idx="8">
                  <c:v>higgs-twitter</c:v>
                </c:pt>
                <c:pt idx="10">
                  <c:v>Small_GeoMean</c:v>
                </c:pt>
                <c:pt idx="11">
                  <c:v>Large_GeoMean</c:v>
                </c:pt>
                <c:pt idx="12">
                  <c:v>Total_GeoMean</c:v>
                </c:pt>
              </c:strCache>
            </c:strRef>
          </c:cat>
          <c:val>
            <c:numRef>
              <c:f>Large!$W$17:$W$29</c:f>
              <c:numCache>
                <c:formatCode>General</c:formatCode>
                <c:ptCount val="13"/>
                <c:pt idx="0">
                  <c:v>0.72483042428565958</c:v>
                </c:pt>
                <c:pt idx="1">
                  <c:v>1.894226958995499</c:v>
                </c:pt>
                <c:pt idx="2">
                  <c:v>1.6375849873652344</c:v>
                </c:pt>
                <c:pt idx="3">
                  <c:v>1.2291832278935224</c:v>
                </c:pt>
                <c:pt idx="4">
                  <c:v>1.8795580544343757</c:v>
                </c:pt>
                <c:pt idx="5">
                  <c:v>1.613498080740134</c:v>
                </c:pt>
                <c:pt idx="6">
                  <c:v>0.50610626952214954</c:v>
                </c:pt>
                <c:pt idx="7">
                  <c:v>1.8139807325727586</c:v>
                </c:pt>
                <c:pt idx="8">
                  <c:v>1.3010206933136299</c:v>
                </c:pt>
                <c:pt idx="10">
                  <c:v>1.2777770437315701</c:v>
                </c:pt>
                <c:pt idx="11">
                  <c:v>1.2917055368361834</c:v>
                </c:pt>
                <c:pt idx="12">
                  <c:v>1.2834568178085282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847-4DDC-8123-817A1AD2DAF3}"/>
            </c:ext>
          </c:extLst>
        </c:ser>
        <c:ser>
          <c:idx val="6"/>
          <c:order val="6"/>
          <c:tx>
            <c:strRef>
              <c:f>Large!$X$16</c:f>
              <c:strCache>
                <c:ptCount val="1"/>
                <c:pt idx="0">
                  <c:v>DBD</c:v>
                </c:pt>
              </c:strCache>
            </c:strRef>
          </c:tx>
          <c:spPr>
            <a:solidFill>
              <a:srgbClr val="996633"/>
            </a:solidFill>
            <a:ln>
              <a:noFill/>
            </a:ln>
            <a:effectLst/>
          </c:spPr>
          <c:invertIfNegative val="0"/>
          <c:cat>
            <c:strRef>
              <c:f>Large!$Q$17:$Q$29</c:f>
              <c:strCache>
                <c:ptCount val="13"/>
                <c:pt idx="0">
                  <c:v>soc-Slashdot</c:v>
                </c:pt>
                <c:pt idx="1">
                  <c:v>nlpkkt80</c:v>
                </c:pt>
                <c:pt idx="2">
                  <c:v>Emilia_923</c:v>
                </c:pt>
                <c:pt idx="3">
                  <c:v>PFlow_742</c:v>
                </c:pt>
                <c:pt idx="4">
                  <c:v>in-2004</c:v>
                </c:pt>
                <c:pt idx="5">
                  <c:v>cage14</c:v>
                </c:pt>
                <c:pt idx="6">
                  <c:v>3Dspectralwave</c:v>
                </c:pt>
                <c:pt idx="7">
                  <c:v>Bump_2911</c:v>
                </c:pt>
                <c:pt idx="8">
                  <c:v>higgs-twitter</c:v>
                </c:pt>
                <c:pt idx="10">
                  <c:v>Small_GeoMean</c:v>
                </c:pt>
                <c:pt idx="11">
                  <c:v>Large_GeoMean</c:v>
                </c:pt>
                <c:pt idx="12">
                  <c:v>Total_GeoMean</c:v>
                </c:pt>
              </c:strCache>
            </c:strRef>
          </c:cat>
          <c:val>
            <c:numRef>
              <c:f>Large!$X$17:$X$29</c:f>
              <c:numCache>
                <c:formatCode>General</c:formatCode>
                <c:ptCount val="13"/>
                <c:pt idx="0">
                  <c:v>1.5988887010352182</c:v>
                </c:pt>
                <c:pt idx="1">
                  <c:v>3.023940449124185</c:v>
                </c:pt>
                <c:pt idx="2">
                  <c:v>2.4481931814311499</c:v>
                </c:pt>
                <c:pt idx="3">
                  <c:v>1.6107572931068936</c:v>
                </c:pt>
                <c:pt idx="4">
                  <c:v>1.9227476292419599</c:v>
                </c:pt>
                <c:pt idx="5">
                  <c:v>1.7542627544737521</c:v>
                </c:pt>
                <c:pt idx="6">
                  <c:v>1.4139899830479383</c:v>
                </c:pt>
                <c:pt idx="7">
                  <c:v>3.0917640243413054</c:v>
                </c:pt>
                <c:pt idx="8">
                  <c:v>2.1599489071367395</c:v>
                </c:pt>
                <c:pt idx="10">
                  <c:v>1.7130695191761969</c:v>
                </c:pt>
                <c:pt idx="11">
                  <c:v>2.0382829974337433</c:v>
                </c:pt>
                <c:pt idx="12">
                  <c:v>1.83931898462386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847-4DDC-8123-817A1AD2DA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4576672"/>
        <c:axId val="614590816"/>
      </c:barChart>
      <c:catAx>
        <c:axId val="614576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14590816"/>
        <c:crosses val="autoZero"/>
        <c:auto val="1"/>
        <c:lblAlgn val="ctr"/>
        <c:lblOffset val="100"/>
        <c:noMultiLvlLbl val="0"/>
      </c:catAx>
      <c:valAx>
        <c:axId val="61459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14576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Synthetic!$M$53</c:f>
              <c:strCache>
                <c:ptCount val="1"/>
                <c:pt idx="0">
                  <c:v>MKL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Synthetic!$L$54:$L$63</c:f>
              <c:strCache>
                <c:ptCount val="10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L1</c:v>
                </c:pt>
                <c:pt idx="4">
                  <c:v>L2</c:v>
                </c:pt>
                <c:pt idx="5">
                  <c:v>L3</c:v>
                </c:pt>
                <c:pt idx="7">
                  <c:v>S_GeoMean</c:v>
                </c:pt>
                <c:pt idx="8">
                  <c:v>L_GeoMean</c:v>
                </c:pt>
                <c:pt idx="9">
                  <c:v>Tot_GeoMean</c:v>
                </c:pt>
              </c:strCache>
            </c:strRef>
          </c:cat>
          <c:val>
            <c:numRef>
              <c:f>Synthetic!$M$54:$M$63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CD-4AE1-8E78-BAB9BCD24127}"/>
            </c:ext>
          </c:extLst>
        </c:ser>
        <c:ser>
          <c:idx val="1"/>
          <c:order val="1"/>
          <c:tx>
            <c:strRef>
              <c:f>Synthetic!$N$53</c:f>
              <c:strCache>
                <c:ptCount val="1"/>
                <c:pt idx="0">
                  <c:v>cuSPARSE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Synthetic!$L$54:$L$63</c:f>
              <c:strCache>
                <c:ptCount val="10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L1</c:v>
                </c:pt>
                <c:pt idx="4">
                  <c:v>L2</c:v>
                </c:pt>
                <c:pt idx="5">
                  <c:v>L3</c:v>
                </c:pt>
                <c:pt idx="7">
                  <c:v>S_GeoMean</c:v>
                </c:pt>
                <c:pt idx="8">
                  <c:v>L_GeoMean</c:v>
                </c:pt>
                <c:pt idx="9">
                  <c:v>Tot_GeoMean</c:v>
                </c:pt>
              </c:strCache>
            </c:strRef>
          </c:cat>
          <c:val>
            <c:numRef>
              <c:f>Synthetic!$N$54:$N$63</c:f>
              <c:numCache>
                <c:formatCode>General</c:formatCode>
                <c:ptCount val="10"/>
                <c:pt idx="0">
                  <c:v>5.5651384562462978</c:v>
                </c:pt>
                <c:pt idx="1">
                  <c:v>5.2787242691895484</c:v>
                </c:pt>
                <c:pt idx="2">
                  <c:v>5.1805492939967177</c:v>
                </c:pt>
                <c:pt idx="3">
                  <c:v>7.512145579982243</c:v>
                </c:pt>
                <c:pt idx="4">
                  <c:v>7.3378943795160279</c:v>
                </c:pt>
                <c:pt idx="5">
                  <c:v>7.1932192254393135</c:v>
                </c:pt>
                <c:pt idx="7">
                  <c:v>5.3390040941151353</c:v>
                </c:pt>
                <c:pt idx="8">
                  <c:v>7.3465975464919575</c:v>
                </c:pt>
                <c:pt idx="9">
                  <c:v>6.2628679036473995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CD-4AE1-8E78-BAB9BCD24127}"/>
            </c:ext>
          </c:extLst>
        </c:ser>
        <c:ser>
          <c:idx val="2"/>
          <c:order val="2"/>
          <c:tx>
            <c:strRef>
              <c:f>Synthetic!$O$53</c:f>
              <c:strCache>
                <c:ptCount val="1"/>
                <c:pt idx="0">
                  <c:v>bhSPARSE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Synthetic!$L$54:$L$63</c:f>
              <c:strCache>
                <c:ptCount val="10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L1</c:v>
                </c:pt>
                <c:pt idx="4">
                  <c:v>L2</c:v>
                </c:pt>
                <c:pt idx="5">
                  <c:v>L3</c:v>
                </c:pt>
                <c:pt idx="7">
                  <c:v>S_GeoMean</c:v>
                </c:pt>
                <c:pt idx="8">
                  <c:v>L_GeoMean</c:v>
                </c:pt>
                <c:pt idx="9">
                  <c:v>Tot_GeoMean</c:v>
                </c:pt>
              </c:strCache>
            </c:strRef>
          </c:cat>
          <c:val>
            <c:numRef>
              <c:f>Synthetic!$O$54:$O$63</c:f>
              <c:numCache>
                <c:formatCode>General</c:formatCode>
                <c:ptCount val="10"/>
                <c:pt idx="0">
                  <c:v>3.7333752131382929</c:v>
                </c:pt>
                <c:pt idx="1">
                  <c:v>3.7336173772120134</c:v>
                </c:pt>
                <c:pt idx="2">
                  <c:v>3.9059266611374728</c:v>
                </c:pt>
                <c:pt idx="3">
                  <c:v>2.0089376101715315</c:v>
                </c:pt>
                <c:pt idx="4">
                  <c:v>2.0475239143225048</c:v>
                </c:pt>
                <c:pt idx="5">
                  <c:v>2.5379520465827246</c:v>
                </c:pt>
                <c:pt idx="7">
                  <c:v>3.7901102607136541</c:v>
                </c:pt>
                <c:pt idx="8">
                  <c:v>2.1855443046157199</c:v>
                </c:pt>
                <c:pt idx="9">
                  <c:v>2.878099007012846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9CD-4AE1-8E78-BAB9BCD24127}"/>
            </c:ext>
          </c:extLst>
        </c:ser>
        <c:ser>
          <c:idx val="3"/>
          <c:order val="3"/>
          <c:tx>
            <c:strRef>
              <c:f>Synthetic!$P$53</c:f>
              <c:strCache>
                <c:ptCount val="1"/>
                <c:pt idx="0">
                  <c:v>CUSP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Synthetic!$L$54:$L$63</c:f>
              <c:strCache>
                <c:ptCount val="10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L1</c:v>
                </c:pt>
                <c:pt idx="4">
                  <c:v>L2</c:v>
                </c:pt>
                <c:pt idx="5">
                  <c:v>L3</c:v>
                </c:pt>
                <c:pt idx="7">
                  <c:v>S_GeoMean</c:v>
                </c:pt>
                <c:pt idx="8">
                  <c:v>L_GeoMean</c:v>
                </c:pt>
                <c:pt idx="9">
                  <c:v>Tot_GeoMean</c:v>
                </c:pt>
              </c:strCache>
            </c:strRef>
          </c:cat>
          <c:val>
            <c:numRef>
              <c:f>Synthetic!$P$54:$P$63</c:f>
              <c:numCache>
                <c:formatCode>General</c:formatCode>
                <c:ptCount val="10"/>
                <c:pt idx="0">
                  <c:v>3.6616914797304094</c:v>
                </c:pt>
                <c:pt idx="1">
                  <c:v>3.6485478556284958</c:v>
                </c:pt>
                <c:pt idx="2">
                  <c:v>3.5972577009767095</c:v>
                </c:pt>
                <c:pt idx="3">
                  <c:v>5.1275631077879558</c:v>
                </c:pt>
                <c:pt idx="4">
                  <c:v>5.285372573785426</c:v>
                </c:pt>
                <c:pt idx="5">
                  <c:v>5.0207530007791554</c:v>
                </c:pt>
                <c:pt idx="7">
                  <c:v>3.6357257477763931</c:v>
                </c:pt>
                <c:pt idx="8">
                  <c:v>5.1434180642503042</c:v>
                </c:pt>
                <c:pt idx="9">
                  <c:v>4.3243563090676336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9CD-4AE1-8E78-BAB9BCD24127}"/>
            </c:ext>
          </c:extLst>
        </c:ser>
        <c:ser>
          <c:idx val="4"/>
          <c:order val="4"/>
          <c:tx>
            <c:strRef>
              <c:f>Synthetic!$Q$53</c:f>
              <c:strCache>
                <c:ptCount val="1"/>
                <c:pt idx="0">
                  <c:v>spECK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Synthetic!$L$54:$L$63</c:f>
              <c:strCache>
                <c:ptCount val="10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L1</c:v>
                </c:pt>
                <c:pt idx="4">
                  <c:v>L2</c:v>
                </c:pt>
                <c:pt idx="5">
                  <c:v>L3</c:v>
                </c:pt>
                <c:pt idx="7">
                  <c:v>S_GeoMean</c:v>
                </c:pt>
                <c:pt idx="8">
                  <c:v>L_GeoMean</c:v>
                </c:pt>
                <c:pt idx="9">
                  <c:v>Tot_GeoMean</c:v>
                </c:pt>
              </c:strCache>
            </c:strRef>
          </c:cat>
          <c:val>
            <c:numRef>
              <c:f>Synthetic!$Q$54:$Q$63</c:f>
              <c:numCache>
                <c:formatCode>General</c:formatCode>
                <c:ptCount val="10"/>
                <c:pt idx="0">
                  <c:v>5.9370629370629366</c:v>
                </c:pt>
                <c:pt idx="1">
                  <c:v>5.7746917323630482</c:v>
                </c:pt>
                <c:pt idx="2">
                  <c:v>5.7788260379787575</c:v>
                </c:pt>
                <c:pt idx="3">
                  <c:v>7.9784647525906633</c:v>
                </c:pt>
                <c:pt idx="4">
                  <c:v>8.1560109828627247</c:v>
                </c:pt>
                <c:pt idx="5">
                  <c:v>8.4349069638165712</c:v>
                </c:pt>
                <c:pt idx="7">
                  <c:v>5.8297065343374479</c:v>
                </c:pt>
                <c:pt idx="8">
                  <c:v>8.1876476182558768</c:v>
                </c:pt>
                <c:pt idx="9">
                  <c:v>6.9088047317172538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9CD-4AE1-8E78-BAB9BCD24127}"/>
            </c:ext>
          </c:extLst>
        </c:ser>
        <c:ser>
          <c:idx val="5"/>
          <c:order val="5"/>
          <c:tx>
            <c:strRef>
              <c:f>Synthetic!$R$53</c:f>
              <c:strCache>
                <c:ptCount val="1"/>
                <c:pt idx="0">
                  <c:v>DBD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Synthetic!$L$54:$L$63</c:f>
              <c:strCache>
                <c:ptCount val="10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L1</c:v>
                </c:pt>
                <c:pt idx="4">
                  <c:v>L2</c:v>
                </c:pt>
                <c:pt idx="5">
                  <c:v>L3</c:v>
                </c:pt>
                <c:pt idx="7">
                  <c:v>S_GeoMean</c:v>
                </c:pt>
                <c:pt idx="8">
                  <c:v>L_GeoMean</c:v>
                </c:pt>
                <c:pt idx="9">
                  <c:v>Tot_GeoMean</c:v>
                </c:pt>
              </c:strCache>
            </c:strRef>
          </c:cat>
          <c:val>
            <c:numRef>
              <c:f>Synthetic!$R$54:$R$63</c:f>
              <c:numCache>
                <c:formatCode>General</c:formatCode>
                <c:ptCount val="10"/>
                <c:pt idx="0">
                  <c:v>8.7554720384846672</c:v>
                </c:pt>
                <c:pt idx="1">
                  <c:v>8.6444760492631705</c:v>
                </c:pt>
                <c:pt idx="2">
                  <c:v>9.0763956904995116</c:v>
                </c:pt>
                <c:pt idx="3">
                  <c:v>12.532977635543959</c:v>
                </c:pt>
                <c:pt idx="4">
                  <c:v>13.437369124942055</c:v>
                </c:pt>
                <c:pt idx="5">
                  <c:v>12.226619613061553</c:v>
                </c:pt>
                <c:pt idx="7">
                  <c:v>8.8235608940507149</c:v>
                </c:pt>
                <c:pt idx="8">
                  <c:v>12.722085335159738</c:v>
                </c:pt>
                <c:pt idx="9">
                  <c:v>10.595003287120376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9CD-4AE1-8E78-BAB9BCD241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9142048"/>
        <c:axId val="399149120"/>
      </c:barChart>
      <c:catAx>
        <c:axId val="399142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99149120"/>
        <c:crosses val="autoZero"/>
        <c:auto val="1"/>
        <c:lblAlgn val="ctr"/>
        <c:lblOffset val="100"/>
        <c:noMultiLvlLbl val="0"/>
      </c:catAx>
      <c:valAx>
        <c:axId val="39914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99142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CPU!$K$1</c:f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CPU!$J$2:$J$24</c:f>
              <c:strCache>
                <c:ptCount val="23"/>
                <c:pt idx="0">
                  <c:v>poisson3Da</c:v>
                </c:pt>
                <c:pt idx="1">
                  <c:v>mario002</c:v>
                </c:pt>
                <c:pt idx="2">
                  <c:v>oh2010</c:v>
                </c:pt>
                <c:pt idx="3">
                  <c:v>majorbasis</c:v>
                </c:pt>
                <c:pt idx="4">
                  <c:v>com-Amazon</c:v>
                </c:pt>
                <c:pt idx="5">
                  <c:v>tx-2010</c:v>
                </c:pt>
                <c:pt idx="6">
                  <c:v>web-Stanford</c:v>
                </c:pt>
                <c:pt idx="7">
                  <c:v>G3_circuit</c:v>
                </c:pt>
                <c:pt idx="8">
                  <c:v>offshore</c:v>
                </c:pt>
                <c:pt idx="9">
                  <c:v>web-Google</c:v>
                </c:pt>
                <c:pt idx="10">
                  <c:v>email-Enron</c:v>
                </c:pt>
                <c:pt idx="11">
                  <c:v>cage13</c:v>
                </c:pt>
                <c:pt idx="12">
                  <c:v>web-Berkstan</c:v>
                </c:pt>
                <c:pt idx="13">
                  <c:v>soc-Slashdot</c:v>
                </c:pt>
                <c:pt idx="14">
                  <c:v>nlpkkt80</c:v>
                </c:pt>
                <c:pt idx="15">
                  <c:v>Emilia_923</c:v>
                </c:pt>
                <c:pt idx="16">
                  <c:v>PFlow_742</c:v>
                </c:pt>
                <c:pt idx="17">
                  <c:v>in-2004</c:v>
                </c:pt>
                <c:pt idx="18">
                  <c:v>cage14</c:v>
                </c:pt>
                <c:pt idx="19">
                  <c:v>3Dspectralwave</c:v>
                </c:pt>
                <c:pt idx="20">
                  <c:v>Bump_2911</c:v>
                </c:pt>
                <c:pt idx="21">
                  <c:v>higgs-twitter</c:v>
                </c:pt>
                <c:pt idx="22">
                  <c:v>GeoMean</c:v>
                </c:pt>
              </c:strCache>
            </c:strRef>
          </c:cat>
          <c:val>
            <c:numRef>
              <c:f>CPU!$K$2:$K$24</c:f>
            </c:numRef>
          </c:val>
          <c:extLst>
            <c:ext xmlns:c16="http://schemas.microsoft.com/office/drawing/2014/chart" uri="{C3380CC4-5D6E-409C-BE32-E72D297353CC}">
              <c16:uniqueId val="{00000000-549A-4B61-8F80-F4509ED59D37}"/>
            </c:ext>
          </c:extLst>
        </c:ser>
        <c:ser>
          <c:idx val="1"/>
          <c:order val="1"/>
          <c:tx>
            <c:strRef>
              <c:f>CPU!$L$1</c:f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CPU!$J$2:$J$24</c:f>
              <c:strCache>
                <c:ptCount val="23"/>
                <c:pt idx="0">
                  <c:v>poisson3Da</c:v>
                </c:pt>
                <c:pt idx="1">
                  <c:v>mario002</c:v>
                </c:pt>
                <c:pt idx="2">
                  <c:v>oh2010</c:v>
                </c:pt>
                <c:pt idx="3">
                  <c:v>majorbasis</c:v>
                </c:pt>
                <c:pt idx="4">
                  <c:v>com-Amazon</c:v>
                </c:pt>
                <c:pt idx="5">
                  <c:v>tx-2010</c:v>
                </c:pt>
                <c:pt idx="6">
                  <c:v>web-Stanford</c:v>
                </c:pt>
                <c:pt idx="7">
                  <c:v>G3_circuit</c:v>
                </c:pt>
                <c:pt idx="8">
                  <c:v>offshore</c:v>
                </c:pt>
                <c:pt idx="9">
                  <c:v>web-Google</c:v>
                </c:pt>
                <c:pt idx="10">
                  <c:v>email-Enron</c:v>
                </c:pt>
                <c:pt idx="11">
                  <c:v>cage13</c:v>
                </c:pt>
                <c:pt idx="12">
                  <c:v>web-Berkstan</c:v>
                </c:pt>
                <c:pt idx="13">
                  <c:v>soc-Slashdot</c:v>
                </c:pt>
                <c:pt idx="14">
                  <c:v>nlpkkt80</c:v>
                </c:pt>
                <c:pt idx="15">
                  <c:v>Emilia_923</c:v>
                </c:pt>
                <c:pt idx="16">
                  <c:v>PFlow_742</c:v>
                </c:pt>
                <c:pt idx="17">
                  <c:v>in-2004</c:v>
                </c:pt>
                <c:pt idx="18">
                  <c:v>cage14</c:v>
                </c:pt>
                <c:pt idx="19">
                  <c:v>3Dspectralwave</c:v>
                </c:pt>
                <c:pt idx="20">
                  <c:v>Bump_2911</c:v>
                </c:pt>
                <c:pt idx="21">
                  <c:v>higgs-twitter</c:v>
                </c:pt>
                <c:pt idx="22">
                  <c:v>GeoMean</c:v>
                </c:pt>
              </c:strCache>
            </c:strRef>
          </c:cat>
          <c:val>
            <c:numRef>
              <c:f>CPU!$L$2:$L$24</c:f>
            </c:numRef>
          </c:val>
          <c:extLst>
            <c:ext xmlns:c16="http://schemas.microsoft.com/office/drawing/2014/chart" uri="{C3380CC4-5D6E-409C-BE32-E72D297353CC}">
              <c16:uniqueId val="{00000001-549A-4B61-8F80-F4509ED59D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4779392"/>
        <c:axId val="324783136"/>
      </c:barChart>
      <c:barChart>
        <c:barDir val="col"/>
        <c:grouping val="clustered"/>
        <c:varyColors val="0"/>
        <c:ser>
          <c:idx val="3"/>
          <c:order val="3"/>
          <c:tx>
            <c:strRef>
              <c:f>CPU!$N$1</c:f>
              <c:strCache>
                <c:ptCount val="1"/>
                <c:pt idx="0">
                  <c:v>GPU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CPU!$J$2:$J$24</c:f>
              <c:strCache>
                <c:ptCount val="23"/>
                <c:pt idx="0">
                  <c:v>poisson3Da</c:v>
                </c:pt>
                <c:pt idx="1">
                  <c:v>mario002</c:v>
                </c:pt>
                <c:pt idx="2">
                  <c:v>oh2010</c:v>
                </c:pt>
                <c:pt idx="3">
                  <c:v>majorbasis</c:v>
                </c:pt>
                <c:pt idx="4">
                  <c:v>com-Amazon</c:v>
                </c:pt>
                <c:pt idx="5">
                  <c:v>tx-2010</c:v>
                </c:pt>
                <c:pt idx="6">
                  <c:v>web-Stanford</c:v>
                </c:pt>
                <c:pt idx="7">
                  <c:v>G3_circuit</c:v>
                </c:pt>
                <c:pt idx="8">
                  <c:v>offshore</c:v>
                </c:pt>
                <c:pt idx="9">
                  <c:v>web-Google</c:v>
                </c:pt>
                <c:pt idx="10">
                  <c:v>email-Enron</c:v>
                </c:pt>
                <c:pt idx="11">
                  <c:v>cage13</c:v>
                </c:pt>
                <c:pt idx="12">
                  <c:v>web-Berkstan</c:v>
                </c:pt>
                <c:pt idx="13">
                  <c:v>soc-Slashdot</c:v>
                </c:pt>
                <c:pt idx="14">
                  <c:v>nlpkkt80</c:v>
                </c:pt>
                <c:pt idx="15">
                  <c:v>Emilia_923</c:v>
                </c:pt>
                <c:pt idx="16">
                  <c:v>PFlow_742</c:v>
                </c:pt>
                <c:pt idx="17">
                  <c:v>in-2004</c:v>
                </c:pt>
                <c:pt idx="18">
                  <c:v>cage14</c:v>
                </c:pt>
                <c:pt idx="19">
                  <c:v>3Dspectralwave</c:v>
                </c:pt>
                <c:pt idx="20">
                  <c:v>Bump_2911</c:v>
                </c:pt>
                <c:pt idx="21">
                  <c:v>higgs-twitter</c:v>
                </c:pt>
                <c:pt idx="22">
                  <c:v>GeoMean</c:v>
                </c:pt>
              </c:strCache>
            </c:strRef>
          </c:cat>
          <c:val>
            <c:numRef>
              <c:f>CPU!$N$2:$N$24</c:f>
              <c:numCache>
                <c:formatCode>General</c:formatCode>
                <c:ptCount val="2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49A-4B61-8F80-F4509ED59D37}"/>
            </c:ext>
          </c:extLst>
        </c:ser>
        <c:ser>
          <c:idx val="5"/>
          <c:order val="5"/>
          <c:tx>
            <c:strRef>
              <c:f>CPU!$P$1</c:f>
              <c:strCache>
                <c:ptCount val="1"/>
                <c:pt idx="0">
                  <c:v>cuSPARSE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CPU!$J$2:$J$24</c:f>
              <c:strCache>
                <c:ptCount val="23"/>
                <c:pt idx="0">
                  <c:v>poisson3Da</c:v>
                </c:pt>
                <c:pt idx="1">
                  <c:v>mario002</c:v>
                </c:pt>
                <c:pt idx="2">
                  <c:v>oh2010</c:v>
                </c:pt>
                <c:pt idx="3">
                  <c:v>majorbasis</c:v>
                </c:pt>
                <c:pt idx="4">
                  <c:v>com-Amazon</c:v>
                </c:pt>
                <c:pt idx="5">
                  <c:v>tx-2010</c:v>
                </c:pt>
                <c:pt idx="6">
                  <c:v>web-Stanford</c:v>
                </c:pt>
                <c:pt idx="7">
                  <c:v>G3_circuit</c:v>
                </c:pt>
                <c:pt idx="8">
                  <c:v>offshore</c:v>
                </c:pt>
                <c:pt idx="9">
                  <c:v>web-Google</c:v>
                </c:pt>
                <c:pt idx="10">
                  <c:v>email-Enron</c:v>
                </c:pt>
                <c:pt idx="11">
                  <c:v>cage13</c:v>
                </c:pt>
                <c:pt idx="12">
                  <c:v>web-Berkstan</c:v>
                </c:pt>
                <c:pt idx="13">
                  <c:v>soc-Slashdot</c:v>
                </c:pt>
                <c:pt idx="14">
                  <c:v>nlpkkt80</c:v>
                </c:pt>
                <c:pt idx="15">
                  <c:v>Emilia_923</c:v>
                </c:pt>
                <c:pt idx="16">
                  <c:v>PFlow_742</c:v>
                </c:pt>
                <c:pt idx="17">
                  <c:v>in-2004</c:v>
                </c:pt>
                <c:pt idx="18">
                  <c:v>cage14</c:v>
                </c:pt>
                <c:pt idx="19">
                  <c:v>3Dspectralwave</c:v>
                </c:pt>
                <c:pt idx="20">
                  <c:v>Bump_2911</c:v>
                </c:pt>
                <c:pt idx="21">
                  <c:v>higgs-twitter</c:v>
                </c:pt>
                <c:pt idx="22">
                  <c:v>GeoMean</c:v>
                </c:pt>
              </c:strCache>
            </c:strRef>
          </c:cat>
          <c:val>
            <c:numRef>
              <c:f>CPU!$P$2:$P$24</c:f>
              <c:numCache>
                <c:formatCode>General</c:formatCode>
                <c:ptCount val="23"/>
                <c:pt idx="0">
                  <c:v>0.58768898488120958</c:v>
                </c:pt>
                <c:pt idx="1">
                  <c:v>0.62293192694599075</c:v>
                </c:pt>
                <c:pt idx="2">
                  <c:v>0.63168511073347977</c:v>
                </c:pt>
                <c:pt idx="3">
                  <c:v>0.55354499095245924</c:v>
                </c:pt>
                <c:pt idx="4">
                  <c:v>0.6029530595754059</c:v>
                </c:pt>
                <c:pt idx="5">
                  <c:v>0.52706675750892062</c:v>
                </c:pt>
                <c:pt idx="6">
                  <c:v>0.65125926450455551</c:v>
                </c:pt>
                <c:pt idx="7">
                  <c:v>0.52045277382568267</c:v>
                </c:pt>
                <c:pt idx="8">
                  <c:v>0.42557591013897994</c:v>
                </c:pt>
                <c:pt idx="9">
                  <c:v>0.62531098640162752</c:v>
                </c:pt>
                <c:pt idx="10">
                  <c:v>0.52292911234174921</c:v>
                </c:pt>
                <c:pt idx="11">
                  <c:v>0.50152628408196687</c:v>
                </c:pt>
                <c:pt idx="12">
                  <c:v>0.47149704241736651</c:v>
                </c:pt>
                <c:pt idx="13">
                  <c:v>0.12283382252422501</c:v>
                </c:pt>
                <c:pt idx="14">
                  <c:v>0.80337123174932179</c:v>
                </c:pt>
                <c:pt idx="15">
                  <c:v>0.82469515338698185</c:v>
                </c:pt>
                <c:pt idx="16">
                  <c:v>1.0653718285782996</c:v>
                </c:pt>
                <c:pt idx="17">
                  <c:v>1.0640270827200471</c:v>
                </c:pt>
                <c:pt idx="18">
                  <c:v>1.1433267055710921</c:v>
                </c:pt>
                <c:pt idx="19">
                  <c:v>0.87306989171705807</c:v>
                </c:pt>
                <c:pt idx="20">
                  <c:v>0.77615612129253397</c:v>
                </c:pt>
                <c:pt idx="21">
                  <c:v>0.55018589662402728</c:v>
                </c:pt>
                <c:pt idx="22">
                  <c:v>0.60835616780889512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49A-4B61-8F80-F4509ED59D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24779392"/>
        <c:axId val="324783136"/>
      </c:barChart>
      <c:barChart>
        <c:barDir val="col"/>
        <c:grouping val="clustered"/>
        <c:varyColors val="0"/>
        <c:ser>
          <c:idx val="4"/>
          <c:order val="4"/>
          <c:tx>
            <c:strRef>
              <c:f>CPU!$O$1</c:f>
              <c:strCache>
                <c:ptCount val="1"/>
                <c:pt idx="0">
                  <c:v>DBD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CPU!$J$2:$J$24</c:f>
              <c:strCache>
                <c:ptCount val="23"/>
                <c:pt idx="0">
                  <c:v>poisson3Da</c:v>
                </c:pt>
                <c:pt idx="1">
                  <c:v>mario002</c:v>
                </c:pt>
                <c:pt idx="2">
                  <c:v>oh2010</c:v>
                </c:pt>
                <c:pt idx="3">
                  <c:v>majorbasis</c:v>
                </c:pt>
                <c:pt idx="4">
                  <c:v>com-Amazon</c:v>
                </c:pt>
                <c:pt idx="5">
                  <c:v>tx-2010</c:v>
                </c:pt>
                <c:pt idx="6">
                  <c:v>web-Stanford</c:v>
                </c:pt>
                <c:pt idx="7">
                  <c:v>G3_circuit</c:v>
                </c:pt>
                <c:pt idx="8">
                  <c:v>offshore</c:v>
                </c:pt>
                <c:pt idx="9">
                  <c:v>web-Google</c:v>
                </c:pt>
                <c:pt idx="10">
                  <c:v>email-Enron</c:v>
                </c:pt>
                <c:pt idx="11">
                  <c:v>cage13</c:v>
                </c:pt>
                <c:pt idx="12">
                  <c:v>web-Berkstan</c:v>
                </c:pt>
                <c:pt idx="13">
                  <c:v>soc-Slashdot</c:v>
                </c:pt>
                <c:pt idx="14">
                  <c:v>nlpkkt80</c:v>
                </c:pt>
                <c:pt idx="15">
                  <c:v>Emilia_923</c:v>
                </c:pt>
                <c:pt idx="16">
                  <c:v>PFlow_742</c:v>
                </c:pt>
                <c:pt idx="17">
                  <c:v>in-2004</c:v>
                </c:pt>
                <c:pt idx="18">
                  <c:v>cage14</c:v>
                </c:pt>
                <c:pt idx="19">
                  <c:v>3Dspectralwave</c:v>
                </c:pt>
                <c:pt idx="20">
                  <c:v>Bump_2911</c:v>
                </c:pt>
                <c:pt idx="21">
                  <c:v>higgs-twitter</c:v>
                </c:pt>
                <c:pt idx="22">
                  <c:v>GeoMean</c:v>
                </c:pt>
              </c:strCache>
            </c:strRef>
          </c:cat>
          <c:val>
            <c:numRef>
              <c:f>CPU!$O$2:$O$24</c:f>
              <c:numCache>
                <c:formatCode>General</c:formatCode>
                <c:ptCount val="23"/>
                <c:pt idx="0">
                  <c:v>1.5664939550949912</c:v>
                </c:pt>
                <c:pt idx="1">
                  <c:v>1.998099494590869</c:v>
                </c:pt>
                <c:pt idx="2">
                  <c:v>1.8612660289029106</c:v>
                </c:pt>
                <c:pt idx="3">
                  <c:v>2.0684053389532839</c:v>
                </c:pt>
                <c:pt idx="4">
                  <c:v>1.7336571971697119</c:v>
                </c:pt>
                <c:pt idx="5">
                  <c:v>1.9327224377106658</c:v>
                </c:pt>
                <c:pt idx="6">
                  <c:v>1.8594052733552355</c:v>
                </c:pt>
                <c:pt idx="7">
                  <c:v>2.0021704483496205</c:v>
                </c:pt>
                <c:pt idx="8">
                  <c:v>1.6014527363184079</c:v>
                </c:pt>
                <c:pt idx="9">
                  <c:v>1.6493612214044824</c:v>
                </c:pt>
                <c:pt idx="10">
                  <c:v>2.1775208812492437</c:v>
                </c:pt>
                <c:pt idx="11">
                  <c:v>1.8222091890703058</c:v>
                </c:pt>
                <c:pt idx="12">
                  <c:v>2.0373988649786408</c:v>
                </c:pt>
                <c:pt idx="13">
                  <c:v>1.0010298179094697</c:v>
                </c:pt>
                <c:pt idx="14">
                  <c:v>2.0405431910149474</c:v>
                </c:pt>
                <c:pt idx="15">
                  <c:v>1.426297870239039</c:v>
                </c:pt>
                <c:pt idx="16">
                  <c:v>1.5950900394606877</c:v>
                </c:pt>
                <c:pt idx="17">
                  <c:v>1.5128244809096807</c:v>
                </c:pt>
                <c:pt idx="18">
                  <c:v>1.747826015327038</c:v>
                </c:pt>
                <c:pt idx="19">
                  <c:v>1.5670588829198726</c:v>
                </c:pt>
                <c:pt idx="20">
                  <c:v>1.3954327857061537</c:v>
                </c:pt>
                <c:pt idx="21">
                  <c:v>1.2890560294575362</c:v>
                </c:pt>
                <c:pt idx="22">
                  <c:v>1.6957580103288334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49A-4B61-8F80-F4509ED59D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24779392"/>
        <c:axId val="324783136"/>
      </c:barChart>
      <c:lineChart>
        <c:grouping val="standard"/>
        <c:varyColors val="0"/>
        <c:ser>
          <c:idx val="2"/>
          <c:order val="2"/>
          <c:tx>
            <c:strRef>
              <c:f>CPU!$M$1</c:f>
              <c:strCache>
                <c:ptCount val="1"/>
                <c:pt idx="0">
                  <c:v>CPU Ratio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CPU!$J$2:$J$24</c:f>
              <c:strCache>
                <c:ptCount val="23"/>
                <c:pt idx="0">
                  <c:v>poisson3Da</c:v>
                </c:pt>
                <c:pt idx="1">
                  <c:v>mario002</c:v>
                </c:pt>
                <c:pt idx="2">
                  <c:v>oh2010</c:v>
                </c:pt>
                <c:pt idx="3">
                  <c:v>majorbasis</c:v>
                </c:pt>
                <c:pt idx="4">
                  <c:v>com-Amazon</c:v>
                </c:pt>
                <c:pt idx="5">
                  <c:v>tx-2010</c:v>
                </c:pt>
                <c:pt idx="6">
                  <c:v>web-Stanford</c:v>
                </c:pt>
                <c:pt idx="7">
                  <c:v>G3_circuit</c:v>
                </c:pt>
                <c:pt idx="8">
                  <c:v>offshore</c:v>
                </c:pt>
                <c:pt idx="9">
                  <c:v>web-Google</c:v>
                </c:pt>
                <c:pt idx="10">
                  <c:v>email-Enron</c:v>
                </c:pt>
                <c:pt idx="11">
                  <c:v>cage13</c:v>
                </c:pt>
                <c:pt idx="12">
                  <c:v>web-Berkstan</c:v>
                </c:pt>
                <c:pt idx="13">
                  <c:v>soc-Slashdot</c:v>
                </c:pt>
                <c:pt idx="14">
                  <c:v>nlpkkt80</c:v>
                </c:pt>
                <c:pt idx="15">
                  <c:v>Emilia_923</c:v>
                </c:pt>
                <c:pt idx="16">
                  <c:v>PFlow_742</c:v>
                </c:pt>
                <c:pt idx="17">
                  <c:v>in-2004</c:v>
                </c:pt>
                <c:pt idx="18">
                  <c:v>cage14</c:v>
                </c:pt>
                <c:pt idx="19">
                  <c:v>3Dspectralwave</c:v>
                </c:pt>
                <c:pt idx="20">
                  <c:v>Bump_2911</c:v>
                </c:pt>
                <c:pt idx="21">
                  <c:v>higgs-twitter</c:v>
                </c:pt>
                <c:pt idx="22">
                  <c:v>GeoMean</c:v>
                </c:pt>
              </c:strCache>
            </c:strRef>
          </c:cat>
          <c:val>
            <c:numRef>
              <c:f>CPU!$M$2:$M$24</c:f>
              <c:numCache>
                <c:formatCode>General</c:formatCode>
                <c:ptCount val="23"/>
                <c:pt idx="0">
                  <c:v>0.3422</c:v>
                </c:pt>
                <c:pt idx="1">
                  <c:v>0.57869999999999999</c:v>
                </c:pt>
                <c:pt idx="2">
                  <c:v>0.55940000000000001</c:v>
                </c:pt>
                <c:pt idx="3">
                  <c:v>0.58009999999999995</c:v>
                </c:pt>
                <c:pt idx="4">
                  <c:v>0.50439999999999996</c:v>
                </c:pt>
                <c:pt idx="5">
                  <c:v>0.5514</c:v>
                </c:pt>
                <c:pt idx="6">
                  <c:v>0.50240000000000007</c:v>
                </c:pt>
                <c:pt idx="7">
                  <c:v>0.60350000000000004</c:v>
                </c:pt>
                <c:pt idx="8">
                  <c:v>0.41820000000000002</c:v>
                </c:pt>
                <c:pt idx="9">
                  <c:v>0.4506</c:v>
                </c:pt>
                <c:pt idx="10">
                  <c:v>0.39380000000000004</c:v>
                </c:pt>
                <c:pt idx="11">
                  <c:v>0.47159999999999996</c:v>
                </c:pt>
                <c:pt idx="12">
                  <c:v>0.36270000000000002</c:v>
                </c:pt>
                <c:pt idx="13">
                  <c:v>8.5299999999999987E-2</c:v>
                </c:pt>
                <c:pt idx="14">
                  <c:v>0.55710000000000004</c:v>
                </c:pt>
                <c:pt idx="15">
                  <c:v>0.32750000000000001</c:v>
                </c:pt>
                <c:pt idx="16">
                  <c:v>0.39380000000000004</c:v>
                </c:pt>
                <c:pt idx="17">
                  <c:v>0.15609999999999999</c:v>
                </c:pt>
                <c:pt idx="18">
                  <c:v>0.47570000000000001</c:v>
                </c:pt>
                <c:pt idx="19">
                  <c:v>0.3624</c:v>
                </c:pt>
                <c:pt idx="20">
                  <c:v>0.313</c:v>
                </c:pt>
                <c:pt idx="21">
                  <c:v>0.31929999999999997</c:v>
                </c:pt>
                <c:pt idx="22">
                  <c:v>0.39209203922873426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9A-4B61-8F80-F4509ED59D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4779392"/>
        <c:axId val="324783136"/>
      </c:lineChart>
      <c:catAx>
        <c:axId val="324779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783136"/>
        <c:crosses val="autoZero"/>
        <c:auto val="1"/>
        <c:lblAlgn val="ctr"/>
        <c:lblOffset val="100"/>
        <c:noMultiLvlLbl val="0"/>
      </c:catAx>
      <c:valAx>
        <c:axId val="32478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Normalized Perf.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779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Collecting!$B$25</c:f>
              <c:strCache>
                <c:ptCount val="1"/>
                <c:pt idx="0">
                  <c:v>GPU without Collecting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Collecting!$A$26:$A$48</c:f>
              <c:strCache>
                <c:ptCount val="23"/>
                <c:pt idx="0">
                  <c:v>poisson3Da</c:v>
                </c:pt>
                <c:pt idx="1">
                  <c:v>mario002</c:v>
                </c:pt>
                <c:pt idx="2">
                  <c:v>oh2010</c:v>
                </c:pt>
                <c:pt idx="3">
                  <c:v>majorbasis</c:v>
                </c:pt>
                <c:pt idx="4">
                  <c:v>com-Amazon</c:v>
                </c:pt>
                <c:pt idx="5">
                  <c:v>tx-2010</c:v>
                </c:pt>
                <c:pt idx="6">
                  <c:v>web-Stanford</c:v>
                </c:pt>
                <c:pt idx="7">
                  <c:v>G3_circuit</c:v>
                </c:pt>
                <c:pt idx="8">
                  <c:v>offshore</c:v>
                </c:pt>
                <c:pt idx="9">
                  <c:v>web-Google</c:v>
                </c:pt>
                <c:pt idx="10">
                  <c:v>email-Enron</c:v>
                </c:pt>
                <c:pt idx="11">
                  <c:v>cage13</c:v>
                </c:pt>
                <c:pt idx="12">
                  <c:v>web-Berkstan</c:v>
                </c:pt>
                <c:pt idx="13">
                  <c:v>soc-Slashdot</c:v>
                </c:pt>
                <c:pt idx="14">
                  <c:v>nlpkkt80</c:v>
                </c:pt>
                <c:pt idx="15">
                  <c:v>Emilia_923</c:v>
                </c:pt>
                <c:pt idx="16">
                  <c:v>PFlow_742</c:v>
                </c:pt>
                <c:pt idx="17">
                  <c:v>in-2004</c:v>
                </c:pt>
                <c:pt idx="18">
                  <c:v>cage14</c:v>
                </c:pt>
                <c:pt idx="19">
                  <c:v>3Dspectralwave</c:v>
                </c:pt>
                <c:pt idx="20">
                  <c:v>Bump_2911</c:v>
                </c:pt>
                <c:pt idx="21">
                  <c:v>higgs-twitter</c:v>
                </c:pt>
                <c:pt idx="22">
                  <c:v>GeoMean</c:v>
                </c:pt>
              </c:strCache>
            </c:strRef>
          </c:cat>
          <c:val>
            <c:numRef>
              <c:f>Collecting!$B$26:$B$48</c:f>
              <c:numCache>
                <c:formatCode>General</c:formatCode>
                <c:ptCount val="2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67-4003-BD94-89EC06D96951}"/>
            </c:ext>
          </c:extLst>
        </c:ser>
        <c:ser>
          <c:idx val="1"/>
          <c:order val="1"/>
          <c:tx>
            <c:strRef>
              <c:f>Collecting!$C$25</c:f>
              <c:strCache>
                <c:ptCount val="1"/>
                <c:pt idx="0">
                  <c:v>GPU with Collecting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Collecting!$A$26:$A$48</c:f>
              <c:strCache>
                <c:ptCount val="23"/>
                <c:pt idx="0">
                  <c:v>poisson3Da</c:v>
                </c:pt>
                <c:pt idx="1">
                  <c:v>mario002</c:v>
                </c:pt>
                <c:pt idx="2">
                  <c:v>oh2010</c:v>
                </c:pt>
                <c:pt idx="3">
                  <c:v>majorbasis</c:v>
                </c:pt>
                <c:pt idx="4">
                  <c:v>com-Amazon</c:v>
                </c:pt>
                <c:pt idx="5">
                  <c:v>tx-2010</c:v>
                </c:pt>
                <c:pt idx="6">
                  <c:v>web-Stanford</c:v>
                </c:pt>
                <c:pt idx="7">
                  <c:v>G3_circuit</c:v>
                </c:pt>
                <c:pt idx="8">
                  <c:v>offshore</c:v>
                </c:pt>
                <c:pt idx="9">
                  <c:v>web-Google</c:v>
                </c:pt>
                <c:pt idx="10">
                  <c:v>email-Enron</c:v>
                </c:pt>
                <c:pt idx="11">
                  <c:v>cage13</c:v>
                </c:pt>
                <c:pt idx="12">
                  <c:v>web-Berkstan</c:v>
                </c:pt>
                <c:pt idx="13">
                  <c:v>soc-Slashdot</c:v>
                </c:pt>
                <c:pt idx="14">
                  <c:v>nlpkkt80</c:v>
                </c:pt>
                <c:pt idx="15">
                  <c:v>Emilia_923</c:v>
                </c:pt>
                <c:pt idx="16">
                  <c:v>PFlow_742</c:v>
                </c:pt>
                <c:pt idx="17">
                  <c:v>in-2004</c:v>
                </c:pt>
                <c:pt idx="18">
                  <c:v>cage14</c:v>
                </c:pt>
                <c:pt idx="19">
                  <c:v>3Dspectralwave</c:v>
                </c:pt>
                <c:pt idx="20">
                  <c:v>Bump_2911</c:v>
                </c:pt>
                <c:pt idx="21">
                  <c:v>higgs-twitter</c:v>
                </c:pt>
                <c:pt idx="22">
                  <c:v>GeoMean</c:v>
                </c:pt>
              </c:strCache>
            </c:strRef>
          </c:cat>
          <c:val>
            <c:numRef>
              <c:f>Collecting!$C$26:$C$48</c:f>
              <c:numCache>
                <c:formatCode>General</c:formatCode>
                <c:ptCount val="23"/>
                <c:pt idx="0">
                  <c:v>0.92086242802891094</c:v>
                </c:pt>
                <c:pt idx="1">
                  <c:v>0.8870214167006365</c:v>
                </c:pt>
                <c:pt idx="2">
                  <c:v>0.8927212282927256</c:v>
                </c:pt>
                <c:pt idx="3">
                  <c:v>0.95440458501379755</c:v>
                </c:pt>
                <c:pt idx="4">
                  <c:v>0.92497737399053181</c:v>
                </c:pt>
                <c:pt idx="5">
                  <c:v>0.88918198867719489</c:v>
                </c:pt>
                <c:pt idx="6">
                  <c:v>0.98224074661350969</c:v>
                </c:pt>
                <c:pt idx="7">
                  <c:v>0.89220009321763172</c:v>
                </c:pt>
                <c:pt idx="8">
                  <c:v>1.0793930883650416</c:v>
                </c:pt>
                <c:pt idx="9">
                  <c:v>0.94328834273435402</c:v>
                </c:pt>
                <c:pt idx="10">
                  <c:v>1.0232926591989326</c:v>
                </c:pt>
                <c:pt idx="11">
                  <c:v>0.91884591068452215</c:v>
                </c:pt>
                <c:pt idx="12">
                  <c:v>1.0457705804145507</c:v>
                </c:pt>
                <c:pt idx="13">
                  <c:v>1.0019060729602371</c:v>
                </c:pt>
                <c:pt idx="14">
                  <c:v>1.4000500830924032</c:v>
                </c:pt>
                <c:pt idx="15">
                  <c:v>1.350803155301056</c:v>
                </c:pt>
                <c:pt idx="16">
                  <c:v>1.112088937831065</c:v>
                </c:pt>
                <c:pt idx="17">
                  <c:v>1.249848009476304</c:v>
                </c:pt>
                <c:pt idx="18">
                  <c:v>0.92552305724959405</c:v>
                </c:pt>
                <c:pt idx="19">
                  <c:v>1.0283916414320382</c:v>
                </c:pt>
                <c:pt idx="20">
                  <c:v>1.9651580443488987</c:v>
                </c:pt>
                <c:pt idx="21">
                  <c:v>1.0868481173376003</c:v>
                </c:pt>
                <c:pt idx="22">
                  <c:v>1.0459843135643583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67-4003-BD94-89EC06D96951}"/>
            </c:ext>
          </c:extLst>
        </c:ser>
        <c:ser>
          <c:idx val="2"/>
          <c:order val="2"/>
          <c:tx>
            <c:strRef>
              <c:f>Collecting!$D$25</c:f>
              <c:strCache>
                <c:ptCount val="1"/>
                <c:pt idx="0">
                  <c:v>DBD without Collecting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Collecting!$A$26:$A$48</c:f>
              <c:strCache>
                <c:ptCount val="23"/>
                <c:pt idx="0">
                  <c:v>poisson3Da</c:v>
                </c:pt>
                <c:pt idx="1">
                  <c:v>mario002</c:v>
                </c:pt>
                <c:pt idx="2">
                  <c:v>oh2010</c:v>
                </c:pt>
                <c:pt idx="3">
                  <c:v>majorbasis</c:v>
                </c:pt>
                <c:pt idx="4">
                  <c:v>com-Amazon</c:v>
                </c:pt>
                <c:pt idx="5">
                  <c:v>tx-2010</c:v>
                </c:pt>
                <c:pt idx="6">
                  <c:v>web-Stanford</c:v>
                </c:pt>
                <c:pt idx="7">
                  <c:v>G3_circuit</c:v>
                </c:pt>
                <c:pt idx="8">
                  <c:v>offshore</c:v>
                </c:pt>
                <c:pt idx="9">
                  <c:v>web-Google</c:v>
                </c:pt>
                <c:pt idx="10">
                  <c:v>email-Enron</c:v>
                </c:pt>
                <c:pt idx="11">
                  <c:v>cage13</c:v>
                </c:pt>
                <c:pt idx="12">
                  <c:v>web-Berkstan</c:v>
                </c:pt>
                <c:pt idx="13">
                  <c:v>soc-Slashdot</c:v>
                </c:pt>
                <c:pt idx="14">
                  <c:v>nlpkkt80</c:v>
                </c:pt>
                <c:pt idx="15">
                  <c:v>Emilia_923</c:v>
                </c:pt>
                <c:pt idx="16">
                  <c:v>PFlow_742</c:v>
                </c:pt>
                <c:pt idx="17">
                  <c:v>in-2004</c:v>
                </c:pt>
                <c:pt idx="18">
                  <c:v>cage14</c:v>
                </c:pt>
                <c:pt idx="19">
                  <c:v>3Dspectralwave</c:v>
                </c:pt>
                <c:pt idx="20">
                  <c:v>Bump_2911</c:v>
                </c:pt>
                <c:pt idx="21">
                  <c:v>higgs-twitter</c:v>
                </c:pt>
                <c:pt idx="22">
                  <c:v>GeoMean</c:v>
                </c:pt>
              </c:strCache>
            </c:strRef>
          </c:cat>
          <c:val>
            <c:numRef>
              <c:f>Collecting!$D$26:$D$48</c:f>
              <c:numCache>
                <c:formatCode>General</c:formatCode>
                <c:ptCount val="23"/>
                <c:pt idx="0">
                  <c:v>1.4695992179863149</c:v>
                </c:pt>
                <c:pt idx="1">
                  <c:v>1.8800593721615455</c:v>
                </c:pt>
                <c:pt idx="2">
                  <c:v>1.7616314199395771</c:v>
                </c:pt>
                <c:pt idx="3">
                  <c:v>1.9780906291245051</c:v>
                </c:pt>
                <c:pt idx="4">
                  <c:v>1.6428030478663391</c:v>
                </c:pt>
                <c:pt idx="5">
                  <c:v>1.7941186872259161</c:v>
                </c:pt>
                <c:pt idx="6">
                  <c:v>1.7276798521021262</c:v>
                </c:pt>
                <c:pt idx="7">
                  <c:v>1.8592366245600633</c:v>
                </c:pt>
                <c:pt idx="8">
                  <c:v>1.6666410836946928</c:v>
                </c:pt>
                <c:pt idx="9">
                  <c:v>1.5458927362866528</c:v>
                </c:pt>
                <c:pt idx="10">
                  <c:v>2.0002716653083401</c:v>
                </c:pt>
                <c:pt idx="11">
                  <c:v>1.7536335216365933</c:v>
                </c:pt>
                <c:pt idx="12">
                  <c:v>1.9901531365619765</c:v>
                </c:pt>
                <c:pt idx="13">
                  <c:v>1.0105740987983978</c:v>
                </c:pt>
                <c:pt idx="14">
                  <c:v>2.6136229488844291</c:v>
                </c:pt>
                <c:pt idx="15">
                  <c:v>1.5417081036462348</c:v>
                </c:pt>
                <c:pt idx="16">
                  <c:v>1.6232726819374905</c:v>
                </c:pt>
                <c:pt idx="17">
                  <c:v>1.4302629373531734</c:v>
                </c:pt>
                <c:pt idx="18">
                  <c:v>1.6689319920793875</c:v>
                </c:pt>
                <c:pt idx="19">
                  <c:v>1.5653680502774576</c:v>
                </c:pt>
                <c:pt idx="20">
                  <c:v>1.7656724797463383</c:v>
                </c:pt>
                <c:pt idx="21">
                  <c:v>1.2320962567589195</c:v>
                </c:pt>
                <c:pt idx="22">
                  <c:v>1.6779138649715524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67-4003-BD94-89EC06D96951}"/>
            </c:ext>
          </c:extLst>
        </c:ser>
        <c:ser>
          <c:idx val="3"/>
          <c:order val="3"/>
          <c:tx>
            <c:strRef>
              <c:f>Collecting!$E$25</c:f>
              <c:strCache>
                <c:ptCount val="1"/>
                <c:pt idx="0">
                  <c:v>DBD with Collecting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Collecting!$A$26:$A$48</c:f>
              <c:strCache>
                <c:ptCount val="23"/>
                <c:pt idx="0">
                  <c:v>poisson3Da</c:v>
                </c:pt>
                <c:pt idx="1">
                  <c:v>mario002</c:v>
                </c:pt>
                <c:pt idx="2">
                  <c:v>oh2010</c:v>
                </c:pt>
                <c:pt idx="3">
                  <c:v>majorbasis</c:v>
                </c:pt>
                <c:pt idx="4">
                  <c:v>com-Amazon</c:v>
                </c:pt>
                <c:pt idx="5">
                  <c:v>tx-2010</c:v>
                </c:pt>
                <c:pt idx="6">
                  <c:v>web-Stanford</c:v>
                </c:pt>
                <c:pt idx="7">
                  <c:v>G3_circuit</c:v>
                </c:pt>
                <c:pt idx="8">
                  <c:v>offshore</c:v>
                </c:pt>
                <c:pt idx="9">
                  <c:v>web-Google</c:v>
                </c:pt>
                <c:pt idx="10">
                  <c:v>email-Enron</c:v>
                </c:pt>
                <c:pt idx="11">
                  <c:v>cage13</c:v>
                </c:pt>
                <c:pt idx="12">
                  <c:v>web-Berkstan</c:v>
                </c:pt>
                <c:pt idx="13">
                  <c:v>soc-Slashdot</c:v>
                </c:pt>
                <c:pt idx="14">
                  <c:v>nlpkkt80</c:v>
                </c:pt>
                <c:pt idx="15">
                  <c:v>Emilia_923</c:v>
                </c:pt>
                <c:pt idx="16">
                  <c:v>PFlow_742</c:v>
                </c:pt>
                <c:pt idx="17">
                  <c:v>in-2004</c:v>
                </c:pt>
                <c:pt idx="18">
                  <c:v>cage14</c:v>
                </c:pt>
                <c:pt idx="19">
                  <c:v>3Dspectralwave</c:v>
                </c:pt>
                <c:pt idx="20">
                  <c:v>Bump_2911</c:v>
                </c:pt>
                <c:pt idx="21">
                  <c:v>higgs-twitter</c:v>
                </c:pt>
                <c:pt idx="22">
                  <c:v>GeoMean</c:v>
                </c:pt>
              </c:strCache>
            </c:strRef>
          </c:cat>
          <c:val>
            <c:numRef>
              <c:f>Collecting!$E$26:$E$48</c:f>
              <c:numCache>
                <c:formatCode>General</c:formatCode>
                <c:ptCount val="23"/>
                <c:pt idx="0">
                  <c:v>1.4315368501237862</c:v>
                </c:pt>
                <c:pt idx="1">
                  <c:v>1.7723570444008185</c:v>
                </c:pt>
                <c:pt idx="2">
                  <c:v>1.8498527079084521</c:v>
                </c:pt>
                <c:pt idx="3">
                  <c:v>2.0647501836884645</c:v>
                </c:pt>
                <c:pt idx="4">
                  <c:v>1.7344287975458121</c:v>
                </c:pt>
                <c:pt idx="5">
                  <c:v>1.877551398064361</c:v>
                </c:pt>
                <c:pt idx="6">
                  <c:v>1.761422721955024</c:v>
                </c:pt>
                <c:pt idx="7">
                  <c:v>1.786336660655119</c:v>
                </c:pt>
                <c:pt idx="8">
                  <c:v>1.7285970149253729</c:v>
                </c:pt>
                <c:pt idx="9">
                  <c:v>1.5737764607688818</c:v>
                </c:pt>
                <c:pt idx="10">
                  <c:v>2.2282411330347416</c:v>
                </c:pt>
                <c:pt idx="11">
                  <c:v>1.6743294617890097</c:v>
                </c:pt>
                <c:pt idx="12">
                  <c:v>2.1306517935646596</c:v>
                </c:pt>
                <c:pt idx="13">
                  <c:v>0.94676539750838029</c:v>
                </c:pt>
                <c:pt idx="14">
                  <c:v>2.8568626641341153</c:v>
                </c:pt>
                <c:pt idx="15">
                  <c:v>1.9266476635180698</c:v>
                </c:pt>
                <c:pt idx="16">
                  <c:v>1.7738819877287479</c:v>
                </c:pt>
                <c:pt idx="17">
                  <c:v>1.8908006661519874</c:v>
                </c:pt>
                <c:pt idx="18">
                  <c:v>1.8172446659860022</c:v>
                </c:pt>
                <c:pt idx="19">
                  <c:v>1.611550256826624</c:v>
                </c:pt>
                <c:pt idx="20">
                  <c:v>2.7422459641786405</c:v>
                </c:pt>
                <c:pt idx="21">
                  <c:v>1.4010081187586054</c:v>
                </c:pt>
                <c:pt idx="22">
                  <c:v>1.8018094339043917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367-4003-BD94-89EC06D969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2715360"/>
        <c:axId val="562718688"/>
      </c:barChart>
      <c:catAx>
        <c:axId val="562715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718688"/>
        <c:crosses val="autoZero"/>
        <c:auto val="1"/>
        <c:lblAlgn val="ctr"/>
        <c:lblOffset val="100"/>
        <c:noMultiLvlLbl val="0"/>
      </c:catAx>
      <c:valAx>
        <c:axId val="56271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Normalized Perf.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715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1191986</xdr:colOff>
      <xdr:row>36</xdr:row>
      <xdr:rowOff>180974</xdr:rowOff>
    </xdr:from>
    <xdr:to>
      <xdr:col>7</xdr:col>
      <xdr:colOff>1181561</xdr:colOff>
      <xdr:row>54</xdr:row>
      <xdr:rowOff>107045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D62DD5DA-A29F-4C58-8206-70741F7065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461961</xdr:colOff>
      <xdr:row>35</xdr:row>
      <xdr:rowOff>152400</xdr:rowOff>
    </xdr:from>
    <xdr:to>
      <xdr:col>15</xdr:col>
      <xdr:colOff>605297</xdr:colOff>
      <xdr:row>53</xdr:row>
      <xdr:rowOff>78471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9BA55349-652C-F47E-51BD-C45BDF39AB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673554</xdr:colOff>
      <xdr:row>35</xdr:row>
      <xdr:rowOff>38100</xdr:rowOff>
    </xdr:from>
    <xdr:to>
      <xdr:col>24</xdr:col>
      <xdr:colOff>131089</xdr:colOff>
      <xdr:row>52</xdr:row>
      <xdr:rowOff>173722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1C7705D8-3AF9-5AD0-22B9-5B2F55ACA6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930088</xdr:colOff>
      <xdr:row>30</xdr:row>
      <xdr:rowOff>197223</xdr:rowOff>
    </xdr:from>
    <xdr:to>
      <xdr:col>7</xdr:col>
      <xdr:colOff>224117</xdr:colOff>
      <xdr:row>43</xdr:row>
      <xdr:rowOff>172570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15A35E8A-E0B8-294F-2058-2FF5CB484E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308162</xdr:colOff>
      <xdr:row>30</xdr:row>
      <xdr:rowOff>174813</xdr:rowOff>
    </xdr:from>
    <xdr:to>
      <xdr:col>15</xdr:col>
      <xdr:colOff>61632</xdr:colOff>
      <xdr:row>43</xdr:row>
      <xdr:rowOff>150160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7DA9D411-7D9E-0624-9BC1-9BFB39725B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218514</xdr:colOff>
      <xdr:row>30</xdr:row>
      <xdr:rowOff>186018</xdr:rowOff>
    </xdr:from>
    <xdr:to>
      <xdr:col>23</xdr:col>
      <xdr:colOff>252132</xdr:colOff>
      <xdr:row>43</xdr:row>
      <xdr:rowOff>161365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52B6DD60-037D-7FC6-292E-4BE7C3BF7B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104775</xdr:colOff>
      <xdr:row>67</xdr:row>
      <xdr:rowOff>47625</xdr:rowOff>
    </xdr:from>
    <xdr:to>
      <xdr:col>4</xdr:col>
      <xdr:colOff>819537</xdr:colOff>
      <xdr:row>79</xdr:row>
      <xdr:rowOff>162292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1415DE65-833D-4CCF-DBBC-B002BEB5B3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76375" y="14077950"/>
          <a:ext cx="2772162" cy="2629267"/>
        </a:xfrm>
        <a:prstGeom prst="rect">
          <a:avLst/>
        </a:prstGeom>
      </xdr:spPr>
    </xdr:pic>
    <xdr:clientData/>
  </xdr:twoCellAnchor>
  <xdr:twoCellAnchor>
    <xdr:from>
      <xdr:col>11</xdr:col>
      <xdr:colOff>177332</xdr:colOff>
      <xdr:row>63</xdr:row>
      <xdr:rowOff>93009</xdr:rowOff>
    </xdr:from>
    <xdr:to>
      <xdr:col>17</xdr:col>
      <xdr:colOff>424982</xdr:colOff>
      <xdr:row>76</xdr:row>
      <xdr:rowOff>112059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5C04112-23C7-F99E-6D56-BA5C57F91E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562732</xdr:colOff>
      <xdr:row>24</xdr:row>
      <xdr:rowOff>67236</xdr:rowOff>
    </xdr:from>
    <xdr:to>
      <xdr:col>14</xdr:col>
      <xdr:colOff>463340</xdr:colOff>
      <xdr:row>43</xdr:row>
      <xdr:rowOff>15688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34B83888-0CDF-135C-2922-3C468B62C7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28013</xdr:colOff>
      <xdr:row>26</xdr:row>
      <xdr:rowOff>190499</xdr:rowOff>
    </xdr:from>
    <xdr:to>
      <xdr:col>16</xdr:col>
      <xdr:colOff>683558</xdr:colOff>
      <xdr:row>42</xdr:row>
      <xdr:rowOff>183776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8E67DA8-94C7-3920-9372-EB7CB52BD3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19049</xdr:colOff>
      <xdr:row>25</xdr:row>
      <xdr:rowOff>200025</xdr:rowOff>
    </xdr:from>
    <xdr:to>
      <xdr:col>15</xdr:col>
      <xdr:colOff>66674</xdr:colOff>
      <xdr:row>39</xdr:row>
      <xdr:rowOff>28575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6D677C10-E994-F7EC-AE33-C8D4485A07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65"/>
  <sheetViews>
    <sheetView topLeftCell="B1" zoomScale="85" zoomScaleNormal="85" workbookViewId="0">
      <selection activeCell="O4" sqref="O4"/>
    </sheetView>
  </sheetViews>
  <sheetFormatPr defaultColWidth="9" defaultRowHeight="16.5"/>
  <cols>
    <col min="1" max="1" width="18.625" customWidth="1"/>
    <col min="2" max="7" width="12.625" customWidth="1"/>
    <col min="8" max="9" width="16.625" customWidth="1"/>
    <col min="10" max="15" width="12.625" customWidth="1"/>
    <col min="16" max="17" width="16.625" customWidth="1"/>
    <col min="18" max="23" width="12.625" customWidth="1"/>
  </cols>
  <sheetData>
    <row r="1" spans="1:23">
      <c r="A1" s="2" t="s">
        <v>0</v>
      </c>
      <c r="G1" t="s">
        <v>1</v>
      </c>
      <c r="I1" s="2" t="s">
        <v>0</v>
      </c>
      <c r="Q1" s="2" t="s">
        <v>0</v>
      </c>
    </row>
    <row r="2" spans="1:23">
      <c r="A2" s="6" t="s">
        <v>2</v>
      </c>
      <c r="B2">
        <v>11.7</v>
      </c>
      <c r="C2">
        <v>2022.1</v>
      </c>
      <c r="E2" t="s">
        <v>3</v>
      </c>
      <c r="G2" t="s">
        <v>4</v>
      </c>
      <c r="I2" s="6" t="s">
        <v>5</v>
      </c>
      <c r="Q2" s="6" t="s">
        <v>6</v>
      </c>
    </row>
    <row r="3" spans="1:23">
      <c r="A3" s="3"/>
      <c r="B3" s="1" t="s">
        <v>7</v>
      </c>
      <c r="C3" s="1" t="s">
        <v>8</v>
      </c>
      <c r="D3" s="1" t="s">
        <v>9</v>
      </c>
      <c r="E3" s="1" t="s">
        <v>10</v>
      </c>
      <c r="F3" s="1" t="s">
        <v>11</v>
      </c>
      <c r="G3" s="1" t="s">
        <v>12</v>
      </c>
      <c r="I3" s="3"/>
      <c r="J3" s="1" t="s">
        <v>7</v>
      </c>
      <c r="K3" s="1" t="s">
        <v>8</v>
      </c>
      <c r="L3" s="1" t="s">
        <v>9</v>
      </c>
      <c r="M3" s="1" t="s">
        <v>10</v>
      </c>
      <c r="N3" s="1" t="s">
        <v>11</v>
      </c>
      <c r="O3" s="1" t="s">
        <v>12</v>
      </c>
      <c r="Q3" s="3"/>
      <c r="R3" s="1" t="s">
        <v>7</v>
      </c>
      <c r="S3" s="1" t="s">
        <v>8</v>
      </c>
      <c r="T3" s="1" t="s">
        <v>9</v>
      </c>
      <c r="U3" s="1" t="s">
        <v>10</v>
      </c>
      <c r="V3" s="1" t="s">
        <v>11</v>
      </c>
      <c r="W3" s="1" t="s">
        <v>12</v>
      </c>
    </row>
    <row r="4" spans="1:23">
      <c r="A4" t="s">
        <v>13</v>
      </c>
      <c r="B4">
        <v>6.731E-3</v>
      </c>
      <c r="C4">
        <v>0.112664</v>
      </c>
      <c r="D4">
        <v>4.5149999999999999E-3</v>
      </c>
      <c r="E4">
        <v>2.0778000000000001E-2</v>
      </c>
      <c r="F4">
        <v>8.2600000000000002E-4</v>
      </c>
      <c r="G4">
        <v>2.3960000000000001E-3</v>
      </c>
      <c r="I4" t="s">
        <v>13</v>
      </c>
      <c r="J4">
        <v>1.4316000000000001E-2</v>
      </c>
      <c r="K4">
        <f>C4</f>
        <v>0.112664</v>
      </c>
      <c r="L4">
        <v>1.1894999999999999E-2</v>
      </c>
      <c r="M4">
        <v>2.7463000000000001E-2</v>
      </c>
      <c r="N4">
        <v>5.1749999999999999E-3</v>
      </c>
      <c r="O4">
        <v>4.1929999999999997E-3</v>
      </c>
      <c r="Q4" t="s">
        <v>13</v>
      </c>
      <c r="R4">
        <v>2.9975000000000002E-2</v>
      </c>
      <c r="S4">
        <v>0.13150200000000001</v>
      </c>
      <c r="T4">
        <v>3.1052E-2</v>
      </c>
      <c r="U4">
        <v>4.6582999999999999E-2</v>
      </c>
      <c r="V4">
        <v>2.8202999999999999E-2</v>
      </c>
      <c r="W4">
        <v>3.3378999999999999E-2</v>
      </c>
    </row>
    <row r="5" spans="1:23">
      <c r="A5" t="s">
        <v>14</v>
      </c>
      <c r="B5">
        <v>4.0509999999999999E-3</v>
      </c>
      <c r="C5">
        <v>0.13558899999999999</v>
      </c>
      <c r="D5">
        <v>6.2290000000000002E-3</v>
      </c>
      <c r="E5">
        <v>2.4961000000000001E-2</v>
      </c>
      <c r="F5">
        <v>1.5790000000000001E-3</v>
      </c>
      <c r="G5">
        <v>2.8319999999999999E-3</v>
      </c>
      <c r="I5" t="s">
        <v>14</v>
      </c>
      <c r="J5">
        <v>2.0545999999999998E-2</v>
      </c>
      <c r="K5">
        <f t="shared" ref="K5:K16" si="0">C5</f>
        <v>0.13558899999999999</v>
      </c>
      <c r="L5">
        <v>2.2634000000000001E-2</v>
      </c>
      <c r="M5">
        <v>2.7456000000000001E-2</v>
      </c>
      <c r="N5">
        <v>1.762E-2</v>
      </c>
      <c r="O5">
        <v>1.9515999999999999E-2</v>
      </c>
      <c r="Q5" t="s">
        <v>14</v>
      </c>
      <c r="R5">
        <v>5.4531000000000003E-2</v>
      </c>
      <c r="S5">
        <v>0.18010799999999999</v>
      </c>
      <c r="T5">
        <v>6.1351999999999997E-2</v>
      </c>
      <c r="U5">
        <v>4.1452999999999997E-2</v>
      </c>
      <c r="V5">
        <v>5.6771000000000002E-2</v>
      </c>
      <c r="W5">
        <v>4.5191000000000002E-2</v>
      </c>
    </row>
    <row r="6" spans="1:23">
      <c r="A6" s="3" t="s">
        <v>15</v>
      </c>
      <c r="B6" s="3">
        <v>9.0119999999999992E-3</v>
      </c>
      <c r="C6" s="3">
        <v>0.21052399999999999</v>
      </c>
      <c r="D6" s="3">
        <v>7.3020000000000003E-3</v>
      </c>
      <c r="E6" s="3">
        <v>2.2567E-2</v>
      </c>
      <c r="F6" s="3">
        <v>1.9430000000000001E-3</v>
      </c>
      <c r="G6" s="3">
        <v>6.6519999999999999E-3</v>
      </c>
      <c r="I6" s="3" t="s">
        <v>15</v>
      </c>
      <c r="J6" s="3">
        <v>2.8618999999999999E-2</v>
      </c>
      <c r="K6">
        <f t="shared" si="0"/>
        <v>0.21052399999999999</v>
      </c>
      <c r="L6" s="3">
        <v>2.5593999999999999E-2</v>
      </c>
      <c r="M6" s="3">
        <v>4.3082000000000002E-2</v>
      </c>
      <c r="N6" s="3">
        <v>2.0015000000000002E-2</v>
      </c>
      <c r="O6" s="3">
        <v>1.2328E-2</v>
      </c>
      <c r="Q6" s="3" t="s">
        <v>15</v>
      </c>
      <c r="R6" s="3">
        <v>7.3348999999999998E-2</v>
      </c>
      <c r="S6" s="3">
        <v>0.25868799999999997</v>
      </c>
      <c r="T6" s="3">
        <v>6.0316000000000002E-2</v>
      </c>
      <c r="U6" s="3">
        <v>7.3512999999999995E-2</v>
      </c>
      <c r="V6" s="3">
        <v>5.0255000000000001E-2</v>
      </c>
      <c r="W6" s="3">
        <v>3.5862999999999999E-2</v>
      </c>
    </row>
    <row r="7" spans="1:23">
      <c r="A7" s="3" t="s">
        <v>16</v>
      </c>
      <c r="B7" s="3">
        <v>1.2241999999999999E-2</v>
      </c>
      <c r="C7" s="3">
        <v>8.8674000000000003E-2</v>
      </c>
      <c r="D7" s="4">
        <v>4.4530000000000004E-3</v>
      </c>
      <c r="E7" s="4">
        <v>3.6074000000000002E-2</v>
      </c>
      <c r="F7" s="4">
        <v>1.5020000000000001E-3</v>
      </c>
      <c r="G7" s="3">
        <v>2.9940000000000001E-3</v>
      </c>
      <c r="I7" s="3" t="s">
        <v>16</v>
      </c>
      <c r="J7" s="3">
        <v>3.0838000000000001E-2</v>
      </c>
      <c r="K7">
        <f t="shared" si="0"/>
        <v>8.8674000000000003E-2</v>
      </c>
      <c r="L7" s="4">
        <v>2.3689999999999999E-2</v>
      </c>
      <c r="M7" s="4">
        <v>3.7877000000000001E-2</v>
      </c>
      <c r="N7" s="4">
        <v>2.2086999999999999E-2</v>
      </c>
      <c r="O7" s="3">
        <v>8.1429999999999992E-3</v>
      </c>
      <c r="Q7" s="3" t="s">
        <v>16</v>
      </c>
      <c r="R7" s="3">
        <v>8.8581999999999994E-2</v>
      </c>
      <c r="S7" s="3">
        <v>0.14629600000000001</v>
      </c>
      <c r="T7" s="4">
        <v>7.4316999999999994E-2</v>
      </c>
      <c r="U7" s="4">
        <v>5.7609E-2</v>
      </c>
      <c r="V7" s="4">
        <v>5.8094E-2</v>
      </c>
      <c r="W7" s="3">
        <v>4.3117999999999997E-2</v>
      </c>
    </row>
    <row r="8" spans="1:23">
      <c r="A8" s="5" t="s">
        <v>17</v>
      </c>
      <c r="B8" s="5">
        <v>1.5094E-2</v>
      </c>
      <c r="C8" s="5">
        <v>0.49299100000000001</v>
      </c>
      <c r="D8" s="5">
        <v>2.3012000000000001E-2</v>
      </c>
      <c r="E8" s="5">
        <v>4.3225E-2</v>
      </c>
      <c r="F8" s="5">
        <v>3.3219999999999999E-3</v>
      </c>
      <c r="G8" s="5">
        <v>6.6239999999999997E-3</v>
      </c>
      <c r="I8" s="5" t="s">
        <v>17</v>
      </c>
      <c r="J8" s="5">
        <v>4.7086000000000003E-2</v>
      </c>
      <c r="K8">
        <f t="shared" si="0"/>
        <v>0.49299100000000001</v>
      </c>
      <c r="L8" s="5">
        <v>5.4768999999999998E-2</v>
      </c>
      <c r="M8" s="5">
        <v>8.0623E-2</v>
      </c>
      <c r="N8" s="5">
        <v>3.5434E-2</v>
      </c>
      <c r="O8" s="5">
        <v>1.3096E-2</v>
      </c>
      <c r="Q8" s="5" t="s">
        <v>17</v>
      </c>
      <c r="R8" s="5">
        <v>0.12812200000000001</v>
      </c>
      <c r="S8" s="5">
        <v>0.58950100000000005</v>
      </c>
      <c r="T8" s="5">
        <v>0.10476000000000001</v>
      </c>
      <c r="U8" s="5">
        <v>0.12604199999999999</v>
      </c>
      <c r="V8" s="5">
        <v>8.9871999999999994E-2</v>
      </c>
      <c r="W8" s="5">
        <v>7.3162000000000005E-2</v>
      </c>
    </row>
    <row r="9" spans="1:23">
      <c r="A9" s="3" t="s">
        <v>18</v>
      </c>
      <c r="B9" s="3">
        <v>5.4140000000000004E-3</v>
      </c>
      <c r="C9" s="3">
        <v>0.57804199999999994</v>
      </c>
      <c r="D9" s="3">
        <v>2.1186E-2</v>
      </c>
      <c r="E9" s="3">
        <v>5.7077999999999997E-2</v>
      </c>
      <c r="F9" s="3">
        <v>4.875E-3</v>
      </c>
      <c r="G9" s="3">
        <v>1.8055000000000002E-2</v>
      </c>
      <c r="I9" s="3" t="s">
        <v>18</v>
      </c>
      <c r="J9" s="3">
        <v>5.7914E-2</v>
      </c>
      <c r="K9">
        <f t="shared" si="0"/>
        <v>0.57804199999999994</v>
      </c>
      <c r="L9" s="3">
        <v>6.8148E-2</v>
      </c>
      <c r="M9" s="3">
        <v>0.11099100000000001</v>
      </c>
      <c r="N9" s="3">
        <v>5.2814E-2</v>
      </c>
      <c r="O9" s="3">
        <v>4.4881999999999998E-2</v>
      </c>
      <c r="Q9" s="3" t="s">
        <v>18</v>
      </c>
      <c r="R9" s="3">
        <v>0.182759</v>
      </c>
      <c r="S9" s="3">
        <v>0.70403199999999999</v>
      </c>
      <c r="T9" s="3">
        <v>0.14257600000000001</v>
      </c>
      <c r="U9" s="3">
        <v>0.17701600000000001</v>
      </c>
      <c r="V9" s="3">
        <v>0.12237000000000001</v>
      </c>
      <c r="W9" s="3">
        <v>9.4435000000000005E-2</v>
      </c>
    </row>
    <row r="10" spans="1:23">
      <c r="A10" s="3" t="s">
        <v>19</v>
      </c>
      <c r="B10" s="3">
        <v>1.3455E-2</v>
      </c>
      <c r="C10" s="3">
        <v>0.74108399999999996</v>
      </c>
      <c r="D10" s="3">
        <v>4.2750000000000003E-2</v>
      </c>
      <c r="E10" s="3">
        <v>6.9293999999999994E-2</v>
      </c>
      <c r="F10" s="3">
        <v>4.4949999999999999E-3</v>
      </c>
      <c r="G10" s="3">
        <v>5.4419999999999998E-3</v>
      </c>
      <c r="I10" s="3" t="s">
        <v>19</v>
      </c>
      <c r="J10" s="3">
        <v>6.4677999999999999E-2</v>
      </c>
      <c r="K10">
        <f t="shared" si="0"/>
        <v>0.74108399999999996</v>
      </c>
      <c r="L10" s="3">
        <v>9.0745999999999993E-2</v>
      </c>
      <c r="M10" s="3">
        <v>0.12481100000000001</v>
      </c>
      <c r="N10" s="3">
        <v>5.1859000000000002E-2</v>
      </c>
      <c r="O10" s="3">
        <v>1.1488E-2</v>
      </c>
      <c r="Q10" s="3" t="s">
        <v>19</v>
      </c>
      <c r="R10" s="3">
        <v>0.13101599999999999</v>
      </c>
      <c r="S10" s="3">
        <v>0.87240700000000004</v>
      </c>
      <c r="T10" s="3">
        <v>0.16577700000000001</v>
      </c>
      <c r="U10" s="3">
        <v>0.192577</v>
      </c>
      <c r="V10" s="3">
        <v>0.123431</v>
      </c>
      <c r="W10" s="3">
        <v>9.4625000000000001E-2</v>
      </c>
    </row>
    <row r="11" spans="1:23">
      <c r="A11" s="5" t="s">
        <v>20</v>
      </c>
      <c r="B11" s="5">
        <v>5.868E-3</v>
      </c>
      <c r="C11" s="5">
        <v>0.20755599999999999</v>
      </c>
      <c r="D11" s="5">
        <v>1.8296E-2</v>
      </c>
      <c r="E11" s="5">
        <v>8.3888000000000004E-2</v>
      </c>
      <c r="F11" s="5">
        <v>3.9719999999999998E-3</v>
      </c>
      <c r="G11" s="5">
        <v>3.5152999999999997E-2</v>
      </c>
      <c r="I11" s="5" t="s">
        <v>20</v>
      </c>
      <c r="J11" s="5">
        <v>6.0401000000000003E-2</v>
      </c>
      <c r="K11">
        <f t="shared" si="0"/>
        <v>0.20755599999999999</v>
      </c>
      <c r="L11" s="5">
        <v>6.7452999999999999E-2</v>
      </c>
      <c r="M11" s="5">
        <v>0.13317899999999999</v>
      </c>
      <c r="N11" s="5">
        <v>5.3879000000000003E-2</v>
      </c>
      <c r="O11" s="5">
        <v>6.5259999999999999E-2</v>
      </c>
      <c r="Q11" s="5" t="s">
        <v>20</v>
      </c>
      <c r="R11" s="5">
        <v>0.18995799999999999</v>
      </c>
      <c r="S11" s="5">
        <v>0.33900400000000003</v>
      </c>
      <c r="T11" s="5">
        <v>0.149202</v>
      </c>
      <c r="U11" s="5">
        <v>0.19654099999999999</v>
      </c>
      <c r="V11" s="5">
        <v>0.13461600000000001</v>
      </c>
      <c r="W11" s="5">
        <v>0.12601699999999999</v>
      </c>
    </row>
    <row r="12" spans="1:23">
      <c r="A12" t="s">
        <v>21</v>
      </c>
      <c r="B12">
        <v>1.8543E-2</v>
      </c>
      <c r="C12">
        <v>0.85777999999999999</v>
      </c>
      <c r="D12">
        <v>2.3134999999999999E-2</v>
      </c>
      <c r="E12">
        <v>0.115616</v>
      </c>
      <c r="F12">
        <v>4.0020000000000003E-3</v>
      </c>
      <c r="G12">
        <v>5.3220000000000003E-3</v>
      </c>
      <c r="I12" t="s">
        <v>21</v>
      </c>
      <c r="J12">
        <v>7.6628000000000002E-2</v>
      </c>
      <c r="K12">
        <f t="shared" si="0"/>
        <v>0.85777999999999999</v>
      </c>
      <c r="L12">
        <v>7.9977000000000006E-2</v>
      </c>
      <c r="M12">
        <v>0.179316</v>
      </c>
      <c r="N12">
        <v>6.0457999999999998E-2</v>
      </c>
      <c r="O12">
        <v>2.5694999999999999E-2</v>
      </c>
      <c r="Q12" t="s">
        <v>21</v>
      </c>
      <c r="R12">
        <v>0.176315</v>
      </c>
      <c r="S12">
        <v>0.99467499999999998</v>
      </c>
      <c r="T12">
        <v>0.22192700000000001</v>
      </c>
      <c r="U12">
        <v>0.32310499999999998</v>
      </c>
      <c r="V12">
        <v>0.19706399999999999</v>
      </c>
      <c r="W12">
        <v>9.1521000000000005E-2</v>
      </c>
    </row>
    <row r="13" spans="1:23">
      <c r="A13" s="3" t="s">
        <v>22</v>
      </c>
      <c r="B13" s="3">
        <v>2.3532000000000001E-2</v>
      </c>
      <c r="C13" s="3">
        <v>1.631051</v>
      </c>
      <c r="D13" s="3">
        <v>4.8556000000000002E-2</v>
      </c>
      <c r="E13" s="3">
        <v>0.106794</v>
      </c>
      <c r="F13" s="3">
        <v>7.9579999999999998E-3</v>
      </c>
      <c r="G13" s="3">
        <v>1.8075000000000001E-2</v>
      </c>
      <c r="I13" s="3" t="s">
        <v>22</v>
      </c>
      <c r="J13" s="3">
        <v>9.6033999999999994E-2</v>
      </c>
      <c r="K13">
        <f t="shared" si="0"/>
        <v>1.631051</v>
      </c>
      <c r="L13" s="3">
        <v>0.121272</v>
      </c>
      <c r="M13" s="3">
        <v>0.18449499999999999</v>
      </c>
      <c r="N13" s="3">
        <v>7.5051000000000007E-2</v>
      </c>
      <c r="O13" s="3">
        <v>2.6183000000000001E-2</v>
      </c>
      <c r="Q13" s="3" t="s">
        <v>22</v>
      </c>
      <c r="R13" s="3">
        <v>0.255413</v>
      </c>
      <c r="S13" s="3">
        <v>1.8491740000000001</v>
      </c>
      <c r="T13" s="3">
        <v>0.229215</v>
      </c>
      <c r="U13" s="3">
        <v>0.27764499999999998</v>
      </c>
      <c r="V13" s="3">
        <v>0.17571700000000001</v>
      </c>
      <c r="W13" s="3">
        <v>0.16547600000000001</v>
      </c>
    </row>
    <row r="14" spans="1:23">
      <c r="A14" t="s">
        <v>23</v>
      </c>
      <c r="B14">
        <v>1.44E-2</v>
      </c>
      <c r="C14">
        <v>0.71911499999999995</v>
      </c>
      <c r="D14">
        <v>0.104675</v>
      </c>
      <c r="E14">
        <v>7.7746999999999997E-2</v>
      </c>
      <c r="F14">
        <v>5.2830000000000004E-3</v>
      </c>
      <c r="G14">
        <v>4.1450000000000002E-3</v>
      </c>
      <c r="I14" t="s">
        <v>23</v>
      </c>
      <c r="J14">
        <v>8.6468000000000003E-2</v>
      </c>
      <c r="K14">
        <f t="shared" si="0"/>
        <v>0.71911499999999995</v>
      </c>
      <c r="L14">
        <v>0.17915900000000001</v>
      </c>
      <c r="M14">
        <v>0.161273</v>
      </c>
      <c r="N14">
        <v>7.9060000000000005E-2</v>
      </c>
      <c r="O14">
        <v>1.3958999999999999E-2</v>
      </c>
      <c r="Q14" t="s">
        <v>23</v>
      </c>
      <c r="R14">
        <v>0.25217200000000001</v>
      </c>
      <c r="S14">
        <v>0.89974600000000005</v>
      </c>
      <c r="T14">
        <v>0.35113299999999997</v>
      </c>
      <c r="U14">
        <v>0.33535900000000002</v>
      </c>
      <c r="V14">
        <v>0.24249499999999999</v>
      </c>
      <c r="W14">
        <v>0.107044</v>
      </c>
    </row>
    <row r="15" spans="1:23">
      <c r="A15" t="s">
        <v>24</v>
      </c>
      <c r="B15">
        <v>4.1742000000000001E-2</v>
      </c>
      <c r="C15">
        <v>1.4766189999999999</v>
      </c>
      <c r="D15">
        <v>5.6285000000000002E-2</v>
      </c>
      <c r="E15">
        <v>0.188393</v>
      </c>
      <c r="F15">
        <v>1.3112E-2</v>
      </c>
      <c r="G15">
        <v>8.5170000000000003E-3</v>
      </c>
      <c r="I15" t="s">
        <v>24</v>
      </c>
      <c r="J15">
        <v>0.18462999999999999</v>
      </c>
      <c r="K15">
        <f t="shared" si="0"/>
        <v>1.4766189999999999</v>
      </c>
      <c r="L15">
        <v>0.20203499999999999</v>
      </c>
      <c r="M15">
        <v>0.32476500000000003</v>
      </c>
      <c r="N15">
        <v>0.15955900000000001</v>
      </c>
      <c r="O15">
        <v>5.6205999999999999E-2</v>
      </c>
      <c r="Q15" t="s">
        <v>24</v>
      </c>
      <c r="R15">
        <v>0.78208100000000003</v>
      </c>
      <c r="S15">
        <v>1.8209409999999999</v>
      </c>
      <c r="T15">
        <v>0.54344499999999996</v>
      </c>
      <c r="U15">
        <v>0.68462100000000004</v>
      </c>
      <c r="V15">
        <v>0.49955899999999998</v>
      </c>
      <c r="W15">
        <v>0.37606099999999998</v>
      </c>
    </row>
    <row r="16" spans="1:23">
      <c r="A16" s="3" t="s">
        <v>25</v>
      </c>
      <c r="B16" s="3">
        <v>6.6700999999999996E-2</v>
      </c>
      <c r="C16" s="3">
        <v>1.3787560000000001</v>
      </c>
      <c r="D16" s="3">
        <v>9.0537000000000006E-2</v>
      </c>
      <c r="E16" s="3">
        <v>0.27833400000000003</v>
      </c>
      <c r="F16" s="3">
        <v>1.5408E-2</v>
      </c>
      <c r="G16" s="5">
        <v>1.2898E-2</v>
      </c>
      <c r="I16" s="3" t="s">
        <v>25</v>
      </c>
      <c r="J16" s="3">
        <v>0.25859599999999999</v>
      </c>
      <c r="K16">
        <f t="shared" si="0"/>
        <v>1.3787560000000001</v>
      </c>
      <c r="L16" s="3">
        <v>0.26684000000000002</v>
      </c>
      <c r="M16" s="3">
        <v>0.482464</v>
      </c>
      <c r="N16" s="3">
        <v>0.191776</v>
      </c>
      <c r="O16" s="5">
        <v>1.8689999999999998E-2</v>
      </c>
      <c r="Q16" s="3" t="s">
        <v>25</v>
      </c>
      <c r="R16" s="3">
        <v>0.69205000000000005</v>
      </c>
      <c r="S16" s="3">
        <v>1.8388530000000001</v>
      </c>
      <c r="T16" s="3">
        <v>0.51993599999999995</v>
      </c>
      <c r="U16" s="3">
        <v>0.73168900000000003</v>
      </c>
      <c r="V16" s="3">
        <v>0.43859700000000001</v>
      </c>
      <c r="W16" s="5">
        <v>0.296763</v>
      </c>
    </row>
    <row r="19" spans="1:23">
      <c r="A19" s="2" t="s">
        <v>0</v>
      </c>
      <c r="G19" t="s">
        <v>1</v>
      </c>
      <c r="I19" s="2" t="s">
        <v>0</v>
      </c>
      <c r="Q19" s="2" t="s">
        <v>0</v>
      </c>
    </row>
    <row r="20" spans="1:23">
      <c r="A20" s="6" t="s">
        <v>2</v>
      </c>
      <c r="B20">
        <v>11.7</v>
      </c>
      <c r="C20">
        <v>2022.1</v>
      </c>
      <c r="E20" t="s">
        <v>3</v>
      </c>
      <c r="G20" t="s">
        <v>4</v>
      </c>
      <c r="I20" s="6" t="s">
        <v>5</v>
      </c>
      <c r="Q20" s="6" t="s">
        <v>6</v>
      </c>
    </row>
    <row r="21" spans="1:23">
      <c r="A21" s="3"/>
      <c r="B21" s="1" t="s">
        <v>7</v>
      </c>
      <c r="C21" s="1" t="s">
        <v>8</v>
      </c>
      <c r="D21" s="1" t="s">
        <v>9</v>
      </c>
      <c r="E21" s="1" t="s">
        <v>10</v>
      </c>
      <c r="F21" s="1" t="s">
        <v>11</v>
      </c>
      <c r="G21" s="1" t="s">
        <v>12</v>
      </c>
      <c r="I21" s="3"/>
      <c r="J21" s="1" t="s">
        <v>7</v>
      </c>
      <c r="K21" s="1" t="s">
        <v>8</v>
      </c>
      <c r="L21" s="1" t="s">
        <v>9</v>
      </c>
      <c r="M21" s="1" t="s">
        <v>10</v>
      </c>
      <c r="N21" s="1" t="s">
        <v>11</v>
      </c>
      <c r="O21" s="1" t="s">
        <v>12</v>
      </c>
      <c r="Q21" s="3"/>
      <c r="R21" s="1" t="s">
        <v>7</v>
      </c>
      <c r="S21" s="1" t="s">
        <v>8</v>
      </c>
      <c r="T21" s="1" t="s">
        <v>9</v>
      </c>
      <c r="U21" s="1" t="s">
        <v>10</v>
      </c>
      <c r="V21" s="1" t="s">
        <v>11</v>
      </c>
      <c r="W21" s="1" t="s">
        <v>12</v>
      </c>
    </row>
    <row r="22" spans="1:23">
      <c r="A22" t="s">
        <v>13</v>
      </c>
      <c r="B22">
        <f>1</f>
        <v>1</v>
      </c>
      <c r="C22">
        <f>B4/C4</f>
        <v>5.9744017609884258E-2</v>
      </c>
      <c r="D22">
        <f>B4/D4</f>
        <v>1.4908084163898119</v>
      </c>
      <c r="E22">
        <f>B4/E4</f>
        <v>0.32394840696890942</v>
      </c>
      <c r="F22">
        <f>B4/F4</f>
        <v>8.1489104116222766</v>
      </c>
      <c r="G22">
        <f>B4/G4</f>
        <v>2.8092654424040067</v>
      </c>
      <c r="I22" t="s">
        <v>13</v>
      </c>
      <c r="J22">
        <f>1</f>
        <v>1</v>
      </c>
      <c r="K22">
        <f>J4/K4</f>
        <v>0.12706809628630264</v>
      </c>
      <c r="L22">
        <f>J4/L4</f>
        <v>1.2035308953341741</v>
      </c>
      <c r="M22">
        <f>J4/M4</f>
        <v>0.5212831810071733</v>
      </c>
      <c r="N22">
        <f>J4/N4</f>
        <v>2.7663768115942031</v>
      </c>
      <c r="O22">
        <f>J4/O4</f>
        <v>3.4142618650131173</v>
      </c>
      <c r="Q22" t="s">
        <v>13</v>
      </c>
      <c r="R22">
        <f>1</f>
        <v>1</v>
      </c>
      <c r="S22">
        <f>R4/S4</f>
        <v>0.22794330124256665</v>
      </c>
      <c r="T22">
        <f>R4/T4</f>
        <v>0.9653162437202113</v>
      </c>
      <c r="U22">
        <f>R4/U4</f>
        <v>0.64347508747826465</v>
      </c>
      <c r="V22">
        <f>R4/V4</f>
        <v>1.0628301953692871</v>
      </c>
      <c r="W22">
        <f>R4/W4</f>
        <v>0.89801971299319938</v>
      </c>
    </row>
    <row r="23" spans="1:23">
      <c r="A23" t="s">
        <v>14</v>
      </c>
      <c r="B23">
        <f>1</f>
        <v>1</v>
      </c>
      <c r="C23">
        <f t="shared" ref="C23:C34" si="1">B5/C5</f>
        <v>2.9877054923334492E-2</v>
      </c>
      <c r="D23">
        <f t="shared" ref="D23:D34" si="2">B5/D5</f>
        <v>0.65034515973671536</v>
      </c>
      <c r="E23">
        <f t="shared" ref="E23:E34" si="3">B5/E5</f>
        <v>0.16229317735667642</v>
      </c>
      <c r="F23">
        <f t="shared" ref="F23:F34" si="4">B5/F5</f>
        <v>2.5655478150728306</v>
      </c>
      <c r="G23">
        <f t="shared" ref="G23:G34" si="5">B5/G5</f>
        <v>1.4304378531073447</v>
      </c>
      <c r="I23" t="s">
        <v>14</v>
      </c>
      <c r="J23">
        <f>1</f>
        <v>1</v>
      </c>
      <c r="K23">
        <f t="shared" ref="K23:K34" si="6">J5/K5</f>
        <v>0.15153146641689222</v>
      </c>
      <c r="L23">
        <f t="shared" ref="L23:L34" si="7">J5/L5</f>
        <v>0.90774940355217804</v>
      </c>
      <c r="M23">
        <f t="shared" ref="M23:M34" si="8">J5/M5</f>
        <v>0.74832459207459201</v>
      </c>
      <c r="N23">
        <f t="shared" ref="N23:N34" si="9">J5/N5</f>
        <v>1.1660612939841088</v>
      </c>
      <c r="O23">
        <f t="shared" ref="O23:O34" si="10">J5/O5</f>
        <v>1.0527772084443534</v>
      </c>
      <c r="Q23" t="s">
        <v>14</v>
      </c>
      <c r="R23">
        <f>1</f>
        <v>1</v>
      </c>
      <c r="S23">
        <f t="shared" ref="S23:S34" si="11">R5/S5</f>
        <v>0.30276833899660205</v>
      </c>
      <c r="T23">
        <f t="shared" ref="T23:T34" si="12">R5/T5</f>
        <v>0.88882188029730091</v>
      </c>
      <c r="U23">
        <f t="shared" ref="U23:U34" si="13">R5/U5</f>
        <v>1.3154898318577668</v>
      </c>
      <c r="V23">
        <f t="shared" ref="V23:V34" si="14">R5/V5</f>
        <v>0.96054323510242912</v>
      </c>
      <c r="W23">
        <f t="shared" ref="W23:W34" si="15">R5/W5</f>
        <v>1.2066783209046048</v>
      </c>
    </row>
    <row r="24" spans="1:23">
      <c r="A24" s="3" t="s">
        <v>15</v>
      </c>
      <c r="B24">
        <f>1</f>
        <v>1</v>
      </c>
      <c r="C24">
        <f t="shared" si="1"/>
        <v>4.2807470882179705E-2</v>
      </c>
      <c r="D24">
        <f t="shared" si="2"/>
        <v>1.2341824157764993</v>
      </c>
      <c r="E24">
        <f t="shared" si="3"/>
        <v>0.3993441751229671</v>
      </c>
      <c r="F24">
        <f t="shared" si="4"/>
        <v>4.6381883685023153</v>
      </c>
      <c r="G24">
        <f t="shared" si="5"/>
        <v>1.3547805171377028</v>
      </c>
      <c r="I24" s="3" t="s">
        <v>15</v>
      </c>
      <c r="J24">
        <f>1</f>
        <v>1</v>
      </c>
      <c r="K24">
        <f t="shared" si="6"/>
        <v>0.13594174535919895</v>
      </c>
      <c r="L24">
        <f t="shared" si="7"/>
        <v>1.1181917636946159</v>
      </c>
      <c r="M24">
        <f t="shared" si="8"/>
        <v>0.66429135137644491</v>
      </c>
      <c r="N24">
        <f t="shared" si="9"/>
        <v>1.4298775918061453</v>
      </c>
      <c r="O24">
        <f t="shared" si="10"/>
        <v>2.3214633354964307</v>
      </c>
      <c r="Q24" s="3" t="s">
        <v>15</v>
      </c>
      <c r="R24">
        <f>1</f>
        <v>1</v>
      </c>
      <c r="S24">
        <f t="shared" si="11"/>
        <v>0.2835423367144978</v>
      </c>
      <c r="T24">
        <f t="shared" si="12"/>
        <v>1.2160786524305325</v>
      </c>
      <c r="U24">
        <f t="shared" si="13"/>
        <v>0.9977691020635806</v>
      </c>
      <c r="V24">
        <f t="shared" si="14"/>
        <v>1.4595363645408417</v>
      </c>
      <c r="W24">
        <f t="shared" si="15"/>
        <v>2.0452555558653764</v>
      </c>
    </row>
    <row r="25" spans="1:23">
      <c r="A25" s="3" t="s">
        <v>16</v>
      </c>
      <c r="B25">
        <f>1</f>
        <v>1</v>
      </c>
      <c r="C25">
        <f t="shared" si="1"/>
        <v>0.13805625098676047</v>
      </c>
      <c r="D25">
        <f t="shared" si="2"/>
        <v>2.7491578710981357</v>
      </c>
      <c r="E25">
        <f t="shared" si="3"/>
        <v>0.33935798636136827</v>
      </c>
      <c r="F25">
        <f t="shared" si="4"/>
        <v>8.1504660452729691</v>
      </c>
      <c r="G25">
        <f t="shared" si="5"/>
        <v>4.0888443553774207</v>
      </c>
      <c r="I25" s="3" t="s">
        <v>16</v>
      </c>
      <c r="J25">
        <f>1</f>
        <v>1</v>
      </c>
      <c r="K25">
        <f t="shared" si="6"/>
        <v>0.34776822969528837</v>
      </c>
      <c r="L25">
        <f t="shared" si="7"/>
        <v>1.3017306880540314</v>
      </c>
      <c r="M25">
        <f t="shared" si="8"/>
        <v>0.81416162842886186</v>
      </c>
      <c r="N25">
        <f t="shared" si="9"/>
        <v>1.3962059129804865</v>
      </c>
      <c r="O25">
        <f t="shared" si="10"/>
        <v>3.7870563674321507</v>
      </c>
      <c r="Q25" s="3" t="s">
        <v>16</v>
      </c>
      <c r="R25">
        <f>1</f>
        <v>1</v>
      </c>
      <c r="S25">
        <f t="shared" si="11"/>
        <v>0.60549844151583088</v>
      </c>
      <c r="T25">
        <f t="shared" si="12"/>
        <v>1.1919480065126418</v>
      </c>
      <c r="U25">
        <f t="shared" si="13"/>
        <v>1.5376416879307051</v>
      </c>
      <c r="V25">
        <f t="shared" si="14"/>
        <v>1.5248046269838536</v>
      </c>
      <c r="W25">
        <f t="shared" si="15"/>
        <v>2.054408831578459</v>
      </c>
    </row>
    <row r="26" spans="1:23">
      <c r="A26" s="5" t="s">
        <v>17</v>
      </c>
      <c r="B26">
        <f>1</f>
        <v>1</v>
      </c>
      <c r="C26">
        <f t="shared" si="1"/>
        <v>3.0617191794576372E-2</v>
      </c>
      <c r="D26">
        <f t="shared" si="2"/>
        <v>0.65591865113853642</v>
      </c>
      <c r="E26">
        <f t="shared" si="3"/>
        <v>0.34919606709080392</v>
      </c>
      <c r="F26">
        <f t="shared" si="4"/>
        <v>4.5436484045755572</v>
      </c>
      <c r="G26">
        <f t="shared" si="5"/>
        <v>2.2786835748792273</v>
      </c>
      <c r="I26" s="5" t="s">
        <v>17</v>
      </c>
      <c r="J26">
        <f>1</f>
        <v>1</v>
      </c>
      <c r="K26">
        <f t="shared" si="6"/>
        <v>9.5510871395218175E-2</v>
      </c>
      <c r="L26">
        <f t="shared" si="7"/>
        <v>0.8597199145502018</v>
      </c>
      <c r="M26">
        <f t="shared" si="8"/>
        <v>0.58402689058953405</v>
      </c>
      <c r="N26">
        <f t="shared" si="9"/>
        <v>1.3288367105040357</v>
      </c>
      <c r="O26">
        <f t="shared" si="10"/>
        <v>3.5954489920586439</v>
      </c>
      <c r="Q26" s="5" t="s">
        <v>17</v>
      </c>
      <c r="R26">
        <f>1</f>
        <v>1</v>
      </c>
      <c r="S26">
        <f t="shared" si="11"/>
        <v>0.21733975005979633</v>
      </c>
      <c r="T26">
        <f t="shared" si="12"/>
        <v>1.2230049637266134</v>
      </c>
      <c r="U26">
        <f t="shared" si="13"/>
        <v>1.0165024356960379</v>
      </c>
      <c r="V26">
        <f t="shared" si="14"/>
        <v>1.4256053053231266</v>
      </c>
      <c r="W26">
        <f t="shared" si="15"/>
        <v>1.7512096443508927</v>
      </c>
    </row>
    <row r="27" spans="1:23">
      <c r="A27" s="3" t="s">
        <v>18</v>
      </c>
      <c r="B27">
        <f>1</f>
        <v>1</v>
      </c>
      <c r="C27">
        <f t="shared" si="1"/>
        <v>9.366101425155959E-3</v>
      </c>
      <c r="D27">
        <f t="shared" si="2"/>
        <v>0.25554611535919947</v>
      </c>
      <c r="E27">
        <f t="shared" si="3"/>
        <v>9.4852657766565068E-2</v>
      </c>
      <c r="F27">
        <f t="shared" si="4"/>
        <v>1.1105641025641027</v>
      </c>
      <c r="G27">
        <f t="shared" si="5"/>
        <v>0.29986153420105233</v>
      </c>
      <c r="I27" s="3" t="s">
        <v>18</v>
      </c>
      <c r="J27">
        <f>1</f>
        <v>1</v>
      </c>
      <c r="K27">
        <f t="shared" si="6"/>
        <v>0.10018995159521281</v>
      </c>
      <c r="L27">
        <f t="shared" si="7"/>
        <v>0.84982684744966841</v>
      </c>
      <c r="M27">
        <f t="shared" si="8"/>
        <v>0.52179005504950848</v>
      </c>
      <c r="N27">
        <f t="shared" si="9"/>
        <v>1.0965653046540691</v>
      </c>
      <c r="O27">
        <f t="shared" si="10"/>
        <v>1.2903613920948265</v>
      </c>
      <c r="Q27" s="3" t="s">
        <v>18</v>
      </c>
      <c r="R27">
        <f>1</f>
        <v>1</v>
      </c>
      <c r="S27">
        <f t="shared" si="11"/>
        <v>0.25958905277032862</v>
      </c>
      <c r="T27">
        <f t="shared" si="12"/>
        <v>1.2818356525642465</v>
      </c>
      <c r="U27">
        <f t="shared" si="13"/>
        <v>1.0324433949473495</v>
      </c>
      <c r="V27">
        <f t="shared" si="14"/>
        <v>1.4934951376971479</v>
      </c>
      <c r="W27">
        <f t="shared" si="15"/>
        <v>1.935288822999947</v>
      </c>
    </row>
    <row r="28" spans="1:23">
      <c r="A28" s="3" t="s">
        <v>19</v>
      </c>
      <c r="B28">
        <f>1</f>
        <v>1</v>
      </c>
      <c r="C28">
        <f t="shared" si="1"/>
        <v>1.8155836585326362E-2</v>
      </c>
      <c r="D28">
        <f t="shared" si="2"/>
        <v>0.31473684210526315</v>
      </c>
      <c r="E28">
        <f t="shared" si="3"/>
        <v>0.19417265564118108</v>
      </c>
      <c r="F28">
        <f t="shared" si="4"/>
        <v>2.9933259176863181</v>
      </c>
      <c r="G28">
        <f t="shared" si="5"/>
        <v>2.4724366041896362</v>
      </c>
      <c r="I28" s="3" t="s">
        <v>19</v>
      </c>
      <c r="J28">
        <f>1</f>
        <v>1</v>
      </c>
      <c r="K28">
        <f t="shared" si="6"/>
        <v>8.7274856831344352E-2</v>
      </c>
      <c r="L28">
        <f t="shared" si="7"/>
        <v>0.7127366495492915</v>
      </c>
      <c r="M28">
        <f t="shared" si="8"/>
        <v>0.51820752978503493</v>
      </c>
      <c r="N28">
        <f t="shared" si="9"/>
        <v>1.2471894945911026</v>
      </c>
      <c r="O28">
        <f t="shared" si="10"/>
        <v>5.6300487465181055</v>
      </c>
      <c r="Q28" s="3" t="s">
        <v>19</v>
      </c>
      <c r="R28">
        <f>1</f>
        <v>1</v>
      </c>
      <c r="S28">
        <f t="shared" si="11"/>
        <v>0.15017761205492389</v>
      </c>
      <c r="T28">
        <f t="shared" si="12"/>
        <v>0.79031469986789471</v>
      </c>
      <c r="U28">
        <f t="shared" si="13"/>
        <v>0.68033046521651075</v>
      </c>
      <c r="V28">
        <f t="shared" si="14"/>
        <v>1.0614513371843377</v>
      </c>
      <c r="W28">
        <f t="shared" si="15"/>
        <v>1.3845812417437251</v>
      </c>
    </row>
    <row r="29" spans="1:23">
      <c r="A29" s="5" t="s">
        <v>20</v>
      </c>
      <c r="B29">
        <f>1</f>
        <v>1</v>
      </c>
      <c r="C29">
        <f t="shared" si="1"/>
        <v>2.8271888068762168E-2</v>
      </c>
      <c r="D29">
        <f t="shared" si="2"/>
        <v>0.32072584171403584</v>
      </c>
      <c r="E29">
        <f t="shared" si="3"/>
        <v>6.9950410070570276E-2</v>
      </c>
      <c r="F29">
        <f t="shared" si="4"/>
        <v>1.4773413897280967</v>
      </c>
      <c r="G29">
        <f t="shared" si="5"/>
        <v>0.16692743151366884</v>
      </c>
      <c r="I29" s="5" t="s">
        <v>20</v>
      </c>
      <c r="J29">
        <f>1</f>
        <v>1</v>
      </c>
      <c r="K29">
        <f t="shared" si="6"/>
        <v>0.29101061882094476</v>
      </c>
      <c r="L29">
        <f t="shared" si="7"/>
        <v>0.89545313032778384</v>
      </c>
      <c r="M29">
        <f t="shared" si="8"/>
        <v>0.45353246382687967</v>
      </c>
      <c r="N29">
        <f t="shared" si="9"/>
        <v>1.1210490172423393</v>
      </c>
      <c r="O29">
        <f t="shared" si="10"/>
        <v>0.92554397793441623</v>
      </c>
      <c r="Q29" s="5" t="s">
        <v>20</v>
      </c>
      <c r="R29">
        <f>1</f>
        <v>1</v>
      </c>
      <c r="S29">
        <f t="shared" si="11"/>
        <v>0.56034147089709851</v>
      </c>
      <c r="T29">
        <f t="shared" si="12"/>
        <v>1.273159877213442</v>
      </c>
      <c r="U29">
        <f t="shared" si="13"/>
        <v>0.96650571636452443</v>
      </c>
      <c r="V29">
        <f t="shared" si="14"/>
        <v>1.4111101206394483</v>
      </c>
      <c r="W29">
        <f t="shared" si="15"/>
        <v>1.5073997952657181</v>
      </c>
    </row>
    <row r="30" spans="1:23">
      <c r="A30" t="s">
        <v>21</v>
      </c>
      <c r="B30">
        <f>1</f>
        <v>1</v>
      </c>
      <c r="C30">
        <f t="shared" si="1"/>
        <v>2.161743104292476E-2</v>
      </c>
      <c r="D30">
        <f t="shared" si="2"/>
        <v>0.80151285930408478</v>
      </c>
      <c r="E30">
        <f t="shared" si="3"/>
        <v>0.1603843758649322</v>
      </c>
      <c r="F30">
        <f t="shared" si="4"/>
        <v>4.6334332833583209</v>
      </c>
      <c r="G30">
        <f t="shared" si="5"/>
        <v>3.4842164599774521</v>
      </c>
      <c r="I30" t="s">
        <v>21</v>
      </c>
      <c r="J30">
        <f>1</f>
        <v>1</v>
      </c>
      <c r="K30">
        <f t="shared" si="6"/>
        <v>8.9332929189302621E-2</v>
      </c>
      <c r="L30">
        <f t="shared" si="7"/>
        <v>0.95812546107005758</v>
      </c>
      <c r="M30">
        <f t="shared" si="8"/>
        <v>0.42733498405050302</v>
      </c>
      <c r="N30">
        <f t="shared" si="9"/>
        <v>1.2674584008733336</v>
      </c>
      <c r="O30">
        <f t="shared" si="10"/>
        <v>2.9822144386067331</v>
      </c>
      <c r="Q30" t="s">
        <v>21</v>
      </c>
      <c r="R30">
        <f>1</f>
        <v>1</v>
      </c>
      <c r="S30">
        <f t="shared" si="11"/>
        <v>0.17725890366200014</v>
      </c>
      <c r="T30">
        <f t="shared" si="12"/>
        <v>0.79447295732380463</v>
      </c>
      <c r="U30">
        <f t="shared" si="13"/>
        <v>0.5456894817474196</v>
      </c>
      <c r="V30">
        <f t="shared" si="14"/>
        <v>0.89470933300856581</v>
      </c>
      <c r="W30">
        <f t="shared" si="15"/>
        <v>1.926497743687241</v>
      </c>
    </row>
    <row r="31" spans="1:23">
      <c r="A31" s="3" t="s">
        <v>22</v>
      </c>
      <c r="B31">
        <f>1</f>
        <v>1</v>
      </c>
      <c r="C31">
        <f t="shared" si="1"/>
        <v>1.4427507171756126E-2</v>
      </c>
      <c r="D31">
        <f t="shared" si="2"/>
        <v>0.48463629623527471</v>
      </c>
      <c r="E31">
        <f t="shared" si="3"/>
        <v>0.22034945783470983</v>
      </c>
      <c r="F31">
        <f t="shared" si="4"/>
        <v>2.9570243779844185</v>
      </c>
      <c r="G31">
        <f t="shared" si="5"/>
        <v>1.3019087136929461</v>
      </c>
      <c r="I31" s="3" t="s">
        <v>22</v>
      </c>
      <c r="J31">
        <f>1</f>
        <v>1</v>
      </c>
      <c r="K31">
        <f t="shared" si="6"/>
        <v>5.8878600362588289E-2</v>
      </c>
      <c r="L31">
        <f t="shared" si="7"/>
        <v>0.79188930668249879</v>
      </c>
      <c r="M31">
        <f t="shared" si="8"/>
        <v>0.52052359142524185</v>
      </c>
      <c r="N31">
        <f t="shared" si="9"/>
        <v>1.279583216745946</v>
      </c>
      <c r="O31">
        <f t="shared" si="10"/>
        <v>3.6677997173738683</v>
      </c>
      <c r="Q31" s="3" t="s">
        <v>22</v>
      </c>
      <c r="R31">
        <f>1</f>
        <v>1</v>
      </c>
      <c r="S31">
        <f t="shared" si="11"/>
        <v>0.13812275102288912</v>
      </c>
      <c r="T31">
        <f t="shared" si="12"/>
        <v>1.1142944397181684</v>
      </c>
      <c r="U31">
        <f t="shared" si="13"/>
        <v>0.91992652487889215</v>
      </c>
      <c r="V31">
        <f t="shared" si="14"/>
        <v>1.4535474655269551</v>
      </c>
      <c r="W31">
        <f t="shared" si="15"/>
        <v>1.5435047982789043</v>
      </c>
    </row>
    <row r="32" spans="1:23">
      <c r="A32" t="s">
        <v>23</v>
      </c>
      <c r="B32">
        <f>1</f>
        <v>1</v>
      </c>
      <c r="C32">
        <f t="shared" si="1"/>
        <v>2.0024613587534677E-2</v>
      </c>
      <c r="D32">
        <f t="shared" si="2"/>
        <v>0.13756866491521375</v>
      </c>
      <c r="E32">
        <f t="shared" si="3"/>
        <v>0.18521614981928564</v>
      </c>
      <c r="F32">
        <f t="shared" si="4"/>
        <v>2.7257240204429301</v>
      </c>
      <c r="G32">
        <f t="shared" si="5"/>
        <v>3.4740651387213508</v>
      </c>
      <c r="I32" t="s">
        <v>23</v>
      </c>
      <c r="J32">
        <f>1</f>
        <v>1</v>
      </c>
      <c r="K32">
        <f t="shared" si="6"/>
        <v>0.12024224220048255</v>
      </c>
      <c r="L32">
        <f t="shared" si="7"/>
        <v>0.4826327452151441</v>
      </c>
      <c r="M32">
        <f t="shared" si="8"/>
        <v>0.53615918349630753</v>
      </c>
      <c r="N32">
        <f t="shared" si="9"/>
        <v>1.0937009865924614</v>
      </c>
      <c r="O32">
        <f t="shared" si="10"/>
        <v>6.1944265348520675</v>
      </c>
      <c r="Q32" t="s">
        <v>23</v>
      </c>
      <c r="R32">
        <f>1</f>
        <v>1</v>
      </c>
      <c r="S32">
        <f t="shared" si="11"/>
        <v>0.280270209592485</v>
      </c>
      <c r="T32">
        <f t="shared" si="12"/>
        <v>0.71816662062523329</v>
      </c>
      <c r="U32">
        <f t="shared" si="13"/>
        <v>0.75194642159596137</v>
      </c>
      <c r="V32">
        <f t="shared" si="14"/>
        <v>1.0399059774428339</v>
      </c>
      <c r="W32">
        <f t="shared" si="15"/>
        <v>2.3557789320279512</v>
      </c>
    </row>
    <row r="33" spans="1:23">
      <c r="A33" t="s">
        <v>24</v>
      </c>
      <c r="B33">
        <f>1</f>
        <v>1</v>
      </c>
      <c r="C33">
        <f t="shared" si="1"/>
        <v>2.8268632599201288E-2</v>
      </c>
      <c r="D33">
        <f t="shared" si="2"/>
        <v>0.74161854845873676</v>
      </c>
      <c r="E33">
        <f t="shared" si="3"/>
        <v>0.22156874193839474</v>
      </c>
      <c r="F33">
        <f t="shared" si="4"/>
        <v>3.1834960341671752</v>
      </c>
      <c r="G33">
        <f t="shared" si="5"/>
        <v>4.9010214864388866</v>
      </c>
      <c r="I33" t="s">
        <v>24</v>
      </c>
      <c r="J33">
        <f>1</f>
        <v>1</v>
      </c>
      <c r="K33">
        <f t="shared" si="6"/>
        <v>0.12503563884793573</v>
      </c>
      <c r="L33">
        <f t="shared" si="7"/>
        <v>0.91385156037320259</v>
      </c>
      <c r="M33">
        <f t="shared" si="8"/>
        <v>0.56850337936661888</v>
      </c>
      <c r="N33">
        <f t="shared" si="9"/>
        <v>1.157126830827468</v>
      </c>
      <c r="O33">
        <f t="shared" si="10"/>
        <v>3.2848806177276444</v>
      </c>
      <c r="Q33" t="s">
        <v>24</v>
      </c>
      <c r="R33">
        <f>1</f>
        <v>1</v>
      </c>
      <c r="S33">
        <f t="shared" si="11"/>
        <v>0.42949277324196666</v>
      </c>
      <c r="T33">
        <f t="shared" si="12"/>
        <v>1.4391171139673751</v>
      </c>
      <c r="U33">
        <f t="shared" si="13"/>
        <v>1.142356135730572</v>
      </c>
      <c r="V33">
        <f t="shared" si="14"/>
        <v>1.565542808757324</v>
      </c>
      <c r="W33">
        <f t="shared" si="15"/>
        <v>2.0796652670710341</v>
      </c>
    </row>
    <row r="34" spans="1:23">
      <c r="A34" s="3" t="s">
        <v>25</v>
      </c>
      <c r="B34">
        <f>1</f>
        <v>1</v>
      </c>
      <c r="C34">
        <f t="shared" si="1"/>
        <v>4.8377667984763069E-2</v>
      </c>
      <c r="D34">
        <f t="shared" si="2"/>
        <v>0.73672642124214405</v>
      </c>
      <c r="E34">
        <f t="shared" si="3"/>
        <v>0.2396437373802697</v>
      </c>
      <c r="F34">
        <f t="shared" si="4"/>
        <v>4.3289849428868115</v>
      </c>
      <c r="G34">
        <f t="shared" si="5"/>
        <v>5.1714219258799812</v>
      </c>
      <c r="I34" s="3" t="s">
        <v>25</v>
      </c>
      <c r="J34">
        <f>1</f>
        <v>1</v>
      </c>
      <c r="K34">
        <f t="shared" si="6"/>
        <v>0.18755747935095113</v>
      </c>
      <c r="L34">
        <f t="shared" si="7"/>
        <v>0.96910508169689691</v>
      </c>
      <c r="M34">
        <f t="shared" si="8"/>
        <v>0.53599025004974465</v>
      </c>
      <c r="N34">
        <f t="shared" si="9"/>
        <v>1.3484273318872018</v>
      </c>
      <c r="O34">
        <f t="shared" si="10"/>
        <v>13.836062065275549</v>
      </c>
      <c r="Q34" s="3" t="s">
        <v>25</v>
      </c>
      <c r="R34">
        <f>1</f>
        <v>1</v>
      </c>
      <c r="S34">
        <f t="shared" si="11"/>
        <v>0.37634873478195374</v>
      </c>
      <c r="T34">
        <f t="shared" si="12"/>
        <v>1.3310292035942888</v>
      </c>
      <c r="U34">
        <f t="shared" si="13"/>
        <v>0.94582534382777383</v>
      </c>
      <c r="V34">
        <f t="shared" si="14"/>
        <v>1.5778721696682834</v>
      </c>
      <c r="W34">
        <f t="shared" si="15"/>
        <v>2.3319955654849158</v>
      </c>
    </row>
    <row r="39" spans="1:23">
      <c r="C39" s="7" t="s">
        <v>26</v>
      </c>
      <c r="D39" s="8"/>
    </row>
    <row r="40" spans="1:23">
      <c r="C40" s="9" t="s">
        <v>27</v>
      </c>
      <c r="D40" s="10"/>
    </row>
    <row r="41" spans="1:23">
      <c r="C41" s="11" t="s">
        <v>28</v>
      </c>
      <c r="D41" s="12"/>
    </row>
    <row r="42" spans="1:23">
      <c r="B42" s="1" t="s">
        <v>8</v>
      </c>
      <c r="C42" s="1" t="s">
        <v>7</v>
      </c>
      <c r="D42" s="1" t="s">
        <v>9</v>
      </c>
      <c r="E42" s="1" t="s">
        <v>10</v>
      </c>
      <c r="F42" s="1" t="s">
        <v>11</v>
      </c>
      <c r="J42" s="1" t="s">
        <v>8</v>
      </c>
      <c r="K42" s="1" t="s">
        <v>7</v>
      </c>
      <c r="L42" s="1" t="s">
        <v>9</v>
      </c>
      <c r="M42" s="1" t="s">
        <v>10</v>
      </c>
      <c r="N42" s="1" t="s">
        <v>11</v>
      </c>
      <c r="R42" s="1" t="s">
        <v>8</v>
      </c>
      <c r="S42" s="1" t="s">
        <v>7</v>
      </c>
      <c r="T42" s="1" t="s">
        <v>9</v>
      </c>
      <c r="U42" s="1" t="s">
        <v>10</v>
      </c>
      <c r="V42" s="1" t="s">
        <v>11</v>
      </c>
    </row>
    <row r="43" spans="1:23">
      <c r="B43">
        <f>B6/G6</f>
        <v>1.3547805171377028</v>
      </c>
      <c r="C43">
        <f>C6/G6</f>
        <v>31.648226097414309</v>
      </c>
      <c r="D43">
        <f>D6/G6</f>
        <v>1.0977149729404692</v>
      </c>
      <c r="E43">
        <f>E6/G6</f>
        <v>3.392513529765484</v>
      </c>
      <c r="F43">
        <f>F6/G6</f>
        <v>0.29209260372820206</v>
      </c>
      <c r="J43">
        <f>J6/O6</f>
        <v>2.3214633354964307</v>
      </c>
      <c r="K43">
        <f>K6/O6</f>
        <v>17.076898118105124</v>
      </c>
      <c r="L43">
        <f>L6/O6</f>
        <v>2.0760869565217388</v>
      </c>
      <c r="M43">
        <f>M6/O6</f>
        <v>3.4946463335496429</v>
      </c>
      <c r="N43">
        <f>N6/O6</f>
        <v>1.6235399091499028</v>
      </c>
      <c r="R43">
        <f>R6/W6</f>
        <v>2.0452555558653764</v>
      </c>
      <c r="S43">
        <f>S6/W6</f>
        <v>7.2132281181161639</v>
      </c>
      <c r="T43">
        <f>T6/W6</f>
        <v>1.6818447982600453</v>
      </c>
      <c r="U43">
        <f>U6/W6</f>
        <v>2.0498285140674231</v>
      </c>
      <c r="V43">
        <f>V6/W6</f>
        <v>1.4013049661210719</v>
      </c>
    </row>
    <row r="44" spans="1:23">
      <c r="B44">
        <f>B7/G7</f>
        <v>4.0888443553774207</v>
      </c>
      <c r="C44">
        <f>C7/G7</f>
        <v>29.617234468937877</v>
      </c>
      <c r="D44">
        <f>D7/G7</f>
        <v>1.4873079492317969</v>
      </c>
      <c r="E44">
        <f>E7/G7</f>
        <v>12.04876419505678</v>
      </c>
      <c r="F44">
        <f>F7/G7</f>
        <v>0.5016700066800267</v>
      </c>
      <c r="J44">
        <f>J7/O7</f>
        <v>3.7870563674321507</v>
      </c>
      <c r="K44">
        <f>K7/O7</f>
        <v>10.889598428097754</v>
      </c>
      <c r="L44">
        <f>L7/O7</f>
        <v>2.9092472061893653</v>
      </c>
      <c r="M44">
        <f>M7/O7</f>
        <v>4.6514797986000254</v>
      </c>
      <c r="N44">
        <f>N7/O7</f>
        <v>2.7123910106840232</v>
      </c>
      <c r="R44">
        <f>R7/W7</f>
        <v>2.054408831578459</v>
      </c>
      <c r="S44">
        <f>S7/W7</f>
        <v>3.3929217496173298</v>
      </c>
      <c r="T44">
        <f>T7/W7</f>
        <v>1.7235725219166009</v>
      </c>
      <c r="U44">
        <f>U7/W7</f>
        <v>1.3360777401549238</v>
      </c>
      <c r="V44">
        <f>V7/W7</f>
        <v>1.3473259427617237</v>
      </c>
    </row>
    <row r="45" spans="1:23">
      <c r="B45">
        <f>B4/G4</f>
        <v>2.8092654424040067</v>
      </c>
      <c r="C45">
        <f>C4/G4</f>
        <v>47.021702838063433</v>
      </c>
      <c r="D45">
        <f>D4/G4</f>
        <v>1.8843906510851418</v>
      </c>
      <c r="E45">
        <f>E4/G4</f>
        <v>8.6719532554257093</v>
      </c>
      <c r="F45">
        <f>F4/G4</f>
        <v>0.34474123539232054</v>
      </c>
      <c r="J45">
        <f>J4/O4</f>
        <v>3.4142618650131173</v>
      </c>
      <c r="K45">
        <f>K4/O4</f>
        <v>26.869544478893395</v>
      </c>
      <c r="L45">
        <f>L4/O4</f>
        <v>2.8368709754352492</v>
      </c>
      <c r="M45">
        <f>M4/O4</f>
        <v>6.5497257333651335</v>
      </c>
      <c r="N45">
        <f>N4/O4</f>
        <v>1.2341998569043644</v>
      </c>
      <c r="R45">
        <f>R4/W4</f>
        <v>0.89801971299319938</v>
      </c>
      <c r="S45">
        <f>S4/W4</f>
        <v>3.939662662152851</v>
      </c>
      <c r="T45">
        <f>T4/W4</f>
        <v>0.93028550885287153</v>
      </c>
      <c r="U45">
        <f>U4/W4</f>
        <v>1.3955780580604571</v>
      </c>
      <c r="V45">
        <f>V4/W4</f>
        <v>0.84493244255370137</v>
      </c>
    </row>
    <row r="46" spans="1:23">
      <c r="B46">
        <f>B5/G5</f>
        <v>1.4304378531073447</v>
      </c>
      <c r="C46">
        <f>C5/G5</f>
        <v>47.877471751412429</v>
      </c>
      <c r="D46">
        <f>D5/G5</f>
        <v>2.1995056497175143</v>
      </c>
      <c r="E46">
        <f>E5/G5</f>
        <v>8.8139124293785311</v>
      </c>
      <c r="F46">
        <f>F5/G5</f>
        <v>0.55755649717514133</v>
      </c>
      <c r="J46">
        <f>J5/O5</f>
        <v>1.0527772084443534</v>
      </c>
      <c r="K46">
        <f>K5/O5</f>
        <v>6.9475814716130353</v>
      </c>
      <c r="L46">
        <f>L5/O5</f>
        <v>1.1597663455626155</v>
      </c>
      <c r="M46">
        <f>M5/O5</f>
        <v>1.4068456650953065</v>
      </c>
      <c r="N46">
        <f>N5/O5</f>
        <v>0.90284894445583119</v>
      </c>
      <c r="R46">
        <f>R5/W5</f>
        <v>1.2066783209046048</v>
      </c>
      <c r="S46">
        <f>S5/W5</f>
        <v>3.9854838352769351</v>
      </c>
      <c r="T46">
        <f>T5/W5</f>
        <v>1.3576154544046379</v>
      </c>
      <c r="U46">
        <f>U5/W5</f>
        <v>0.91728441503839253</v>
      </c>
      <c r="V46">
        <f>V5/W5</f>
        <v>1.2562457126418978</v>
      </c>
    </row>
    <row r="47" spans="1:23">
      <c r="B47">
        <f t="shared" ref="B47" si="16">B8/G8</f>
        <v>2.2786835748792273</v>
      </c>
      <c r="C47">
        <f t="shared" ref="C47" si="17">C8/G8</f>
        <v>74.424969806763286</v>
      </c>
      <c r="D47">
        <f t="shared" ref="D47" si="18">D8/G8</f>
        <v>3.4740338164251212</v>
      </c>
      <c r="E47">
        <f t="shared" ref="E47" si="19">E8/G8</f>
        <v>6.5255132850241546</v>
      </c>
      <c r="F47">
        <f t="shared" ref="F47" si="20">F8/G8</f>
        <v>0.50150966183574874</v>
      </c>
      <c r="J47">
        <f t="shared" ref="J47" si="21">J8/O8</f>
        <v>3.5954489920586439</v>
      </c>
      <c r="K47">
        <f t="shared" ref="K47" si="22">K8/O8</f>
        <v>37.644395235186316</v>
      </c>
      <c r="L47">
        <f t="shared" ref="L47" si="23">L8/O8</f>
        <v>4.1821166768478921</v>
      </c>
      <c r="M47">
        <f t="shared" ref="M47" si="24">M8/O8</f>
        <v>6.156307269395235</v>
      </c>
      <c r="N47">
        <f t="shared" ref="N47" si="25">N8/O8</f>
        <v>2.7057116676847892</v>
      </c>
      <c r="R47">
        <f t="shared" ref="R47" si="26">R8/W8</f>
        <v>1.7512096443508927</v>
      </c>
      <c r="S47">
        <f t="shared" ref="S47" si="27">S8/W8</f>
        <v>8.0574751920395844</v>
      </c>
      <c r="T47">
        <f t="shared" ref="T47" si="28">T8/W8</f>
        <v>1.4318908723107624</v>
      </c>
      <c r="U47">
        <f t="shared" ref="U47" si="29">U8/W8</f>
        <v>1.7227795850304801</v>
      </c>
      <c r="V47">
        <f t="shared" ref="V47" si="30">V8/W8</f>
        <v>1.2283972554058116</v>
      </c>
    </row>
    <row r="48" spans="1:23">
      <c r="B48">
        <f>B10/G10</f>
        <v>2.4724366041896362</v>
      </c>
      <c r="C48">
        <f>C10/G10</f>
        <v>136.17861080485116</v>
      </c>
      <c r="D48">
        <f>D10/G10</f>
        <v>7.8555678059536946</v>
      </c>
      <c r="E48">
        <f>E10/G10</f>
        <v>12.733186328555677</v>
      </c>
      <c r="F48">
        <f>F10/G10</f>
        <v>0.82598309445056961</v>
      </c>
      <c r="J48">
        <f>J10/O10</f>
        <v>5.6300487465181055</v>
      </c>
      <c r="K48">
        <f>K10/O10</f>
        <v>64.509401114206128</v>
      </c>
      <c r="L48">
        <f>L10/O10</f>
        <v>7.8991991643454034</v>
      </c>
      <c r="M48">
        <f>M10/O10</f>
        <v>10.864467270194986</v>
      </c>
      <c r="N48">
        <f>N10/O10</f>
        <v>4.514188718662953</v>
      </c>
      <c r="R48">
        <f>R10/W10</f>
        <v>1.3845812417437251</v>
      </c>
      <c r="S48">
        <f>S10/W10</f>
        <v>9.2196248348745051</v>
      </c>
      <c r="T48">
        <f>T10/W10</f>
        <v>1.7519365918097756</v>
      </c>
      <c r="U48">
        <f>U10/W10</f>
        <v>2.0351598414795244</v>
      </c>
      <c r="V48">
        <f>V10/W10</f>
        <v>1.3044227212681638</v>
      </c>
    </row>
    <row r="49" spans="2:22">
      <c r="B49">
        <f>B9/G9</f>
        <v>0.29986153420105233</v>
      </c>
      <c r="C49">
        <f>C9/G9</f>
        <v>32.015618942121293</v>
      </c>
      <c r="D49">
        <f>D9/G9</f>
        <v>1.1734145666020492</v>
      </c>
      <c r="E49">
        <f>E9/G9</f>
        <v>3.161340348933813</v>
      </c>
      <c r="F49">
        <f>F9/G9</f>
        <v>0.27000830794793684</v>
      </c>
      <c r="J49">
        <f>J9/O9</f>
        <v>1.2903613920948265</v>
      </c>
      <c r="K49">
        <f>K9/O9</f>
        <v>12.879149770509335</v>
      </c>
      <c r="L49">
        <f>L9/O9</f>
        <v>1.5183815337997415</v>
      </c>
      <c r="M49">
        <f>M9/O9</f>
        <v>2.4729512945055925</v>
      </c>
      <c r="N49">
        <f>N9/O9</f>
        <v>1.1767300922418789</v>
      </c>
      <c r="R49">
        <f>R9/W9</f>
        <v>1.935288822999947</v>
      </c>
      <c r="S49">
        <f>S9/W9</f>
        <v>7.4552019907873133</v>
      </c>
      <c r="T49">
        <f>T9/W9</f>
        <v>1.5097792132154393</v>
      </c>
      <c r="U49">
        <f>U9/W9</f>
        <v>1.8744745062741568</v>
      </c>
      <c r="V49">
        <f>V9/W9</f>
        <v>1.2958119341345899</v>
      </c>
    </row>
    <row r="50" spans="2:22">
      <c r="B50">
        <f>B14/G14</f>
        <v>3.4740651387213508</v>
      </c>
      <c r="C50">
        <f>C14/G14</f>
        <v>173.48974668275028</v>
      </c>
      <c r="D50">
        <f>D14/G14</f>
        <v>25.25331724969843</v>
      </c>
      <c r="E50">
        <f>E14/G14</f>
        <v>18.756815440289504</v>
      </c>
      <c r="F50">
        <f>F14/G14</f>
        <v>1.2745476477683957</v>
      </c>
      <c r="J50">
        <f>J14/O14</f>
        <v>6.1944265348520675</v>
      </c>
      <c r="K50">
        <f>K14/O14</f>
        <v>51.516226090694175</v>
      </c>
      <c r="L50">
        <f>L14/O14</f>
        <v>12.834658643169282</v>
      </c>
      <c r="M50">
        <f>M14/O14</f>
        <v>11.553334766100724</v>
      </c>
      <c r="N50">
        <f>N14/O14</f>
        <v>5.6637294935167279</v>
      </c>
      <c r="R50">
        <f>R14/W14</f>
        <v>2.3557789320279512</v>
      </c>
      <c r="S50">
        <f>S14/W14</f>
        <v>8.4053847016180274</v>
      </c>
      <c r="T50">
        <f>T14/W14</f>
        <v>3.280267927207503</v>
      </c>
      <c r="U50">
        <f>U14/W14</f>
        <v>3.1329079630806027</v>
      </c>
      <c r="V50">
        <f>V14/W14</f>
        <v>2.2653768543776391</v>
      </c>
    </row>
    <row r="52" spans="2:22">
      <c r="B52">
        <f>AVERAGE(B43:B50)</f>
        <v>2.2760468775022176</v>
      </c>
      <c r="C52">
        <f t="shared" ref="C52:F52" si="31">AVERAGE(C43:C50)</f>
        <v>71.534197674039262</v>
      </c>
      <c r="D52">
        <f t="shared" si="31"/>
        <v>5.5531565827067766</v>
      </c>
      <c r="E52">
        <f t="shared" si="31"/>
        <v>9.2629998515537064</v>
      </c>
      <c r="F52">
        <f t="shared" si="31"/>
        <v>0.5710136318722927</v>
      </c>
      <c r="J52">
        <f>AVERAGE(J43:J50)</f>
        <v>3.4107305552387119</v>
      </c>
      <c r="K52">
        <f t="shared" ref="K52:N52" si="32">AVERAGE(K43:K50)</f>
        <v>28.54159933841316</v>
      </c>
      <c r="L52">
        <f t="shared" si="32"/>
        <v>4.4270409377339108</v>
      </c>
      <c r="M52">
        <f t="shared" si="32"/>
        <v>5.8937197663508307</v>
      </c>
      <c r="N52">
        <f t="shared" si="32"/>
        <v>2.5666674616625587</v>
      </c>
      <c r="R52">
        <f>AVERAGE(R43:R50)</f>
        <v>1.7039026328080196</v>
      </c>
      <c r="S52">
        <f t="shared" ref="S52:V52" si="33">AVERAGE(S43:S50)</f>
        <v>6.4586228855603389</v>
      </c>
      <c r="T52">
        <f t="shared" si="33"/>
        <v>1.7083991109972048</v>
      </c>
      <c r="U52">
        <f t="shared" si="33"/>
        <v>1.808011327898245</v>
      </c>
      <c r="V52">
        <f t="shared" si="33"/>
        <v>1.3679772286580749</v>
      </c>
    </row>
    <row r="55" spans="2:22">
      <c r="L55" t="s">
        <v>29</v>
      </c>
      <c r="U55" t="s">
        <v>30</v>
      </c>
    </row>
    <row r="56" spans="2:22">
      <c r="E56" t="s">
        <v>31</v>
      </c>
    </row>
    <row r="57" spans="2:22">
      <c r="I57" s="3"/>
      <c r="J57" s="1"/>
      <c r="K57" s="1"/>
      <c r="L57" s="1"/>
      <c r="M57" s="1"/>
      <c r="N57" s="1"/>
      <c r="O57" s="1"/>
    </row>
    <row r="58" spans="2:22">
      <c r="I58" s="3"/>
      <c r="J58" s="3"/>
      <c r="K58" s="3"/>
      <c r="L58" s="3"/>
      <c r="M58" s="3"/>
      <c r="N58" s="3"/>
      <c r="O58" s="3"/>
    </row>
    <row r="59" spans="2:22">
      <c r="I59" s="3"/>
      <c r="J59" s="3"/>
      <c r="K59" s="3"/>
      <c r="L59" s="3"/>
      <c r="M59" s="3"/>
      <c r="N59" s="3"/>
      <c r="O59" s="3"/>
    </row>
    <row r="60" spans="2:22">
      <c r="I60" s="3"/>
      <c r="J60" s="3"/>
      <c r="K60" s="3"/>
      <c r="L60" s="3"/>
      <c r="M60" s="3"/>
      <c r="N60" s="3"/>
      <c r="O60" s="3"/>
    </row>
    <row r="61" spans="2:22">
      <c r="I61" s="3"/>
      <c r="J61" s="3"/>
      <c r="K61" s="3"/>
      <c r="L61" s="3"/>
      <c r="M61" s="3"/>
      <c r="N61" s="3"/>
      <c r="O61" s="3"/>
    </row>
    <row r="62" spans="2:22">
      <c r="I62" s="3"/>
      <c r="J62" s="3"/>
      <c r="K62" s="3"/>
      <c r="L62" s="3"/>
      <c r="M62" s="3"/>
      <c r="N62" s="3"/>
      <c r="O62" s="3"/>
    </row>
    <row r="63" spans="2:22">
      <c r="I63" s="5"/>
      <c r="J63" s="3"/>
      <c r="K63" s="3"/>
      <c r="L63" s="3"/>
      <c r="M63" s="3"/>
      <c r="N63" s="3"/>
      <c r="O63" s="3"/>
    </row>
    <row r="64" spans="2:22">
      <c r="I64" s="3"/>
      <c r="J64" s="3"/>
      <c r="K64" s="3"/>
      <c r="L64" s="3"/>
      <c r="M64" s="3"/>
      <c r="N64" s="3"/>
      <c r="O64" s="3"/>
    </row>
    <row r="65" spans="9:15">
      <c r="I65" s="13"/>
      <c r="J65" s="3"/>
      <c r="K65" s="3"/>
      <c r="L65" s="3"/>
      <c r="M65" s="3"/>
      <c r="N65" s="3"/>
      <c r="O65" s="3"/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D72B9-D0B9-441A-8D3A-32609C49A9CE}">
  <dimension ref="A1:Z57"/>
  <sheetViews>
    <sheetView topLeftCell="A4" zoomScale="85" zoomScaleNormal="85" workbookViewId="0">
      <selection activeCell="O4" sqref="O4"/>
    </sheetView>
  </sheetViews>
  <sheetFormatPr defaultRowHeight="16.5"/>
  <cols>
    <col min="1" max="1" width="18.625" customWidth="1"/>
    <col min="2" max="3" width="12.625" customWidth="1"/>
    <col min="4" max="5" width="12.625" hidden="1" customWidth="1"/>
    <col min="6" max="7" width="12.625" customWidth="1"/>
    <col min="9" max="11" width="12.625" customWidth="1"/>
    <col min="12" max="13" width="12.625" hidden="1" customWidth="1"/>
    <col min="14" max="15" width="12.625" customWidth="1"/>
    <col min="17" max="19" width="12.625" customWidth="1"/>
    <col min="20" max="22" width="12.625" hidden="1" customWidth="1"/>
    <col min="23" max="25" width="12.625" customWidth="1"/>
  </cols>
  <sheetData>
    <row r="1" spans="1:26">
      <c r="A1" s="2" t="s">
        <v>0</v>
      </c>
      <c r="G1" t="s">
        <v>1</v>
      </c>
      <c r="I1" s="2" t="s">
        <v>0</v>
      </c>
      <c r="Q1" s="2" t="s">
        <v>0</v>
      </c>
    </row>
    <row r="2" spans="1:26">
      <c r="A2" s="6" t="s">
        <v>2</v>
      </c>
      <c r="G2" t="s">
        <v>4</v>
      </c>
      <c r="I2" s="6" t="s">
        <v>5</v>
      </c>
      <c r="Q2" s="6" t="s">
        <v>6</v>
      </c>
    </row>
    <row r="3" spans="1:26">
      <c r="A3" s="17"/>
      <c r="B3" s="18" t="s">
        <v>7</v>
      </c>
      <c r="C3" s="18" t="s">
        <v>8</v>
      </c>
      <c r="D3" s="18" t="s">
        <v>11</v>
      </c>
      <c r="E3" s="18" t="s">
        <v>12</v>
      </c>
      <c r="F3" s="18" t="s">
        <v>11</v>
      </c>
      <c r="G3" s="18" t="s">
        <v>12</v>
      </c>
      <c r="I3" s="17"/>
      <c r="J3" s="18" t="s">
        <v>7</v>
      </c>
      <c r="K3" s="18" t="s">
        <v>8</v>
      </c>
      <c r="L3" s="18" t="s">
        <v>9</v>
      </c>
      <c r="M3" s="18" t="s">
        <v>10</v>
      </c>
      <c r="N3" s="18" t="s">
        <v>11</v>
      </c>
      <c r="O3" s="18" t="s">
        <v>12</v>
      </c>
      <c r="Q3" s="17"/>
      <c r="R3" s="18" t="s">
        <v>7</v>
      </c>
      <c r="S3" s="18" t="s">
        <v>8</v>
      </c>
      <c r="T3" s="18" t="s">
        <v>9</v>
      </c>
      <c r="U3" s="18" t="s">
        <v>10</v>
      </c>
      <c r="V3" s="18"/>
      <c r="W3" s="18" t="s">
        <v>11</v>
      </c>
      <c r="X3" s="18" t="s">
        <v>12</v>
      </c>
      <c r="Y3" t="s">
        <v>32</v>
      </c>
    </row>
    <row r="4" spans="1:26">
      <c r="A4" t="s">
        <v>33</v>
      </c>
      <c r="B4">
        <v>6.5550999999999998E-2</v>
      </c>
      <c r="C4">
        <v>2.8025449999999998</v>
      </c>
      <c r="D4">
        <v>1.3502999999999999E-2</v>
      </c>
      <c r="E4">
        <v>9.2079999999999992E-3</v>
      </c>
      <c r="F4">
        <v>1.3502999999999999E-2</v>
      </c>
      <c r="G4">
        <v>9.2079999999999992E-3</v>
      </c>
      <c r="I4" s="17" t="str">
        <f>A4</f>
        <v>soc-Slashdot</v>
      </c>
      <c r="J4">
        <v>0.17440600000000001</v>
      </c>
      <c r="K4">
        <v>2.8025449999999998</v>
      </c>
      <c r="L4">
        <v>0.21204999999999999</v>
      </c>
      <c r="M4">
        <v>2.7320000000000001E-2</v>
      </c>
      <c r="N4">
        <v>0.21204999999999999</v>
      </c>
      <c r="O4">
        <v>2.1363E-2</v>
      </c>
      <c r="Q4" s="17" t="str">
        <f>A4</f>
        <v>soc-Slashdot</v>
      </c>
      <c r="R4">
        <v>0.49176700000000001</v>
      </c>
      <c r="S4">
        <v>3.2982909999999999</v>
      </c>
      <c r="T4">
        <v>0.67845800000000001</v>
      </c>
      <c r="U4">
        <v>0.31356800000000001</v>
      </c>
      <c r="V4" s="17">
        <v>1.4389270000000001</v>
      </c>
      <c r="W4">
        <v>0.67845800000000001</v>
      </c>
      <c r="X4">
        <v>0.30756800000000001</v>
      </c>
      <c r="Y4">
        <f>924/5882</f>
        <v>0.15708942536552192</v>
      </c>
    </row>
    <row r="5" spans="1:26">
      <c r="A5" s="17" t="s">
        <v>34</v>
      </c>
      <c r="B5" s="17">
        <v>0.67255299999999996</v>
      </c>
      <c r="C5" s="17">
        <v>2.2588870000000001</v>
      </c>
      <c r="D5" s="17">
        <v>3.2023000000000003E-2</v>
      </c>
      <c r="E5" s="17">
        <v>0.118279</v>
      </c>
      <c r="F5" s="17">
        <v>3.2023000000000003E-2</v>
      </c>
      <c r="G5" s="17">
        <v>0.118279</v>
      </c>
      <c r="I5" s="17" t="str">
        <f t="shared" ref="I5:I12" si="0">A5</f>
        <v>nlpkkt80</v>
      </c>
      <c r="J5" s="17">
        <v>0.978881</v>
      </c>
      <c r="K5" s="17">
        <v>2.2588870000000001</v>
      </c>
      <c r="L5" s="17">
        <v>0.38638800000000001</v>
      </c>
      <c r="M5" s="17">
        <v>0.193744</v>
      </c>
      <c r="N5" s="17">
        <v>0.38638800000000001</v>
      </c>
      <c r="O5" s="17">
        <v>0.193744</v>
      </c>
      <c r="Q5" s="17" t="str">
        <f t="shared" ref="Q5:Q12" si="1">A5</f>
        <v>nlpkkt80</v>
      </c>
      <c r="R5" s="17">
        <v>1.60137</v>
      </c>
      <c r="S5" s="17">
        <v>3.1492610000000001</v>
      </c>
      <c r="T5" s="17">
        <v>0.84539500000000001</v>
      </c>
      <c r="U5" s="17">
        <v>0.52956400000000003</v>
      </c>
      <c r="V5" s="17"/>
      <c r="W5" s="17">
        <v>0.84539500000000001</v>
      </c>
      <c r="X5" s="17">
        <v>0.52956400000000003</v>
      </c>
    </row>
    <row r="6" spans="1:26">
      <c r="A6" s="17" t="s">
        <v>35</v>
      </c>
      <c r="B6" s="17">
        <v>0.75071699999999997</v>
      </c>
      <c r="C6" s="17">
        <v>4.5852659999999998</v>
      </c>
      <c r="D6" s="17">
        <v>4.8340000000000001E-2</v>
      </c>
      <c r="E6" s="17">
        <v>0.17876</v>
      </c>
      <c r="F6" s="17">
        <v>4.8340000000000001E-2</v>
      </c>
      <c r="G6" s="17">
        <v>0.17876</v>
      </c>
      <c r="I6" s="17" t="str">
        <f t="shared" si="0"/>
        <v>Emilia_923</v>
      </c>
      <c r="J6" s="17">
        <v>1.075475</v>
      </c>
      <c r="K6" s="17">
        <v>4.5852659999999998</v>
      </c>
      <c r="L6" s="17">
        <v>0.45761400000000002</v>
      </c>
      <c r="M6" s="17">
        <v>0.36450100000000002</v>
      </c>
      <c r="N6" s="17">
        <v>0.45761400000000002</v>
      </c>
      <c r="O6" s="17">
        <v>0.36450100000000002</v>
      </c>
      <c r="Q6" s="17" t="str">
        <f t="shared" si="1"/>
        <v>Emilia_923</v>
      </c>
      <c r="R6" s="17">
        <v>1.7970349999999999</v>
      </c>
      <c r="S6" s="17">
        <v>5.6025349999999996</v>
      </c>
      <c r="T6" s="17">
        <v>1.097369</v>
      </c>
      <c r="U6" s="17">
        <v>0.73402500000000004</v>
      </c>
      <c r="V6" s="17"/>
      <c r="W6" s="17">
        <v>1.097369</v>
      </c>
      <c r="X6" s="17">
        <v>0.73402500000000004</v>
      </c>
      <c r="Z6" t="s">
        <v>36</v>
      </c>
    </row>
    <row r="7" spans="1:26">
      <c r="A7" s="17" t="s">
        <v>37</v>
      </c>
      <c r="B7" s="17">
        <v>0.60455300000000001</v>
      </c>
      <c r="C7" s="17">
        <v>4.9496219999999997</v>
      </c>
      <c r="D7" s="17">
        <v>7.1379999999999999E-2</v>
      </c>
      <c r="E7" s="17">
        <v>0.1575</v>
      </c>
      <c r="F7" s="17">
        <v>7.1379999999999999E-2</v>
      </c>
      <c r="G7" s="17">
        <v>0.1575</v>
      </c>
      <c r="I7" s="17" t="str">
        <f t="shared" si="0"/>
        <v>PFlow_742</v>
      </c>
      <c r="J7" s="17">
        <v>0.91812199999999999</v>
      </c>
      <c r="K7" s="17">
        <v>4.9496219999999997</v>
      </c>
      <c r="L7" s="17">
        <v>0.55211299999999996</v>
      </c>
      <c r="M7" s="17">
        <v>0.41104200000000002</v>
      </c>
      <c r="N7" s="17">
        <v>0.55211299999999996</v>
      </c>
      <c r="O7" s="17">
        <v>0.41104200000000002</v>
      </c>
      <c r="Q7" s="17" t="str">
        <f t="shared" si="1"/>
        <v>PFlow_742</v>
      </c>
      <c r="R7" s="17">
        <v>1.781293</v>
      </c>
      <c r="S7" s="17">
        <v>6.2148719999999997</v>
      </c>
      <c r="T7" s="17">
        <v>1.449168</v>
      </c>
      <c r="U7" s="17">
        <v>1.1058730000000001</v>
      </c>
      <c r="V7" s="17"/>
      <c r="W7" s="17">
        <v>1.449168</v>
      </c>
      <c r="X7" s="17">
        <v>1.1058730000000001</v>
      </c>
    </row>
    <row r="8" spans="1:26">
      <c r="A8" s="17" t="s">
        <v>38</v>
      </c>
      <c r="B8" s="17">
        <v>0.95340400000000003</v>
      </c>
      <c r="C8" s="17">
        <v>4.5829750000000002</v>
      </c>
      <c r="D8" s="17">
        <v>8.2942000000000002E-2</v>
      </c>
      <c r="E8" s="17">
        <v>0.19792299999999999</v>
      </c>
      <c r="F8" s="17">
        <v>8.2942000000000002E-2</v>
      </c>
      <c r="G8" s="17">
        <v>0.19792299999999999</v>
      </c>
      <c r="I8" s="17" t="str">
        <f t="shared" si="0"/>
        <v>in-2004</v>
      </c>
      <c r="J8" s="17">
        <v>1.4522269999999999</v>
      </c>
      <c r="K8" s="17">
        <v>4.5829750000000002</v>
      </c>
      <c r="L8" s="17">
        <v>0.56932700000000003</v>
      </c>
      <c r="M8" s="17">
        <v>0.56863900000000001</v>
      </c>
      <c r="N8" s="17">
        <v>0.56932700000000003</v>
      </c>
      <c r="O8" s="17">
        <v>0.56863900000000001</v>
      </c>
      <c r="Q8" s="17" t="str">
        <f t="shared" si="1"/>
        <v>in-2004</v>
      </c>
      <c r="R8" s="17">
        <v>2.3935420000000001</v>
      </c>
      <c r="S8" s="17">
        <v>5.7365339999999998</v>
      </c>
      <c r="T8" s="17">
        <v>1.27346</v>
      </c>
      <c r="U8" s="17">
        <v>1.244855</v>
      </c>
      <c r="V8" s="17"/>
      <c r="W8" s="17">
        <v>1.27346</v>
      </c>
      <c r="X8" s="17">
        <v>1.244855</v>
      </c>
      <c r="Y8">
        <f>3555/11373</f>
        <v>0.31258243207596942</v>
      </c>
    </row>
    <row r="9" spans="1:26">
      <c r="A9" s="17" t="s">
        <v>39</v>
      </c>
      <c r="B9" s="17">
        <v>0.79883599999999999</v>
      </c>
      <c r="C9" s="17">
        <v>5.7761800000000001</v>
      </c>
      <c r="D9" s="17">
        <v>4.7114999999999997E-2</v>
      </c>
      <c r="E9" s="17">
        <v>0.16785800000000001</v>
      </c>
      <c r="F9" s="17">
        <v>4.7114999999999997E-2</v>
      </c>
      <c r="G9" s="17">
        <v>0.16785800000000001</v>
      </c>
      <c r="I9" s="17" t="str">
        <f t="shared" si="0"/>
        <v>cage14</v>
      </c>
      <c r="J9" s="17">
        <v>1.242842</v>
      </c>
      <c r="K9" s="17">
        <v>5.7761800000000001</v>
      </c>
      <c r="L9" s="17">
        <v>0.58617699999999995</v>
      </c>
      <c r="M9" s="17">
        <v>0.36419299999999999</v>
      </c>
      <c r="N9" s="17">
        <v>0.58617699999999995</v>
      </c>
      <c r="O9" s="17">
        <v>0.36419299999999999</v>
      </c>
      <c r="Q9" s="17" t="str">
        <f t="shared" si="1"/>
        <v>cage14</v>
      </c>
      <c r="R9" s="17">
        <v>2.336271</v>
      </c>
      <c r="S9" s="17">
        <v>7.0696669999999999</v>
      </c>
      <c r="T9" s="17">
        <v>1.447954</v>
      </c>
      <c r="U9" s="17">
        <v>1.3317680000000001</v>
      </c>
      <c r="V9" s="17"/>
      <c r="W9" s="17">
        <v>1.447954</v>
      </c>
      <c r="X9" s="17">
        <v>1.3317680000000001</v>
      </c>
    </row>
    <row r="10" spans="1:26">
      <c r="A10" s="17" t="s">
        <v>40</v>
      </c>
      <c r="B10" s="17">
        <v>0.43179800000000002</v>
      </c>
      <c r="C10" s="17">
        <v>4.6190369999999996</v>
      </c>
      <c r="D10" s="17">
        <v>0.14103599999999999</v>
      </c>
      <c r="E10" s="17">
        <v>7.7453999999999995E-2</v>
      </c>
      <c r="F10" s="17">
        <v>0.14103599999999999</v>
      </c>
      <c r="G10" s="17">
        <v>7.7453999999999995E-2</v>
      </c>
      <c r="I10" s="17" t="str">
        <f t="shared" si="0"/>
        <v>3Dspectralwave</v>
      </c>
      <c r="J10" s="17">
        <v>0.72225799999999996</v>
      </c>
      <c r="K10" s="17">
        <v>4.6190369999999996</v>
      </c>
      <c r="L10" s="17">
        <v>1.251844</v>
      </c>
      <c r="M10" s="17">
        <v>0.237709</v>
      </c>
      <c r="N10" s="17">
        <v>1.251844</v>
      </c>
      <c r="O10" s="17">
        <v>0.237709</v>
      </c>
      <c r="Q10" s="17" t="str">
        <f t="shared" si="1"/>
        <v>3Dspectralwave</v>
      </c>
      <c r="R10" s="17">
        <v>1.466367</v>
      </c>
      <c r="S10" s="17">
        <v>5.948061</v>
      </c>
      <c r="T10" s="17">
        <v>2.8973499999999999</v>
      </c>
      <c r="U10" s="17">
        <v>1.037042</v>
      </c>
      <c r="V10" s="17"/>
      <c r="W10" s="17">
        <v>2.8973499999999999</v>
      </c>
      <c r="X10" s="17">
        <v>1.037042</v>
      </c>
    </row>
    <row r="11" spans="1:26">
      <c r="A11" s="17" t="s">
        <v>41</v>
      </c>
      <c r="B11" s="17">
        <v>2.2624490000000002</v>
      </c>
      <c r="C11" s="17">
        <v>12.971484</v>
      </c>
      <c r="D11" s="17">
        <v>0.172405</v>
      </c>
      <c r="E11" s="17">
        <v>0.63849599999999995</v>
      </c>
      <c r="F11" s="17">
        <v>0.172405</v>
      </c>
      <c r="G11" s="17">
        <v>0.63849599999999995</v>
      </c>
      <c r="I11" s="17" t="str">
        <f t="shared" si="0"/>
        <v>Bump_2911</v>
      </c>
      <c r="J11" s="17">
        <v>3.222817</v>
      </c>
      <c r="K11" s="17">
        <v>12.971484</v>
      </c>
      <c r="L11" s="17">
        <v>1.434496</v>
      </c>
      <c r="M11" s="17">
        <v>1.106714</v>
      </c>
      <c r="N11" s="17">
        <v>1.434496</v>
      </c>
      <c r="O11" s="17">
        <v>1.106714</v>
      </c>
      <c r="Q11" s="17" t="str">
        <f t="shared" si="1"/>
        <v>Bump_2911</v>
      </c>
      <c r="R11" s="17">
        <v>6.0094370000000001</v>
      </c>
      <c r="S11" s="17">
        <v>15.352588000000001</v>
      </c>
      <c r="T11" s="17">
        <v>3.3128449999999998</v>
      </c>
      <c r="U11" s="17">
        <v>1.943692</v>
      </c>
      <c r="V11" s="17"/>
      <c r="W11" s="17">
        <v>3.3128449999999998</v>
      </c>
      <c r="X11" s="17">
        <v>1.943692</v>
      </c>
    </row>
    <row r="12" spans="1:26">
      <c r="A12" s="17" t="s">
        <v>42</v>
      </c>
      <c r="B12" s="17">
        <v>0.67376899999999995</v>
      </c>
      <c r="C12" s="17">
        <v>34.330128000000002</v>
      </c>
      <c r="D12" s="17">
        <v>0.29956100000000002</v>
      </c>
      <c r="E12" s="17">
        <v>0.179012</v>
      </c>
      <c r="F12" s="17">
        <v>0.29956100000000002</v>
      </c>
      <c r="G12" s="17">
        <v>0.179012</v>
      </c>
      <c r="I12" s="17" t="str">
        <f t="shared" si="0"/>
        <v>higgs-twitter</v>
      </c>
      <c r="J12" s="17">
        <v>1.652719</v>
      </c>
      <c r="K12" s="17">
        <v>34.330128000000002</v>
      </c>
      <c r="L12" s="17">
        <v>2.1091500000000001</v>
      </c>
      <c r="M12" s="17">
        <v>0.75824400000000003</v>
      </c>
      <c r="N12" s="17">
        <v>2.1091500000000001</v>
      </c>
      <c r="O12" s="17">
        <v>0.75824400000000003</v>
      </c>
      <c r="Q12" s="17" t="str">
        <f t="shared" si="1"/>
        <v>higgs-twitter</v>
      </c>
      <c r="R12" s="17">
        <v>6.8671449999999998</v>
      </c>
      <c r="S12" s="17">
        <v>37.897002999999998</v>
      </c>
      <c r="T12" s="17">
        <v>5.2782749999999998</v>
      </c>
      <c r="U12" s="17">
        <v>3.1793089999999999</v>
      </c>
      <c r="W12" s="17">
        <v>5.2782749999999998</v>
      </c>
      <c r="X12" s="17">
        <v>3.1793089999999999</v>
      </c>
    </row>
    <row r="13" spans="1:26">
      <c r="G13" s="19"/>
      <c r="N13" s="19"/>
    </row>
    <row r="14" spans="1:26">
      <c r="A14" s="2" t="s">
        <v>0</v>
      </c>
      <c r="G14" t="s">
        <v>1</v>
      </c>
      <c r="I14" s="2" t="s">
        <v>0</v>
      </c>
      <c r="Q14" s="2" t="s">
        <v>0</v>
      </c>
    </row>
    <row r="15" spans="1:26">
      <c r="A15" s="6" t="s">
        <v>2</v>
      </c>
      <c r="G15" t="s">
        <v>4</v>
      </c>
      <c r="I15" s="6" t="s">
        <v>5</v>
      </c>
      <c r="Q15" s="6" t="s">
        <v>6</v>
      </c>
    </row>
    <row r="16" spans="1:26">
      <c r="A16" s="17"/>
      <c r="B16" s="18" t="s">
        <v>7</v>
      </c>
      <c r="C16" s="18" t="s">
        <v>8</v>
      </c>
      <c r="D16" s="18" t="s">
        <v>11</v>
      </c>
      <c r="E16" s="18" t="s">
        <v>12</v>
      </c>
      <c r="F16" s="18" t="s">
        <v>11</v>
      </c>
      <c r="G16" s="18" t="s">
        <v>12</v>
      </c>
      <c r="I16" s="17"/>
      <c r="J16" s="18" t="s">
        <v>7</v>
      </c>
      <c r="K16" s="18" t="s">
        <v>8</v>
      </c>
      <c r="L16" s="18" t="s">
        <v>9</v>
      </c>
      <c r="M16" s="18" t="s">
        <v>10</v>
      </c>
      <c r="N16" s="18" t="s">
        <v>11</v>
      </c>
      <c r="O16" s="18" t="s">
        <v>12</v>
      </c>
      <c r="Q16" s="17"/>
      <c r="R16" s="18" t="s">
        <v>7</v>
      </c>
      <c r="S16" s="18" t="s">
        <v>8</v>
      </c>
      <c r="T16" s="18" t="s">
        <v>9</v>
      </c>
      <c r="U16" s="18" t="s">
        <v>10</v>
      </c>
      <c r="V16" s="18"/>
      <c r="W16" s="18" t="s">
        <v>11</v>
      </c>
      <c r="X16" s="18" t="s">
        <v>12</v>
      </c>
    </row>
    <row r="17" spans="1:24">
      <c r="A17" t="s">
        <v>33</v>
      </c>
      <c r="B17">
        <f>1</f>
        <v>1</v>
      </c>
      <c r="C17">
        <f>B4/C4</f>
        <v>2.3389811760382084E-2</v>
      </c>
      <c r="D17">
        <v>1.3502999999999999E-2</v>
      </c>
      <c r="E17">
        <v>9.2079999999999992E-3</v>
      </c>
      <c r="F17">
        <f>B4/F4</f>
        <v>4.8545508405539515</v>
      </c>
      <c r="G17">
        <f>B4/G4</f>
        <v>7.1189183318853173</v>
      </c>
      <c r="I17" s="17" t="str">
        <f>A17</f>
        <v>soc-Slashdot</v>
      </c>
      <c r="J17">
        <f>1</f>
        <v>1</v>
      </c>
      <c r="K17">
        <f>J4/K4</f>
        <v>6.2231293342301375E-2</v>
      </c>
      <c r="L17">
        <v>0.21204999999999999</v>
      </c>
      <c r="M17">
        <v>2.7320000000000001E-2</v>
      </c>
      <c r="N17">
        <f>J4/N4</f>
        <v>0.82247583117189349</v>
      </c>
      <c r="O17">
        <f>J4/O4</f>
        <v>8.163928287225577</v>
      </c>
      <c r="Q17" s="17" t="str">
        <f>A17</f>
        <v>soc-Slashdot</v>
      </c>
      <c r="R17">
        <f>1</f>
        <v>1</v>
      </c>
      <c r="S17">
        <f>R4/S4</f>
        <v>0.14909751747192715</v>
      </c>
      <c r="T17">
        <v>0.67845800000000001</v>
      </c>
      <c r="U17">
        <v>0.31356800000000001</v>
      </c>
      <c r="V17" s="17">
        <v>1.4389270000000001</v>
      </c>
      <c r="W17">
        <f>R4/W4</f>
        <v>0.72483042428565958</v>
      </c>
      <c r="X17">
        <f>R4/X4</f>
        <v>1.5988887010352182</v>
      </c>
    </row>
    <row r="18" spans="1:24">
      <c r="A18" s="17" t="s">
        <v>34</v>
      </c>
      <c r="B18">
        <f>1</f>
        <v>1</v>
      </c>
      <c r="C18">
        <f t="shared" ref="C18:C25" si="2">B5/C5</f>
        <v>0.29773645162418477</v>
      </c>
      <c r="D18">
        <v>1.3502999999999999E-2</v>
      </c>
      <c r="E18">
        <v>9.2079999999999992E-3</v>
      </c>
      <c r="F18">
        <f t="shared" ref="F18:F25" si="3">B5/F5</f>
        <v>21.002185928863625</v>
      </c>
      <c r="G18">
        <f t="shared" ref="G18:G25" si="4">B5/G5</f>
        <v>5.6861573060306565</v>
      </c>
      <c r="I18" s="17" t="str">
        <f t="shared" ref="I18:I25" si="5">A18</f>
        <v>nlpkkt80</v>
      </c>
      <c r="J18">
        <f>1</f>
        <v>1</v>
      </c>
      <c r="K18">
        <f t="shared" ref="K18:K25" si="6">J5/K5</f>
        <v>0.43334659945362469</v>
      </c>
      <c r="L18">
        <v>0.21204999999999999</v>
      </c>
      <c r="M18">
        <v>2.7320000000000001E-2</v>
      </c>
      <c r="N18">
        <f t="shared" ref="N18:N25" si="7">J5/N5</f>
        <v>2.533414598797064</v>
      </c>
      <c r="O18">
        <f t="shared" ref="O18:O25" si="8">J5/O5</f>
        <v>5.0524454950862996</v>
      </c>
      <c r="Q18" s="17" t="str">
        <f t="shared" ref="Q18:Q25" si="9">A18</f>
        <v>nlpkkt80</v>
      </c>
      <c r="R18">
        <f>1</f>
        <v>1</v>
      </c>
      <c r="S18">
        <f t="shared" ref="S18:S25" si="10">R5/S5</f>
        <v>0.50849072210909163</v>
      </c>
      <c r="T18">
        <v>0.67845800000000001</v>
      </c>
      <c r="U18">
        <v>0.31356800000000001</v>
      </c>
      <c r="V18" s="17">
        <v>1.4389270000000001</v>
      </c>
      <c r="W18">
        <f t="shared" ref="W18:W25" si="11">R5/W5</f>
        <v>1.894226958995499</v>
      </c>
      <c r="X18">
        <f t="shared" ref="X18:X25" si="12">R5/X5</f>
        <v>3.023940449124185</v>
      </c>
    </row>
    <row r="19" spans="1:24">
      <c r="A19" s="17" t="s">
        <v>35</v>
      </c>
      <c r="B19">
        <f>1</f>
        <v>1</v>
      </c>
      <c r="C19">
        <f t="shared" si="2"/>
        <v>0.16372376215469286</v>
      </c>
      <c r="D19">
        <v>1.3502999999999999E-2</v>
      </c>
      <c r="E19">
        <v>9.2079999999999992E-3</v>
      </c>
      <c r="F19">
        <f t="shared" si="3"/>
        <v>15.529933802234174</v>
      </c>
      <c r="G19">
        <f t="shared" si="4"/>
        <v>4.1995804430521364</v>
      </c>
      <c r="I19" s="17" t="str">
        <f t="shared" si="5"/>
        <v>Emilia_923</v>
      </c>
      <c r="J19">
        <f>1</f>
        <v>1</v>
      </c>
      <c r="K19">
        <f t="shared" si="6"/>
        <v>0.23455018749184889</v>
      </c>
      <c r="L19">
        <v>0.21204999999999999</v>
      </c>
      <c r="M19">
        <v>2.7320000000000001E-2</v>
      </c>
      <c r="N19">
        <f t="shared" si="7"/>
        <v>2.3501794088467571</v>
      </c>
      <c r="O19">
        <f t="shared" si="8"/>
        <v>2.9505406020833957</v>
      </c>
      <c r="Q19" s="17" t="str">
        <f t="shared" si="9"/>
        <v>Emilia_923</v>
      </c>
      <c r="R19">
        <f>1</f>
        <v>1</v>
      </c>
      <c r="S19">
        <f t="shared" si="10"/>
        <v>0.32075390872167692</v>
      </c>
      <c r="T19">
        <v>0.67845800000000001</v>
      </c>
      <c r="U19">
        <v>0.31356800000000001</v>
      </c>
      <c r="V19" s="17">
        <v>1.4389270000000001</v>
      </c>
      <c r="W19">
        <f t="shared" si="11"/>
        <v>1.6375849873652344</v>
      </c>
      <c r="X19">
        <f t="shared" si="12"/>
        <v>2.4481931814311499</v>
      </c>
    </row>
    <row r="20" spans="1:24">
      <c r="A20" s="17" t="s">
        <v>37</v>
      </c>
      <c r="B20">
        <f>1</f>
        <v>1</v>
      </c>
      <c r="C20">
        <f t="shared" si="2"/>
        <v>0.12214124634163984</v>
      </c>
      <c r="D20">
        <v>1.3502999999999999E-2</v>
      </c>
      <c r="E20">
        <v>9.2079999999999992E-3</v>
      </c>
      <c r="F20">
        <f t="shared" si="3"/>
        <v>8.469501260857383</v>
      </c>
      <c r="G20">
        <f t="shared" si="4"/>
        <v>3.8384317460317461</v>
      </c>
      <c r="I20" s="17" t="str">
        <f t="shared" si="5"/>
        <v>PFlow_742</v>
      </c>
      <c r="J20">
        <f>1</f>
        <v>1</v>
      </c>
      <c r="K20">
        <f t="shared" si="6"/>
        <v>0.18549335686644355</v>
      </c>
      <c r="L20">
        <v>0.21204999999999999</v>
      </c>
      <c r="M20">
        <v>2.7320000000000001E-2</v>
      </c>
      <c r="N20">
        <f t="shared" si="7"/>
        <v>1.66292407532516</v>
      </c>
      <c r="O20">
        <f t="shared" si="8"/>
        <v>2.233645223602454</v>
      </c>
      <c r="Q20" s="17" t="str">
        <f t="shared" si="9"/>
        <v>PFlow_742</v>
      </c>
      <c r="R20">
        <f>1</f>
        <v>1</v>
      </c>
      <c r="S20">
        <f t="shared" si="10"/>
        <v>0.2866178096668765</v>
      </c>
      <c r="T20">
        <v>0.67845800000000001</v>
      </c>
      <c r="U20">
        <v>0.31356800000000001</v>
      </c>
      <c r="V20" s="17">
        <v>1.4389270000000001</v>
      </c>
      <c r="W20">
        <f t="shared" si="11"/>
        <v>1.2291832278935224</v>
      </c>
      <c r="X20">
        <f t="shared" si="12"/>
        <v>1.6107572931068936</v>
      </c>
    </row>
    <row r="21" spans="1:24">
      <c r="A21" s="17" t="s">
        <v>38</v>
      </c>
      <c r="B21">
        <f>1</f>
        <v>1</v>
      </c>
      <c r="C21">
        <f t="shared" si="2"/>
        <v>0.20803168247699366</v>
      </c>
      <c r="D21">
        <v>1.3502999999999999E-2</v>
      </c>
      <c r="E21">
        <v>9.2079999999999992E-3</v>
      </c>
      <c r="F21">
        <f t="shared" si="3"/>
        <v>11.494827710930529</v>
      </c>
      <c r="G21">
        <f t="shared" si="4"/>
        <v>4.8170450124543391</v>
      </c>
      <c r="I21" s="17" t="str">
        <f t="shared" si="5"/>
        <v>in-2004</v>
      </c>
      <c r="J21">
        <f>1</f>
        <v>1</v>
      </c>
      <c r="K21">
        <f t="shared" si="6"/>
        <v>0.31687430108172088</v>
      </c>
      <c r="L21">
        <v>0.21204999999999999</v>
      </c>
      <c r="M21">
        <v>2.7320000000000001E-2</v>
      </c>
      <c r="N21">
        <f t="shared" si="7"/>
        <v>2.5507783751692785</v>
      </c>
      <c r="O21">
        <f t="shared" si="8"/>
        <v>2.5538645784056317</v>
      </c>
      <c r="Q21" s="17" t="str">
        <f t="shared" si="9"/>
        <v>in-2004</v>
      </c>
      <c r="R21">
        <f>1</f>
        <v>1</v>
      </c>
      <c r="S21">
        <f t="shared" si="10"/>
        <v>0.41724532618476595</v>
      </c>
      <c r="T21">
        <v>0.67845800000000001</v>
      </c>
      <c r="U21">
        <v>0.31356800000000001</v>
      </c>
      <c r="V21" s="17">
        <v>1.4389270000000001</v>
      </c>
      <c r="W21">
        <f t="shared" si="11"/>
        <v>1.8795580544343757</v>
      </c>
      <c r="X21">
        <f t="shared" si="12"/>
        <v>1.9227476292419599</v>
      </c>
    </row>
    <row r="22" spans="1:24">
      <c r="A22" s="17" t="s">
        <v>39</v>
      </c>
      <c r="B22">
        <f>1</f>
        <v>1</v>
      </c>
      <c r="C22">
        <f t="shared" si="2"/>
        <v>0.13829832172820097</v>
      </c>
      <c r="D22">
        <v>1.3502999999999999E-2</v>
      </c>
      <c r="E22">
        <v>9.2079999999999992E-3</v>
      </c>
      <c r="F22">
        <f t="shared" si="3"/>
        <v>16.955024938979093</v>
      </c>
      <c r="G22">
        <f t="shared" si="4"/>
        <v>4.7589986774535618</v>
      </c>
      <c r="I22" s="17" t="str">
        <f t="shared" si="5"/>
        <v>cage14</v>
      </c>
      <c r="J22">
        <f>1</f>
        <v>1</v>
      </c>
      <c r="K22">
        <f t="shared" si="6"/>
        <v>0.21516677111862856</v>
      </c>
      <c r="L22">
        <v>0.21204999999999999</v>
      </c>
      <c r="M22">
        <v>2.7320000000000001E-2</v>
      </c>
      <c r="N22">
        <f t="shared" si="7"/>
        <v>2.120250368062889</v>
      </c>
      <c r="O22">
        <f t="shared" si="8"/>
        <v>3.4125916752930454</v>
      </c>
      <c r="Q22" s="17" t="str">
        <f t="shared" si="9"/>
        <v>cage14</v>
      </c>
      <c r="R22">
        <f>1</f>
        <v>1</v>
      </c>
      <c r="S22">
        <f t="shared" si="10"/>
        <v>0.33046407984987131</v>
      </c>
      <c r="T22">
        <v>0.67845800000000001</v>
      </c>
      <c r="U22">
        <v>0.31356800000000001</v>
      </c>
      <c r="V22" s="17">
        <v>1.4389270000000001</v>
      </c>
      <c r="W22">
        <f t="shared" si="11"/>
        <v>1.613498080740134</v>
      </c>
      <c r="X22">
        <f t="shared" si="12"/>
        <v>1.7542627544737521</v>
      </c>
    </row>
    <row r="23" spans="1:24">
      <c r="A23" s="17" t="s">
        <v>40</v>
      </c>
      <c r="B23">
        <f>1</f>
        <v>1</v>
      </c>
      <c r="C23">
        <f t="shared" si="2"/>
        <v>9.3482256149929097E-2</v>
      </c>
      <c r="D23">
        <v>1.3502999999999999E-2</v>
      </c>
      <c r="E23">
        <v>9.2079999999999992E-3</v>
      </c>
      <c r="F23">
        <f t="shared" si="3"/>
        <v>3.0616154740633599</v>
      </c>
      <c r="G23">
        <f t="shared" si="4"/>
        <v>5.5748960673431975</v>
      </c>
      <c r="I23" s="17" t="str">
        <f t="shared" si="5"/>
        <v>3Dspectralwave</v>
      </c>
      <c r="J23">
        <f>1</f>
        <v>1</v>
      </c>
      <c r="K23">
        <f t="shared" si="6"/>
        <v>0.15636549350005208</v>
      </c>
      <c r="L23">
        <v>0.21204999999999999</v>
      </c>
      <c r="M23">
        <v>2.7320000000000001E-2</v>
      </c>
      <c r="N23">
        <f t="shared" si="7"/>
        <v>0.57695527557746806</v>
      </c>
      <c r="O23">
        <f t="shared" si="8"/>
        <v>3.0384125127782284</v>
      </c>
      <c r="Q23" s="17" t="str">
        <f t="shared" si="9"/>
        <v>3Dspectralwave</v>
      </c>
      <c r="R23">
        <f>1</f>
        <v>1</v>
      </c>
      <c r="S23">
        <f t="shared" si="10"/>
        <v>0.24652857460607749</v>
      </c>
      <c r="T23">
        <v>0.67845800000000001</v>
      </c>
      <c r="U23">
        <v>0.31356800000000001</v>
      </c>
      <c r="V23" s="17">
        <v>1.4389270000000001</v>
      </c>
      <c r="W23">
        <f t="shared" si="11"/>
        <v>0.50610626952214954</v>
      </c>
      <c r="X23">
        <f t="shared" si="12"/>
        <v>1.4139899830479383</v>
      </c>
    </row>
    <row r="24" spans="1:24">
      <c r="A24" s="17" t="s">
        <v>41</v>
      </c>
      <c r="B24">
        <f>1</f>
        <v>1</v>
      </c>
      <c r="C24">
        <f t="shared" si="2"/>
        <v>0.17441712914266402</v>
      </c>
      <c r="D24">
        <v>1.3502999999999999E-2</v>
      </c>
      <c r="E24">
        <v>9.2079999999999992E-3</v>
      </c>
      <c r="F24">
        <f t="shared" si="3"/>
        <v>13.122873466546794</v>
      </c>
      <c r="G24">
        <f t="shared" si="4"/>
        <v>3.5434035608680405</v>
      </c>
      <c r="I24" s="17" t="str">
        <f t="shared" si="5"/>
        <v>Bump_2911</v>
      </c>
      <c r="J24">
        <f>1</f>
        <v>1</v>
      </c>
      <c r="K24">
        <f t="shared" si="6"/>
        <v>0.2484539933904247</v>
      </c>
      <c r="L24">
        <v>0.21204999999999999</v>
      </c>
      <c r="M24">
        <v>2.7320000000000001E-2</v>
      </c>
      <c r="N24">
        <f t="shared" si="7"/>
        <v>2.2466545741500847</v>
      </c>
      <c r="O24">
        <f t="shared" si="8"/>
        <v>2.9120594842027843</v>
      </c>
      <c r="Q24" s="17" t="str">
        <f t="shared" si="9"/>
        <v>Bump_2911</v>
      </c>
      <c r="R24">
        <f>1</f>
        <v>1</v>
      </c>
      <c r="S24">
        <f t="shared" si="10"/>
        <v>0.39142827254922752</v>
      </c>
      <c r="T24">
        <v>0.67845800000000001</v>
      </c>
      <c r="U24">
        <v>0.31356800000000001</v>
      </c>
      <c r="V24" s="17">
        <v>1.4389270000000001</v>
      </c>
      <c r="W24">
        <f t="shared" si="11"/>
        <v>1.8139807325727586</v>
      </c>
      <c r="X24">
        <f t="shared" si="12"/>
        <v>3.0917640243413054</v>
      </c>
    </row>
    <row r="25" spans="1:24">
      <c r="A25" s="17" t="s">
        <v>42</v>
      </c>
      <c r="B25">
        <f>1</f>
        <v>1</v>
      </c>
      <c r="C25">
        <f t="shared" si="2"/>
        <v>1.9626172090007936E-2</v>
      </c>
      <c r="D25">
        <v>1.3502999999999999E-2</v>
      </c>
      <c r="E25">
        <v>9.2079999999999992E-3</v>
      </c>
      <c r="F25">
        <f t="shared" si="3"/>
        <v>2.2491879784084041</v>
      </c>
      <c r="G25">
        <f t="shared" si="4"/>
        <v>3.7638203025495494</v>
      </c>
      <c r="I25" s="17" t="str">
        <f t="shared" si="5"/>
        <v>higgs-twitter</v>
      </c>
      <c r="J25">
        <f>1</f>
        <v>1</v>
      </c>
      <c r="K25">
        <f t="shared" si="6"/>
        <v>4.8141941096170683E-2</v>
      </c>
      <c r="L25">
        <v>0.21204999999999999</v>
      </c>
      <c r="M25">
        <v>2.7320000000000001E-2</v>
      </c>
      <c r="N25">
        <f t="shared" si="7"/>
        <v>0.78359481307635781</v>
      </c>
      <c r="O25">
        <f t="shared" si="8"/>
        <v>2.1796664398267578</v>
      </c>
      <c r="Q25" s="17" t="str">
        <f t="shared" si="9"/>
        <v>higgs-twitter</v>
      </c>
      <c r="R25">
        <f>1</f>
        <v>1</v>
      </c>
      <c r="S25">
        <f t="shared" si="10"/>
        <v>0.18120549004890968</v>
      </c>
      <c r="T25">
        <v>0.67845800000000001</v>
      </c>
      <c r="U25">
        <v>0.31356800000000001</v>
      </c>
      <c r="V25" s="17">
        <v>1.4389270000000001</v>
      </c>
      <c r="W25">
        <f t="shared" si="11"/>
        <v>1.3010206933136299</v>
      </c>
      <c r="X25">
        <f t="shared" si="12"/>
        <v>2.1599489071367395</v>
      </c>
    </row>
    <row r="27" spans="1:24">
      <c r="A27" t="s">
        <v>43</v>
      </c>
      <c r="B27">
        <v>1</v>
      </c>
      <c r="C27">
        <f>GEOMEAN(Small!C22:C34)</f>
        <v>2.9578093991948412E-2</v>
      </c>
      <c r="F27">
        <f>GEOMEAN(Small!F22:F34)</f>
        <v>3.4294534078120802</v>
      </c>
      <c r="G27">
        <f>GEOMEAN(Small!G22:G34)</f>
        <v>1.825902682592496</v>
      </c>
      <c r="I27" t="s">
        <v>43</v>
      </c>
      <c r="J27">
        <v>1</v>
      </c>
      <c r="K27">
        <f>GEOMEAN(Small!K22:K34)</f>
        <v>0.13080349145525969</v>
      </c>
      <c r="N27">
        <f>GEOMEAN(Small!N22:N34)</f>
        <v>1.3182692484132361</v>
      </c>
      <c r="O27">
        <f>GEOMEAN(Small!O22:O34)</f>
        <v>3.0911430175310826</v>
      </c>
      <c r="Q27" t="s">
        <v>43</v>
      </c>
      <c r="R27">
        <v>1</v>
      </c>
      <c r="S27">
        <f>GEOMEAN(Small!S22:S34)</f>
        <v>0.2791133673039643</v>
      </c>
      <c r="W27">
        <f>GEOMEAN(Small!V22:V34)</f>
        <v>1.2777770437315701</v>
      </c>
      <c r="X27">
        <f>GEOMEAN(Small!W22:W34)</f>
        <v>1.7130695191761969</v>
      </c>
    </row>
    <row r="28" spans="1:24">
      <c r="A28" t="s">
        <v>44</v>
      </c>
      <c r="B28">
        <f>GEOMEAN(B17:B25)</f>
        <v>1</v>
      </c>
      <c r="C28">
        <f t="shared" ref="C28:G28" si="13">GEOMEAN(C17:C25)</f>
        <v>0.10279987057376246</v>
      </c>
      <c r="D28">
        <f t="shared" si="13"/>
        <v>1.3502999999999999E-2</v>
      </c>
      <c r="E28">
        <f t="shared" si="13"/>
        <v>9.2079999999999992E-3</v>
      </c>
      <c r="F28">
        <f t="shared" si="13"/>
        <v>8.5184544132396685</v>
      </c>
      <c r="G28">
        <f t="shared" si="13"/>
        <v>4.6967478050805873</v>
      </c>
      <c r="I28" t="s">
        <v>44</v>
      </c>
      <c r="J28">
        <f>GEOMEAN(J17:J25)</f>
        <v>1</v>
      </c>
      <c r="K28">
        <f t="shared" ref="K28:O28" si="14">GEOMEAN(K17:K25)</f>
        <v>0.17444742570246238</v>
      </c>
      <c r="L28">
        <f t="shared" si="14"/>
        <v>0.21204999999999999</v>
      </c>
      <c r="M28">
        <f t="shared" si="14"/>
        <v>2.7320000000000001E-2</v>
      </c>
      <c r="N28">
        <f t="shared" si="14"/>
        <v>1.5254698790732941</v>
      </c>
      <c r="O28">
        <f t="shared" si="14"/>
        <v>3.2942726068149848</v>
      </c>
      <c r="Q28" t="s">
        <v>44</v>
      </c>
      <c r="R28">
        <f>GEOMEAN(R17:R25)</f>
        <v>1</v>
      </c>
      <c r="S28">
        <f t="shared" ref="S28:X28" si="15">GEOMEAN(S17:S25)</f>
        <v>0.29477645490753202</v>
      </c>
      <c r="T28">
        <f t="shared" si="15"/>
        <v>0.67845800000000001</v>
      </c>
      <c r="U28">
        <f t="shared" si="15"/>
        <v>0.31356800000000001</v>
      </c>
      <c r="V28">
        <f t="shared" si="15"/>
        <v>1.4389270000000001</v>
      </c>
      <c r="W28">
        <f t="shared" si="15"/>
        <v>1.2917055368361834</v>
      </c>
      <c r="X28">
        <f t="shared" si="15"/>
        <v>2.0382829974337433</v>
      </c>
    </row>
    <row r="29" spans="1:24">
      <c r="A29" t="s">
        <v>45</v>
      </c>
      <c r="B29">
        <v>1</v>
      </c>
      <c r="C29">
        <f>GEOMEAN(Small!C22:C34,Large!C17:C25)</f>
        <v>4.9237673399388344E-2</v>
      </c>
      <c r="F29">
        <f>GEOMEAN(Small!F22:F34,Large!F17:F25)</f>
        <v>4.9758973226144905</v>
      </c>
      <c r="G29">
        <f>GEOMEAN(G17:G25,Small!G22:G34)</f>
        <v>2.687420655065818</v>
      </c>
      <c r="I29" t="s">
        <v>45</v>
      </c>
      <c r="J29">
        <v>1</v>
      </c>
      <c r="K29">
        <f>GEOMEAN(K17:K25,Small!K22:K34)</f>
        <v>0.14715472203677679</v>
      </c>
      <c r="N29">
        <f>GEOMEAN(N17:N25, Small!N22:N34)</f>
        <v>1.3993948996750512</v>
      </c>
      <c r="O29">
        <f>GEOMEAN(O17:O25,Small!O22:O34)</f>
        <v>3.1726820394160287</v>
      </c>
      <c r="Q29" t="s">
        <v>45</v>
      </c>
      <c r="R29">
        <v>1</v>
      </c>
      <c r="S29">
        <f>GEOMEAN(S17:S25,Small!S22:S34)</f>
        <v>0.28541780600332201</v>
      </c>
      <c r="W29">
        <f>GEOMEAN(W17:W25,Small!V22:V34)</f>
        <v>1.2834568178085282</v>
      </c>
      <c r="X29">
        <f>GEOMEAN(X17:X25,Small!W22:W34)</f>
        <v>1.83931898462386</v>
      </c>
    </row>
    <row r="45" spans="2:23">
      <c r="B45" t="s">
        <v>31</v>
      </c>
      <c r="K45" t="s">
        <v>29</v>
      </c>
      <c r="R45" t="s">
        <v>30</v>
      </c>
    </row>
    <row r="47" spans="2:23">
      <c r="B47" s="18" t="s">
        <v>7</v>
      </c>
      <c r="C47" s="18" t="s">
        <v>8</v>
      </c>
      <c r="D47" s="18" t="s">
        <v>9</v>
      </c>
      <c r="E47" s="18" t="s">
        <v>10</v>
      </c>
      <c r="F47" s="18" t="s">
        <v>11</v>
      </c>
      <c r="J47" s="18" t="s">
        <v>7</v>
      </c>
      <c r="K47" s="18" t="s">
        <v>8</v>
      </c>
      <c r="L47" s="18" t="s">
        <v>9</v>
      </c>
      <c r="M47" s="18" t="s">
        <v>10</v>
      </c>
      <c r="N47" s="18" t="s">
        <v>11</v>
      </c>
      <c r="R47" s="18" t="s">
        <v>7</v>
      </c>
      <c r="S47" s="18" t="s">
        <v>8</v>
      </c>
      <c r="T47" s="18" t="s">
        <v>9</v>
      </c>
      <c r="U47" s="18" t="s">
        <v>10</v>
      </c>
      <c r="V47" s="18" t="s">
        <v>11</v>
      </c>
      <c r="W47" s="18" t="s">
        <v>11</v>
      </c>
    </row>
    <row r="48" spans="2:23">
      <c r="B48">
        <f t="shared" ref="B48:B55" si="16">B4/G4</f>
        <v>7.1189183318853173</v>
      </c>
      <c r="C48">
        <f t="shared" ref="C48:C55" si="17">C4/G4</f>
        <v>304.35979582971328</v>
      </c>
      <c r="F48">
        <f>F4/G4</f>
        <v>1.4664422241529105</v>
      </c>
      <c r="J48">
        <f t="shared" ref="J48:J55" si="18">J4/O4</f>
        <v>8.163928287225577</v>
      </c>
      <c r="K48">
        <f t="shared" ref="K48:K55" si="19">K4/O4</f>
        <v>131.18686514066377</v>
      </c>
      <c r="N48">
        <f>N4/O4</f>
        <v>9.9260403501380878</v>
      </c>
      <c r="R48">
        <f t="shared" ref="R48:R55" si="20">R4/W4</f>
        <v>0.72483042428565958</v>
      </c>
      <c r="S48">
        <f t="shared" ref="S48:S55" si="21">S4/W4</f>
        <v>4.8614519985024867</v>
      </c>
      <c r="V48">
        <f>V4/W4</f>
        <v>2.1208785215886614</v>
      </c>
      <c r="W48">
        <f>W4/X4</f>
        <v>2.2058796753888572</v>
      </c>
    </row>
    <row r="49" spans="2:23">
      <c r="B49">
        <f t="shared" si="16"/>
        <v>5.6861573060306565</v>
      </c>
      <c r="C49">
        <f t="shared" si="17"/>
        <v>19.097954835600571</v>
      </c>
      <c r="F49">
        <f>F5/G5</f>
        <v>0.27074121357130176</v>
      </c>
      <c r="J49">
        <f t="shared" si="18"/>
        <v>5.0524454950862996</v>
      </c>
      <c r="K49">
        <f t="shared" si="19"/>
        <v>11.659132669914939</v>
      </c>
      <c r="N49">
        <f>N5/O5</f>
        <v>1.9943224048228592</v>
      </c>
      <c r="R49">
        <f t="shared" si="20"/>
        <v>1.894226958995499</v>
      </c>
      <c r="S49">
        <f t="shared" si="21"/>
        <v>3.7251947314568929</v>
      </c>
      <c r="V49">
        <f>V5/W5</f>
        <v>0</v>
      </c>
      <c r="W49">
        <f>W5/X5</f>
        <v>1.5963981690598303</v>
      </c>
    </row>
    <row r="50" spans="2:23">
      <c r="B50">
        <f t="shared" si="16"/>
        <v>4.1995804430521364</v>
      </c>
      <c r="C50">
        <f t="shared" si="17"/>
        <v>25.650402774669946</v>
      </c>
      <c r="F50">
        <f>F6/G6</f>
        <v>0.27041843812933541</v>
      </c>
      <c r="J50">
        <f t="shared" si="18"/>
        <v>2.9505406020833957</v>
      </c>
      <c r="K50">
        <f t="shared" si="19"/>
        <v>12.579570426418583</v>
      </c>
      <c r="N50">
        <f>N6/O6</f>
        <v>1.2554533458070074</v>
      </c>
      <c r="R50">
        <f t="shared" si="20"/>
        <v>1.6375849873652344</v>
      </c>
      <c r="S50">
        <f t="shared" si="21"/>
        <v>5.1054248844281176</v>
      </c>
      <c r="V50">
        <f>V6/W6</f>
        <v>0</v>
      </c>
      <c r="W50">
        <f>W6/X6</f>
        <v>1.495002213821055</v>
      </c>
    </row>
    <row r="51" spans="2:23">
      <c r="B51">
        <f t="shared" si="16"/>
        <v>3.8384317460317461</v>
      </c>
      <c r="C51">
        <f t="shared" si="17"/>
        <v>31.426171428571426</v>
      </c>
      <c r="F51">
        <f>F7/G7</f>
        <v>0.45320634920634922</v>
      </c>
      <c r="J51">
        <f t="shared" si="18"/>
        <v>2.233645223602454</v>
      </c>
      <c r="K51">
        <f t="shared" si="19"/>
        <v>12.041645379304304</v>
      </c>
      <c r="N51">
        <f>N7/O7</f>
        <v>1.3432033709450615</v>
      </c>
      <c r="R51">
        <f t="shared" si="20"/>
        <v>1.2291832278935224</v>
      </c>
      <c r="S51">
        <f t="shared" si="21"/>
        <v>4.2885793779603194</v>
      </c>
      <c r="V51">
        <f>V7/W7</f>
        <v>0</v>
      </c>
      <c r="W51">
        <f>W7/X7</f>
        <v>1.3104289552236106</v>
      </c>
    </row>
    <row r="52" spans="2:23">
      <c r="B52">
        <f t="shared" si="16"/>
        <v>4.8170450124543391</v>
      </c>
      <c r="C52">
        <f t="shared" si="17"/>
        <v>23.155343239542653</v>
      </c>
      <c r="F52">
        <f>F8/G8</f>
        <v>0.41906195843838262</v>
      </c>
      <c r="J52">
        <f t="shared" si="18"/>
        <v>2.5538645784056317</v>
      </c>
      <c r="K52">
        <f t="shared" si="19"/>
        <v>8.0595509629132014</v>
      </c>
      <c r="N52">
        <f>N8/O8</f>
        <v>1.0012099064608653</v>
      </c>
      <c r="R52">
        <f t="shared" si="20"/>
        <v>1.8795580544343757</v>
      </c>
      <c r="S52">
        <f t="shared" si="21"/>
        <v>4.5046833037551233</v>
      </c>
      <c r="V52">
        <f>V8/W8</f>
        <v>0</v>
      </c>
      <c r="W52">
        <f>W8/X8</f>
        <v>1.0229785798345992</v>
      </c>
    </row>
    <row r="53" spans="2:23">
      <c r="B53">
        <f t="shared" si="16"/>
        <v>4.7589986774535618</v>
      </c>
      <c r="C53">
        <f t="shared" si="17"/>
        <v>34.411109390079709</v>
      </c>
      <c r="F53">
        <f>F9/G9</f>
        <v>0.28068367310464792</v>
      </c>
      <c r="J53">
        <f t="shared" si="18"/>
        <v>3.4125916752930454</v>
      </c>
      <c r="K53">
        <f t="shared" si="19"/>
        <v>15.860216972868782</v>
      </c>
      <c r="N53">
        <f>N9/O9</f>
        <v>1.6095229727095248</v>
      </c>
      <c r="R53">
        <f t="shared" si="20"/>
        <v>1.613498080740134</v>
      </c>
      <c r="S53">
        <f t="shared" si="21"/>
        <v>4.8825218204445724</v>
      </c>
      <c r="V53">
        <f>V9/W9</f>
        <v>0</v>
      </c>
      <c r="W53">
        <f>W9/X9</f>
        <v>1.0872419220164473</v>
      </c>
    </row>
    <row r="54" spans="2:23">
      <c r="B54">
        <f t="shared" si="16"/>
        <v>5.5748960673431975</v>
      </c>
      <c r="C54">
        <f t="shared" si="17"/>
        <v>59.635874196297159</v>
      </c>
      <c r="F54">
        <f>F10/G10</f>
        <v>1.8209001471841351</v>
      </c>
      <c r="J54">
        <f t="shared" si="18"/>
        <v>3.0384125127782284</v>
      </c>
      <c r="K54">
        <f t="shared" si="19"/>
        <v>19.431477142220107</v>
      </c>
      <c r="N54">
        <f>N10/O10</f>
        <v>5.2662877720237766</v>
      </c>
      <c r="R54">
        <f t="shared" si="20"/>
        <v>0.50610626952214954</v>
      </c>
      <c r="S54">
        <f t="shared" si="21"/>
        <v>2.0529314718622191</v>
      </c>
      <c r="V54">
        <f>V10/W10</f>
        <v>0</v>
      </c>
      <c r="W54">
        <f>W10/X10</f>
        <v>2.7938598436707478</v>
      </c>
    </row>
    <row r="55" spans="2:23">
      <c r="B55">
        <f t="shared" si="16"/>
        <v>3.5434035608680405</v>
      </c>
      <c r="C55">
        <f t="shared" si="17"/>
        <v>20.315685611186289</v>
      </c>
      <c r="F55">
        <f>F11/G11</f>
        <v>0.27001735328020854</v>
      </c>
      <c r="J55">
        <f t="shared" si="18"/>
        <v>2.9120594842027843</v>
      </c>
      <c r="K55">
        <f t="shared" si="19"/>
        <v>11.720719174059424</v>
      </c>
      <c r="N55">
        <f>N11/O11</f>
        <v>1.2961758864530493</v>
      </c>
      <c r="R55">
        <f t="shared" si="20"/>
        <v>1.8139807325727586</v>
      </c>
      <c r="S55">
        <f t="shared" si="21"/>
        <v>4.6342608845267446</v>
      </c>
      <c r="V55">
        <f>V11/W11</f>
        <v>0</v>
      </c>
      <c r="W55">
        <f>W11/X11</f>
        <v>1.7044084145018861</v>
      </c>
    </row>
    <row r="57" spans="2:23">
      <c r="B57">
        <f>AVERAGE(B48:B55)</f>
        <v>4.9421788931398751</v>
      </c>
      <c r="C57">
        <f>AVERAGE(C48:C55)</f>
        <v>64.756542163207627</v>
      </c>
      <c r="D57" t="e">
        <f t="shared" ref="D57:F57" si="22">AVERAGE(D48:D55)</f>
        <v>#DIV/0!</v>
      </c>
      <c r="E57" t="e">
        <f t="shared" si="22"/>
        <v>#DIV/0!</v>
      </c>
      <c r="F57">
        <f t="shared" si="22"/>
        <v>0.65643391963340891</v>
      </c>
      <c r="G57" s="19"/>
      <c r="J57">
        <f>AVERAGE(J48:J55)</f>
        <v>3.7896859823346771</v>
      </c>
      <c r="K57">
        <f>AVERAGE(K48:K55)</f>
        <v>27.817397233545382</v>
      </c>
      <c r="L57" t="e">
        <f t="shared" ref="L57:N57" si="23">AVERAGE(L48:L55)</f>
        <v>#DIV/0!</v>
      </c>
      <c r="M57" t="e">
        <f t="shared" si="23"/>
        <v>#DIV/0!</v>
      </c>
      <c r="N57">
        <f t="shared" si="23"/>
        <v>2.9615270011700292</v>
      </c>
      <c r="R57">
        <f>AVERAGE(R48:R55)</f>
        <v>1.4123710919761667</v>
      </c>
      <c r="S57">
        <f>AVERAGE(S48:S55)</f>
        <v>4.2568810591170596</v>
      </c>
      <c r="T57" t="e">
        <f t="shared" ref="T57:W57" si="24">AVERAGE(T48:T55)</f>
        <v>#DIV/0!</v>
      </c>
      <c r="U57" t="e">
        <f t="shared" si="24"/>
        <v>#DIV/0!</v>
      </c>
      <c r="V57">
        <f t="shared" si="24"/>
        <v>0.26510981519858268</v>
      </c>
      <c r="W57">
        <f t="shared" si="24"/>
        <v>1.6520247216896291</v>
      </c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D11F53-F569-4B9C-B1DB-9A42EE38B8DA}">
  <dimension ref="A1:R99"/>
  <sheetViews>
    <sheetView zoomScale="85" zoomScaleNormal="85" workbookViewId="0">
      <selection activeCell="N79" sqref="N79"/>
    </sheetView>
  </sheetViews>
  <sheetFormatPr defaultRowHeight="16.5"/>
  <cols>
    <col min="3" max="3" width="14.375" customWidth="1"/>
    <col min="4" max="9" width="12.625" customWidth="1"/>
    <col min="15" max="15" width="11.75" bestFit="1" customWidth="1"/>
    <col min="18" max="18" width="12.875" bestFit="1" customWidth="1"/>
  </cols>
  <sheetData>
    <row r="1" spans="1:11">
      <c r="D1" s="1" t="s">
        <v>8</v>
      </c>
      <c r="E1" s="1" t="s">
        <v>7</v>
      </c>
      <c r="F1" s="1" t="s">
        <v>9</v>
      </c>
      <c r="G1" s="1" t="s">
        <v>10</v>
      </c>
      <c r="H1" s="1" t="s">
        <v>11</v>
      </c>
      <c r="I1" s="1" t="s">
        <v>12</v>
      </c>
      <c r="K1" s="15" t="s">
        <v>46</v>
      </c>
    </row>
    <row r="2" spans="1:11">
      <c r="A2">
        <v>100000</v>
      </c>
      <c r="B2">
        <v>500000</v>
      </c>
      <c r="C2" t="s">
        <v>47</v>
      </c>
      <c r="D2">
        <v>0.238398</v>
      </c>
      <c r="E2">
        <v>6.8609999999999999E-3</v>
      </c>
      <c r="F2">
        <v>0.437581</v>
      </c>
      <c r="G2">
        <v>0.27446199999999998</v>
      </c>
      <c r="H2">
        <v>5.7114999999999999E-2</v>
      </c>
      <c r="I2">
        <v>2.1937999999999999E-2</v>
      </c>
      <c r="J2" t="s">
        <v>48</v>
      </c>
      <c r="K2">
        <v>21.38</v>
      </c>
    </row>
    <row r="3" spans="1:11">
      <c r="D3">
        <v>0.238398</v>
      </c>
      <c r="E3">
        <v>1.7783E-2</v>
      </c>
      <c r="F3">
        <v>0.44940600000000003</v>
      </c>
      <c r="G3">
        <v>0.30351800000000001</v>
      </c>
      <c r="H3">
        <v>7.1749999999999994E-2</v>
      </c>
      <c r="I3">
        <v>2.6367999999999999E-2</v>
      </c>
      <c r="K3">
        <v>53.99</v>
      </c>
    </row>
    <row r="4" spans="1:11">
      <c r="D4">
        <v>0.28529900000000002</v>
      </c>
      <c r="E4">
        <v>4.6037000000000002E-2</v>
      </c>
      <c r="F4">
        <v>0.48896899999999999</v>
      </c>
      <c r="G4">
        <v>0.33540399999999998</v>
      </c>
      <c r="H4">
        <v>0.117422</v>
      </c>
      <c r="I4">
        <v>2.835E-2</v>
      </c>
    </row>
    <row r="5" spans="1:11">
      <c r="D5">
        <v>0.241121</v>
      </c>
      <c r="E5">
        <v>4.2880000000000001E-3</v>
      </c>
      <c r="F5">
        <v>1.6433E-2</v>
      </c>
      <c r="G5">
        <v>1.6521999999999998E-2</v>
      </c>
      <c r="H5">
        <v>1.856E-3</v>
      </c>
      <c r="I5">
        <v>2.1937999999999999E-2</v>
      </c>
      <c r="J5" t="s">
        <v>49</v>
      </c>
    </row>
    <row r="6" spans="1:11">
      <c r="D6">
        <v>0.241121</v>
      </c>
      <c r="E6">
        <v>2.2445E-2</v>
      </c>
      <c r="F6">
        <v>3.4327999999999997E-2</v>
      </c>
      <c r="G6">
        <v>3.6796000000000002E-2</v>
      </c>
      <c r="H6">
        <v>1.9078999999999999E-2</v>
      </c>
      <c r="I6">
        <v>2.6367999999999999E-2</v>
      </c>
    </row>
    <row r="7" spans="1:11">
      <c r="D7">
        <v>0.29120699999999999</v>
      </c>
      <c r="E7">
        <v>5.2326999999999999E-2</v>
      </c>
      <c r="F7">
        <v>7.8001000000000001E-2</v>
      </c>
      <c r="G7">
        <v>7.9528000000000001E-2</v>
      </c>
      <c r="H7">
        <v>4.9049000000000002E-2</v>
      </c>
      <c r="I7">
        <v>3.3259999999999998E-2</v>
      </c>
    </row>
    <row r="9" spans="1:11">
      <c r="A9">
        <v>100000</v>
      </c>
      <c r="B9">
        <v>500000</v>
      </c>
      <c r="C9" s="14" t="s">
        <v>50</v>
      </c>
      <c r="D9">
        <v>0.23772399999999999</v>
      </c>
      <c r="E9">
        <v>6.8820000000000001E-3</v>
      </c>
      <c r="F9">
        <v>0.43819000000000002</v>
      </c>
      <c r="G9">
        <v>0.27227299999999999</v>
      </c>
      <c r="H9">
        <v>4.4736999999999999E-2</v>
      </c>
      <c r="I9">
        <v>2.2053E-2</v>
      </c>
      <c r="J9" t="s">
        <v>48</v>
      </c>
      <c r="K9">
        <v>18.739999999999998</v>
      </c>
    </row>
    <row r="10" spans="1:11">
      <c r="D10">
        <v>0.23772399999999999</v>
      </c>
      <c r="E10">
        <v>1.7645999999999998E-2</v>
      </c>
      <c r="F10">
        <v>0.44994499999999998</v>
      </c>
      <c r="G10">
        <v>0.30133399999999999</v>
      </c>
      <c r="H10">
        <v>5.7459999999999997E-2</v>
      </c>
      <c r="I10">
        <v>2.6808999999999999E-2</v>
      </c>
      <c r="K10">
        <v>53.96</v>
      </c>
    </row>
    <row r="11" spans="1:11">
      <c r="D11">
        <v>0.295427</v>
      </c>
      <c r="E11">
        <v>4.5689E-2</v>
      </c>
      <c r="F11">
        <v>0.48819099999999999</v>
      </c>
      <c r="G11">
        <v>0.33294600000000002</v>
      </c>
      <c r="H11">
        <v>9.5305000000000001E-2</v>
      </c>
      <c r="I11">
        <v>2.7881E-2</v>
      </c>
    </row>
    <row r="12" spans="1:11">
      <c r="D12">
        <v>0.24024999999999999</v>
      </c>
      <c r="E12">
        <v>4.0810000000000004E-3</v>
      </c>
      <c r="F12">
        <v>1.6213000000000002E-2</v>
      </c>
      <c r="G12">
        <v>1.6945000000000002E-2</v>
      </c>
      <c r="H12">
        <v>1.884E-3</v>
      </c>
      <c r="I12">
        <v>2.2053E-2</v>
      </c>
      <c r="J12" t="s">
        <v>49</v>
      </c>
    </row>
    <row r="13" spans="1:11">
      <c r="D13">
        <v>0.24024999999999999</v>
      </c>
      <c r="E13">
        <v>2.2314000000000001E-2</v>
      </c>
      <c r="F13">
        <v>3.4394000000000001E-2</v>
      </c>
      <c r="G13">
        <v>3.7076999999999999E-2</v>
      </c>
      <c r="H13">
        <v>1.9435000000000001E-2</v>
      </c>
      <c r="I13">
        <v>2.6808999999999999E-2</v>
      </c>
    </row>
    <row r="14" spans="1:11">
      <c r="D14">
        <v>0.28567399999999998</v>
      </c>
      <c r="E14">
        <v>5.4117999999999999E-2</v>
      </c>
      <c r="F14">
        <v>7.6513999999999999E-2</v>
      </c>
      <c r="G14">
        <v>7.8298000000000006E-2</v>
      </c>
      <c r="H14">
        <v>4.947E-2</v>
      </c>
      <c r="I14">
        <v>3.3047E-2</v>
      </c>
    </row>
    <row r="16" spans="1:11">
      <c r="A16">
        <v>100000</v>
      </c>
      <c r="B16">
        <v>500000</v>
      </c>
      <c r="C16" s="14" t="s">
        <v>51</v>
      </c>
      <c r="D16">
        <v>0.23827100000000001</v>
      </c>
      <c r="E16">
        <v>6.8890000000000002E-3</v>
      </c>
      <c r="F16">
        <v>0.43683899999999998</v>
      </c>
      <c r="G16">
        <v>0.272677</v>
      </c>
      <c r="H16">
        <v>4.8478E-2</v>
      </c>
      <c r="I16">
        <v>2.2315000000000002E-2</v>
      </c>
      <c r="J16" t="s">
        <v>48</v>
      </c>
      <c r="K16">
        <v>22.43</v>
      </c>
    </row>
    <row r="17" spans="1:11">
      <c r="D17">
        <v>0.23827100000000001</v>
      </c>
      <c r="E17">
        <v>1.7544000000000001E-2</v>
      </c>
      <c r="F17">
        <v>0.44855499999999998</v>
      </c>
      <c r="G17">
        <v>0.30166900000000002</v>
      </c>
      <c r="H17">
        <v>6.0634E-2</v>
      </c>
      <c r="I17">
        <v>2.5707000000000001E-2</v>
      </c>
      <c r="K17">
        <v>55.15</v>
      </c>
    </row>
    <row r="18" spans="1:11">
      <c r="D18">
        <v>0.28642499999999999</v>
      </c>
      <c r="E18">
        <v>4.6478999999999999E-2</v>
      </c>
      <c r="F18">
        <v>0.48820999999999998</v>
      </c>
      <c r="G18">
        <v>0.33165600000000001</v>
      </c>
      <c r="H18">
        <v>9.6129000000000006E-2</v>
      </c>
      <c r="I18">
        <v>2.8146000000000001E-2</v>
      </c>
    </row>
    <row r="19" spans="1:11">
      <c r="D19">
        <v>0.24072399999999999</v>
      </c>
      <c r="E19">
        <v>4.3499999999999997E-3</v>
      </c>
      <c r="F19">
        <v>1.6285999999999998E-2</v>
      </c>
      <c r="G19">
        <v>1.6760000000000001E-2</v>
      </c>
      <c r="H19">
        <v>2.15E-3</v>
      </c>
      <c r="I19">
        <v>2.2315000000000002E-2</v>
      </c>
      <c r="J19" t="s">
        <v>49</v>
      </c>
    </row>
    <row r="20" spans="1:11">
      <c r="D20">
        <v>0.24072399999999999</v>
      </c>
      <c r="E20">
        <v>2.3321999999999999E-2</v>
      </c>
      <c r="F20">
        <v>3.3796E-2</v>
      </c>
      <c r="G20">
        <v>3.6810000000000002E-2</v>
      </c>
      <c r="H20">
        <v>1.9751000000000001E-2</v>
      </c>
      <c r="I20">
        <v>2.5707000000000001E-2</v>
      </c>
    </row>
    <row r="21" spans="1:11">
      <c r="D21">
        <v>0.28646300000000002</v>
      </c>
      <c r="E21">
        <v>5.6534000000000001E-2</v>
      </c>
      <c r="F21">
        <v>7.6066999999999996E-2</v>
      </c>
      <c r="G21">
        <v>8.0003000000000005E-2</v>
      </c>
      <c r="H21">
        <v>4.6573999999999997E-2</v>
      </c>
      <c r="I21">
        <v>3.3314999999999997E-2</v>
      </c>
    </row>
    <row r="23" spans="1:11">
      <c r="A23">
        <v>300000</v>
      </c>
      <c r="B23">
        <v>4500000</v>
      </c>
      <c r="C23" t="s">
        <v>47</v>
      </c>
      <c r="D23">
        <v>6.4489450000000001</v>
      </c>
      <c r="E23">
        <v>0.192714</v>
      </c>
      <c r="F23">
        <v>2.9130799999999999</v>
      </c>
      <c r="G23">
        <v>0.86688799999999999</v>
      </c>
      <c r="H23">
        <v>3.8580000000000003E-2</v>
      </c>
      <c r="I23">
        <v>0.13265299999999999</v>
      </c>
      <c r="K23">
        <v>31.77</v>
      </c>
    </row>
    <row r="24" spans="1:11">
      <c r="D24">
        <v>6.4489450000000001</v>
      </c>
      <c r="E24">
        <v>0.421516</v>
      </c>
      <c r="F24">
        <v>3.065299</v>
      </c>
      <c r="G24">
        <v>1.0564720000000001</v>
      </c>
      <c r="H24">
        <v>0.39364700000000002</v>
      </c>
      <c r="I24">
        <v>0.22255800000000001</v>
      </c>
      <c r="K24">
        <v>51.05</v>
      </c>
    </row>
    <row r="25" spans="1:11">
      <c r="D25">
        <v>7.3781889999999999</v>
      </c>
      <c r="E25">
        <v>0.98216800000000004</v>
      </c>
      <c r="F25">
        <v>3.672682</v>
      </c>
      <c r="G25">
        <v>1.4389270000000001</v>
      </c>
      <c r="H25">
        <v>0.924763</v>
      </c>
      <c r="I25">
        <v>0.58870199999999995</v>
      </c>
    </row>
    <row r="27" spans="1:11">
      <c r="C27" s="14" t="s">
        <v>50</v>
      </c>
      <c r="D27">
        <v>6.4669509999999999</v>
      </c>
      <c r="E27">
        <v>0.19622999999999999</v>
      </c>
      <c r="F27">
        <v>2.9333459999999998</v>
      </c>
      <c r="G27">
        <v>0.85370999999999997</v>
      </c>
      <c r="H27">
        <v>3.8719999999999997E-2</v>
      </c>
      <c r="I27">
        <v>0.134662</v>
      </c>
      <c r="K27">
        <v>32.72</v>
      </c>
    </row>
    <row r="28" spans="1:11">
      <c r="D28">
        <v>6.4669509999999999</v>
      </c>
      <c r="E28">
        <v>0.42598799999999998</v>
      </c>
      <c r="F28">
        <v>3.0859459999999999</v>
      </c>
      <c r="G28">
        <v>1.0468869999999999</v>
      </c>
      <c r="H28">
        <v>0.40036899999999997</v>
      </c>
      <c r="I28">
        <v>0.21828</v>
      </c>
      <c r="K28">
        <v>51.77</v>
      </c>
    </row>
    <row r="29" spans="1:11">
      <c r="D29">
        <v>7.5657360000000002</v>
      </c>
      <c r="E29">
        <v>1.03105</v>
      </c>
      <c r="F29">
        <v>3.6950660000000002</v>
      </c>
      <c r="G29">
        <v>1.4314480000000001</v>
      </c>
      <c r="H29">
        <v>0.92762699999999998</v>
      </c>
      <c r="I29">
        <v>0.56303700000000001</v>
      </c>
    </row>
    <row r="31" spans="1:11">
      <c r="C31" s="14" t="s">
        <v>51</v>
      </c>
      <c r="D31">
        <v>6.4434880000000003</v>
      </c>
      <c r="E31">
        <v>0.19303300000000001</v>
      </c>
      <c r="F31">
        <v>2.928569</v>
      </c>
      <c r="G31">
        <v>0.84674899999999997</v>
      </c>
      <c r="H31">
        <v>3.8838999999999999E-2</v>
      </c>
      <c r="I31">
        <v>0.136737</v>
      </c>
      <c r="K31">
        <v>28.01</v>
      </c>
    </row>
    <row r="32" spans="1:11">
      <c r="D32">
        <v>6.4434880000000003</v>
      </c>
      <c r="E32">
        <v>0.42275099999999999</v>
      </c>
      <c r="F32">
        <v>3.0802999999999998</v>
      </c>
      <c r="G32">
        <v>1.052473</v>
      </c>
      <c r="H32">
        <v>0.39355600000000002</v>
      </c>
      <c r="I32">
        <v>0.21912499999999999</v>
      </c>
      <c r="K32">
        <v>51.52</v>
      </c>
    </row>
    <row r="33" spans="1:18">
      <c r="D33">
        <v>7.3709420000000003</v>
      </c>
      <c r="E33">
        <v>1.0200419999999999</v>
      </c>
      <c r="F33">
        <v>3.6881529999999998</v>
      </c>
      <c r="G33">
        <v>1.4348639999999999</v>
      </c>
      <c r="H33">
        <v>0.90598400000000001</v>
      </c>
      <c r="I33">
        <v>0.59349700000000005</v>
      </c>
    </row>
    <row r="35" spans="1:18">
      <c r="D35" s="1" t="s">
        <v>8</v>
      </c>
      <c r="E35" s="1" t="s">
        <v>7</v>
      </c>
      <c r="F35" s="1" t="s">
        <v>9</v>
      </c>
      <c r="G35" s="1" t="s">
        <v>10</v>
      </c>
      <c r="H35" s="1" t="s">
        <v>11</v>
      </c>
      <c r="I35" s="1" t="s">
        <v>12</v>
      </c>
      <c r="K35" s="16"/>
    </row>
    <row r="36" spans="1:18">
      <c r="A36">
        <v>100000</v>
      </c>
      <c r="B36">
        <v>500000</v>
      </c>
      <c r="C36" t="s">
        <v>47</v>
      </c>
      <c r="D36">
        <f>1</f>
        <v>1</v>
      </c>
      <c r="E36">
        <f>D2/E2</f>
        <v>34.74682990817665</v>
      </c>
      <c r="F36">
        <f>D2/F2</f>
        <v>0.54480884681921748</v>
      </c>
      <c r="G36">
        <f>D2/G2</f>
        <v>0.86860111782323246</v>
      </c>
      <c r="H36">
        <f>D2/H2</f>
        <v>4.1739998249146462</v>
      </c>
      <c r="I36">
        <f>D2/I2</f>
        <v>10.866897620567054</v>
      </c>
      <c r="J36" t="s">
        <v>48</v>
      </c>
    </row>
    <row r="37" spans="1:18">
      <c r="D37">
        <f>1</f>
        <v>1</v>
      </c>
      <c r="E37">
        <f>D3/E3</f>
        <v>13.405949502333689</v>
      </c>
      <c r="F37">
        <f>D3/F3</f>
        <v>0.53047355843046151</v>
      </c>
      <c r="G37">
        <f>D3/G3</f>
        <v>0.78544929789995976</v>
      </c>
      <c r="H37">
        <f>D3/H3</f>
        <v>3.3226202090592336</v>
      </c>
      <c r="I37">
        <f>D3/I3</f>
        <v>9.0411862864077666</v>
      </c>
    </row>
    <row r="38" spans="1:18">
      <c r="D38">
        <f>1</f>
        <v>1</v>
      </c>
      <c r="E38">
        <f>D4/E4</f>
        <v>6.1971674957099729</v>
      </c>
      <c r="F38">
        <f>D4/F4</f>
        <v>0.58347052676141031</v>
      </c>
      <c r="G38">
        <f>D4/G4</f>
        <v>0.85061299209311769</v>
      </c>
      <c r="H38">
        <f>D4/H4</f>
        <v>2.4296894960058593</v>
      </c>
      <c r="I38">
        <f>D4/I4</f>
        <v>10.063456790123457</v>
      </c>
    </row>
    <row r="39" spans="1:18">
      <c r="D39">
        <f>1</f>
        <v>1</v>
      </c>
      <c r="E39">
        <f>D5/E5</f>
        <v>56.231576492537314</v>
      </c>
      <c r="F39">
        <f>D5/F5</f>
        <v>14.672975111057021</v>
      </c>
      <c r="G39">
        <f>D5/G5</f>
        <v>14.593935358915386</v>
      </c>
      <c r="H39">
        <f>D5/H5</f>
        <v>129.91433189655172</v>
      </c>
      <c r="I39">
        <f>D5/I5</f>
        <v>10.991020147688943</v>
      </c>
      <c r="J39" t="s">
        <v>49</v>
      </c>
    </row>
    <row r="40" spans="1:18">
      <c r="D40">
        <f>1</f>
        <v>1</v>
      </c>
      <c r="E40">
        <f>D6/E6</f>
        <v>10.742748941857876</v>
      </c>
      <c r="F40">
        <f>D6/F6</f>
        <v>7.0240328594733166</v>
      </c>
      <c r="G40">
        <f>D6/G6</f>
        <v>6.5529133601478415</v>
      </c>
      <c r="H40">
        <f>D6/H6</f>
        <v>12.638031343361812</v>
      </c>
      <c r="I40">
        <f>D6/I6</f>
        <v>9.1444554004854375</v>
      </c>
    </row>
    <row r="41" spans="1:18">
      <c r="D41">
        <f>1</f>
        <v>1</v>
      </c>
      <c r="E41">
        <f>D7/E7</f>
        <v>5.5651384562462978</v>
      </c>
      <c r="F41">
        <f>D7/F7</f>
        <v>3.7333752131382929</v>
      </c>
      <c r="G41">
        <f>D7/G7</f>
        <v>3.6616914797304094</v>
      </c>
      <c r="H41">
        <f>D7/H7</f>
        <v>5.9370629370629366</v>
      </c>
      <c r="I41">
        <f>D7/I7</f>
        <v>8.7554720384846672</v>
      </c>
    </row>
    <row r="42" spans="1:18">
      <c r="D42" s="1" t="s">
        <v>8</v>
      </c>
      <c r="E42" s="1" t="s">
        <v>7</v>
      </c>
      <c r="F42" s="1" t="s">
        <v>9</v>
      </c>
      <c r="G42" s="1" t="s">
        <v>10</v>
      </c>
      <c r="H42" s="1" t="s">
        <v>11</v>
      </c>
      <c r="I42" s="1" t="s">
        <v>12</v>
      </c>
    </row>
    <row r="43" spans="1:18">
      <c r="A43">
        <v>100000</v>
      </c>
      <c r="B43">
        <v>500000</v>
      </c>
      <c r="C43" s="14" t="s">
        <v>50</v>
      </c>
      <c r="D43">
        <f>1</f>
        <v>1</v>
      </c>
      <c r="E43">
        <f>D9/E9</f>
        <v>34.542865446091248</v>
      </c>
      <c r="F43">
        <f>D9/F9</f>
        <v>0.54251352153175558</v>
      </c>
      <c r="G43">
        <f>D9/G9</f>
        <v>0.87310897518299646</v>
      </c>
      <c r="H43">
        <f>D9/H9</f>
        <v>5.3138118336052926</v>
      </c>
      <c r="I43">
        <f>D9/I9</f>
        <v>10.779667165465016</v>
      </c>
      <c r="J43" t="s">
        <v>48</v>
      </c>
      <c r="L43" t="s">
        <v>52</v>
      </c>
    </row>
    <row r="44" spans="1:18">
      <c r="D44">
        <f>1</f>
        <v>1</v>
      </c>
      <c r="E44">
        <f>D10/E10</f>
        <v>13.471834976765273</v>
      </c>
      <c r="F44">
        <f>D10/F10</f>
        <v>0.52834013046038963</v>
      </c>
      <c r="G44">
        <f>D10/G10</f>
        <v>0.78890533428023391</v>
      </c>
      <c r="H44">
        <f>D10/H10</f>
        <v>4.1372084928646018</v>
      </c>
      <c r="I44">
        <f>D10/I10</f>
        <v>8.8673206758924241</v>
      </c>
      <c r="M44" s="1" t="s">
        <v>8</v>
      </c>
      <c r="N44" s="1" t="s">
        <v>7</v>
      </c>
      <c r="O44" s="1" t="s">
        <v>9</v>
      </c>
      <c r="P44" s="1" t="s">
        <v>10</v>
      </c>
      <c r="Q44" s="1" t="s">
        <v>11</v>
      </c>
      <c r="R44" s="1" t="s">
        <v>12</v>
      </c>
    </row>
    <row r="45" spans="1:18">
      <c r="D45">
        <f>1</f>
        <v>1</v>
      </c>
      <c r="E45">
        <f>D11/E11</f>
        <v>6.4660421545667441</v>
      </c>
      <c r="F45">
        <f>D11/F11</f>
        <v>0.6051463464094996</v>
      </c>
      <c r="G45">
        <f>D11/G11</f>
        <v>0.88731205660978052</v>
      </c>
      <c r="H45">
        <f>D11/H11</f>
        <v>3.0998058863648286</v>
      </c>
      <c r="I45">
        <f>D11/I11</f>
        <v>10.595997274129335</v>
      </c>
      <c r="L45" t="s">
        <v>53</v>
      </c>
      <c r="M45">
        <v>0.29120699999999999</v>
      </c>
      <c r="N45">
        <v>5.2326999999999999E-2</v>
      </c>
      <c r="O45">
        <v>7.8001000000000001E-2</v>
      </c>
      <c r="P45">
        <v>7.9528000000000001E-2</v>
      </c>
      <c r="Q45">
        <v>4.9049000000000002E-2</v>
      </c>
      <c r="R45">
        <v>3.3259999999999998E-2</v>
      </c>
    </row>
    <row r="46" spans="1:18">
      <c r="D46">
        <f>1</f>
        <v>1</v>
      </c>
      <c r="E46">
        <f>D12/E12</f>
        <v>58.870374908110747</v>
      </c>
      <c r="F46">
        <f>D12/F12</f>
        <v>14.818355640535371</v>
      </c>
      <c r="G46">
        <f>D12/G12</f>
        <v>14.178223664797873</v>
      </c>
      <c r="H46">
        <f>D12/H12</f>
        <v>127.52123142250529</v>
      </c>
      <c r="I46">
        <f>D12/I12</f>
        <v>10.894209404616152</v>
      </c>
      <c r="J46" t="s">
        <v>49</v>
      </c>
      <c r="L46" t="s">
        <v>54</v>
      </c>
      <c r="M46">
        <v>0.28567399999999998</v>
      </c>
      <c r="N46">
        <v>5.4117999999999999E-2</v>
      </c>
      <c r="O46">
        <v>7.6513999999999999E-2</v>
      </c>
      <c r="P46">
        <v>7.8298000000000006E-2</v>
      </c>
      <c r="Q46">
        <v>4.947E-2</v>
      </c>
      <c r="R46">
        <v>3.3047E-2</v>
      </c>
    </row>
    <row r="47" spans="1:18">
      <c r="D47">
        <f>1</f>
        <v>1</v>
      </c>
      <c r="E47">
        <f>D13/E13</f>
        <v>10.766783185444115</v>
      </c>
      <c r="F47">
        <f>D13/F13</f>
        <v>6.9852299819735997</v>
      </c>
      <c r="G47">
        <f>D13/G13</f>
        <v>6.4797583407503305</v>
      </c>
      <c r="H47">
        <f>D13/H13</f>
        <v>12.361718549009518</v>
      </c>
      <c r="I47">
        <f>D13/I13</f>
        <v>8.9615427654892006</v>
      </c>
      <c r="L47" t="s">
        <v>55</v>
      </c>
      <c r="M47">
        <v>0.287277</v>
      </c>
      <c r="N47">
        <v>5.5453000000000002E-2</v>
      </c>
      <c r="O47">
        <v>7.3549000000000003E-2</v>
      </c>
      <c r="P47">
        <v>7.986E-2</v>
      </c>
      <c r="Q47">
        <v>4.9711999999999999E-2</v>
      </c>
      <c r="R47">
        <v>3.1650999999999999E-2</v>
      </c>
    </row>
    <row r="48" spans="1:18">
      <c r="D48">
        <f>1</f>
        <v>1</v>
      </c>
      <c r="E48">
        <f>D14/E14</f>
        <v>5.2787242691895484</v>
      </c>
      <c r="F48">
        <f>D14/F14</f>
        <v>3.7336173772120134</v>
      </c>
      <c r="G48">
        <f>D14/G14</f>
        <v>3.6485478556284958</v>
      </c>
      <c r="H48">
        <f>D14/H14</f>
        <v>5.7746917323630482</v>
      </c>
      <c r="I48">
        <f>D14/I14</f>
        <v>8.6444760492631705</v>
      </c>
      <c r="L48" t="s">
        <v>56</v>
      </c>
      <c r="M48">
        <v>7.3781889999999999</v>
      </c>
      <c r="N48">
        <v>0.98216800000000004</v>
      </c>
      <c r="O48">
        <v>3.672682</v>
      </c>
      <c r="P48">
        <v>1.4389270000000001</v>
      </c>
      <c r="Q48">
        <v>0.924763</v>
      </c>
      <c r="R48">
        <v>0.58870199999999995</v>
      </c>
    </row>
    <row r="49" spans="1:18">
      <c r="D49" s="1" t="s">
        <v>8</v>
      </c>
      <c r="E49" s="1" t="s">
        <v>7</v>
      </c>
      <c r="F49" s="1" t="s">
        <v>9</v>
      </c>
      <c r="G49" s="1" t="s">
        <v>10</v>
      </c>
      <c r="H49" s="1" t="s">
        <v>11</v>
      </c>
      <c r="I49" s="1" t="s">
        <v>12</v>
      </c>
      <c r="L49" t="s">
        <v>57</v>
      </c>
      <c r="M49">
        <v>7.5657360000000002</v>
      </c>
      <c r="N49">
        <v>1.03105</v>
      </c>
      <c r="O49">
        <v>3.6950660000000002</v>
      </c>
      <c r="P49">
        <v>1.4314480000000001</v>
      </c>
      <c r="Q49">
        <v>0.92762699999999998</v>
      </c>
      <c r="R49">
        <v>0.56303700000000001</v>
      </c>
    </row>
    <row r="50" spans="1:18">
      <c r="A50">
        <v>100000</v>
      </c>
      <c r="B50">
        <v>500000</v>
      </c>
      <c r="C50" s="14" t="s">
        <v>51</v>
      </c>
      <c r="D50">
        <f>1</f>
        <v>1</v>
      </c>
      <c r="E50">
        <f>D16/E16</f>
        <v>34.587167948904053</v>
      </c>
      <c r="F50">
        <f>D16/F16</f>
        <v>0.54544351580330519</v>
      </c>
      <c r="G50">
        <f>D16/G16</f>
        <v>0.87382140774616124</v>
      </c>
      <c r="H50">
        <f>D16/H16</f>
        <v>4.915033623499319</v>
      </c>
      <c r="I50">
        <f>D16/I16</f>
        <v>10.677615953394577</v>
      </c>
      <c r="J50" t="s">
        <v>48</v>
      </c>
      <c r="L50" t="s">
        <v>58</v>
      </c>
      <c r="M50">
        <v>7.3137559999999997</v>
      </c>
      <c r="N50">
        <v>1.0167569999999999</v>
      </c>
      <c r="O50">
        <v>2.8817550000000001</v>
      </c>
      <c r="P50">
        <v>1.4567049999999999</v>
      </c>
      <c r="Q50">
        <v>0.86708200000000002</v>
      </c>
      <c r="R50">
        <v>0.59818300000000002</v>
      </c>
    </row>
    <row r="51" spans="1:18">
      <c r="D51">
        <f>1</f>
        <v>1</v>
      </c>
      <c r="E51">
        <f>D17/E17</f>
        <v>13.581338349293206</v>
      </c>
      <c r="F51">
        <f>D17/F17</f>
        <v>0.53119684319648652</v>
      </c>
      <c r="G51">
        <f>D17/G17</f>
        <v>0.78984250950545132</v>
      </c>
      <c r="H51">
        <f>D17/H17</f>
        <v>3.9296599267737573</v>
      </c>
      <c r="I51">
        <f>D17/I17</f>
        <v>9.2687205819426612</v>
      </c>
    </row>
    <row r="52" spans="1:18">
      <c r="D52">
        <f>1</f>
        <v>1</v>
      </c>
      <c r="E52">
        <f>D18/E18</f>
        <v>6.1624604660169107</v>
      </c>
      <c r="F52">
        <f>D18/F18</f>
        <v>0.58668400893058315</v>
      </c>
      <c r="G52">
        <f>D18/G18</f>
        <v>0.86362073956147323</v>
      </c>
      <c r="H52">
        <f>D18/H18</f>
        <v>2.9795899260368874</v>
      </c>
      <c r="I52">
        <f>D18/I18</f>
        <v>10.17640162012364</v>
      </c>
      <c r="L52" t="s">
        <v>59</v>
      </c>
    </row>
    <row r="53" spans="1:18">
      <c r="D53">
        <f>1</f>
        <v>1</v>
      </c>
      <c r="E53">
        <f>D19/E19</f>
        <v>55.338850574712644</v>
      </c>
      <c r="F53">
        <f>D19/F19</f>
        <v>14.781038929141594</v>
      </c>
      <c r="G53">
        <f>D19/G19</f>
        <v>14.363007159904534</v>
      </c>
      <c r="H53">
        <f>D19/H19</f>
        <v>111.96465116279069</v>
      </c>
      <c r="I53">
        <f>D19/I19</f>
        <v>10.787542012099484</v>
      </c>
      <c r="J53" t="s">
        <v>49</v>
      </c>
      <c r="M53" s="1" t="s">
        <v>8</v>
      </c>
      <c r="N53" s="1" t="s">
        <v>7</v>
      </c>
      <c r="O53" s="1" t="s">
        <v>9</v>
      </c>
      <c r="P53" s="1" t="s">
        <v>10</v>
      </c>
      <c r="Q53" s="1" t="s">
        <v>11</v>
      </c>
      <c r="R53" s="1" t="s">
        <v>12</v>
      </c>
    </row>
    <row r="54" spans="1:18">
      <c r="D54">
        <f>1</f>
        <v>1</v>
      </c>
      <c r="E54">
        <f>D20/E20</f>
        <v>10.321756281622502</v>
      </c>
      <c r="F54">
        <f>D20/F20</f>
        <v>7.122854775713102</v>
      </c>
      <c r="G54">
        <f>D20/G20</f>
        <v>6.5396359684868237</v>
      </c>
      <c r="H54">
        <f>D20/H20</f>
        <v>12.187939851146776</v>
      </c>
      <c r="I54">
        <f>D20/I20</f>
        <v>9.3641420624732561</v>
      </c>
      <c r="L54" t="s">
        <v>53</v>
      </c>
      <c r="M54">
        <v>1</v>
      </c>
      <c r="N54">
        <f>M45/N45</f>
        <v>5.5651384562462978</v>
      </c>
      <c r="O54">
        <f>M45/O45</f>
        <v>3.7333752131382929</v>
      </c>
      <c r="P54">
        <f>M45/P45</f>
        <v>3.6616914797304094</v>
      </c>
      <c r="Q54">
        <f>M45/Q45</f>
        <v>5.9370629370629366</v>
      </c>
      <c r="R54">
        <f>M45/R45</f>
        <v>8.7554720384846672</v>
      </c>
    </row>
    <row r="55" spans="1:18">
      <c r="D55">
        <f>1</f>
        <v>1</v>
      </c>
      <c r="E55">
        <f>D21/E21</f>
        <v>5.0670923691937597</v>
      </c>
      <c r="F55">
        <f>D21/F21</f>
        <v>3.7659300353635614</v>
      </c>
      <c r="G55">
        <f>D21/G21</f>
        <v>3.5806532255040437</v>
      </c>
      <c r="H55">
        <f>D21/H21</f>
        <v>6.1507064027139613</v>
      </c>
      <c r="I55">
        <f>D21/I21</f>
        <v>8.5986192405823214</v>
      </c>
      <c r="L55" t="s">
        <v>54</v>
      </c>
      <c r="M55">
        <v>1</v>
      </c>
      <c r="N55">
        <f t="shared" ref="N55:N59" si="0">M46/N46</f>
        <v>5.2787242691895484</v>
      </c>
      <c r="O55">
        <f t="shared" ref="O55:O59" si="1">M46/O46</f>
        <v>3.7336173772120134</v>
      </c>
      <c r="P55">
        <f t="shared" ref="P55:P59" si="2">M46/P46</f>
        <v>3.6485478556284958</v>
      </c>
      <c r="Q55">
        <f t="shared" ref="Q55:Q59" si="3">M46/Q46</f>
        <v>5.7746917323630482</v>
      </c>
      <c r="R55">
        <f t="shared" ref="R55:R59" si="4">M46/R46</f>
        <v>8.6444760492631705</v>
      </c>
    </row>
    <row r="56" spans="1:18">
      <c r="D56" s="1" t="s">
        <v>8</v>
      </c>
      <c r="E56" s="1" t="s">
        <v>7</v>
      </c>
      <c r="F56" s="1" t="s">
        <v>9</v>
      </c>
      <c r="G56" s="1" t="s">
        <v>10</v>
      </c>
      <c r="H56" s="1" t="s">
        <v>11</v>
      </c>
      <c r="I56" s="1" t="s">
        <v>12</v>
      </c>
      <c r="L56" t="s">
        <v>55</v>
      </c>
      <c r="M56">
        <v>1</v>
      </c>
      <c r="N56">
        <f t="shared" si="0"/>
        <v>5.1805492939967177</v>
      </c>
      <c r="O56">
        <f t="shared" si="1"/>
        <v>3.9059266611374728</v>
      </c>
      <c r="P56">
        <f t="shared" si="2"/>
        <v>3.5972577009767095</v>
      </c>
      <c r="Q56">
        <f t="shared" si="3"/>
        <v>5.7788260379787575</v>
      </c>
      <c r="R56">
        <f t="shared" si="4"/>
        <v>9.0763956904995116</v>
      </c>
    </row>
    <row r="57" spans="1:18">
      <c r="A57">
        <v>300000</v>
      </c>
      <c r="B57">
        <v>4500000</v>
      </c>
      <c r="C57" t="s">
        <v>47</v>
      </c>
      <c r="D57">
        <f>1</f>
        <v>1</v>
      </c>
      <c r="E57">
        <f>D23/E23</f>
        <v>33.463811658727444</v>
      </c>
      <c r="F57">
        <f>D23/F23</f>
        <v>2.2137891853296168</v>
      </c>
      <c r="G57">
        <f>D23/G23</f>
        <v>7.4391905298031586</v>
      </c>
      <c r="H57">
        <f>D23/H23</f>
        <v>167.15772420943492</v>
      </c>
      <c r="I57">
        <f>D23/I23</f>
        <v>48.615146283913674</v>
      </c>
      <c r="L57" t="s">
        <v>56</v>
      </c>
      <c r="M57">
        <v>1</v>
      </c>
      <c r="N57">
        <f t="shared" si="0"/>
        <v>7.512145579982243</v>
      </c>
      <c r="O57">
        <f t="shared" si="1"/>
        <v>2.0089376101715315</v>
      </c>
      <c r="P57">
        <f t="shared" si="2"/>
        <v>5.1275631077879558</v>
      </c>
      <c r="Q57">
        <f t="shared" si="3"/>
        <v>7.9784647525906633</v>
      </c>
      <c r="R57">
        <f t="shared" si="4"/>
        <v>12.532977635543959</v>
      </c>
    </row>
    <row r="58" spans="1:18">
      <c r="D58">
        <f>1</f>
        <v>1</v>
      </c>
      <c r="E58">
        <f>D24/E24</f>
        <v>15.299407377181412</v>
      </c>
      <c r="F58">
        <f>D24/F24</f>
        <v>2.1038551214742838</v>
      </c>
      <c r="G58">
        <f>D24/G24</f>
        <v>6.1042270878925322</v>
      </c>
      <c r="H58">
        <f>D24/H24</f>
        <v>16.38255848514024</v>
      </c>
      <c r="I58">
        <f>D24/I24</f>
        <v>28.976469055257507</v>
      </c>
      <c r="L58" t="s">
        <v>57</v>
      </c>
      <c r="M58">
        <v>1</v>
      </c>
      <c r="N58">
        <f t="shared" si="0"/>
        <v>7.3378943795160279</v>
      </c>
      <c r="O58">
        <f t="shared" si="1"/>
        <v>2.0475239143225048</v>
      </c>
      <c r="P58">
        <f t="shared" si="2"/>
        <v>5.285372573785426</v>
      </c>
      <c r="Q58">
        <f t="shared" si="3"/>
        <v>8.1560109828627247</v>
      </c>
      <c r="R58">
        <f t="shared" si="4"/>
        <v>13.437369124942055</v>
      </c>
    </row>
    <row r="59" spans="1:18">
      <c r="D59">
        <f>1</f>
        <v>1</v>
      </c>
      <c r="E59">
        <f>D25/E25</f>
        <v>7.512145579982243</v>
      </c>
      <c r="F59">
        <f>D25/F25</f>
        <v>2.0089376101715315</v>
      </c>
      <c r="G59">
        <f>D25/G25</f>
        <v>5.1275631077879558</v>
      </c>
      <c r="H59">
        <f>D25/H25</f>
        <v>7.9784647525906633</v>
      </c>
      <c r="I59">
        <f>D25/I25</f>
        <v>12.532977635543959</v>
      </c>
      <c r="L59" t="s">
        <v>58</v>
      </c>
      <c r="M59">
        <v>1</v>
      </c>
      <c r="N59">
        <f t="shared" si="0"/>
        <v>7.1932192254393135</v>
      </c>
      <c r="O59">
        <f t="shared" si="1"/>
        <v>2.5379520465827246</v>
      </c>
      <c r="P59">
        <f t="shared" si="2"/>
        <v>5.0207530007791554</v>
      </c>
      <c r="Q59">
        <f t="shared" si="3"/>
        <v>8.4349069638165712</v>
      </c>
      <c r="R59">
        <f t="shared" si="4"/>
        <v>12.226619613061553</v>
      </c>
    </row>
    <row r="60" spans="1:18" ht="15.75" customHeight="1">
      <c r="D60" s="1" t="s">
        <v>8</v>
      </c>
      <c r="E60" s="1" t="s">
        <v>7</v>
      </c>
      <c r="F60" s="1" t="s">
        <v>9</v>
      </c>
      <c r="G60" s="1" t="s">
        <v>10</v>
      </c>
      <c r="H60" s="1" t="s">
        <v>11</v>
      </c>
      <c r="I60" s="1" t="s">
        <v>12</v>
      </c>
    </row>
    <row r="61" spans="1:18">
      <c r="C61" s="14" t="s">
        <v>50</v>
      </c>
      <c r="D61">
        <f>1</f>
        <v>1</v>
      </c>
      <c r="E61">
        <f>D27/E27</f>
        <v>32.955975131223568</v>
      </c>
      <c r="F61">
        <f>D27/F27</f>
        <v>2.2046328663580774</v>
      </c>
      <c r="G61">
        <f>D27/G27</f>
        <v>7.5751145002401286</v>
      </c>
      <c r="H61">
        <f>D27/H27</f>
        <v>167.0183626033058</v>
      </c>
      <c r="I61">
        <f>D27/I27</f>
        <v>48.023577549717068</v>
      </c>
      <c r="L61" t="s">
        <v>60</v>
      </c>
      <c r="M61">
        <v>1</v>
      </c>
      <c r="N61">
        <f>GEOMEAN(N54:N56)</f>
        <v>5.3390040941151353</v>
      </c>
      <c r="O61">
        <f t="shared" ref="O61:R61" si="5">GEOMEAN(O54:O56)</f>
        <v>3.7901102607136541</v>
      </c>
      <c r="P61">
        <f t="shared" si="5"/>
        <v>3.6357257477763931</v>
      </c>
      <c r="Q61">
        <f t="shared" si="5"/>
        <v>5.8297065343374479</v>
      </c>
      <c r="R61">
        <f t="shared" si="5"/>
        <v>8.8235608940507149</v>
      </c>
    </row>
    <row r="62" spans="1:18">
      <c r="D62">
        <f>1</f>
        <v>1</v>
      </c>
      <c r="E62">
        <f>D28/E28</f>
        <v>15.181063785834343</v>
      </c>
      <c r="F62">
        <f>D28/F28</f>
        <v>2.0956137923346683</v>
      </c>
      <c r="G62">
        <f>D28/G28</f>
        <v>6.1773152212225391</v>
      </c>
      <c r="H62">
        <f>D28/H28</f>
        <v>16.152476840114996</v>
      </c>
      <c r="I62">
        <f>D28/I28</f>
        <v>29.626859996334982</v>
      </c>
      <c r="L62" t="s">
        <v>61</v>
      </c>
      <c r="M62">
        <v>1</v>
      </c>
      <c r="N62">
        <f>GEOMEAN(N57:N59)</f>
        <v>7.3465975464919575</v>
      </c>
      <c r="O62">
        <f t="shared" ref="O62:R62" si="6">GEOMEAN(O57:O59)</f>
        <v>2.1855443046157199</v>
      </c>
      <c r="P62">
        <f t="shared" si="6"/>
        <v>5.1434180642503042</v>
      </c>
      <c r="Q62">
        <f t="shared" si="6"/>
        <v>8.1876476182558768</v>
      </c>
      <c r="R62">
        <f t="shared" si="6"/>
        <v>12.722085335159738</v>
      </c>
    </row>
    <row r="63" spans="1:18">
      <c r="D63">
        <f>1</f>
        <v>1</v>
      </c>
      <c r="E63">
        <f>D29/E29</f>
        <v>7.3378943795160279</v>
      </c>
      <c r="F63">
        <f>D29/F29</f>
        <v>2.0475239143225048</v>
      </c>
      <c r="G63">
        <f>D29/G29</f>
        <v>5.285372573785426</v>
      </c>
      <c r="H63">
        <f>D29/H29</f>
        <v>8.1560109828627247</v>
      </c>
      <c r="I63">
        <f>D29/I29</f>
        <v>13.437369124942055</v>
      </c>
      <c r="L63" t="s">
        <v>62</v>
      </c>
      <c r="M63">
        <v>1</v>
      </c>
      <c r="N63">
        <f>GEOMEAN(N54:N59)</f>
        <v>6.2628679036473995</v>
      </c>
      <c r="O63">
        <f t="shared" ref="O63:R63" si="7">GEOMEAN(O54:O59)</f>
        <v>2.878099007012846</v>
      </c>
      <c r="P63">
        <f t="shared" si="7"/>
        <v>4.3243563090676336</v>
      </c>
      <c r="Q63">
        <f t="shared" si="7"/>
        <v>6.9088047317172538</v>
      </c>
      <c r="R63">
        <f t="shared" si="7"/>
        <v>10.595003287120376</v>
      </c>
    </row>
    <row r="64" spans="1:18">
      <c r="D64" s="1" t="s">
        <v>8</v>
      </c>
      <c r="E64" s="1" t="s">
        <v>7</v>
      </c>
      <c r="F64" s="1" t="s">
        <v>9</v>
      </c>
      <c r="G64" s="1" t="s">
        <v>10</v>
      </c>
      <c r="H64" s="1" t="s">
        <v>11</v>
      </c>
      <c r="I64" s="1" t="s">
        <v>12</v>
      </c>
    </row>
    <row r="65" spans="3:14">
      <c r="C65" s="14" t="s">
        <v>51</v>
      </c>
      <c r="D65">
        <f>1</f>
        <v>1</v>
      </c>
      <c r="E65">
        <f>D31/E31</f>
        <v>33.380240684235339</v>
      </c>
      <c r="F65">
        <f>D31/F31</f>
        <v>2.20021723920454</v>
      </c>
      <c r="G65">
        <f>D31/G31</f>
        <v>7.6096789013036927</v>
      </c>
      <c r="H65">
        <f>D31/H31</f>
        <v>165.90252066222098</v>
      </c>
      <c r="I65">
        <f>D31/I31</f>
        <v>47.123221951629773</v>
      </c>
    </row>
    <row r="66" spans="3:14">
      <c r="D66">
        <f>1</f>
        <v>1</v>
      </c>
      <c r="E66">
        <f>D32/E32</f>
        <v>15.24180427722229</v>
      </c>
      <c r="F66">
        <f>D32/F32</f>
        <v>2.0918378080057138</v>
      </c>
      <c r="G66">
        <f>D32/G32</f>
        <v>6.1222359148405712</v>
      </c>
      <c r="H66">
        <f>D32/H32</f>
        <v>16.372480663488805</v>
      </c>
      <c r="I66">
        <f>D32/I32</f>
        <v>29.405535653166005</v>
      </c>
    </row>
    <row r="67" spans="3:14">
      <c r="D67">
        <f>1</f>
        <v>1</v>
      </c>
      <c r="E67">
        <f>D33/E33</f>
        <v>7.2261161795298632</v>
      </c>
      <c r="F67">
        <f>D33/F33</f>
        <v>1.9985456134818704</v>
      </c>
      <c r="G67">
        <f>D33/G33</f>
        <v>5.1370318023171535</v>
      </c>
      <c r="H67">
        <f>D33/H33</f>
        <v>8.1358412510596221</v>
      </c>
      <c r="I67">
        <f>D33/I33</f>
        <v>12.41951012389279</v>
      </c>
    </row>
    <row r="70" spans="3:14">
      <c r="F70" t="s">
        <v>63</v>
      </c>
    </row>
    <row r="71" spans="3:14">
      <c r="F71" t="s">
        <v>64</v>
      </c>
    </row>
    <row r="72" spans="3:14">
      <c r="F72" t="s">
        <v>65</v>
      </c>
    </row>
    <row r="73" spans="3:14">
      <c r="F73" t="s">
        <v>66</v>
      </c>
    </row>
    <row r="75" spans="3:14">
      <c r="G75" t="s">
        <v>67</v>
      </c>
      <c r="H75" t="s">
        <v>68</v>
      </c>
      <c r="I75" t="s">
        <v>69</v>
      </c>
      <c r="J75" t="s">
        <v>70</v>
      </c>
    </row>
    <row r="76" spans="3:14">
      <c r="F76">
        <v>1</v>
      </c>
      <c r="G76">
        <v>0.25</v>
      </c>
      <c r="H76">
        <v>0.25</v>
      </c>
      <c r="I76">
        <v>0.25</v>
      </c>
      <c r="J76">
        <v>0.25</v>
      </c>
    </row>
    <row r="77" spans="3:14">
      <c r="F77">
        <v>2</v>
      </c>
      <c r="G77">
        <v>0.5</v>
      </c>
      <c r="H77">
        <v>0.3</v>
      </c>
      <c r="I77">
        <v>0.1</v>
      </c>
      <c r="J77">
        <v>0.1</v>
      </c>
    </row>
    <row r="78" spans="3:14">
      <c r="F78">
        <v>3</v>
      </c>
      <c r="G78">
        <v>0.9</v>
      </c>
      <c r="H78">
        <v>0.05</v>
      </c>
      <c r="I78">
        <v>2.5000000000000001E-2</v>
      </c>
      <c r="J78">
        <v>2.5000000000000001E-2</v>
      </c>
      <c r="N78" t="s">
        <v>71</v>
      </c>
    </row>
    <row r="80" spans="3:14">
      <c r="F80" t="s">
        <v>72</v>
      </c>
    </row>
    <row r="81" spans="1:9">
      <c r="D81" s="1" t="s">
        <v>8</v>
      </c>
      <c r="E81" s="1" t="s">
        <v>7</v>
      </c>
      <c r="F81" s="1" t="s">
        <v>9</v>
      </c>
      <c r="G81" s="1" t="s">
        <v>10</v>
      </c>
      <c r="H81" s="1" t="s">
        <v>11</v>
      </c>
      <c r="I81" s="1" t="s">
        <v>12</v>
      </c>
    </row>
    <row r="82" spans="1:9">
      <c r="A82">
        <v>100000</v>
      </c>
      <c r="B82">
        <v>500000</v>
      </c>
      <c r="C82" t="s">
        <v>73</v>
      </c>
      <c r="D82">
        <v>0.287277</v>
      </c>
      <c r="E82">
        <v>5.5453000000000002E-2</v>
      </c>
      <c r="F82">
        <v>7.3549000000000003E-2</v>
      </c>
      <c r="G82">
        <v>7.986E-2</v>
      </c>
      <c r="H82">
        <v>4.9711999999999999E-2</v>
      </c>
      <c r="I82">
        <v>3.1650999999999999E-2</v>
      </c>
    </row>
    <row r="84" spans="1:9">
      <c r="A84">
        <v>300000</v>
      </c>
      <c r="B84">
        <v>4500000</v>
      </c>
      <c r="C84" t="s">
        <v>73</v>
      </c>
      <c r="D84">
        <v>7.3137559999999997</v>
      </c>
      <c r="E84">
        <v>1.0167569999999999</v>
      </c>
      <c r="F84">
        <v>2.8817550000000001</v>
      </c>
      <c r="G84">
        <v>1.4567049999999999</v>
      </c>
      <c r="H84">
        <v>0.86708200000000002</v>
      </c>
      <c r="I84">
        <v>0.59818300000000002</v>
      </c>
    </row>
    <row r="86" spans="1:9">
      <c r="A86">
        <v>300000</v>
      </c>
      <c r="B86">
        <v>900000</v>
      </c>
      <c r="C86">
        <v>1</v>
      </c>
      <c r="D86">
        <v>0.247972</v>
      </c>
      <c r="E86">
        <v>4.2793999999999999E-2</v>
      </c>
      <c r="F86">
        <v>7.1704000000000004E-2</v>
      </c>
      <c r="G86">
        <v>7.5149999999999995E-2</v>
      </c>
      <c r="H86">
        <v>4.7005999999999999E-2</v>
      </c>
      <c r="I86">
        <v>5.5019999999999999E-2</v>
      </c>
    </row>
    <row r="87" spans="1:9">
      <c r="C87">
        <v>2</v>
      </c>
      <c r="D87">
        <v>0.24732799999999999</v>
      </c>
      <c r="E87">
        <v>5.0484000000000001E-2</v>
      </c>
      <c r="F87">
        <v>7.0069999999999993E-2</v>
      </c>
      <c r="G87">
        <v>7.4631000000000003E-2</v>
      </c>
      <c r="H87">
        <v>4.8041E-2</v>
      </c>
      <c r="I87">
        <v>5.3109999999999997E-2</v>
      </c>
    </row>
    <row r="88" spans="1:9">
      <c r="C88">
        <v>3</v>
      </c>
      <c r="D88">
        <v>0.248694</v>
      </c>
      <c r="E88">
        <v>4.5642000000000002E-2</v>
      </c>
      <c r="F88">
        <v>7.3063000000000003E-2</v>
      </c>
      <c r="G88">
        <v>7.0656999999999998E-2</v>
      </c>
      <c r="H88">
        <v>4.6705999999999998E-2</v>
      </c>
      <c r="I88">
        <v>5.2516E-2</v>
      </c>
    </row>
    <row r="89" spans="1:9">
      <c r="C89">
        <v>4</v>
      </c>
      <c r="D89">
        <v>0.23052</v>
      </c>
      <c r="E89">
        <v>4.4481E-2</v>
      </c>
      <c r="F89">
        <v>6.3333E-2</v>
      </c>
      <c r="G89">
        <v>7.5689999999999993E-2</v>
      </c>
      <c r="H89">
        <v>4.5613000000000001E-2</v>
      </c>
      <c r="I89">
        <v>5.3261999999999997E-2</v>
      </c>
    </row>
    <row r="91" spans="1:9">
      <c r="D91" s="1" t="s">
        <v>8</v>
      </c>
      <c r="E91" s="1" t="s">
        <v>7</v>
      </c>
      <c r="F91" s="1" t="s">
        <v>9</v>
      </c>
      <c r="G91" s="1" t="s">
        <v>10</v>
      </c>
      <c r="H91" s="1" t="s">
        <v>11</v>
      </c>
      <c r="I91" s="1" t="s">
        <v>12</v>
      </c>
    </row>
    <row r="92" spans="1:9">
      <c r="A92">
        <v>100000</v>
      </c>
      <c r="B92">
        <v>500000</v>
      </c>
      <c r="C92" t="s">
        <v>73</v>
      </c>
      <c r="D92">
        <v>1</v>
      </c>
      <c r="E92">
        <f>D82/E82</f>
        <v>5.1805492939967177</v>
      </c>
      <c r="F92">
        <f>D82/F82</f>
        <v>3.9059266611374728</v>
      </c>
      <c r="G92">
        <f>D82/G82</f>
        <v>3.5972577009767095</v>
      </c>
      <c r="H92">
        <f>D82/H82</f>
        <v>5.7788260379787575</v>
      </c>
      <c r="I92">
        <f>D82/I82</f>
        <v>9.0763956904995116</v>
      </c>
    </row>
    <row r="94" spans="1:9">
      <c r="A94">
        <v>300000</v>
      </c>
      <c r="B94">
        <v>4500000</v>
      </c>
      <c r="C94" t="s">
        <v>73</v>
      </c>
      <c r="D94">
        <v>1</v>
      </c>
      <c r="E94">
        <f>D84/E84</f>
        <v>7.1932192254393135</v>
      </c>
      <c r="F94">
        <f>D84/F84</f>
        <v>2.5379520465827246</v>
      </c>
      <c r="G94">
        <f>D84/G84</f>
        <v>5.0207530007791554</v>
      </c>
      <c r="H94">
        <f>D84/H84</f>
        <v>8.4349069638165712</v>
      </c>
      <c r="I94">
        <f>D84/I84</f>
        <v>12.226619613061553</v>
      </c>
    </row>
    <row r="96" spans="1:9">
      <c r="A96">
        <v>300000</v>
      </c>
      <c r="B96">
        <v>900000</v>
      </c>
      <c r="C96">
        <v>1</v>
      </c>
      <c r="D96">
        <v>1</v>
      </c>
      <c r="E96">
        <f>D86/E86</f>
        <v>5.7945506379398983</v>
      </c>
      <c r="F96">
        <f>D86/F86</f>
        <v>3.4582728996987613</v>
      </c>
      <c r="G96">
        <f>D86/G86</f>
        <v>3.2996939454424488</v>
      </c>
      <c r="H96">
        <f>D86/H86</f>
        <v>5.275326554056929</v>
      </c>
      <c r="I96">
        <f>D86/I86</f>
        <v>4.5069429298436932</v>
      </c>
    </row>
    <row r="97" spans="3:9">
      <c r="C97">
        <v>2</v>
      </c>
      <c r="D97">
        <v>1</v>
      </c>
      <c r="E97">
        <f>D87/E87</f>
        <v>4.8991363600348619</v>
      </c>
      <c r="F97">
        <f>D87/F87</f>
        <v>3.5297274154417013</v>
      </c>
      <c r="G97">
        <f>D87/G87</f>
        <v>3.3140116037571516</v>
      </c>
      <c r="H97">
        <f>D87/H87</f>
        <v>5.1482691867363295</v>
      </c>
      <c r="I97">
        <f>D87/I87</f>
        <v>4.6569007719826772</v>
      </c>
    </row>
    <row r="98" spans="3:9">
      <c r="C98">
        <v>3</v>
      </c>
      <c r="D98">
        <v>1</v>
      </c>
      <c r="E98">
        <f>D88/E88</f>
        <v>5.4487971605100567</v>
      </c>
      <c r="F98">
        <f>D88/F88</f>
        <v>3.4038295717394575</v>
      </c>
      <c r="G98">
        <f>D88/G88</f>
        <v>3.5197361903279223</v>
      </c>
      <c r="H98">
        <f>D88/H88</f>
        <v>5.3246692073823496</v>
      </c>
      <c r="I98">
        <f>D88/I88</f>
        <v>4.7355853454185395</v>
      </c>
    </row>
    <row r="99" spans="3:9">
      <c r="C99">
        <v>4</v>
      </c>
      <c r="D99">
        <v>1</v>
      </c>
      <c r="E99">
        <f>D89/E89</f>
        <v>5.1824374452013222</v>
      </c>
      <c r="F99">
        <f>D89/F89</f>
        <v>3.6398086305717401</v>
      </c>
      <c r="G99">
        <f>D89/G89</f>
        <v>3.0455806579468891</v>
      </c>
      <c r="H99">
        <f>D89/H89</f>
        <v>5.0538223752000526</v>
      </c>
      <c r="I99">
        <f>D89/I89</f>
        <v>4.3280387518305741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65AD3-E82A-4198-9B07-D1C90ADBFB4C}">
  <dimension ref="A1:P24"/>
  <sheetViews>
    <sheetView zoomScale="85" zoomScaleNormal="85" workbookViewId="0">
      <selection activeCell="H44" sqref="H44"/>
    </sheetView>
  </sheetViews>
  <sheetFormatPr defaultRowHeight="16.5"/>
  <cols>
    <col min="1" max="1" width="18.625" customWidth="1"/>
    <col min="2" max="3" width="12.625" hidden="1" customWidth="1"/>
    <col min="4" max="7" width="12.625" customWidth="1"/>
    <col min="10" max="10" width="18.625" customWidth="1"/>
    <col min="11" max="12" width="0" hidden="1" customWidth="1"/>
    <col min="13" max="15" width="12.625" customWidth="1"/>
  </cols>
  <sheetData>
    <row r="1" spans="1:16">
      <c r="A1" s="17"/>
      <c r="B1" s="17" t="s">
        <v>74</v>
      </c>
      <c r="C1" s="17" t="s">
        <v>75</v>
      </c>
      <c r="D1" s="18" t="s">
        <v>46</v>
      </c>
      <c r="E1" s="18" t="s">
        <v>76</v>
      </c>
      <c r="F1" s="18" t="s">
        <v>77</v>
      </c>
      <c r="G1" s="18" t="s">
        <v>12</v>
      </c>
      <c r="H1" s="18" t="s">
        <v>7</v>
      </c>
      <c r="J1" s="17"/>
      <c r="K1" s="17" t="s">
        <v>74</v>
      </c>
      <c r="L1" s="17" t="s">
        <v>75</v>
      </c>
      <c r="M1" s="18" t="s">
        <v>46</v>
      </c>
      <c r="N1" s="18" t="s">
        <v>78</v>
      </c>
      <c r="O1" s="18" t="s">
        <v>12</v>
      </c>
      <c r="P1" s="18" t="s">
        <v>7</v>
      </c>
    </row>
    <row r="2" spans="1:16">
      <c r="A2" t="s">
        <v>13</v>
      </c>
      <c r="D2">
        <v>34.22</v>
      </c>
      <c r="E2">
        <f>100-D2</f>
        <v>65.78</v>
      </c>
      <c r="F2">
        <v>8.1630000000000001E-3</v>
      </c>
      <c r="G2">
        <v>5.2110000000000004E-3</v>
      </c>
      <c r="H2">
        <v>1.389E-2</v>
      </c>
      <c r="J2" t="s">
        <v>13</v>
      </c>
      <c r="M2">
        <f>D2/100</f>
        <v>0.3422</v>
      </c>
      <c r="N2">
        <v>1</v>
      </c>
      <c r="O2">
        <f>F2/G2</f>
        <v>1.5664939550949912</v>
      </c>
      <c r="P2">
        <f>F2/H2</f>
        <v>0.58768898488120958</v>
      </c>
    </row>
    <row r="3" spans="1:16">
      <c r="A3" t="s">
        <v>14</v>
      </c>
      <c r="D3">
        <v>57.87</v>
      </c>
      <c r="E3">
        <f t="shared" ref="E3:E23" si="0">100-D3</f>
        <v>42.13</v>
      </c>
      <c r="F3">
        <v>9.5672999999999994E-2</v>
      </c>
      <c r="G3">
        <v>4.7882000000000001E-2</v>
      </c>
      <c r="H3">
        <v>0.153585</v>
      </c>
      <c r="J3" t="s">
        <v>14</v>
      </c>
      <c r="M3">
        <f t="shared" ref="M3:M23" si="1">D3/100</f>
        <v>0.57869999999999999</v>
      </c>
      <c r="N3">
        <v>1</v>
      </c>
      <c r="O3">
        <f t="shared" ref="O3:O23" si="2">F3/G3</f>
        <v>1.998099494590869</v>
      </c>
      <c r="P3">
        <f t="shared" ref="P3:P23" si="3">F3/H3</f>
        <v>0.62293192694599075</v>
      </c>
    </row>
    <row r="4" spans="1:16">
      <c r="A4" s="17" t="s">
        <v>15</v>
      </c>
      <c r="B4" s="17"/>
      <c r="C4" s="17"/>
      <c r="D4" s="17">
        <v>55.94</v>
      </c>
      <c r="E4">
        <f t="shared" si="0"/>
        <v>44.06</v>
      </c>
      <c r="F4" s="17">
        <v>9.1443999999999998E-2</v>
      </c>
      <c r="G4" s="17">
        <v>4.913E-2</v>
      </c>
      <c r="H4" s="17">
        <v>0.144762</v>
      </c>
      <c r="J4" s="17" t="s">
        <v>15</v>
      </c>
      <c r="K4" s="17"/>
      <c r="L4" s="17"/>
      <c r="M4">
        <f t="shared" si="1"/>
        <v>0.55940000000000001</v>
      </c>
      <c r="N4">
        <v>1</v>
      </c>
      <c r="O4">
        <f t="shared" si="2"/>
        <v>1.8612660289029106</v>
      </c>
      <c r="P4">
        <f t="shared" si="3"/>
        <v>0.63168511073347977</v>
      </c>
    </row>
    <row r="5" spans="1:16">
      <c r="A5" s="17" t="s">
        <v>16</v>
      </c>
      <c r="B5" s="17"/>
      <c r="C5" s="17"/>
      <c r="D5" s="17">
        <v>58.01</v>
      </c>
      <c r="E5">
        <f t="shared" si="0"/>
        <v>41.99</v>
      </c>
      <c r="F5" s="17">
        <v>4.7109999999999999E-2</v>
      </c>
      <c r="G5" s="5">
        <v>2.2776000000000001E-2</v>
      </c>
      <c r="H5" s="5">
        <v>8.5106000000000001E-2</v>
      </c>
      <c r="J5" s="17" t="s">
        <v>16</v>
      </c>
      <c r="K5" s="17"/>
      <c r="L5" s="17"/>
      <c r="M5">
        <f t="shared" si="1"/>
        <v>0.58009999999999995</v>
      </c>
      <c r="N5">
        <v>1</v>
      </c>
      <c r="O5">
        <f t="shared" si="2"/>
        <v>2.0684053389532839</v>
      </c>
      <c r="P5">
        <f t="shared" si="3"/>
        <v>0.55354499095245924</v>
      </c>
    </row>
    <row r="6" spans="1:16">
      <c r="A6" s="17" t="s">
        <v>17</v>
      </c>
      <c r="B6" s="17"/>
      <c r="C6" s="17"/>
      <c r="D6" s="17">
        <v>50.44</v>
      </c>
      <c r="E6">
        <f t="shared" si="0"/>
        <v>49.56</v>
      </c>
      <c r="F6" s="17">
        <v>0.114912</v>
      </c>
      <c r="G6" s="17">
        <v>6.6282999999999995E-2</v>
      </c>
      <c r="H6" s="17">
        <v>0.190582</v>
      </c>
      <c r="J6" s="17" t="s">
        <v>17</v>
      </c>
      <c r="K6" s="17"/>
      <c r="L6" s="17"/>
      <c r="M6">
        <f t="shared" si="1"/>
        <v>0.50439999999999996</v>
      </c>
      <c r="N6">
        <v>1</v>
      </c>
      <c r="O6">
        <f t="shared" si="2"/>
        <v>1.7336571971697119</v>
      </c>
      <c r="P6">
        <f t="shared" si="3"/>
        <v>0.6029530595754059</v>
      </c>
    </row>
    <row r="7" spans="1:16">
      <c r="A7" s="17" t="s">
        <v>79</v>
      </c>
      <c r="B7" s="17"/>
      <c r="C7" s="17"/>
      <c r="D7" s="17">
        <v>55.14</v>
      </c>
      <c r="E7">
        <f t="shared" si="0"/>
        <v>44.86</v>
      </c>
      <c r="F7" s="17">
        <v>0.228212</v>
      </c>
      <c r="G7" s="17">
        <v>0.118078</v>
      </c>
      <c r="H7" s="17">
        <v>0.43298500000000001</v>
      </c>
      <c r="J7" s="17" t="s">
        <v>79</v>
      </c>
      <c r="K7" s="17"/>
      <c r="L7" s="17"/>
      <c r="M7">
        <f t="shared" si="1"/>
        <v>0.5514</v>
      </c>
      <c r="N7">
        <v>1</v>
      </c>
      <c r="O7">
        <f t="shared" si="2"/>
        <v>1.9327224377106658</v>
      </c>
      <c r="P7">
        <f t="shared" si="3"/>
        <v>0.52706675750892062</v>
      </c>
    </row>
    <row r="8" spans="1:16">
      <c r="A8" s="17" t="s">
        <v>19</v>
      </c>
      <c r="B8" s="17"/>
      <c r="C8" s="17"/>
      <c r="D8" s="17">
        <v>50.24</v>
      </c>
      <c r="E8">
        <f t="shared" si="0"/>
        <v>49.76</v>
      </c>
      <c r="F8" s="17">
        <v>0.110365</v>
      </c>
      <c r="G8" s="3">
        <v>5.9354999999999998E-2</v>
      </c>
      <c r="H8" s="3">
        <v>0.169464</v>
      </c>
      <c r="J8" s="17" t="s">
        <v>19</v>
      </c>
      <c r="K8" s="17"/>
      <c r="L8" s="17"/>
      <c r="M8">
        <f t="shared" si="1"/>
        <v>0.50240000000000007</v>
      </c>
      <c r="N8">
        <v>1</v>
      </c>
      <c r="O8">
        <f t="shared" si="2"/>
        <v>1.8594052733552355</v>
      </c>
      <c r="P8">
        <f t="shared" si="3"/>
        <v>0.65125926450455551</v>
      </c>
    </row>
    <row r="9" spans="1:16">
      <c r="A9" s="17" t="s">
        <v>20</v>
      </c>
      <c r="B9" s="17"/>
      <c r="C9" s="17"/>
      <c r="D9" s="17">
        <v>60.35</v>
      </c>
      <c r="E9">
        <f t="shared" si="0"/>
        <v>39.65</v>
      </c>
      <c r="F9" s="17">
        <v>0.38190200000000002</v>
      </c>
      <c r="G9" s="17">
        <v>0.190744</v>
      </c>
      <c r="H9" s="17">
        <v>0.733788</v>
      </c>
      <c r="J9" s="17" t="s">
        <v>20</v>
      </c>
      <c r="K9" s="17"/>
      <c r="L9" s="17"/>
      <c r="M9">
        <f t="shared" si="1"/>
        <v>0.60350000000000004</v>
      </c>
      <c r="N9">
        <v>1</v>
      </c>
      <c r="O9">
        <f t="shared" si="2"/>
        <v>2.0021704483496205</v>
      </c>
      <c r="P9">
        <f t="shared" si="3"/>
        <v>0.52045277382568267</v>
      </c>
    </row>
    <row r="10" spans="1:16">
      <c r="A10" t="s">
        <v>21</v>
      </c>
      <c r="D10">
        <v>41.82</v>
      </c>
      <c r="E10">
        <f t="shared" si="0"/>
        <v>58.18</v>
      </c>
      <c r="F10">
        <v>8.0473000000000003E-2</v>
      </c>
      <c r="G10">
        <v>5.0250000000000003E-2</v>
      </c>
      <c r="H10">
        <v>0.18909200000000001</v>
      </c>
      <c r="J10" t="s">
        <v>21</v>
      </c>
      <c r="M10">
        <f t="shared" si="1"/>
        <v>0.41820000000000002</v>
      </c>
      <c r="N10">
        <v>1</v>
      </c>
      <c r="O10">
        <f t="shared" si="2"/>
        <v>1.6014527363184079</v>
      </c>
      <c r="P10">
        <f t="shared" si="3"/>
        <v>0.42557591013897994</v>
      </c>
    </row>
    <row r="11" spans="1:16">
      <c r="A11" s="17" t="s">
        <v>22</v>
      </c>
      <c r="B11" s="17"/>
      <c r="C11" s="17"/>
      <c r="D11" s="17">
        <v>45.06</v>
      </c>
      <c r="E11">
        <f t="shared" si="0"/>
        <v>54.94</v>
      </c>
      <c r="F11" s="17">
        <v>0.29783999999999999</v>
      </c>
      <c r="G11" s="3">
        <v>0.18057899999999999</v>
      </c>
      <c r="H11" s="3">
        <v>0.47630699999999998</v>
      </c>
      <c r="J11" s="17" t="s">
        <v>22</v>
      </c>
      <c r="K11" s="17"/>
      <c r="L11" s="17"/>
      <c r="M11">
        <f t="shared" si="1"/>
        <v>0.4506</v>
      </c>
      <c r="N11">
        <v>1</v>
      </c>
      <c r="O11">
        <f t="shared" si="2"/>
        <v>1.6493612214044824</v>
      </c>
      <c r="P11">
        <f t="shared" si="3"/>
        <v>0.62531098640162752</v>
      </c>
    </row>
    <row r="12" spans="1:16">
      <c r="A12" t="s">
        <v>23</v>
      </c>
      <c r="D12">
        <v>39.380000000000003</v>
      </c>
      <c r="E12">
        <f t="shared" si="0"/>
        <v>60.62</v>
      </c>
      <c r="F12">
        <v>3.5977000000000002E-2</v>
      </c>
      <c r="G12">
        <v>1.6521999999999998E-2</v>
      </c>
      <c r="H12">
        <v>6.8798999999999999E-2</v>
      </c>
      <c r="J12" t="s">
        <v>23</v>
      </c>
      <c r="M12">
        <f t="shared" si="1"/>
        <v>0.39380000000000004</v>
      </c>
      <c r="N12">
        <v>1</v>
      </c>
      <c r="O12">
        <f t="shared" si="2"/>
        <v>2.1775208812492437</v>
      </c>
      <c r="P12">
        <f t="shared" si="3"/>
        <v>0.52292911234174921</v>
      </c>
    </row>
    <row r="13" spans="1:16">
      <c r="A13" t="s">
        <v>24</v>
      </c>
      <c r="D13">
        <v>47.16</v>
      </c>
      <c r="E13">
        <f t="shared" si="0"/>
        <v>52.84</v>
      </c>
      <c r="F13">
        <v>0.17399000000000001</v>
      </c>
      <c r="G13">
        <v>9.5482999999999998E-2</v>
      </c>
      <c r="H13">
        <v>0.34692099999999998</v>
      </c>
      <c r="J13" t="s">
        <v>24</v>
      </c>
      <c r="M13">
        <f t="shared" si="1"/>
        <v>0.47159999999999996</v>
      </c>
      <c r="N13">
        <v>1</v>
      </c>
      <c r="O13">
        <f t="shared" si="2"/>
        <v>1.8222091890703058</v>
      </c>
      <c r="P13">
        <f t="shared" si="3"/>
        <v>0.50152628408196687</v>
      </c>
    </row>
    <row r="14" spans="1:16">
      <c r="A14" s="17" t="s">
        <v>25</v>
      </c>
      <c r="B14" s="17"/>
      <c r="C14" s="17"/>
      <c r="D14" s="17">
        <v>36.270000000000003</v>
      </c>
      <c r="E14">
        <f t="shared" si="0"/>
        <v>63.73</v>
      </c>
      <c r="F14" s="17">
        <v>0.229405</v>
      </c>
      <c r="G14" s="5">
        <v>0.112597</v>
      </c>
      <c r="H14" s="3">
        <v>0.48654599999999998</v>
      </c>
      <c r="J14" s="17" t="s">
        <v>25</v>
      </c>
      <c r="K14" s="17"/>
      <c r="L14" s="17"/>
      <c r="M14">
        <f t="shared" si="1"/>
        <v>0.36270000000000002</v>
      </c>
      <c r="N14">
        <v>1</v>
      </c>
      <c r="O14">
        <f t="shared" si="2"/>
        <v>2.0373988649786408</v>
      </c>
      <c r="P14">
        <f t="shared" si="3"/>
        <v>0.47149704241736651</v>
      </c>
    </row>
    <row r="15" spans="1:16">
      <c r="A15" t="s">
        <v>33</v>
      </c>
      <c r="D15">
        <v>8.5299999999999994</v>
      </c>
      <c r="E15">
        <f t="shared" si="0"/>
        <v>91.47</v>
      </c>
      <c r="F15">
        <v>2.1385000000000001E-2</v>
      </c>
      <c r="G15">
        <v>2.1363E-2</v>
      </c>
      <c r="H15">
        <v>0.174097</v>
      </c>
      <c r="J15" t="s">
        <v>33</v>
      </c>
      <c r="M15">
        <f t="shared" si="1"/>
        <v>8.5299999999999987E-2</v>
      </c>
      <c r="N15">
        <v>1</v>
      </c>
      <c r="O15">
        <f t="shared" si="2"/>
        <v>1.0010298179094697</v>
      </c>
      <c r="P15">
        <f t="shared" si="3"/>
        <v>0.12283382252422501</v>
      </c>
    </row>
    <row r="16" spans="1:16">
      <c r="A16" s="17" t="s">
        <v>34</v>
      </c>
      <c r="B16" s="17"/>
      <c r="C16" s="17"/>
      <c r="D16" s="17">
        <v>55.71</v>
      </c>
      <c r="E16">
        <f t="shared" si="0"/>
        <v>44.29</v>
      </c>
      <c r="F16" s="17">
        <v>0.395343</v>
      </c>
      <c r="G16" s="17">
        <v>0.193744</v>
      </c>
      <c r="H16" s="17">
        <v>0.49210500000000001</v>
      </c>
      <c r="J16" s="17" t="s">
        <v>34</v>
      </c>
      <c r="K16" s="17"/>
      <c r="L16" s="17"/>
      <c r="M16">
        <f t="shared" si="1"/>
        <v>0.55710000000000004</v>
      </c>
      <c r="N16">
        <v>1</v>
      </c>
      <c r="O16">
        <f t="shared" si="2"/>
        <v>2.0405431910149474</v>
      </c>
      <c r="P16">
        <f t="shared" si="3"/>
        <v>0.80337123174932179</v>
      </c>
    </row>
    <row r="17" spans="1:16">
      <c r="A17" s="17" t="s">
        <v>35</v>
      </c>
      <c r="B17" s="17"/>
      <c r="C17" s="17"/>
      <c r="D17" s="17">
        <v>32.75</v>
      </c>
      <c r="E17">
        <f t="shared" si="0"/>
        <v>67.25</v>
      </c>
      <c r="F17" s="17">
        <v>0.51988699999999999</v>
      </c>
      <c r="G17" s="17">
        <v>0.36450100000000002</v>
      </c>
      <c r="H17" s="17">
        <v>0.63039900000000004</v>
      </c>
      <c r="J17" s="17" t="s">
        <v>35</v>
      </c>
      <c r="K17" s="17"/>
      <c r="L17" s="17"/>
      <c r="M17">
        <f t="shared" si="1"/>
        <v>0.32750000000000001</v>
      </c>
      <c r="N17">
        <v>1</v>
      </c>
      <c r="O17">
        <f t="shared" si="2"/>
        <v>1.426297870239039</v>
      </c>
      <c r="P17">
        <f t="shared" si="3"/>
        <v>0.82469515338698185</v>
      </c>
    </row>
    <row r="18" spans="1:16">
      <c r="A18" s="17" t="s">
        <v>37</v>
      </c>
      <c r="B18" s="17"/>
      <c r="C18" s="17"/>
      <c r="D18" s="17">
        <v>39.380000000000003</v>
      </c>
      <c r="E18">
        <f t="shared" si="0"/>
        <v>60.62</v>
      </c>
      <c r="F18" s="17">
        <v>0.65564900000000004</v>
      </c>
      <c r="G18" s="17">
        <v>0.41104200000000002</v>
      </c>
      <c r="H18" s="17">
        <v>0.61541800000000002</v>
      </c>
      <c r="J18" s="17" t="s">
        <v>37</v>
      </c>
      <c r="K18" s="17"/>
      <c r="L18" s="17"/>
      <c r="M18">
        <f t="shared" si="1"/>
        <v>0.39380000000000004</v>
      </c>
      <c r="N18">
        <v>1</v>
      </c>
      <c r="O18">
        <f t="shared" si="2"/>
        <v>1.5950900394606877</v>
      </c>
      <c r="P18">
        <f t="shared" si="3"/>
        <v>1.0653718285782996</v>
      </c>
    </row>
    <row r="19" spans="1:16">
      <c r="A19" s="17" t="s">
        <v>38</v>
      </c>
      <c r="B19" s="17"/>
      <c r="C19" s="17"/>
      <c r="D19" s="17">
        <v>15.61</v>
      </c>
      <c r="E19">
        <f t="shared" si="0"/>
        <v>84.39</v>
      </c>
      <c r="F19" s="17">
        <v>0.86025099999999999</v>
      </c>
      <c r="G19" s="17">
        <v>0.56863900000000001</v>
      </c>
      <c r="H19" s="17">
        <v>0.80848600000000004</v>
      </c>
      <c r="J19" s="17" t="s">
        <v>38</v>
      </c>
      <c r="K19" s="17"/>
      <c r="L19" s="17"/>
      <c r="M19">
        <f t="shared" si="1"/>
        <v>0.15609999999999999</v>
      </c>
      <c r="N19">
        <v>1</v>
      </c>
      <c r="O19">
        <f t="shared" si="2"/>
        <v>1.5128244809096807</v>
      </c>
      <c r="P19">
        <f t="shared" si="3"/>
        <v>1.0640270827200471</v>
      </c>
    </row>
    <row r="20" spans="1:16">
      <c r="A20" s="17" t="s">
        <v>39</v>
      </c>
      <c r="B20" s="17"/>
      <c r="C20" s="17"/>
      <c r="D20" s="17">
        <v>47.57</v>
      </c>
      <c r="E20">
        <f t="shared" si="0"/>
        <v>52.43</v>
      </c>
      <c r="F20" s="17">
        <v>0.63654599999999995</v>
      </c>
      <c r="G20" s="17">
        <v>0.36419299999999999</v>
      </c>
      <c r="H20" s="17">
        <v>0.55674900000000005</v>
      </c>
      <c r="J20" s="17" t="s">
        <v>39</v>
      </c>
      <c r="K20" s="17"/>
      <c r="L20" s="17"/>
      <c r="M20">
        <f t="shared" si="1"/>
        <v>0.47570000000000001</v>
      </c>
      <c r="N20">
        <v>1</v>
      </c>
      <c r="O20">
        <f t="shared" si="2"/>
        <v>1.747826015327038</v>
      </c>
      <c r="P20">
        <f t="shared" si="3"/>
        <v>1.1433267055710921</v>
      </c>
    </row>
    <row r="21" spans="1:16">
      <c r="A21" s="17" t="s">
        <v>40</v>
      </c>
      <c r="B21" s="17"/>
      <c r="C21" s="17"/>
      <c r="D21" s="17">
        <v>36.24</v>
      </c>
      <c r="E21">
        <f t="shared" si="0"/>
        <v>63.76</v>
      </c>
      <c r="F21" s="17">
        <v>0.372504</v>
      </c>
      <c r="G21" s="17">
        <v>0.237709</v>
      </c>
      <c r="H21" s="17">
        <v>0.42665999999999998</v>
      </c>
      <c r="J21" s="17" t="s">
        <v>40</v>
      </c>
      <c r="K21" s="17"/>
      <c r="L21" s="17"/>
      <c r="M21">
        <f t="shared" si="1"/>
        <v>0.3624</v>
      </c>
      <c r="N21">
        <v>1</v>
      </c>
      <c r="O21">
        <f t="shared" si="2"/>
        <v>1.5670588829198726</v>
      </c>
      <c r="P21">
        <f t="shared" si="3"/>
        <v>0.87306989171705807</v>
      </c>
    </row>
    <row r="22" spans="1:16">
      <c r="A22" s="17" t="s">
        <v>41</v>
      </c>
      <c r="B22" s="17"/>
      <c r="C22" s="17"/>
      <c r="D22" s="17">
        <v>31.3</v>
      </c>
      <c r="E22">
        <f t="shared" si="0"/>
        <v>68.7</v>
      </c>
      <c r="F22" s="17">
        <v>1.5443450000000001</v>
      </c>
      <c r="G22" s="17">
        <v>1.106714</v>
      </c>
      <c r="H22" s="17">
        <v>1.989735</v>
      </c>
      <c r="J22" s="17" t="s">
        <v>41</v>
      </c>
      <c r="K22" s="17"/>
      <c r="L22" s="17"/>
      <c r="M22">
        <f t="shared" si="1"/>
        <v>0.313</v>
      </c>
      <c r="N22">
        <v>1</v>
      </c>
      <c r="O22">
        <f t="shared" si="2"/>
        <v>1.3954327857061537</v>
      </c>
      <c r="P22">
        <f t="shared" si="3"/>
        <v>0.77615612129253397</v>
      </c>
    </row>
    <row r="23" spans="1:16">
      <c r="A23" s="17" t="s">
        <v>42</v>
      </c>
      <c r="B23" s="17"/>
      <c r="C23" s="17"/>
      <c r="D23" s="17">
        <v>31.93</v>
      </c>
      <c r="E23">
        <f t="shared" si="0"/>
        <v>68.069999999999993</v>
      </c>
      <c r="F23" s="17">
        <v>0.97741900000000004</v>
      </c>
      <c r="G23" s="17">
        <v>0.75824400000000003</v>
      </c>
      <c r="H23" s="17">
        <v>1.7765249999999999</v>
      </c>
      <c r="J23" s="17" t="s">
        <v>42</v>
      </c>
      <c r="K23" s="17"/>
      <c r="L23" s="17"/>
      <c r="M23">
        <f t="shared" si="1"/>
        <v>0.31929999999999997</v>
      </c>
      <c r="N23">
        <v>1</v>
      </c>
      <c r="O23">
        <f t="shared" si="2"/>
        <v>1.2890560294575362</v>
      </c>
      <c r="P23">
        <f t="shared" si="3"/>
        <v>0.55018589662402728</v>
      </c>
    </row>
    <row r="24" spans="1:16">
      <c r="J24" s="21" t="s">
        <v>80</v>
      </c>
      <c r="M24">
        <f>GEOMEAN(M2:M23)</f>
        <v>0.39209203922873426</v>
      </c>
      <c r="N24">
        <f t="shared" ref="N24:P24" si="4">GEOMEAN(N2:N23)</f>
        <v>1</v>
      </c>
      <c r="O24">
        <f t="shared" si="4"/>
        <v>1.6957580103288334</v>
      </c>
      <c r="P24">
        <f t="shared" si="4"/>
        <v>0.60835616780889512</v>
      </c>
    </row>
  </sheetData>
  <phoneticPr fontId="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CFAA88-13DA-4B7F-94C7-E0660721DC4C}">
  <dimension ref="A1:H48"/>
  <sheetViews>
    <sheetView topLeftCell="A16" zoomScale="85" zoomScaleNormal="85" workbookViewId="0">
      <selection activeCell="P48" sqref="P48"/>
    </sheetView>
  </sheetViews>
  <sheetFormatPr defaultRowHeight="16.5"/>
  <cols>
    <col min="1" max="5" width="18.625" customWidth="1"/>
  </cols>
  <sheetData>
    <row r="1" spans="1:8">
      <c r="A1" s="17"/>
      <c r="B1" s="17" t="s">
        <v>81</v>
      </c>
      <c r="C1" s="17" t="s">
        <v>82</v>
      </c>
      <c r="D1" s="17" t="s">
        <v>83</v>
      </c>
      <c r="E1" s="17" t="s">
        <v>84</v>
      </c>
      <c r="F1" s="21" t="s">
        <v>85</v>
      </c>
    </row>
    <row r="2" spans="1:8">
      <c r="A2" t="s">
        <v>13</v>
      </c>
      <c r="B2">
        <v>7.5170000000000002E-3</v>
      </c>
      <c r="C2">
        <v>8.1630000000000001E-3</v>
      </c>
      <c r="D2">
        <v>5.1149999999999998E-3</v>
      </c>
      <c r="E2">
        <v>5.2509999999999996E-3</v>
      </c>
    </row>
    <row r="3" spans="1:8">
      <c r="A3" t="s">
        <v>14</v>
      </c>
      <c r="B3">
        <v>8.4863999999999995E-2</v>
      </c>
      <c r="C3">
        <v>9.5672999999999994E-2</v>
      </c>
      <c r="D3">
        <v>4.5138999999999999E-2</v>
      </c>
      <c r="E3">
        <v>4.7882000000000001E-2</v>
      </c>
    </row>
    <row r="4" spans="1:8">
      <c r="A4" s="17" t="s">
        <v>15</v>
      </c>
      <c r="B4" s="17">
        <v>8.1633999999999998E-2</v>
      </c>
      <c r="C4" s="17">
        <v>9.1443999999999998E-2</v>
      </c>
      <c r="D4" s="17">
        <v>4.6339999999999999E-2</v>
      </c>
      <c r="E4" s="17">
        <v>4.4130000000000003E-2</v>
      </c>
      <c r="F4">
        <v>66.430000000000007</v>
      </c>
      <c r="H4" s="3"/>
    </row>
    <row r="5" spans="1:8">
      <c r="A5" s="17" t="s">
        <v>16</v>
      </c>
      <c r="B5" s="17">
        <v>4.4962000000000002E-2</v>
      </c>
      <c r="C5" s="17">
        <v>4.7109999999999999E-2</v>
      </c>
      <c r="D5" s="17">
        <v>2.273E-2</v>
      </c>
      <c r="E5" s="5">
        <v>2.1776E-2</v>
      </c>
      <c r="F5">
        <v>53.83</v>
      </c>
      <c r="H5" s="3"/>
    </row>
    <row r="6" spans="1:8">
      <c r="A6" s="17" t="s">
        <v>17</v>
      </c>
      <c r="B6" s="17">
        <v>0.106291</v>
      </c>
      <c r="C6" s="17">
        <v>0.114912</v>
      </c>
      <c r="D6" s="17">
        <v>6.4700999999999995E-2</v>
      </c>
      <c r="E6" s="17">
        <v>6.1282999999999997E-2</v>
      </c>
      <c r="F6">
        <v>64.52</v>
      </c>
      <c r="H6" s="5"/>
    </row>
    <row r="7" spans="1:8">
      <c r="A7" s="17" t="s">
        <v>79</v>
      </c>
      <c r="B7" s="17">
        <v>0.20292199999999999</v>
      </c>
      <c r="C7" s="17">
        <v>0.228212</v>
      </c>
      <c r="D7" s="17">
        <v>0.113104</v>
      </c>
      <c r="E7" s="17">
        <v>0.10807799999999999</v>
      </c>
      <c r="F7">
        <v>67.430000000000007</v>
      </c>
      <c r="H7" s="3"/>
    </row>
    <row r="8" spans="1:8">
      <c r="A8" s="17" t="s">
        <v>19</v>
      </c>
      <c r="B8" s="17">
        <v>0.108405</v>
      </c>
      <c r="C8" s="17">
        <v>0.110365</v>
      </c>
      <c r="D8" s="17">
        <v>6.2745999999999996E-2</v>
      </c>
      <c r="E8" s="3">
        <v>6.1544000000000001E-2</v>
      </c>
      <c r="F8" s="21">
        <v>47.18</v>
      </c>
      <c r="H8" s="3"/>
    </row>
    <row r="9" spans="1:8">
      <c r="A9" s="17" t="s">
        <v>20</v>
      </c>
      <c r="B9" s="17">
        <v>0.34073300000000001</v>
      </c>
      <c r="C9" s="17">
        <v>0.38190200000000002</v>
      </c>
      <c r="D9" s="17">
        <v>0.18326500000000001</v>
      </c>
      <c r="E9" s="17">
        <v>0.190744</v>
      </c>
      <c r="F9">
        <v>56.87</v>
      </c>
      <c r="H9" s="5"/>
    </row>
    <row r="10" spans="1:8">
      <c r="A10" t="s">
        <v>21</v>
      </c>
      <c r="B10">
        <v>8.6861999999999995E-2</v>
      </c>
      <c r="C10">
        <v>8.0473000000000003E-2</v>
      </c>
      <c r="D10">
        <v>5.2117999999999998E-2</v>
      </c>
      <c r="E10">
        <v>5.0250000000000003E-2</v>
      </c>
    </row>
    <row r="11" spans="1:8">
      <c r="A11" s="17" t="s">
        <v>22</v>
      </c>
      <c r="B11" s="17">
        <v>0.280949</v>
      </c>
      <c r="C11" s="17">
        <v>0.29783999999999999</v>
      </c>
      <c r="D11" s="17">
        <v>0.18173900000000001</v>
      </c>
      <c r="E11" s="3">
        <v>0.17851900000000001</v>
      </c>
      <c r="F11">
        <v>48.96</v>
      </c>
      <c r="H11" s="3"/>
    </row>
    <row r="12" spans="1:8">
      <c r="A12" t="s">
        <v>23</v>
      </c>
      <c r="B12">
        <v>3.6815000000000001E-2</v>
      </c>
      <c r="C12">
        <v>3.5977000000000002E-2</v>
      </c>
      <c r="D12">
        <v>1.8405000000000001E-2</v>
      </c>
      <c r="E12">
        <v>1.6521999999999998E-2</v>
      </c>
    </row>
    <row r="13" spans="1:8">
      <c r="A13" t="s">
        <v>24</v>
      </c>
      <c r="B13">
        <v>0.15987000000000001</v>
      </c>
      <c r="C13">
        <v>0.17399000000000001</v>
      </c>
      <c r="D13">
        <v>9.1164999999999996E-2</v>
      </c>
      <c r="E13">
        <v>9.5482999999999998E-2</v>
      </c>
    </row>
    <row r="14" spans="1:8">
      <c r="A14" s="17" t="s">
        <v>25</v>
      </c>
      <c r="B14" s="17">
        <v>0.23990500000000001</v>
      </c>
      <c r="C14" s="17">
        <v>0.229405</v>
      </c>
      <c r="D14" s="17">
        <v>0.120546</v>
      </c>
      <c r="E14" s="5">
        <v>0.112597</v>
      </c>
      <c r="F14">
        <v>35.21</v>
      </c>
      <c r="H14" s="5"/>
    </row>
    <row r="15" spans="1:8">
      <c r="A15" t="s">
        <v>33</v>
      </c>
      <c r="B15">
        <v>1.8922999999999999E-2</v>
      </c>
      <c r="C15">
        <v>1.8887000000000001E-2</v>
      </c>
      <c r="D15">
        <v>1.8724999999999999E-2</v>
      </c>
      <c r="E15">
        <v>1.9987000000000001E-2</v>
      </c>
    </row>
    <row r="16" spans="1:8">
      <c r="A16" s="17" t="s">
        <v>34</v>
      </c>
      <c r="B16" s="17">
        <v>0.55349999999999999</v>
      </c>
      <c r="C16" s="17">
        <v>0.395343</v>
      </c>
      <c r="D16" s="17">
        <v>0.21177499999999999</v>
      </c>
      <c r="E16" s="17">
        <v>0.193744</v>
      </c>
      <c r="F16">
        <v>20.8</v>
      </c>
    </row>
    <row r="17" spans="1:6">
      <c r="A17" s="17" t="s">
        <v>35</v>
      </c>
      <c r="B17" s="17">
        <v>0.70226500000000003</v>
      </c>
      <c r="C17" s="17">
        <v>0.51988699999999999</v>
      </c>
      <c r="D17" s="17">
        <v>0.455511</v>
      </c>
      <c r="E17" s="17">
        <v>0.36450100000000002</v>
      </c>
      <c r="F17">
        <v>11.11</v>
      </c>
    </row>
    <row r="18" spans="1:6">
      <c r="A18" s="17" t="s">
        <v>37</v>
      </c>
      <c r="B18" s="17">
        <v>0.72914000000000001</v>
      </c>
      <c r="C18" s="17">
        <v>0.65564900000000004</v>
      </c>
      <c r="D18" s="17">
        <v>0.44917899999999999</v>
      </c>
      <c r="E18" s="17">
        <v>0.41104200000000002</v>
      </c>
      <c r="F18">
        <v>23.75</v>
      </c>
    </row>
    <row r="19" spans="1:6">
      <c r="A19" s="17" t="s">
        <v>38</v>
      </c>
      <c r="B19" s="17">
        <v>1.075183</v>
      </c>
      <c r="C19" s="17">
        <v>0.86025099999999999</v>
      </c>
      <c r="D19" s="17">
        <v>0.75173800000000002</v>
      </c>
      <c r="E19" s="17">
        <v>0.56863900000000001</v>
      </c>
      <c r="F19">
        <v>12.48</v>
      </c>
    </row>
    <row r="20" spans="1:6">
      <c r="A20" s="17" t="s">
        <v>39</v>
      </c>
      <c r="B20" s="17">
        <v>0.58913800000000005</v>
      </c>
      <c r="C20" s="17">
        <v>0.63654599999999995</v>
      </c>
      <c r="D20" s="17">
        <v>0.35300300000000001</v>
      </c>
      <c r="E20" s="17">
        <v>0.32419300000000001</v>
      </c>
      <c r="F20">
        <v>76.28</v>
      </c>
    </row>
    <row r="21" spans="1:6">
      <c r="A21" s="17" t="s">
        <v>40</v>
      </c>
      <c r="B21" s="17">
        <v>0.38307999999999998</v>
      </c>
      <c r="C21" s="17">
        <v>0.372504</v>
      </c>
      <c r="D21" s="17">
        <v>0.244722</v>
      </c>
      <c r="E21" s="17">
        <v>0.237709</v>
      </c>
      <c r="F21">
        <v>61.99</v>
      </c>
    </row>
    <row r="22" spans="1:6">
      <c r="A22" s="17" t="s">
        <v>41</v>
      </c>
      <c r="B22" s="17">
        <v>3.0348820000000001</v>
      </c>
      <c r="C22" s="17">
        <v>1.5443450000000001</v>
      </c>
      <c r="D22" s="17">
        <v>1.718825</v>
      </c>
      <c r="E22" s="17">
        <v>1.106714</v>
      </c>
      <c r="F22">
        <v>9.86</v>
      </c>
    </row>
    <row r="23" spans="1:6">
      <c r="A23" s="17" t="s">
        <v>42</v>
      </c>
      <c r="B23" s="17">
        <v>1.062306</v>
      </c>
      <c r="C23" s="17">
        <v>0.97741900000000004</v>
      </c>
      <c r="D23" s="17">
        <v>0.86219400000000002</v>
      </c>
      <c r="E23" s="17">
        <v>0.75824400000000003</v>
      </c>
      <c r="F23">
        <v>49.95</v>
      </c>
    </row>
    <row r="25" spans="1:6">
      <c r="A25" s="17"/>
      <c r="B25" s="17" t="s">
        <v>81</v>
      </c>
      <c r="C25" s="17" t="s">
        <v>82</v>
      </c>
      <c r="D25" s="17" t="s">
        <v>83</v>
      </c>
      <c r="E25" s="17" t="s">
        <v>84</v>
      </c>
    </row>
    <row r="26" spans="1:6">
      <c r="A26" t="s">
        <v>13</v>
      </c>
      <c r="B26">
        <v>1</v>
      </c>
      <c r="C26">
        <f>B2/C2</f>
        <v>0.92086242802891094</v>
      </c>
      <c r="D26">
        <f>B2/D2</f>
        <v>1.4695992179863149</v>
      </c>
      <c r="E26">
        <f>B2/E2</f>
        <v>1.4315368501237862</v>
      </c>
    </row>
    <row r="27" spans="1:6">
      <c r="A27" t="s">
        <v>14</v>
      </c>
      <c r="B27">
        <v>1</v>
      </c>
      <c r="C27">
        <f t="shared" ref="C27:C47" si="0">B3/C3</f>
        <v>0.8870214167006365</v>
      </c>
      <c r="D27">
        <f t="shared" ref="D27:D47" si="1">B3/D3</f>
        <v>1.8800593721615455</v>
      </c>
      <c r="E27">
        <f t="shared" ref="E27:E47" si="2">B3/E3</f>
        <v>1.7723570444008185</v>
      </c>
    </row>
    <row r="28" spans="1:6">
      <c r="A28" s="17" t="s">
        <v>15</v>
      </c>
      <c r="B28">
        <v>1</v>
      </c>
      <c r="C28">
        <f t="shared" si="0"/>
        <v>0.8927212282927256</v>
      </c>
      <c r="D28">
        <f t="shared" si="1"/>
        <v>1.7616314199395771</v>
      </c>
      <c r="E28">
        <f t="shared" si="2"/>
        <v>1.8498527079084521</v>
      </c>
    </row>
    <row r="29" spans="1:6">
      <c r="A29" s="17" t="s">
        <v>16</v>
      </c>
      <c r="B29">
        <v>1</v>
      </c>
      <c r="C29">
        <f t="shared" si="0"/>
        <v>0.95440458501379755</v>
      </c>
      <c r="D29">
        <f t="shared" si="1"/>
        <v>1.9780906291245051</v>
      </c>
      <c r="E29">
        <f t="shared" si="2"/>
        <v>2.0647501836884645</v>
      </c>
    </row>
    <row r="30" spans="1:6">
      <c r="A30" s="17" t="s">
        <v>17</v>
      </c>
      <c r="B30">
        <v>1</v>
      </c>
      <c r="C30">
        <f t="shared" si="0"/>
        <v>0.92497737399053181</v>
      </c>
      <c r="D30">
        <f t="shared" si="1"/>
        <v>1.6428030478663391</v>
      </c>
      <c r="E30">
        <f t="shared" si="2"/>
        <v>1.7344287975458121</v>
      </c>
    </row>
    <row r="31" spans="1:6">
      <c r="A31" s="17" t="s">
        <v>79</v>
      </c>
      <c r="B31">
        <v>1</v>
      </c>
      <c r="C31">
        <f t="shared" si="0"/>
        <v>0.88918198867719489</v>
      </c>
      <c r="D31">
        <f t="shared" si="1"/>
        <v>1.7941186872259161</v>
      </c>
      <c r="E31">
        <f t="shared" si="2"/>
        <v>1.877551398064361</v>
      </c>
    </row>
    <row r="32" spans="1:6">
      <c r="A32" s="17" t="s">
        <v>19</v>
      </c>
      <c r="B32">
        <v>1</v>
      </c>
      <c r="C32">
        <f t="shared" si="0"/>
        <v>0.98224074661350969</v>
      </c>
      <c r="D32">
        <f t="shared" si="1"/>
        <v>1.7276798521021262</v>
      </c>
      <c r="E32">
        <f t="shared" si="2"/>
        <v>1.761422721955024</v>
      </c>
    </row>
    <row r="33" spans="1:5">
      <c r="A33" s="17" t="s">
        <v>20</v>
      </c>
      <c r="B33">
        <v>1</v>
      </c>
      <c r="C33">
        <f t="shared" si="0"/>
        <v>0.89220009321763172</v>
      </c>
      <c r="D33">
        <f t="shared" si="1"/>
        <v>1.8592366245600633</v>
      </c>
      <c r="E33">
        <f t="shared" si="2"/>
        <v>1.786336660655119</v>
      </c>
    </row>
    <row r="34" spans="1:5">
      <c r="A34" t="s">
        <v>21</v>
      </c>
      <c r="B34">
        <v>1</v>
      </c>
      <c r="C34">
        <f t="shared" si="0"/>
        <v>1.0793930883650416</v>
      </c>
      <c r="D34">
        <f t="shared" si="1"/>
        <v>1.6666410836946928</v>
      </c>
      <c r="E34">
        <f t="shared" si="2"/>
        <v>1.7285970149253729</v>
      </c>
    </row>
    <row r="35" spans="1:5">
      <c r="A35" s="17" t="s">
        <v>22</v>
      </c>
      <c r="B35">
        <v>1</v>
      </c>
      <c r="C35">
        <f t="shared" si="0"/>
        <v>0.94328834273435402</v>
      </c>
      <c r="D35">
        <f t="shared" si="1"/>
        <v>1.5458927362866528</v>
      </c>
      <c r="E35">
        <f t="shared" si="2"/>
        <v>1.5737764607688818</v>
      </c>
    </row>
    <row r="36" spans="1:5">
      <c r="A36" t="s">
        <v>23</v>
      </c>
      <c r="B36">
        <v>1</v>
      </c>
      <c r="C36">
        <f t="shared" si="0"/>
        <v>1.0232926591989326</v>
      </c>
      <c r="D36">
        <f t="shared" si="1"/>
        <v>2.0002716653083401</v>
      </c>
      <c r="E36">
        <f t="shared" si="2"/>
        <v>2.2282411330347416</v>
      </c>
    </row>
    <row r="37" spans="1:5">
      <c r="A37" t="s">
        <v>24</v>
      </c>
      <c r="B37">
        <v>1</v>
      </c>
      <c r="C37">
        <f t="shared" si="0"/>
        <v>0.91884591068452215</v>
      </c>
      <c r="D37">
        <f t="shared" si="1"/>
        <v>1.7536335216365933</v>
      </c>
      <c r="E37">
        <f t="shared" si="2"/>
        <v>1.6743294617890097</v>
      </c>
    </row>
    <row r="38" spans="1:5">
      <c r="A38" s="17" t="s">
        <v>25</v>
      </c>
      <c r="B38">
        <v>1</v>
      </c>
      <c r="C38">
        <f t="shared" si="0"/>
        <v>1.0457705804145507</v>
      </c>
      <c r="D38">
        <f t="shared" si="1"/>
        <v>1.9901531365619765</v>
      </c>
      <c r="E38">
        <f t="shared" si="2"/>
        <v>2.1306517935646596</v>
      </c>
    </row>
    <row r="39" spans="1:5">
      <c r="A39" t="s">
        <v>33</v>
      </c>
      <c r="B39">
        <v>1</v>
      </c>
      <c r="C39">
        <f t="shared" si="0"/>
        <v>1.0019060729602371</v>
      </c>
      <c r="D39">
        <f t="shared" si="1"/>
        <v>1.0105740987983978</v>
      </c>
      <c r="E39">
        <f t="shared" si="2"/>
        <v>0.94676539750838029</v>
      </c>
    </row>
    <row r="40" spans="1:5">
      <c r="A40" s="17" t="s">
        <v>34</v>
      </c>
      <c r="B40">
        <v>1</v>
      </c>
      <c r="C40">
        <f t="shared" si="0"/>
        <v>1.4000500830924032</v>
      </c>
      <c r="D40">
        <f t="shared" si="1"/>
        <v>2.6136229488844291</v>
      </c>
      <c r="E40">
        <f t="shared" si="2"/>
        <v>2.8568626641341153</v>
      </c>
    </row>
    <row r="41" spans="1:5">
      <c r="A41" s="17" t="s">
        <v>35</v>
      </c>
      <c r="B41">
        <v>1</v>
      </c>
      <c r="C41">
        <f t="shared" si="0"/>
        <v>1.350803155301056</v>
      </c>
      <c r="D41">
        <f t="shared" si="1"/>
        <v>1.5417081036462348</v>
      </c>
      <c r="E41">
        <f t="shared" si="2"/>
        <v>1.9266476635180698</v>
      </c>
    </row>
    <row r="42" spans="1:5">
      <c r="A42" s="17" t="s">
        <v>37</v>
      </c>
      <c r="B42">
        <v>1</v>
      </c>
      <c r="C42">
        <f t="shared" si="0"/>
        <v>1.112088937831065</v>
      </c>
      <c r="D42">
        <f t="shared" si="1"/>
        <v>1.6232726819374905</v>
      </c>
      <c r="E42">
        <f t="shared" si="2"/>
        <v>1.7738819877287479</v>
      </c>
    </row>
    <row r="43" spans="1:5">
      <c r="A43" s="17" t="s">
        <v>38</v>
      </c>
      <c r="B43">
        <v>1</v>
      </c>
      <c r="C43">
        <f t="shared" si="0"/>
        <v>1.249848009476304</v>
      </c>
      <c r="D43">
        <f t="shared" si="1"/>
        <v>1.4302629373531734</v>
      </c>
      <c r="E43">
        <f t="shared" si="2"/>
        <v>1.8908006661519874</v>
      </c>
    </row>
    <row r="44" spans="1:5">
      <c r="A44" s="17" t="s">
        <v>39</v>
      </c>
      <c r="B44">
        <v>1</v>
      </c>
      <c r="C44">
        <f t="shared" si="0"/>
        <v>0.92552305724959405</v>
      </c>
      <c r="D44">
        <f t="shared" si="1"/>
        <v>1.6689319920793875</v>
      </c>
      <c r="E44">
        <f t="shared" si="2"/>
        <v>1.8172446659860022</v>
      </c>
    </row>
    <row r="45" spans="1:5">
      <c r="A45" s="17" t="s">
        <v>40</v>
      </c>
      <c r="B45">
        <v>1</v>
      </c>
      <c r="C45">
        <f t="shared" si="0"/>
        <v>1.0283916414320382</v>
      </c>
      <c r="D45">
        <f t="shared" si="1"/>
        <v>1.5653680502774576</v>
      </c>
      <c r="E45">
        <f t="shared" si="2"/>
        <v>1.611550256826624</v>
      </c>
    </row>
    <row r="46" spans="1:5">
      <c r="A46" s="17" t="s">
        <v>41</v>
      </c>
      <c r="B46">
        <v>1</v>
      </c>
      <c r="C46">
        <f t="shared" si="0"/>
        <v>1.9651580443488987</v>
      </c>
      <c r="D46">
        <f t="shared" si="1"/>
        <v>1.7656724797463383</v>
      </c>
      <c r="E46">
        <f t="shared" si="2"/>
        <v>2.7422459641786405</v>
      </c>
    </row>
    <row r="47" spans="1:5">
      <c r="A47" s="17" t="s">
        <v>42</v>
      </c>
      <c r="B47">
        <v>1</v>
      </c>
      <c r="C47">
        <f t="shared" si="0"/>
        <v>1.0868481173376003</v>
      </c>
      <c r="D47">
        <f t="shared" si="1"/>
        <v>1.2320962567589195</v>
      </c>
      <c r="E47">
        <f t="shared" si="2"/>
        <v>1.4010081187586054</v>
      </c>
    </row>
    <row r="48" spans="1:5">
      <c r="A48" s="21" t="s">
        <v>80</v>
      </c>
      <c r="B48">
        <v>1</v>
      </c>
      <c r="C48">
        <f>GEOMEAN(C26:C47)</f>
        <v>1.0459843135643583</v>
      </c>
      <c r="D48">
        <f t="shared" ref="D48:E48" si="3">GEOMEAN(D26:D47)</f>
        <v>1.6779138649715524</v>
      </c>
      <c r="E48">
        <f t="shared" si="3"/>
        <v>1.8018094339043917</v>
      </c>
    </row>
  </sheetData>
  <phoneticPr fontId="2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69506-2CD4-4829-9A06-953347224CEC}">
  <dimension ref="A1:K24"/>
  <sheetViews>
    <sheetView zoomScaleNormal="100" workbookViewId="0">
      <selection activeCell="H26" sqref="H26"/>
    </sheetView>
  </sheetViews>
  <sheetFormatPr defaultRowHeight="16.5"/>
  <cols>
    <col min="1" max="4" width="18.625" customWidth="1"/>
    <col min="9" max="10" width="15.125" customWidth="1"/>
    <col min="11" max="11" width="12.75" customWidth="1"/>
  </cols>
  <sheetData>
    <row r="1" spans="1:11">
      <c r="B1" t="s">
        <v>86</v>
      </c>
      <c r="C1" t="s">
        <v>87</v>
      </c>
      <c r="D1" t="s">
        <v>88</v>
      </c>
      <c r="E1" t="s">
        <v>89</v>
      </c>
      <c r="H1" t="s">
        <v>90</v>
      </c>
      <c r="I1" s="17"/>
      <c r="J1" s="17" t="s">
        <v>91</v>
      </c>
      <c r="K1" s="17" t="s">
        <v>89</v>
      </c>
    </row>
    <row r="2" spans="1:11">
      <c r="A2" t="s">
        <v>13</v>
      </c>
      <c r="B2">
        <v>2.7837000000000001E-2</v>
      </c>
      <c r="C2">
        <v>2.5576000000000002E-2</v>
      </c>
      <c r="D2">
        <f>B2/C2</f>
        <v>1.0884031904910854</v>
      </c>
      <c r="E2">
        <v>0.18867900000000001</v>
      </c>
      <c r="I2" s="17" t="s">
        <v>13</v>
      </c>
      <c r="J2" s="17">
        <f>B2/C2</f>
        <v>1.0884031904910854</v>
      </c>
      <c r="K2" s="17">
        <v>0.18867900000000001</v>
      </c>
    </row>
    <row r="3" spans="1:11">
      <c r="A3" t="s">
        <v>14</v>
      </c>
      <c r="B3">
        <v>5.3827E-2</v>
      </c>
      <c r="C3">
        <v>5.2066000000000001E-2</v>
      </c>
      <c r="D3">
        <f t="shared" ref="D3:D23" si="0">B3/C3</f>
        <v>1.0338224561133944</v>
      </c>
      <c r="E3">
        <v>0.21864700000000001</v>
      </c>
      <c r="I3" s="17" t="s">
        <v>14</v>
      </c>
      <c r="J3" s="17">
        <f t="shared" ref="J3:J23" si="1">B3/C3</f>
        <v>1.0338224561133944</v>
      </c>
      <c r="K3" s="17">
        <v>0.21864700000000001</v>
      </c>
    </row>
    <row r="4" spans="1:11">
      <c r="A4" t="s">
        <v>15</v>
      </c>
      <c r="B4">
        <v>4.4645999999999998E-2</v>
      </c>
      <c r="C4">
        <v>3.5852000000000002E-2</v>
      </c>
      <c r="D4">
        <f t="shared" si="0"/>
        <v>1.2452861765034027</v>
      </c>
      <c r="E4">
        <v>0.25420199999999998</v>
      </c>
      <c r="I4" s="17" t="s">
        <v>15</v>
      </c>
      <c r="J4" s="17">
        <f t="shared" si="1"/>
        <v>1.2452861765034027</v>
      </c>
      <c r="K4" s="17">
        <v>0.25420199999999998</v>
      </c>
    </row>
    <row r="5" spans="1:11">
      <c r="A5" t="s">
        <v>16</v>
      </c>
      <c r="B5">
        <v>4.2645000000000002E-2</v>
      </c>
      <c r="C5">
        <v>3.6761000000000002E-2</v>
      </c>
      <c r="D5">
        <f t="shared" si="0"/>
        <v>1.1600609341421615</v>
      </c>
      <c r="E5">
        <v>6.0703E-2</v>
      </c>
      <c r="I5" s="17" t="s">
        <v>16</v>
      </c>
      <c r="J5" s="17">
        <f t="shared" si="1"/>
        <v>1.1600609341421615</v>
      </c>
      <c r="K5" s="17">
        <v>6.0703E-2</v>
      </c>
    </row>
    <row r="6" spans="1:11">
      <c r="A6" t="s">
        <v>17</v>
      </c>
      <c r="B6">
        <v>7.6891000000000001E-2</v>
      </c>
      <c r="C6">
        <v>7.5116000000000002E-2</v>
      </c>
      <c r="D6">
        <f t="shared" si="0"/>
        <v>1.0236301187496673</v>
      </c>
      <c r="E6">
        <v>6.8754999999999997E-2</v>
      </c>
      <c r="I6" s="17" t="s">
        <v>17</v>
      </c>
      <c r="J6" s="17">
        <f t="shared" si="1"/>
        <v>1.0236301187496673</v>
      </c>
      <c r="K6" s="17">
        <v>6.8754999999999997E-2</v>
      </c>
    </row>
    <row r="7" spans="1:11">
      <c r="A7" t="s">
        <v>79</v>
      </c>
      <c r="B7">
        <v>0.1158</v>
      </c>
      <c r="C7">
        <v>0.105227</v>
      </c>
      <c r="D7">
        <f t="shared" si="0"/>
        <v>1.1004780141978769</v>
      </c>
      <c r="E7">
        <v>0.262598</v>
      </c>
      <c r="I7" s="17" t="s">
        <v>79</v>
      </c>
      <c r="J7" s="17">
        <f t="shared" si="1"/>
        <v>1.1004780141978769</v>
      </c>
      <c r="K7" s="17">
        <v>0.262598</v>
      </c>
    </row>
    <row r="8" spans="1:11">
      <c r="A8" t="s">
        <v>19</v>
      </c>
      <c r="B8">
        <v>9.3567999999999998E-2</v>
      </c>
      <c r="C8">
        <v>9.2270000000000005E-2</v>
      </c>
      <c r="D8">
        <f t="shared" si="0"/>
        <v>1.0140674108594343</v>
      </c>
      <c r="E8">
        <v>0.103448</v>
      </c>
      <c r="I8" s="17" t="s">
        <v>19</v>
      </c>
      <c r="J8" s="17">
        <f t="shared" si="1"/>
        <v>1.0140674108594343</v>
      </c>
      <c r="K8" s="17">
        <v>0.103448</v>
      </c>
    </row>
    <row r="9" spans="1:11">
      <c r="A9" t="s">
        <v>20</v>
      </c>
      <c r="B9">
        <v>0.15961500000000001</v>
      </c>
      <c r="C9">
        <v>0.13097600000000001</v>
      </c>
      <c r="D9">
        <f t="shared" si="0"/>
        <v>1.2186583801612509</v>
      </c>
      <c r="E9">
        <v>0.30109799999999998</v>
      </c>
      <c r="I9" s="17" t="s">
        <v>20</v>
      </c>
      <c r="J9" s="17">
        <f t="shared" si="1"/>
        <v>1.2186583801612509</v>
      </c>
      <c r="K9" s="17">
        <v>0.30109799999999998</v>
      </c>
    </row>
    <row r="10" spans="1:11">
      <c r="A10" t="s">
        <v>21</v>
      </c>
      <c r="B10">
        <v>9.6853999999999996E-2</v>
      </c>
      <c r="C10">
        <v>9.2880000000000004E-2</v>
      </c>
      <c r="D10">
        <f t="shared" si="0"/>
        <v>1.0427863910422048</v>
      </c>
      <c r="E10">
        <v>0.18226600000000001</v>
      </c>
      <c r="I10" s="17" t="s">
        <v>21</v>
      </c>
      <c r="J10" s="17">
        <f t="shared" si="1"/>
        <v>1.0427863910422048</v>
      </c>
      <c r="K10" s="17">
        <v>0.18226600000000001</v>
      </c>
    </row>
    <row r="11" spans="1:11">
      <c r="A11" t="s">
        <v>22</v>
      </c>
      <c r="B11">
        <v>0.179033</v>
      </c>
      <c r="C11">
        <v>0.17533699999999999</v>
      </c>
      <c r="D11">
        <f t="shared" si="0"/>
        <v>1.0210794070846427</v>
      </c>
      <c r="E11">
        <v>0.109777</v>
      </c>
      <c r="I11" s="17" t="s">
        <v>22</v>
      </c>
      <c r="J11" s="17">
        <f t="shared" si="1"/>
        <v>1.0210794070846427</v>
      </c>
      <c r="K11" s="17">
        <v>0.109777</v>
      </c>
    </row>
    <row r="12" spans="1:11">
      <c r="A12" t="s">
        <v>23</v>
      </c>
      <c r="B12">
        <v>8.5555000000000006E-2</v>
      </c>
      <c r="C12">
        <v>8.1390000000000004E-2</v>
      </c>
      <c r="D12">
        <f t="shared" si="0"/>
        <v>1.0511733628209854</v>
      </c>
      <c r="E12">
        <v>0.222222</v>
      </c>
      <c r="I12" s="17" t="s">
        <v>23</v>
      </c>
      <c r="J12" s="17">
        <f t="shared" si="1"/>
        <v>1.0511733628209854</v>
      </c>
      <c r="K12" s="17">
        <v>0.222222</v>
      </c>
    </row>
    <row r="13" spans="1:11">
      <c r="A13" t="s">
        <v>24</v>
      </c>
      <c r="B13">
        <v>0.36793399999999998</v>
      </c>
      <c r="C13">
        <v>0.32568999999999998</v>
      </c>
      <c r="D13">
        <f t="shared" si="0"/>
        <v>1.1297061623015752</v>
      </c>
      <c r="E13">
        <v>0.15057499999999999</v>
      </c>
      <c r="I13" s="17" t="s">
        <v>24</v>
      </c>
      <c r="J13" s="17">
        <f t="shared" si="1"/>
        <v>1.1297061623015752</v>
      </c>
      <c r="K13" s="17">
        <v>0.15057499999999999</v>
      </c>
    </row>
    <row r="14" spans="1:11">
      <c r="A14" t="s">
        <v>25</v>
      </c>
      <c r="B14">
        <v>0.24327199999999999</v>
      </c>
      <c r="C14">
        <v>0.23241300000000001</v>
      </c>
      <c r="D14">
        <f t="shared" si="0"/>
        <v>1.0467228597367617</v>
      </c>
      <c r="E14">
        <v>0.10422099999999999</v>
      </c>
      <c r="I14" s="17" t="s">
        <v>25</v>
      </c>
      <c r="J14" s="17">
        <f t="shared" si="1"/>
        <v>1.0467228597367617</v>
      </c>
      <c r="K14" s="17">
        <v>0.10422099999999999</v>
      </c>
    </row>
    <row r="15" spans="1:11">
      <c r="A15" t="s">
        <v>33</v>
      </c>
      <c r="B15">
        <v>0.222662</v>
      </c>
      <c r="C15">
        <v>0.21574399999999999</v>
      </c>
      <c r="D15">
        <f t="shared" si="0"/>
        <v>1.032065781667161</v>
      </c>
      <c r="E15">
        <v>0.33021800000000001</v>
      </c>
      <c r="I15" s="17" t="s">
        <v>33</v>
      </c>
      <c r="J15" s="17">
        <f t="shared" si="1"/>
        <v>1.032065781667161</v>
      </c>
      <c r="K15" s="17">
        <v>0.33021800000000001</v>
      </c>
    </row>
    <row r="16" spans="1:11">
      <c r="A16" t="s">
        <v>34</v>
      </c>
      <c r="B16">
        <v>0.60276099999999999</v>
      </c>
      <c r="C16">
        <v>0.52203900000000003</v>
      </c>
      <c r="D16">
        <f t="shared" si="0"/>
        <v>1.1546282940546586</v>
      </c>
      <c r="E16">
        <v>5.5167000000000001E-2</v>
      </c>
      <c r="I16" s="17" t="s">
        <v>34</v>
      </c>
      <c r="J16" s="17">
        <f t="shared" si="1"/>
        <v>1.1546282940546586</v>
      </c>
      <c r="K16" s="17">
        <v>5.5167000000000001E-2</v>
      </c>
    </row>
    <row r="17" spans="1:11">
      <c r="A17" t="s">
        <v>35</v>
      </c>
      <c r="B17">
        <v>0.71599999999999997</v>
      </c>
      <c r="C17">
        <v>0.70371700000000004</v>
      </c>
      <c r="D17">
        <f t="shared" si="0"/>
        <v>1.0174544596762618</v>
      </c>
      <c r="E17">
        <v>0.29193200000000002</v>
      </c>
      <c r="I17" s="17" t="s">
        <v>35</v>
      </c>
      <c r="J17" s="17">
        <f t="shared" si="1"/>
        <v>1.0174544596762618</v>
      </c>
      <c r="K17" s="17">
        <v>0.29193200000000002</v>
      </c>
    </row>
    <row r="18" spans="1:11">
      <c r="A18" t="s">
        <v>37</v>
      </c>
      <c r="B18">
        <v>1.5972109999999999</v>
      </c>
      <c r="C18">
        <v>1.5197639999999999</v>
      </c>
      <c r="D18">
        <f t="shared" si="0"/>
        <v>1.0509598858770177</v>
      </c>
      <c r="E18">
        <v>0.16092300000000001</v>
      </c>
      <c r="I18" s="17" t="s">
        <v>37</v>
      </c>
      <c r="J18" s="17">
        <f t="shared" si="1"/>
        <v>1.0509598858770177</v>
      </c>
      <c r="K18" s="17">
        <v>0.16092300000000001</v>
      </c>
    </row>
    <row r="19" spans="1:11">
      <c r="A19" t="s">
        <v>38</v>
      </c>
      <c r="B19">
        <v>0.61113200000000001</v>
      </c>
      <c r="C19">
        <v>0.60140499999999997</v>
      </c>
      <c r="D19">
        <f t="shared" si="0"/>
        <v>1.0161737930346439</v>
      </c>
      <c r="E19">
        <v>0.17160300000000001</v>
      </c>
      <c r="I19" s="17" t="s">
        <v>38</v>
      </c>
      <c r="J19" s="17">
        <f t="shared" si="1"/>
        <v>1.0161737930346439</v>
      </c>
      <c r="K19" s="17">
        <v>0.17160300000000001</v>
      </c>
    </row>
    <row r="20" spans="1:11">
      <c r="A20" t="s">
        <v>39</v>
      </c>
      <c r="B20">
        <v>1.3807</v>
      </c>
      <c r="C20">
        <v>1.2756810000000001</v>
      </c>
      <c r="D20">
        <f t="shared" si="0"/>
        <v>1.0823238725041762</v>
      </c>
      <c r="E20">
        <v>0.157939</v>
      </c>
      <c r="I20" s="17" t="s">
        <v>39</v>
      </c>
      <c r="J20" s="17">
        <f t="shared" si="1"/>
        <v>1.0823238725041762</v>
      </c>
      <c r="K20" s="17">
        <v>0.157939</v>
      </c>
    </row>
    <row r="21" spans="1:11">
      <c r="A21" t="s">
        <v>40</v>
      </c>
      <c r="B21">
        <v>0.987016</v>
      </c>
      <c r="C21">
        <v>0.95531999999999995</v>
      </c>
      <c r="D21">
        <f t="shared" si="0"/>
        <v>1.0331784114223508</v>
      </c>
      <c r="E21">
        <v>0.106391</v>
      </c>
      <c r="I21" s="17" t="s">
        <v>40</v>
      </c>
      <c r="J21" s="17">
        <f t="shared" si="1"/>
        <v>1.0331784114223508</v>
      </c>
      <c r="K21" s="17">
        <v>0.106391</v>
      </c>
    </row>
    <row r="22" spans="1:11">
      <c r="A22" t="s">
        <v>41</v>
      </c>
      <c r="B22">
        <v>2.3876010000000001</v>
      </c>
      <c r="C22">
        <v>2.0133649999999998</v>
      </c>
      <c r="D22">
        <f t="shared" si="0"/>
        <v>1.1858758844024806</v>
      </c>
      <c r="E22">
        <v>0.30845</v>
      </c>
      <c r="I22" s="17" t="s">
        <v>41</v>
      </c>
      <c r="J22" s="17">
        <f t="shared" si="1"/>
        <v>1.1858758844024806</v>
      </c>
      <c r="K22" s="17">
        <v>0.30845</v>
      </c>
    </row>
    <row r="23" spans="1:11">
      <c r="A23" t="s">
        <v>42</v>
      </c>
      <c r="B23">
        <v>2.6259730000000001</v>
      </c>
      <c r="C23">
        <v>2.6069010000000001</v>
      </c>
      <c r="D23">
        <f t="shared" si="0"/>
        <v>1.0073159663523854</v>
      </c>
      <c r="E23">
        <v>0.17657</v>
      </c>
      <c r="I23" s="17" t="s">
        <v>42</v>
      </c>
      <c r="J23" s="17">
        <f t="shared" si="1"/>
        <v>1.0073159663523854</v>
      </c>
      <c r="K23" s="17">
        <v>0.17657</v>
      </c>
    </row>
    <row r="24" spans="1:11">
      <c r="I24" s="17" t="s">
        <v>80</v>
      </c>
      <c r="J24" s="17">
        <f>GEOMEAN(J2:J23)</f>
        <v>1.077630990891574</v>
      </c>
      <c r="K24" s="17">
        <f>GEOMEAN(K2:K23)</f>
        <v>0.16059315779356056</v>
      </c>
    </row>
  </sheetData>
  <phoneticPr fontId="2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98414-FAF2-401B-8FF8-922FDEDB569D}">
  <dimension ref="A1:L28"/>
  <sheetViews>
    <sheetView tabSelected="1" workbookViewId="0">
      <selection activeCell="J18" sqref="J18"/>
    </sheetView>
  </sheetViews>
  <sheetFormatPr defaultRowHeight="16.5"/>
  <cols>
    <col min="2" max="2" width="13.875" customWidth="1"/>
    <col min="4" max="4" width="11.75" customWidth="1"/>
    <col min="5" max="5" width="11.375" customWidth="1"/>
    <col min="6" max="6" width="13.125" bestFit="1" customWidth="1"/>
    <col min="10" max="10" width="14.25" customWidth="1"/>
    <col min="11" max="11" width="16" customWidth="1"/>
  </cols>
  <sheetData>
    <row r="1" spans="1:12">
      <c r="C1" t="s">
        <v>92</v>
      </c>
      <c r="D1" t="s">
        <v>93</v>
      </c>
      <c r="E1" t="s">
        <v>94</v>
      </c>
    </row>
    <row r="2" spans="1:12">
      <c r="A2" s="17" t="s">
        <v>95</v>
      </c>
      <c r="B2" t="s">
        <v>13</v>
      </c>
      <c r="C2">
        <v>13515</v>
      </c>
      <c r="D2">
        <v>352762</v>
      </c>
      <c r="E2">
        <v>2957530</v>
      </c>
      <c r="F2" s="17"/>
    </row>
    <row r="3" spans="1:12">
      <c r="A3" s="17"/>
      <c r="B3" t="s">
        <v>14</v>
      </c>
      <c r="C3">
        <v>389875</v>
      </c>
      <c r="D3">
        <v>2101242</v>
      </c>
      <c r="E3">
        <v>6449598</v>
      </c>
      <c r="F3" s="17"/>
    </row>
    <row r="4" spans="1:12">
      <c r="A4" s="17"/>
      <c r="B4" s="17" t="s">
        <v>15</v>
      </c>
      <c r="C4" s="17">
        <v>365344</v>
      </c>
      <c r="D4" s="17">
        <v>1768240</v>
      </c>
      <c r="E4" s="17">
        <v>7397704</v>
      </c>
      <c r="F4" s="17"/>
    </row>
    <row r="5" spans="1:12">
      <c r="A5" s="17"/>
      <c r="B5" s="17" t="s">
        <v>16</v>
      </c>
      <c r="C5" s="17">
        <v>160000</v>
      </c>
      <c r="D5" s="17">
        <v>1750416</v>
      </c>
      <c r="E5" s="17">
        <v>8243392</v>
      </c>
      <c r="F5" s="17"/>
    </row>
    <row r="6" spans="1:12">
      <c r="A6" s="17"/>
      <c r="B6" s="17" t="s">
        <v>17</v>
      </c>
      <c r="C6" s="17">
        <v>334863</v>
      </c>
      <c r="D6" s="17">
        <v>1851744</v>
      </c>
      <c r="E6" s="17">
        <v>13779633</v>
      </c>
      <c r="F6" s="17"/>
    </row>
    <row r="7" spans="1:12">
      <c r="A7" s="17"/>
      <c r="B7" s="17" t="s">
        <v>18</v>
      </c>
      <c r="C7" s="17">
        <v>914231</v>
      </c>
      <c r="D7" s="17">
        <v>4456272</v>
      </c>
      <c r="E7" s="17">
        <v>20379291</v>
      </c>
      <c r="F7" s="17"/>
    </row>
    <row r="8" spans="1:12">
      <c r="A8" s="17"/>
      <c r="B8" s="17" t="s">
        <v>19</v>
      </c>
      <c r="C8" s="17">
        <v>281903</v>
      </c>
      <c r="D8" s="17">
        <v>2312497</v>
      </c>
      <c r="E8" s="17">
        <v>20811442</v>
      </c>
      <c r="F8" s="17"/>
      <c r="H8" t="s">
        <v>21</v>
      </c>
      <c r="I8">
        <v>259790</v>
      </c>
      <c r="J8">
        <v>4242673</v>
      </c>
      <c r="K8">
        <v>71342515</v>
      </c>
      <c r="L8">
        <v>5.4679999999999998E-3</v>
      </c>
    </row>
    <row r="9" spans="1:12">
      <c r="A9" s="17"/>
      <c r="B9" s="17" t="s">
        <v>20</v>
      </c>
      <c r="C9" s="17">
        <v>1585478</v>
      </c>
      <c r="D9" s="17">
        <v>7660826</v>
      </c>
      <c r="E9" s="17">
        <v>21267134</v>
      </c>
      <c r="F9" s="17"/>
      <c r="H9" t="s">
        <v>14</v>
      </c>
      <c r="I9">
        <v>389875</v>
      </c>
      <c r="J9">
        <v>2101242</v>
      </c>
      <c r="K9">
        <v>12829364</v>
      </c>
      <c r="L9">
        <v>7.541E-3</v>
      </c>
    </row>
    <row r="10" spans="1:12">
      <c r="A10" s="17"/>
      <c r="B10" t="s">
        <v>21</v>
      </c>
      <c r="C10">
        <v>259790</v>
      </c>
      <c r="D10">
        <v>4242673</v>
      </c>
      <c r="E10">
        <v>23356245</v>
      </c>
      <c r="F10" s="17"/>
      <c r="H10" t="s">
        <v>13</v>
      </c>
      <c r="I10">
        <v>13515</v>
      </c>
      <c r="J10">
        <v>352762</v>
      </c>
      <c r="K10">
        <v>11768678</v>
      </c>
      <c r="L10">
        <v>3.9579999999999997E-3</v>
      </c>
    </row>
    <row r="11" spans="1:12">
      <c r="A11" s="17"/>
      <c r="B11" s="17" t="s">
        <v>22</v>
      </c>
      <c r="C11" s="17">
        <v>916428</v>
      </c>
      <c r="D11" s="17">
        <v>5105039</v>
      </c>
      <c r="E11" s="17">
        <v>29710164</v>
      </c>
      <c r="F11" s="17"/>
    </row>
    <row r="12" spans="1:12">
      <c r="A12" s="17"/>
      <c r="B12" t="s">
        <v>23</v>
      </c>
      <c r="C12">
        <v>36693</v>
      </c>
      <c r="D12">
        <v>367662</v>
      </c>
      <c r="E12">
        <v>30492154</v>
      </c>
      <c r="F12" s="17"/>
    </row>
    <row r="13" spans="1:12">
      <c r="A13" s="17"/>
      <c r="B13" t="s">
        <v>24</v>
      </c>
      <c r="C13">
        <v>445316</v>
      </c>
      <c r="D13">
        <v>7479343</v>
      </c>
      <c r="E13">
        <v>60593139</v>
      </c>
      <c r="F13" s="17"/>
      <c r="H13" t="s">
        <v>24</v>
      </c>
      <c r="I13">
        <v>445316</v>
      </c>
      <c r="J13">
        <v>7479343</v>
      </c>
      <c r="K13">
        <v>137332191</v>
      </c>
      <c r="L13">
        <v>9.6279999999999994E-3</v>
      </c>
    </row>
    <row r="14" spans="1:12">
      <c r="B14" s="17" t="s">
        <v>25</v>
      </c>
      <c r="C14" s="17">
        <v>685230</v>
      </c>
      <c r="D14" s="17">
        <v>7600595</v>
      </c>
      <c r="E14" s="17">
        <v>78350597</v>
      </c>
      <c r="F14" s="17"/>
    </row>
    <row r="15" spans="1:12">
      <c r="A15" s="17" t="s">
        <v>96</v>
      </c>
      <c r="B15" t="s">
        <v>33</v>
      </c>
      <c r="C15">
        <v>82169</v>
      </c>
      <c r="D15">
        <v>948464</v>
      </c>
      <c r="E15">
        <v>81526867</v>
      </c>
      <c r="F15" s="17"/>
      <c r="H15" t="s">
        <v>23</v>
      </c>
      <c r="I15">
        <v>36693</v>
      </c>
      <c r="J15">
        <v>367662</v>
      </c>
      <c r="K15">
        <v>51501448</v>
      </c>
      <c r="L15">
        <v>6.483E-3</v>
      </c>
    </row>
    <row r="16" spans="1:12">
      <c r="B16" s="17" t="s">
        <v>34</v>
      </c>
      <c r="C16" s="17">
        <v>1062400</v>
      </c>
      <c r="D16" s="17">
        <v>28704672</v>
      </c>
      <c r="E16" s="17">
        <v>154663144</v>
      </c>
      <c r="F16" s="17"/>
    </row>
    <row r="17" spans="1:6">
      <c r="B17" s="17" t="s">
        <v>35</v>
      </c>
      <c r="C17" s="17">
        <v>923137</v>
      </c>
      <c r="D17" s="17">
        <v>41005206</v>
      </c>
      <c r="E17" s="17">
        <v>179867448</v>
      </c>
      <c r="F17" s="17"/>
    </row>
    <row r="18" spans="1:6">
      <c r="A18" s="17"/>
      <c r="B18" s="17" t="s">
        <v>97</v>
      </c>
      <c r="C18" s="17">
        <v>742794</v>
      </c>
      <c r="D18" s="17">
        <v>37138461</v>
      </c>
      <c r="E18" s="17">
        <v>211748975</v>
      </c>
      <c r="F18" s="17"/>
    </row>
    <row r="19" spans="1:6">
      <c r="A19" s="17"/>
      <c r="B19" s="17" t="s">
        <v>38</v>
      </c>
      <c r="C19" s="17">
        <v>1382908</v>
      </c>
      <c r="D19" s="17">
        <v>16917053</v>
      </c>
      <c r="E19" s="17">
        <v>213255458</v>
      </c>
      <c r="F19" s="17"/>
    </row>
    <row r="20" spans="1:6">
      <c r="A20" s="17"/>
      <c r="B20" s="17" t="s">
        <v>39</v>
      </c>
      <c r="C20" s="17">
        <v>1505786</v>
      </c>
      <c r="D20" s="17">
        <v>27130349</v>
      </c>
      <c r="E20" s="17">
        <v>236999813</v>
      </c>
      <c r="F20" s="17"/>
    </row>
    <row r="21" spans="1:6">
      <c r="A21" s="17"/>
      <c r="B21" s="17" t="s">
        <v>40</v>
      </c>
      <c r="C21" s="17">
        <v>680944</v>
      </c>
      <c r="D21" s="17">
        <v>17165766</v>
      </c>
      <c r="E21" s="17">
        <v>490478007</v>
      </c>
      <c r="F21" s="17"/>
    </row>
    <row r="22" spans="1:6">
      <c r="A22" s="17"/>
      <c r="B22" s="17" t="s">
        <v>41</v>
      </c>
      <c r="C22" s="17">
        <v>2911420</v>
      </c>
      <c r="D22" s="17">
        <v>127729899</v>
      </c>
      <c r="E22" s="17">
        <v>560173611</v>
      </c>
      <c r="F22" s="17"/>
    </row>
    <row r="23" spans="1:6">
      <c r="A23" s="17"/>
      <c r="B23" s="17" t="s">
        <v>42</v>
      </c>
      <c r="C23" s="17">
        <v>456626</v>
      </c>
      <c r="D23" s="17">
        <v>14855842</v>
      </c>
      <c r="E23" s="17">
        <v>799780340</v>
      </c>
      <c r="F23" s="17"/>
    </row>
    <row r="27" spans="1:6">
      <c r="A27" s="17"/>
    </row>
    <row r="28" spans="1:6">
      <c r="A28" s="17"/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911A9-BCA6-4DC7-A045-EA7EEB965D0E}">
  <dimension ref="A1:Z23"/>
  <sheetViews>
    <sheetView zoomScale="85" zoomScaleNormal="85" workbookViewId="0">
      <selection activeCell="F28" sqref="F28"/>
    </sheetView>
  </sheetViews>
  <sheetFormatPr defaultRowHeight="16.5"/>
  <cols>
    <col min="1" max="1" width="18.625" customWidth="1"/>
    <col min="2" max="2" width="12.625" hidden="1" customWidth="1"/>
    <col min="3" max="8" width="12.625" customWidth="1"/>
    <col min="10" max="10" width="18.625" customWidth="1"/>
    <col min="11" max="11" width="12.625" hidden="1" customWidth="1"/>
    <col min="12" max="17" width="12.625" customWidth="1"/>
    <col min="19" max="19" width="18.625" customWidth="1"/>
    <col min="20" max="20" width="12.625" hidden="1" customWidth="1"/>
    <col min="21" max="26" width="12.625" customWidth="1"/>
  </cols>
  <sheetData>
    <row r="1" spans="1:26">
      <c r="A1" s="2" t="s">
        <v>0</v>
      </c>
      <c r="H1" t="s">
        <v>1</v>
      </c>
      <c r="J1" s="2" t="s">
        <v>0</v>
      </c>
      <c r="S1" s="2" t="s">
        <v>0</v>
      </c>
    </row>
    <row r="2" spans="1:26">
      <c r="A2" s="6" t="s">
        <v>2</v>
      </c>
      <c r="H2" t="s">
        <v>4</v>
      </c>
      <c r="J2" s="6" t="s">
        <v>5</v>
      </c>
      <c r="S2" s="6" t="s">
        <v>6</v>
      </c>
    </row>
    <row r="3" spans="1:26">
      <c r="A3" s="3"/>
      <c r="B3" s="3" t="s">
        <v>98</v>
      </c>
      <c r="C3" s="1" t="s">
        <v>7</v>
      </c>
      <c r="D3" s="1" t="s">
        <v>8</v>
      </c>
      <c r="E3" s="1" t="s">
        <v>9</v>
      </c>
      <c r="F3" s="1" t="s">
        <v>10</v>
      </c>
      <c r="G3" s="1" t="s">
        <v>11</v>
      </c>
      <c r="H3" s="1" t="s">
        <v>12</v>
      </c>
      <c r="J3" s="3"/>
      <c r="K3" s="3" t="s">
        <v>98</v>
      </c>
      <c r="L3" s="1" t="s">
        <v>7</v>
      </c>
      <c r="M3" s="1" t="s">
        <v>8</v>
      </c>
      <c r="N3" s="1" t="s">
        <v>9</v>
      </c>
      <c r="O3" s="1" t="s">
        <v>10</v>
      </c>
      <c r="P3" s="1" t="s">
        <v>11</v>
      </c>
      <c r="Q3" s="1" t="s">
        <v>12</v>
      </c>
      <c r="S3" s="3"/>
      <c r="T3" s="3" t="s">
        <v>98</v>
      </c>
      <c r="U3" s="1" t="s">
        <v>7</v>
      </c>
      <c r="V3" s="1" t="s">
        <v>8</v>
      </c>
      <c r="W3" s="1" t="s">
        <v>9</v>
      </c>
      <c r="X3" s="1" t="s">
        <v>10</v>
      </c>
      <c r="Y3" s="1" t="s">
        <v>11</v>
      </c>
      <c r="Z3" s="1" t="s">
        <v>12</v>
      </c>
    </row>
    <row r="4" spans="1:26">
      <c r="A4" s="17" t="s">
        <v>15</v>
      </c>
      <c r="B4" s="17"/>
      <c r="C4" s="17">
        <v>0.102074</v>
      </c>
      <c r="D4" s="17">
        <v>0.21052399999999999</v>
      </c>
      <c r="E4" s="17">
        <v>1.307936</v>
      </c>
      <c r="F4" s="17">
        <v>0.63259900000000002</v>
      </c>
      <c r="G4" s="17">
        <v>6.4491000000000007E-2</v>
      </c>
      <c r="H4" s="17">
        <v>4.0769E-2</v>
      </c>
      <c r="J4" s="17" t="s">
        <v>15</v>
      </c>
      <c r="K4" s="17"/>
      <c r="L4" s="17">
        <v>0.144762</v>
      </c>
      <c r="M4" s="17">
        <v>0.21052399999999999</v>
      </c>
      <c r="N4" s="17">
        <v>1.3366800000000001</v>
      </c>
      <c r="O4" s="17">
        <v>0.68552800000000003</v>
      </c>
      <c r="P4" s="17">
        <v>8.2491999999999996E-2</v>
      </c>
      <c r="Q4" s="17">
        <v>4.913E-2</v>
      </c>
      <c r="S4" s="3" t="s">
        <v>15</v>
      </c>
      <c r="T4" s="3"/>
      <c r="U4" s="3">
        <v>0.19747400000000001</v>
      </c>
      <c r="V4" s="3">
        <v>0.25868799999999997</v>
      </c>
      <c r="W4" s="3">
        <v>1.4354020000000001</v>
      </c>
      <c r="X4" s="3">
        <v>0.73457600000000001</v>
      </c>
      <c r="Y4" s="3">
        <v>0.13045399999999999</v>
      </c>
      <c r="Z4" s="3">
        <v>5.7685E-2</v>
      </c>
    </row>
    <row r="5" spans="1:26">
      <c r="A5" s="17" t="s">
        <v>16</v>
      </c>
      <c r="B5" s="17"/>
      <c r="C5" s="17">
        <v>6.1401999999999998E-2</v>
      </c>
      <c r="D5" s="17">
        <v>8.8674000000000003E-2</v>
      </c>
      <c r="E5" s="17">
        <v>7.2882000000000002E-2</v>
      </c>
      <c r="F5" s="17">
        <v>0.28341300000000003</v>
      </c>
      <c r="G5" s="17">
        <v>4.4372000000000002E-2</v>
      </c>
      <c r="H5" s="17">
        <v>1.8116E-2</v>
      </c>
      <c r="J5" s="5" t="s">
        <v>16</v>
      </c>
      <c r="K5" s="5"/>
      <c r="L5" s="5">
        <v>8.5106000000000001E-2</v>
      </c>
      <c r="M5" s="5">
        <v>8.8674000000000003E-2</v>
      </c>
      <c r="N5" s="20">
        <v>8.9639999999999997E-2</v>
      </c>
      <c r="O5" s="20">
        <v>0.31297999999999998</v>
      </c>
      <c r="P5" s="20">
        <v>5.5044999999999997E-2</v>
      </c>
      <c r="Q5" s="5">
        <v>2.2776000000000001E-2</v>
      </c>
      <c r="S5" s="3" t="s">
        <v>16</v>
      </c>
      <c r="T5" s="3"/>
      <c r="U5" s="3">
        <v>0.126966</v>
      </c>
      <c r="V5" s="3">
        <v>0.14629600000000001</v>
      </c>
      <c r="W5" s="4">
        <v>0.15808800000000001</v>
      </c>
      <c r="X5" s="4">
        <v>0.35183500000000001</v>
      </c>
      <c r="Y5" s="4">
        <v>8.9275999999999994E-2</v>
      </c>
      <c r="Z5" s="3">
        <v>4.5309000000000002E-2</v>
      </c>
    </row>
    <row r="6" spans="1:26">
      <c r="A6" s="17" t="s">
        <v>17</v>
      </c>
      <c r="B6" s="17"/>
      <c r="C6" s="17">
        <v>0.13056000000000001</v>
      </c>
      <c r="D6" s="17">
        <v>0.49299100000000001</v>
      </c>
      <c r="E6" s="17">
        <v>1.763968</v>
      </c>
      <c r="F6" s="17">
        <v>0.60709299999999999</v>
      </c>
      <c r="G6" s="17">
        <v>8.1474000000000005E-2</v>
      </c>
      <c r="H6" s="17">
        <v>3.9787999999999997E-2</v>
      </c>
      <c r="J6" s="17" t="s">
        <v>17</v>
      </c>
      <c r="K6" s="17"/>
      <c r="L6" s="17">
        <v>0.190582</v>
      </c>
      <c r="M6" s="17">
        <v>0.49299100000000001</v>
      </c>
      <c r="N6" s="17">
        <v>1.7959400000000001</v>
      </c>
      <c r="O6" s="17">
        <v>0.661493</v>
      </c>
      <c r="P6" s="17">
        <v>0.104088</v>
      </c>
      <c r="Q6" s="17">
        <v>6.6282999999999995E-2</v>
      </c>
      <c r="S6" s="3" t="s">
        <v>17</v>
      </c>
      <c r="T6" s="5"/>
      <c r="U6" s="5">
        <v>0.26446999999999998</v>
      </c>
      <c r="V6" s="5">
        <v>0.58950100000000005</v>
      </c>
      <c r="W6" s="5">
        <v>1.9247860000000001</v>
      </c>
      <c r="X6" s="5">
        <v>0.72056799999999999</v>
      </c>
      <c r="Y6" s="5">
        <v>0.171959</v>
      </c>
      <c r="Z6" s="5">
        <v>8.301E-2</v>
      </c>
    </row>
    <row r="7" spans="1:26">
      <c r="A7" s="3" t="s">
        <v>19</v>
      </c>
      <c r="B7" s="3"/>
      <c r="C7" s="3">
        <v>0.118441</v>
      </c>
      <c r="D7" s="3">
        <v>0.74108399999999996</v>
      </c>
      <c r="E7" s="3">
        <v>1.359227</v>
      </c>
      <c r="F7" s="3">
        <v>0.59193300000000004</v>
      </c>
      <c r="G7" s="3">
        <v>6.8089999999999998E-2</v>
      </c>
      <c r="H7" s="3">
        <v>3.2729000000000001E-2</v>
      </c>
      <c r="J7" s="3" t="s">
        <v>19</v>
      </c>
      <c r="K7" s="3"/>
      <c r="L7" s="3">
        <v>0.169464</v>
      </c>
      <c r="M7" s="3">
        <v>0.74108399999999996</v>
      </c>
      <c r="N7" s="3">
        <v>1.394763</v>
      </c>
      <c r="O7" s="3">
        <v>0.64383500000000005</v>
      </c>
      <c r="P7" s="3">
        <v>9.6180000000000002E-2</v>
      </c>
      <c r="Q7" s="3">
        <v>6.1544000000000001E-2</v>
      </c>
      <c r="S7" s="3" t="s">
        <v>19</v>
      </c>
      <c r="T7" s="3"/>
      <c r="U7" s="3">
        <v>0.27052599999999999</v>
      </c>
      <c r="V7" s="3">
        <v>0.87240700000000004</v>
      </c>
      <c r="W7" s="3">
        <v>1.548646</v>
      </c>
      <c r="X7" s="3">
        <v>0.71311100000000005</v>
      </c>
      <c r="Y7" s="3">
        <v>0.22668099999999999</v>
      </c>
      <c r="Z7" s="3">
        <v>9.4918000000000002E-2</v>
      </c>
    </row>
    <row r="8" spans="1:26">
      <c r="A8" s="17" t="s">
        <v>79</v>
      </c>
      <c r="B8" s="17"/>
      <c r="C8" s="17">
        <v>0.32857500000000001</v>
      </c>
      <c r="D8" s="17">
        <v>0.57804199999999994</v>
      </c>
      <c r="E8" s="17">
        <v>3.4949539999999999</v>
      </c>
      <c r="F8" s="17">
        <v>1.9630399999999999</v>
      </c>
      <c r="G8" s="17">
        <v>0.15545200000000001</v>
      </c>
      <c r="H8" s="17">
        <v>0.101948</v>
      </c>
      <c r="J8" s="17" t="s">
        <v>79</v>
      </c>
      <c r="K8" s="17"/>
      <c r="L8" s="17">
        <v>0.43298500000000001</v>
      </c>
      <c r="M8" s="17">
        <f>D8</f>
        <v>0.57804199999999994</v>
      </c>
      <c r="N8" s="17">
        <v>3.567288</v>
      </c>
      <c r="O8" s="17">
        <v>2.101559</v>
      </c>
      <c r="P8" s="17">
        <v>0.20064299999999999</v>
      </c>
      <c r="Q8" s="17">
        <v>0.118078</v>
      </c>
      <c r="S8" s="4" t="s">
        <v>79</v>
      </c>
      <c r="U8" s="17">
        <v>0.57387200000000005</v>
      </c>
      <c r="V8" s="17">
        <v>0.70403199999999999</v>
      </c>
      <c r="W8" s="17">
        <v>3.8416890000000001</v>
      </c>
      <c r="X8" s="17">
        <v>2.2274729999999998</v>
      </c>
      <c r="Y8" s="17">
        <v>0.31592399999999998</v>
      </c>
      <c r="Z8" s="17">
        <v>0.13807700000000001</v>
      </c>
    </row>
    <row r="9" spans="1:26">
      <c r="A9" s="17" t="s">
        <v>20</v>
      </c>
      <c r="B9" s="17"/>
      <c r="C9" s="17">
        <v>0.56680600000000003</v>
      </c>
      <c r="D9" s="17">
        <v>0.20755599999999999</v>
      </c>
      <c r="E9" s="17">
        <v>1.0889759999999999</v>
      </c>
      <c r="F9" s="17">
        <v>4.3700999999999999</v>
      </c>
      <c r="G9" s="17">
        <v>0.32562000000000002</v>
      </c>
      <c r="H9" s="17">
        <v>0.17486599999999999</v>
      </c>
      <c r="J9" s="17" t="s">
        <v>20</v>
      </c>
      <c r="K9" s="17"/>
      <c r="L9" s="17">
        <v>0.733788</v>
      </c>
      <c r="M9" s="17">
        <f>D9</f>
        <v>0.20755599999999999</v>
      </c>
      <c r="N9" s="17">
        <v>1.204045</v>
      </c>
      <c r="O9" s="17">
        <v>4.5993500000000003</v>
      </c>
      <c r="P9" s="17">
        <v>0.38425199999999998</v>
      </c>
      <c r="Q9" s="17">
        <v>0.190744</v>
      </c>
      <c r="S9" s="4" t="s">
        <v>20</v>
      </c>
      <c r="U9" s="17">
        <v>0.929315</v>
      </c>
      <c r="V9" s="17">
        <v>0.33900400000000003</v>
      </c>
      <c r="W9" s="17">
        <v>1.631661</v>
      </c>
      <c r="X9" s="17">
        <v>4.7588239999999997</v>
      </c>
      <c r="Y9" s="17">
        <v>0.50413799999999998</v>
      </c>
      <c r="Z9" s="17">
        <v>0.21429899999999999</v>
      </c>
    </row>
    <row r="10" spans="1:26">
      <c r="A10" s="5" t="s">
        <v>22</v>
      </c>
      <c r="B10" s="5"/>
      <c r="C10" s="5">
        <v>0.362481</v>
      </c>
      <c r="D10" s="5">
        <v>1.631051</v>
      </c>
      <c r="E10" s="5">
        <v>4.068632</v>
      </c>
      <c r="F10" s="5">
        <v>2.0118819999999999</v>
      </c>
      <c r="G10" s="5">
        <v>0.23119799999999999</v>
      </c>
      <c r="H10" s="5">
        <v>0.106127</v>
      </c>
      <c r="J10" s="3" t="s">
        <v>22</v>
      </c>
      <c r="K10" s="3"/>
      <c r="L10" s="3">
        <v>0.47630699999999998</v>
      </c>
      <c r="M10" s="3">
        <v>1.631051</v>
      </c>
      <c r="N10" s="3">
        <v>4.1487869999999996</v>
      </c>
      <c r="O10" s="3">
        <v>2.1529850000000001</v>
      </c>
      <c r="P10" s="3">
        <v>0.28473900000000002</v>
      </c>
      <c r="Q10" s="3">
        <v>0.18351899999999999</v>
      </c>
      <c r="S10" s="3" t="s">
        <v>22</v>
      </c>
      <c r="T10" s="3"/>
      <c r="U10" s="3">
        <v>0.65274100000000002</v>
      </c>
      <c r="V10" s="3">
        <v>1.8491740000000001</v>
      </c>
      <c r="W10" s="3">
        <v>4.4782580000000003</v>
      </c>
      <c r="X10" s="3">
        <v>2.2826620000000002</v>
      </c>
      <c r="Y10" s="3">
        <v>0.440996</v>
      </c>
      <c r="Z10" s="3">
        <v>0.208119</v>
      </c>
    </row>
    <row r="11" spans="1:26">
      <c r="A11" s="17" t="s">
        <v>25</v>
      </c>
      <c r="B11" s="17"/>
      <c r="C11" s="17">
        <v>0.320774</v>
      </c>
      <c r="D11" s="17">
        <v>1.3787560000000001</v>
      </c>
      <c r="E11" s="17">
        <v>1.267676</v>
      </c>
      <c r="F11" s="17">
        <v>1.8709</v>
      </c>
      <c r="G11" s="17">
        <v>0.44738499999999998</v>
      </c>
      <c r="H11" s="17">
        <v>7.6737E-2</v>
      </c>
      <c r="J11" s="3" t="s">
        <v>25</v>
      </c>
      <c r="K11" s="3"/>
      <c r="L11" s="3">
        <v>0.48654599999999998</v>
      </c>
      <c r="M11" s="3">
        <v>1.3787560000000001</v>
      </c>
      <c r="N11" s="3">
        <v>1.377318</v>
      </c>
      <c r="O11" s="3">
        <v>2.0309010000000001</v>
      </c>
      <c r="P11" s="3">
        <v>0.57256300000000004</v>
      </c>
      <c r="Q11" s="5">
        <v>0.112597</v>
      </c>
      <c r="S11" s="3" t="s">
        <v>25</v>
      </c>
      <c r="T11" s="3"/>
      <c r="U11" s="3">
        <v>0.82106999999999997</v>
      </c>
      <c r="V11" s="3">
        <v>1.8388530000000001</v>
      </c>
      <c r="W11" s="3">
        <v>1.875726</v>
      </c>
      <c r="X11" s="3">
        <v>2.2248640000000002</v>
      </c>
      <c r="Y11" s="3">
        <v>1.024885</v>
      </c>
      <c r="Z11" s="5">
        <v>0.36024299999999998</v>
      </c>
    </row>
    <row r="14" spans="1:26">
      <c r="A14" s="2" t="s">
        <v>99</v>
      </c>
      <c r="B14" s="2"/>
      <c r="C14" t="s">
        <v>100</v>
      </c>
      <c r="J14" s="2" t="s">
        <v>99</v>
      </c>
      <c r="K14" s="2"/>
      <c r="S14" s="2" t="s">
        <v>99</v>
      </c>
      <c r="T14" s="2"/>
    </row>
    <row r="15" spans="1:26">
      <c r="A15" s="3"/>
      <c r="B15" s="3"/>
      <c r="C15" s="1" t="s">
        <v>7</v>
      </c>
      <c r="D15" s="1" t="s">
        <v>8</v>
      </c>
      <c r="E15" s="1" t="s">
        <v>9</v>
      </c>
      <c r="F15" s="1" t="s">
        <v>10</v>
      </c>
      <c r="G15" s="1" t="s">
        <v>11</v>
      </c>
      <c r="H15" s="1" t="s">
        <v>12</v>
      </c>
      <c r="J15" s="3"/>
      <c r="K15" s="3"/>
      <c r="L15" s="1" t="s">
        <v>7</v>
      </c>
      <c r="M15" s="1" t="s">
        <v>8</v>
      </c>
      <c r="N15" s="1" t="s">
        <v>9</v>
      </c>
      <c r="O15" s="1" t="s">
        <v>10</v>
      </c>
      <c r="P15" s="1" t="s">
        <v>11</v>
      </c>
      <c r="Q15" s="1" t="s">
        <v>12</v>
      </c>
      <c r="S15" s="3"/>
      <c r="T15" s="3"/>
      <c r="U15" s="1" t="s">
        <v>7</v>
      </c>
      <c r="V15" s="1" t="s">
        <v>8</v>
      </c>
      <c r="W15" s="1" t="s">
        <v>9</v>
      </c>
      <c r="X15" s="1" t="s">
        <v>10</v>
      </c>
      <c r="Y15" s="1" t="s">
        <v>11</v>
      </c>
      <c r="Z15" s="1" t="s">
        <v>12</v>
      </c>
    </row>
    <row r="16" spans="1:26">
      <c r="A16" s="17" t="s">
        <v>15</v>
      </c>
      <c r="B16" s="17"/>
      <c r="C16" s="17">
        <f>1</f>
        <v>1</v>
      </c>
      <c r="D16" s="17">
        <f>C4/D4</f>
        <v>0.48485683342516767</v>
      </c>
      <c r="E16" s="17">
        <f>C4/E4</f>
        <v>7.8042044870697033E-2</v>
      </c>
      <c r="F16" s="17">
        <f>C4/F4</f>
        <v>0.16135656237205559</v>
      </c>
      <c r="G16" s="17">
        <v>6.4491000000000007E-2</v>
      </c>
      <c r="H16" s="17">
        <v>4.0769E-2</v>
      </c>
      <c r="J16" s="17" t="s">
        <v>15</v>
      </c>
      <c r="K16" s="17"/>
      <c r="L16" s="17">
        <v>0.144762</v>
      </c>
      <c r="M16" s="17">
        <v>0.21052399999999999</v>
      </c>
      <c r="N16" s="17">
        <v>1.3366800000000001</v>
      </c>
      <c r="O16" s="17">
        <v>0.68552800000000003</v>
      </c>
      <c r="P16" s="17">
        <v>8.2491999999999996E-2</v>
      </c>
      <c r="Q16" s="17">
        <v>4.913E-2</v>
      </c>
      <c r="S16" s="3" t="s">
        <v>15</v>
      </c>
      <c r="T16" s="3"/>
      <c r="U16" s="3">
        <v>0.19747400000000001</v>
      </c>
      <c r="V16" s="3">
        <v>0.25868799999999997</v>
      </c>
      <c r="W16" s="3">
        <v>1.4354020000000001</v>
      </c>
      <c r="X16" s="3">
        <v>0.73457600000000001</v>
      </c>
      <c r="Y16" s="3">
        <v>0.13045399999999999</v>
      </c>
      <c r="Z16" s="3">
        <v>5.7685E-2</v>
      </c>
    </row>
    <row r="17" spans="1:26">
      <c r="A17" s="17" t="s">
        <v>16</v>
      </c>
      <c r="B17" s="17"/>
      <c r="C17" s="17">
        <v>6.1401999999999998E-2</v>
      </c>
      <c r="D17" s="17">
        <v>8.8674000000000003E-2</v>
      </c>
      <c r="E17" s="17">
        <v>7.2882000000000002E-2</v>
      </c>
      <c r="F17" s="17">
        <v>0.28341300000000003</v>
      </c>
      <c r="G17" s="17">
        <v>4.4372000000000002E-2</v>
      </c>
      <c r="H17" s="17">
        <v>1.8116E-2</v>
      </c>
      <c r="J17" s="5" t="s">
        <v>16</v>
      </c>
      <c r="K17" s="5"/>
      <c r="L17" s="5">
        <v>8.5106000000000001E-2</v>
      </c>
      <c r="M17" s="5">
        <v>8.8674000000000003E-2</v>
      </c>
      <c r="N17" s="20">
        <v>8.9639999999999997E-2</v>
      </c>
      <c r="O17" s="20">
        <v>0.31297999999999998</v>
      </c>
      <c r="P17" s="20">
        <v>5.5044999999999997E-2</v>
      </c>
      <c r="Q17" s="5">
        <v>2.2776000000000001E-2</v>
      </c>
      <c r="S17" s="3" t="s">
        <v>16</v>
      </c>
      <c r="T17" s="3"/>
      <c r="U17" s="3">
        <v>0.126966</v>
      </c>
      <c r="V17" s="3">
        <v>0.14629600000000001</v>
      </c>
      <c r="W17" s="4">
        <v>0.15808800000000001</v>
      </c>
      <c r="X17" s="4">
        <v>0.35183500000000001</v>
      </c>
      <c r="Y17" s="4">
        <v>8.9275999999999994E-2</v>
      </c>
      <c r="Z17" s="3">
        <v>4.5309000000000002E-2</v>
      </c>
    </row>
    <row r="18" spans="1:26">
      <c r="A18" s="17" t="s">
        <v>17</v>
      </c>
      <c r="B18" s="17"/>
      <c r="C18" s="17">
        <v>0.13056000000000001</v>
      </c>
      <c r="D18" s="17">
        <v>0.49299100000000001</v>
      </c>
      <c r="E18" s="17">
        <v>1.763968</v>
      </c>
      <c r="F18" s="17">
        <v>0.60709299999999999</v>
      </c>
      <c r="G18" s="17">
        <v>8.1474000000000005E-2</v>
      </c>
      <c r="H18" s="17">
        <v>3.9787999999999997E-2</v>
      </c>
      <c r="J18" s="17" t="s">
        <v>17</v>
      </c>
      <c r="K18" s="17"/>
      <c r="L18" s="17">
        <v>0.190582</v>
      </c>
      <c r="M18" s="17">
        <v>0.49299100000000001</v>
      </c>
      <c r="N18" s="17">
        <v>1.7959400000000001</v>
      </c>
      <c r="O18" s="17">
        <v>0.661493</v>
      </c>
      <c r="P18" s="17">
        <v>0.104088</v>
      </c>
      <c r="Q18" s="17">
        <v>6.6282999999999995E-2</v>
      </c>
      <c r="S18" s="3" t="s">
        <v>17</v>
      </c>
      <c r="T18" s="5"/>
      <c r="U18" s="5">
        <v>0.26446999999999998</v>
      </c>
      <c r="V18" s="5">
        <v>0.58950100000000005</v>
      </c>
      <c r="W18" s="5">
        <v>1.9247860000000001</v>
      </c>
      <c r="X18" s="5">
        <v>0.72056799999999999</v>
      </c>
      <c r="Y18" s="5">
        <v>0.171959</v>
      </c>
      <c r="Z18" s="5">
        <v>8.301E-2</v>
      </c>
    </row>
    <row r="19" spans="1:26">
      <c r="A19" s="3" t="s">
        <v>19</v>
      </c>
      <c r="B19" s="3"/>
      <c r="C19" s="3">
        <v>0.118441</v>
      </c>
      <c r="D19" s="3">
        <v>0.74108399999999996</v>
      </c>
      <c r="E19" s="3">
        <v>1.359227</v>
      </c>
      <c r="F19" s="3">
        <v>0.59193300000000004</v>
      </c>
      <c r="G19" s="3">
        <v>6.8089999999999998E-2</v>
      </c>
      <c r="H19" s="3">
        <v>3.2729000000000001E-2</v>
      </c>
      <c r="J19" s="3" t="s">
        <v>19</v>
      </c>
      <c r="K19" s="3"/>
      <c r="L19" s="3">
        <v>0.169464</v>
      </c>
      <c r="M19" s="3">
        <v>0.74108399999999996</v>
      </c>
      <c r="N19" s="3">
        <v>1.394763</v>
      </c>
      <c r="O19" s="3">
        <v>0.64383500000000005</v>
      </c>
      <c r="P19" s="3">
        <v>9.6180000000000002E-2</v>
      </c>
      <c r="Q19" s="3">
        <v>6.1544000000000001E-2</v>
      </c>
      <c r="S19" s="3" t="s">
        <v>19</v>
      </c>
      <c r="T19" s="3"/>
      <c r="U19" s="3">
        <v>0.27052599999999999</v>
      </c>
      <c r="V19" s="3">
        <v>0.87240700000000004</v>
      </c>
      <c r="W19" s="3">
        <v>1.548646</v>
      </c>
      <c r="X19" s="3">
        <v>0.71311100000000005</v>
      </c>
      <c r="Y19" s="3">
        <v>0.22668099999999999</v>
      </c>
      <c r="Z19" s="3">
        <v>9.4918000000000002E-2</v>
      </c>
    </row>
    <row r="20" spans="1:26">
      <c r="A20" s="17" t="s">
        <v>79</v>
      </c>
      <c r="B20" s="17"/>
      <c r="C20" s="17">
        <v>0.32857500000000001</v>
      </c>
      <c r="D20" s="17">
        <v>0.57804199999999994</v>
      </c>
      <c r="E20" s="17">
        <v>3.4949539999999999</v>
      </c>
      <c r="F20" s="17">
        <v>1.9630399999999999</v>
      </c>
      <c r="G20" s="17">
        <v>0.15545200000000001</v>
      </c>
      <c r="H20" s="17">
        <v>0.101948</v>
      </c>
      <c r="J20" s="17" t="s">
        <v>79</v>
      </c>
      <c r="K20" s="17"/>
      <c r="L20" s="17">
        <v>0.43298500000000001</v>
      </c>
      <c r="M20" s="17">
        <f>D20</f>
        <v>0.57804199999999994</v>
      </c>
      <c r="N20" s="17">
        <v>3.567288</v>
      </c>
      <c r="O20" s="17">
        <v>2.101559</v>
      </c>
      <c r="P20" s="17">
        <v>0.20064299999999999</v>
      </c>
      <c r="Q20" s="17">
        <v>0.118078</v>
      </c>
      <c r="S20" s="4" t="s">
        <v>79</v>
      </c>
      <c r="U20" s="17">
        <v>0.57387200000000005</v>
      </c>
      <c r="V20" s="17">
        <v>0.70403199999999999</v>
      </c>
      <c r="W20" s="17">
        <v>3.8416890000000001</v>
      </c>
      <c r="X20" s="17">
        <v>2.2274729999999998</v>
      </c>
      <c r="Y20" s="17">
        <v>0.31592399999999998</v>
      </c>
      <c r="Z20" s="17">
        <v>0.13807700000000001</v>
      </c>
    </row>
    <row r="21" spans="1:26">
      <c r="A21" s="17" t="s">
        <v>20</v>
      </c>
      <c r="B21" s="17"/>
      <c r="C21" s="17">
        <v>0.56680600000000003</v>
      </c>
      <c r="D21" s="17">
        <v>0.20755599999999999</v>
      </c>
      <c r="E21" s="17">
        <v>1.0889759999999999</v>
      </c>
      <c r="F21" s="17">
        <v>4.3700999999999999</v>
      </c>
      <c r="G21" s="17">
        <v>0.32562000000000002</v>
      </c>
      <c r="H21" s="17">
        <v>0.17486599999999999</v>
      </c>
      <c r="J21" s="17" t="s">
        <v>20</v>
      </c>
      <c r="K21" s="17"/>
      <c r="L21" s="17">
        <v>0.733788</v>
      </c>
      <c r="M21" s="17">
        <f>D21</f>
        <v>0.20755599999999999</v>
      </c>
      <c r="N21" s="17">
        <v>1.204045</v>
      </c>
      <c r="O21" s="17">
        <v>4.5993500000000003</v>
      </c>
      <c r="P21" s="17">
        <v>0.38425199999999998</v>
      </c>
      <c r="Q21" s="17">
        <v>0.190744</v>
      </c>
      <c r="S21" s="4" t="s">
        <v>20</v>
      </c>
      <c r="U21" s="17">
        <v>0.929315</v>
      </c>
      <c r="V21" s="17">
        <v>0.33900400000000003</v>
      </c>
      <c r="W21" s="17">
        <v>1.631661</v>
      </c>
      <c r="X21" s="17">
        <v>4.7588239999999997</v>
      </c>
      <c r="Y21" s="17">
        <v>0.50413799999999998</v>
      </c>
      <c r="Z21" s="17">
        <v>0.21429899999999999</v>
      </c>
    </row>
    <row r="22" spans="1:26">
      <c r="A22" s="5" t="s">
        <v>22</v>
      </c>
      <c r="B22" s="5"/>
      <c r="C22" s="5">
        <v>0.362481</v>
      </c>
      <c r="D22" s="5">
        <v>1.631051</v>
      </c>
      <c r="E22" s="5">
        <v>4.068632</v>
      </c>
      <c r="F22" s="5">
        <v>2.0118819999999999</v>
      </c>
      <c r="G22" s="5">
        <v>0.23119799999999999</v>
      </c>
      <c r="H22" s="5">
        <v>0.106127</v>
      </c>
      <c r="J22" s="3" t="s">
        <v>22</v>
      </c>
      <c r="K22" s="3"/>
      <c r="L22" s="3">
        <v>0.47630699999999998</v>
      </c>
      <c r="M22" s="3">
        <v>1.631051</v>
      </c>
      <c r="N22" s="3">
        <v>4.1487869999999996</v>
      </c>
      <c r="O22" s="3">
        <v>2.1529850000000001</v>
      </c>
      <c r="P22" s="3">
        <v>0.28473900000000002</v>
      </c>
      <c r="Q22" s="3">
        <v>0.18351899999999999</v>
      </c>
      <c r="S22" s="3" t="s">
        <v>22</v>
      </c>
      <c r="T22" s="3"/>
      <c r="U22" s="3">
        <v>0.65274100000000002</v>
      </c>
      <c r="V22" s="3">
        <v>1.8491740000000001</v>
      </c>
      <c r="W22" s="3">
        <v>4.4782580000000003</v>
      </c>
      <c r="X22" s="3">
        <v>2.2826620000000002</v>
      </c>
      <c r="Y22" s="3">
        <v>0.440996</v>
      </c>
      <c r="Z22" s="3">
        <v>0.208119</v>
      </c>
    </row>
    <row r="23" spans="1:26">
      <c r="A23" s="17" t="s">
        <v>25</v>
      </c>
      <c r="B23" s="17"/>
      <c r="C23" s="17">
        <v>0.320774</v>
      </c>
      <c r="D23" s="17">
        <v>1.3787560000000001</v>
      </c>
      <c r="E23" s="17">
        <v>1.267676</v>
      </c>
      <c r="F23" s="17">
        <v>1.8709</v>
      </c>
      <c r="G23" s="17">
        <v>0.44738499999999998</v>
      </c>
      <c r="H23" s="17">
        <v>7.6737E-2</v>
      </c>
      <c r="J23" s="3" t="s">
        <v>25</v>
      </c>
      <c r="K23" s="3"/>
      <c r="L23" s="3">
        <v>0.48654599999999998</v>
      </c>
      <c r="M23" s="3">
        <v>1.3787560000000001</v>
      </c>
      <c r="N23" s="3">
        <v>1.377318</v>
      </c>
      <c r="O23" s="3">
        <v>2.0309010000000001</v>
      </c>
      <c r="P23" s="3">
        <v>0.57256300000000004</v>
      </c>
      <c r="Q23" s="5">
        <v>0.112597</v>
      </c>
      <c r="S23" s="3" t="s">
        <v>25</v>
      </c>
      <c r="T23" s="3"/>
      <c r="U23" s="3">
        <v>0.82106999999999997</v>
      </c>
      <c r="V23" s="3">
        <v>1.8388530000000001</v>
      </c>
      <c r="W23" s="3">
        <v>1.875726</v>
      </c>
      <c r="X23" s="3">
        <v>2.2248640000000002</v>
      </c>
      <c r="Y23" s="3">
        <v>1.024885</v>
      </c>
      <c r="Z23" s="5">
        <v>0.36024299999999998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박태형</cp:lastModifiedBy>
  <cp:revision/>
  <dcterms:created xsi:type="dcterms:W3CDTF">2022-09-21T07:45:33Z</dcterms:created>
  <dcterms:modified xsi:type="dcterms:W3CDTF">2022-10-24T01:10:03Z</dcterms:modified>
  <cp:category/>
  <cp:contentStatus/>
</cp:coreProperties>
</file>