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ondi\Desktop\Pack\CIP\01_상대참조,절대참조,혼합참조,기초함수,고급필터,조건부서식\"/>
    </mc:Choice>
  </mc:AlternateContent>
  <xr:revisionPtr revIDLastSave="0" documentId="13_ncr:1_{CB30551E-1E38-48AA-9983-1289D2380C4D}" xr6:coauthVersionLast="47" xr6:coauthVersionMax="47" xr10:uidLastSave="{00000000-0000-0000-0000-000000000000}"/>
  <bookViews>
    <workbookView xWindow="-83" yWindow="0" windowWidth="21721" windowHeight="9660" tabRatio="888" firstSheet="39" activeTab="45" xr2:uid="{00000000-000D-0000-FFFF-FFFF00000000}"/>
  </bookViews>
  <sheets>
    <sheet name="홈" sheetId="45" r:id="rId1"/>
    <sheet name="상대참조,절대참조,혼합참조" sheetId="42" r:id="rId2"/>
    <sheet name="상대참조,절대참조,혼합참조_정답" sheetId="1" r:id="rId3"/>
    <sheet name="논리함수를 이용한 참조연습" sheetId="43" r:id="rId4"/>
    <sheet name="논리함수를 이용한 참조연습_정답" sheetId="9" r:id="rId5"/>
    <sheet name="참조함수를 이용한 참조 연습" sheetId="31" r:id="rId6"/>
    <sheet name="참조함수를 이용한 참조 연습_정답" sheetId="44" r:id="rId7"/>
    <sheet name="고급필터1" sheetId="32" r:id="rId8"/>
    <sheet name="고급필터1_정답" sheetId="10" r:id="rId9"/>
    <sheet name="고급필터2" sheetId="33" r:id="rId10"/>
    <sheet name="고급필터2_정답" sheetId="11" r:id="rId11"/>
    <sheet name="고급필터3" sheetId="34" r:id="rId12"/>
    <sheet name="고급필터3_정답" sheetId="12" r:id="rId13"/>
    <sheet name="고급필터4" sheetId="35" r:id="rId14"/>
    <sheet name="고급필터4_정답" sheetId="13" r:id="rId15"/>
    <sheet name="고급필터5" sheetId="36" r:id="rId16"/>
    <sheet name="고급필터5_정답" sheetId="14" r:id="rId17"/>
    <sheet name="고급필터6" sheetId="37" r:id="rId18"/>
    <sheet name="고급필터6_정답" sheetId="15" r:id="rId19"/>
    <sheet name="고급필터7" sheetId="38" r:id="rId20"/>
    <sheet name="고급필터7_정답" sheetId="16" r:id="rId21"/>
    <sheet name="고급필터8" sheetId="39" r:id="rId22"/>
    <sheet name="고급필터8_정답" sheetId="17" r:id="rId23"/>
    <sheet name="고급필터9" sheetId="40" r:id="rId24"/>
    <sheet name="고급필터9_정답" sheetId="18" r:id="rId25"/>
    <sheet name="고급필터10" sheetId="41" r:id="rId26"/>
    <sheet name="고급필터10_정답" sheetId="20" r:id="rId27"/>
    <sheet name="조건부서식1" sheetId="21" r:id="rId28"/>
    <sheet name="조건부서식1_정답" sheetId="56" r:id="rId29"/>
    <sheet name="조건부서식2" sheetId="22" r:id="rId30"/>
    <sheet name="조건부서식2_정답" sheetId="57" r:id="rId31"/>
    <sheet name="조건부서식3" sheetId="23" r:id="rId32"/>
    <sheet name="조건부서식3_정답" sheetId="58" r:id="rId33"/>
    <sheet name="조건부서식4" sheetId="24" r:id="rId34"/>
    <sheet name="조건부서식4_정답" sheetId="59" r:id="rId35"/>
    <sheet name="조건부서식5" sheetId="25" r:id="rId36"/>
    <sheet name="조건부서식_정답" sheetId="60" r:id="rId37"/>
    <sheet name="조건부서식6" sheetId="26" r:id="rId38"/>
    <sheet name="조건부서식6_정답" sheetId="61" r:id="rId39"/>
    <sheet name="조건부서식7" sheetId="27" r:id="rId40"/>
    <sheet name="조건부서식7_정답" sheetId="62" r:id="rId41"/>
    <sheet name="조건부서식8" sheetId="28" r:id="rId42"/>
    <sheet name="조건부서식8_정답" sheetId="63" r:id="rId43"/>
    <sheet name="조건부서식9" sheetId="29" r:id="rId44"/>
    <sheet name="조건부서식9_정답" sheetId="64" r:id="rId45"/>
    <sheet name="조건부서식10" sheetId="30" r:id="rId46"/>
    <sheet name="조건부서식10_정답" sheetId="65" r:id="rId47"/>
  </sheets>
  <externalReferences>
    <externalReference r:id="rId48"/>
    <externalReference r:id="rId49"/>
    <externalReference r:id="rId50"/>
  </externalReferences>
  <definedNames>
    <definedName name="_xlnm._FilterDatabase" localSheetId="7" hidden="1">고급필터1!$B$2:$T$30</definedName>
    <definedName name="_xlnm._FilterDatabase" localSheetId="8" hidden="1">고급필터1_정답!$B$2:$T$30</definedName>
    <definedName name="_xlnm._FilterDatabase" localSheetId="25" hidden="1">고급필터10!$B$2:$I$89</definedName>
    <definedName name="_xlnm._FilterDatabase" localSheetId="26" hidden="1">고급필터10_정답!$B$2:$I$89</definedName>
    <definedName name="_xlnm._FilterDatabase" localSheetId="9" hidden="1">고급필터2!$B$2:$H$38</definedName>
    <definedName name="_xlnm._FilterDatabase" localSheetId="10" hidden="1">고급필터2_정답!$B$2:$H$38</definedName>
    <definedName name="_xlnm._FilterDatabase" localSheetId="11" hidden="1">고급필터3!$B$2:$G$43</definedName>
    <definedName name="_xlnm._FilterDatabase" localSheetId="12" hidden="1">고급필터3_정답!$B$2:$G$43</definedName>
    <definedName name="_xlnm._FilterDatabase" localSheetId="13" hidden="1">고급필터4!$B$2:$J$41</definedName>
    <definedName name="_xlnm._FilterDatabase" localSheetId="14" hidden="1">고급필터4_정답!$B$2:$J$41</definedName>
    <definedName name="_xlnm._FilterDatabase" localSheetId="15" hidden="1">고급필터5!$B$2:$K$32</definedName>
    <definedName name="_xlnm._FilterDatabase" localSheetId="16" hidden="1">고급필터5_정답!$B$2:$K$32</definedName>
    <definedName name="_xlnm._FilterDatabase" localSheetId="17" hidden="1">고급필터6!$B$2:$J$24</definedName>
    <definedName name="_xlnm._FilterDatabase" localSheetId="18" hidden="1">고급필터6_정답!$B$2:$J$24</definedName>
    <definedName name="_xlnm._FilterDatabase" localSheetId="19" hidden="1">고급필터7!$B$2:$I$39</definedName>
    <definedName name="_xlnm._FilterDatabase" localSheetId="20" hidden="1">고급필터7_정답!$B$2:$I$39</definedName>
    <definedName name="_xlnm._FilterDatabase" localSheetId="21" hidden="1">고급필터8!$B$2:$K$34</definedName>
    <definedName name="_xlnm._FilterDatabase" localSheetId="22" hidden="1">고급필터8_정답!$B$2:$K$34</definedName>
    <definedName name="_xlnm._FilterDatabase" localSheetId="23" hidden="1">고급필터9!$B$2:$I$89</definedName>
    <definedName name="_xlnm._FilterDatabase" localSheetId="24" hidden="1">고급필터9_정답!$B$2:$I$89</definedName>
    <definedName name="AAA" localSheetId="36">'[1]6.기타함수'!#REF!</definedName>
    <definedName name="AAA" localSheetId="28">'[1]6.기타함수'!#REF!</definedName>
    <definedName name="AAA" localSheetId="46">'[1]6.기타함수'!#REF!</definedName>
    <definedName name="AAA" localSheetId="30">'[1]6.기타함수'!#REF!</definedName>
    <definedName name="AAA" localSheetId="32">'[1]6.기타함수'!#REF!</definedName>
    <definedName name="AAA" localSheetId="34">'[1]6.기타함수'!#REF!</definedName>
    <definedName name="AAA" localSheetId="38">'[1]6.기타함수'!#REF!</definedName>
    <definedName name="AAA" localSheetId="40">'[1]6.기타함수'!#REF!</definedName>
    <definedName name="AAA" localSheetId="42">'[1]6.기타함수'!#REF!</definedName>
    <definedName name="AAA" localSheetId="44">'[1]6.기타함수'!#REF!</definedName>
    <definedName name="AAA">'[1]6.기타함수'!#REF!</definedName>
    <definedName name="_xlnm.Criteria" localSheetId="7">고급필터1!$V$2:$V$3</definedName>
    <definedName name="_xlnm.Criteria" localSheetId="8">고급필터1_정답!$V$2:$V$3</definedName>
    <definedName name="_xlnm.Criteria" localSheetId="25">고급필터10!$K$2:$K$3</definedName>
    <definedName name="_xlnm.Criteria" localSheetId="26">고급필터10_정답!$K$2:$K$3</definedName>
    <definedName name="_xlnm.Criteria" localSheetId="9">고급필터2!$J$2:$J$3</definedName>
    <definedName name="_xlnm.Criteria" localSheetId="10">고급필터2_정답!$J$2:$J$3</definedName>
    <definedName name="_xlnm.Criteria" localSheetId="11">고급필터3!$I$2:$I$3</definedName>
    <definedName name="_xlnm.Criteria" localSheetId="12">고급필터3_정답!$I$2:$I$3</definedName>
    <definedName name="_xlnm.Criteria" localSheetId="13">고급필터4!$L$2:$L$3</definedName>
    <definedName name="_xlnm.Criteria" localSheetId="14">고급필터4_정답!$L$2:$L$3</definedName>
    <definedName name="_xlnm.Criteria" localSheetId="15">고급필터5!$M$2:$M$3</definedName>
    <definedName name="_xlnm.Criteria" localSheetId="16">고급필터5_정답!$M$2:$M$3</definedName>
    <definedName name="_xlnm.Criteria" localSheetId="17">고급필터6!$L$2:$L$3</definedName>
    <definedName name="_xlnm.Criteria" localSheetId="18">고급필터6_정답!$L$2:$L$3</definedName>
    <definedName name="_xlnm.Criteria" localSheetId="19">고급필터7!$K$2:$K$3</definedName>
    <definedName name="_xlnm.Criteria" localSheetId="20">고급필터7_정답!$K$2:$K$3</definedName>
    <definedName name="_xlnm.Criteria" localSheetId="21">고급필터8!$M$2:$M$3</definedName>
    <definedName name="_xlnm.Criteria" localSheetId="22">고급필터8_정답!$M$2:$M$3</definedName>
    <definedName name="_xlnm.Criteria" localSheetId="23">고급필터9!$K$2:$K$3</definedName>
    <definedName name="_xlnm.Criteria" localSheetId="24">고급필터9_정답!$K$2:$K$3</definedName>
    <definedName name="_xlnm.Extract" localSheetId="7">고급필터1!$X$2:$AP$2</definedName>
    <definedName name="_xlnm.Extract" localSheetId="8">고급필터1_정답!$X$2:$AB$2</definedName>
    <definedName name="_xlnm.Extract" localSheetId="25">고급필터10!$K$5:$N$5</definedName>
    <definedName name="_xlnm.Extract" localSheetId="26">고급필터10_정답!$K$5:$N$5</definedName>
    <definedName name="_xlnm.Extract" localSheetId="9">고급필터2!$J$5:$M$5</definedName>
    <definedName name="_xlnm.Extract" localSheetId="10">고급필터2_정답!$J$5:$M$5</definedName>
    <definedName name="_xlnm.Extract" localSheetId="11">고급필터3!$I$6:$M$6</definedName>
    <definedName name="_xlnm.Extract" localSheetId="12">고급필터3_정답!$I$6:$M$6</definedName>
    <definedName name="_xlnm.Extract" localSheetId="13">고급필터4!$L$5:$P$5</definedName>
    <definedName name="_xlnm.Extract" localSheetId="14">고급필터4_정답!$L$5:$P$5</definedName>
    <definedName name="_xlnm.Extract" localSheetId="15">고급필터5!$M$5:$R$5</definedName>
    <definedName name="_xlnm.Extract" localSheetId="16">고급필터5_정답!$M$5:$R$5</definedName>
    <definedName name="_xlnm.Extract" localSheetId="17">고급필터6!$L$5:$O$5</definedName>
    <definedName name="_xlnm.Extract" localSheetId="18">고급필터6_정답!$L$5:$O$5</definedName>
    <definedName name="_xlnm.Extract" localSheetId="19">고급필터7!$K$5:$O$5</definedName>
    <definedName name="_xlnm.Extract" localSheetId="20">고급필터7_정답!$K$5:$O$5</definedName>
    <definedName name="_xlnm.Extract" localSheetId="21">고급필터8!$M$5:$O$5</definedName>
    <definedName name="_xlnm.Extract" localSheetId="22">고급필터8_정답!$M$5:$O$5</definedName>
    <definedName name="_xlnm.Extract" localSheetId="23">고급필터9!$K$5:$O$5</definedName>
    <definedName name="_xlnm.Extract" localSheetId="24">고급필터9_정답!$K$5:$O$5</definedName>
    <definedName name="삼학년">'[2]3학년입력'!$E$1:$E$65536</definedName>
    <definedName name="생산량">'[1]시나리오1(예제)'!$B$3</definedName>
    <definedName name="이학년">'[2]2학년입력'!$E$1:$E$65536</definedName>
    <definedName name="일학년">'[2]1학년입력'!$E$1:$E$65536</definedName>
    <definedName name="재고단가">'[1]시나리오1(예제)'!$B$6</definedName>
    <definedName name="재고량">'[1]시나리오1(예제)'!$B$9</definedName>
    <definedName name="재고비용">'[1]시나리오1(예제)'!$B$10</definedName>
    <definedName name="제품명" localSheetId="7">'[1]6.기타함수'!#REF!</definedName>
    <definedName name="제품명" localSheetId="25">'[1]6.기타함수'!#REF!</definedName>
    <definedName name="제품명" localSheetId="9">'[1]6.기타함수'!#REF!</definedName>
    <definedName name="제품명" localSheetId="11">'[1]6.기타함수'!#REF!</definedName>
    <definedName name="제품명" localSheetId="13">'[1]6.기타함수'!#REF!</definedName>
    <definedName name="제품명" localSheetId="15">'[1]6.기타함수'!#REF!</definedName>
    <definedName name="제품명" localSheetId="17">'[1]6.기타함수'!#REF!</definedName>
    <definedName name="제품명" localSheetId="19">'[1]6.기타함수'!#REF!</definedName>
    <definedName name="제품명" localSheetId="21">'[1]6.기타함수'!#REF!</definedName>
    <definedName name="제품명" localSheetId="23">'[1]6.기타함수'!#REF!</definedName>
    <definedName name="제품명" localSheetId="3">'[1]6.기타함수'!#REF!</definedName>
    <definedName name="제품명" localSheetId="1">'[1]6.기타함수'!#REF!</definedName>
    <definedName name="제품명" localSheetId="36">'[1]6.기타함수'!#REF!</definedName>
    <definedName name="제품명" localSheetId="28">'[1]6.기타함수'!#REF!</definedName>
    <definedName name="제품명" localSheetId="46">'[1]6.기타함수'!#REF!</definedName>
    <definedName name="제품명" localSheetId="30">'[1]6.기타함수'!#REF!</definedName>
    <definedName name="제품명" localSheetId="32">'[1]6.기타함수'!#REF!</definedName>
    <definedName name="제품명" localSheetId="34">'[1]6.기타함수'!#REF!</definedName>
    <definedName name="제품명" localSheetId="38">'[1]6.기타함수'!#REF!</definedName>
    <definedName name="제품명" localSheetId="40">'[1]6.기타함수'!#REF!</definedName>
    <definedName name="제품명" localSheetId="42">'[1]6.기타함수'!#REF!</definedName>
    <definedName name="제품명" localSheetId="44">'[1]6.기타함수'!#REF!</definedName>
    <definedName name="제품명" localSheetId="6">'[1]6.기타함수'!#REF!</definedName>
    <definedName name="제품명">'[1]6.기타함수'!#REF!</definedName>
    <definedName name="주문처" localSheetId="7">'[1]6.기타함수'!#REF!</definedName>
    <definedName name="주문처" localSheetId="25">'[1]6.기타함수'!#REF!</definedName>
    <definedName name="주문처" localSheetId="9">'[1]6.기타함수'!#REF!</definedName>
    <definedName name="주문처" localSheetId="11">'[1]6.기타함수'!#REF!</definedName>
    <definedName name="주문처" localSheetId="13">'[1]6.기타함수'!#REF!</definedName>
    <definedName name="주문처" localSheetId="15">'[1]6.기타함수'!#REF!</definedName>
    <definedName name="주문처" localSheetId="17">'[1]6.기타함수'!#REF!</definedName>
    <definedName name="주문처" localSheetId="19">'[1]6.기타함수'!#REF!</definedName>
    <definedName name="주문처" localSheetId="21">'[1]6.기타함수'!#REF!</definedName>
    <definedName name="주문처" localSheetId="23">'[1]6.기타함수'!#REF!</definedName>
    <definedName name="주문처" localSheetId="3">'[1]6.기타함수'!#REF!</definedName>
    <definedName name="주문처" localSheetId="1">'[1]6.기타함수'!#REF!</definedName>
    <definedName name="주문처" localSheetId="36">'[1]6.기타함수'!#REF!</definedName>
    <definedName name="주문처" localSheetId="28">'[1]6.기타함수'!#REF!</definedName>
    <definedName name="주문처" localSheetId="46">'[1]6.기타함수'!#REF!</definedName>
    <definedName name="주문처" localSheetId="30">'[1]6.기타함수'!#REF!</definedName>
    <definedName name="주문처" localSheetId="32">'[1]6.기타함수'!#REF!</definedName>
    <definedName name="주문처" localSheetId="34">'[1]6.기타함수'!#REF!</definedName>
    <definedName name="주문처" localSheetId="38">'[1]6.기타함수'!#REF!</definedName>
    <definedName name="주문처" localSheetId="40">'[1]6.기타함수'!#REF!</definedName>
    <definedName name="주문처" localSheetId="42">'[1]6.기타함수'!#REF!</definedName>
    <definedName name="주문처" localSheetId="44">'[1]6.기타함수'!#REF!</definedName>
    <definedName name="주문처" localSheetId="6">'[1]6.기타함수'!#REF!</definedName>
    <definedName name="주문처">'[1]6.기타함수'!#REF!</definedName>
    <definedName name="판매가격" localSheetId="7">[1]문서1_기초!#REF!</definedName>
    <definedName name="판매가격" localSheetId="25">[1]문서1_기초!#REF!</definedName>
    <definedName name="판매가격" localSheetId="9">[1]문서1_기초!#REF!</definedName>
    <definedName name="판매가격" localSheetId="11">[1]문서1_기초!#REF!</definedName>
    <definedName name="판매가격" localSheetId="13">[1]문서1_기초!#REF!</definedName>
    <definedName name="판매가격" localSheetId="15">[1]문서1_기초!#REF!</definedName>
    <definedName name="판매가격" localSheetId="17">[1]문서1_기초!#REF!</definedName>
    <definedName name="판매가격" localSheetId="19">[1]문서1_기초!#REF!</definedName>
    <definedName name="판매가격" localSheetId="21">[1]문서1_기초!#REF!</definedName>
    <definedName name="판매가격" localSheetId="23">[1]문서1_기초!#REF!</definedName>
    <definedName name="판매가격" localSheetId="3">[1]문서1_기초!#REF!</definedName>
    <definedName name="판매가격" localSheetId="1">[1]문서1_기초!#REF!</definedName>
    <definedName name="판매가격" localSheetId="36">[1]문서1_기초!#REF!</definedName>
    <definedName name="판매가격" localSheetId="28">[1]문서1_기초!#REF!</definedName>
    <definedName name="판매가격" localSheetId="46">[1]문서1_기초!#REF!</definedName>
    <definedName name="판매가격" localSheetId="30">[1]문서1_기초!#REF!</definedName>
    <definedName name="판매가격" localSheetId="32">[1]문서1_기초!#REF!</definedName>
    <definedName name="판매가격" localSheetId="34">[1]문서1_기초!#REF!</definedName>
    <definedName name="판매가격" localSheetId="38">[1]문서1_기초!#REF!</definedName>
    <definedName name="판매가격" localSheetId="40">[1]문서1_기초!#REF!</definedName>
    <definedName name="판매가격" localSheetId="42">[1]문서1_기초!#REF!</definedName>
    <definedName name="판매가격" localSheetId="44">[1]문서1_기초!#REF!</definedName>
    <definedName name="판매가격" localSheetId="6">[1]문서1_기초!#REF!</definedName>
    <definedName name="판매가격">[1]문서1_기초!#REF!</definedName>
    <definedName name="판매단가">'[1]시나리오1(예제)'!$B$5</definedName>
    <definedName name="판매량">'[1]시나리오1(예제)'!$B$4</definedName>
    <definedName name="판매액">'[1]시나리오1(예제)'!$B$8</definedName>
    <definedName name="학생수">'[3]서식(결과)'!$G$5:$H$19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1" l="1"/>
  <c r="K3" i="40"/>
  <c r="M3" i="39"/>
  <c r="M3" i="17"/>
  <c r="K3" i="38"/>
  <c r="L3" i="37"/>
  <c r="I3" i="34"/>
  <c r="L3" i="35"/>
  <c r="M3" i="14"/>
  <c r="M3" i="36"/>
  <c r="J3" i="33"/>
  <c r="V3" i="32"/>
  <c r="K4" i="64"/>
  <c r="K3" i="64"/>
  <c r="T31" i="56"/>
  <c r="T30" i="56"/>
  <c r="T29" i="56"/>
  <c r="T28" i="56"/>
  <c r="T27" i="56"/>
  <c r="T26" i="56"/>
  <c r="T25" i="56"/>
  <c r="T24" i="56"/>
  <c r="T23" i="56"/>
  <c r="T22" i="56"/>
  <c r="T21" i="56"/>
  <c r="T20" i="56"/>
  <c r="T19" i="56"/>
  <c r="T18" i="56"/>
  <c r="T17" i="56"/>
  <c r="T16" i="56"/>
  <c r="T15" i="56"/>
  <c r="T14" i="56"/>
  <c r="T13" i="56"/>
  <c r="T12" i="56"/>
  <c r="T11" i="56"/>
  <c r="T10" i="56"/>
  <c r="T9" i="56"/>
  <c r="T8" i="56"/>
  <c r="T7" i="56"/>
  <c r="T6" i="56"/>
  <c r="T5" i="56"/>
  <c r="T4" i="56"/>
  <c r="D32" i="44" l="1"/>
  <c r="D31" i="44"/>
  <c r="D30" i="44"/>
  <c r="D29" i="44"/>
  <c r="D28" i="44"/>
  <c r="D27" i="44"/>
  <c r="F22" i="44"/>
  <c r="E22" i="44"/>
  <c r="F21" i="44"/>
  <c r="E21" i="44"/>
  <c r="F20" i="44"/>
  <c r="E20" i="44"/>
  <c r="F19" i="44"/>
  <c r="E19" i="44"/>
  <c r="F18" i="44"/>
  <c r="E18" i="44"/>
  <c r="F17" i="44"/>
  <c r="E17" i="44"/>
  <c r="E12" i="44"/>
  <c r="D12" i="44"/>
  <c r="E11" i="44"/>
  <c r="D11" i="44"/>
  <c r="E10" i="44"/>
  <c r="D10" i="44"/>
  <c r="E9" i="44"/>
  <c r="D9" i="44"/>
  <c r="E8" i="44"/>
  <c r="D8" i="44"/>
  <c r="E7" i="44"/>
  <c r="D7" i="44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T30" i="32" l="1"/>
  <c r="T29" i="32"/>
  <c r="T28" i="32"/>
  <c r="T27" i="32"/>
  <c r="T26" i="32"/>
  <c r="T25" i="32"/>
  <c r="T24" i="32"/>
  <c r="T23" i="32"/>
  <c r="T22" i="32"/>
  <c r="T21" i="32"/>
  <c r="T20" i="32"/>
  <c r="T19" i="32"/>
  <c r="T18" i="32"/>
  <c r="T17" i="32"/>
  <c r="T16" i="32"/>
  <c r="T15" i="32"/>
  <c r="T14" i="32"/>
  <c r="T13" i="32"/>
  <c r="T12" i="32"/>
  <c r="T11" i="32"/>
  <c r="T10" i="32"/>
  <c r="T9" i="32"/>
  <c r="T8" i="32"/>
  <c r="T7" i="32"/>
  <c r="T6" i="32"/>
  <c r="T5" i="32"/>
  <c r="T4" i="32"/>
  <c r="T3" i="32"/>
  <c r="I3" i="12"/>
  <c r="K3" i="20"/>
  <c r="K3" i="18"/>
  <c r="K3" i="16"/>
  <c r="L3" i="15"/>
  <c r="L3" i="13"/>
  <c r="J3" i="11"/>
  <c r="D28" i="31"/>
  <c r="D29" i="31"/>
  <c r="D30" i="31"/>
  <c r="D31" i="31"/>
  <c r="D32" i="31"/>
  <c r="D27" i="31"/>
  <c r="J42" i="9"/>
  <c r="K42" i="9"/>
  <c r="J43" i="9"/>
  <c r="K43" i="9"/>
  <c r="J44" i="9"/>
  <c r="K44" i="9"/>
  <c r="J45" i="9"/>
  <c r="K45" i="9"/>
  <c r="J46" i="9"/>
  <c r="K46" i="9"/>
  <c r="I43" i="9"/>
  <c r="I44" i="9"/>
  <c r="I45" i="9"/>
  <c r="I46" i="9"/>
  <c r="I42" i="9"/>
  <c r="J33" i="9"/>
  <c r="K33" i="9"/>
  <c r="J34" i="9"/>
  <c r="K34" i="9"/>
  <c r="J35" i="9"/>
  <c r="K35" i="9"/>
  <c r="J36" i="9"/>
  <c r="K36" i="9"/>
  <c r="J37" i="9"/>
  <c r="K37" i="9"/>
  <c r="I34" i="9"/>
  <c r="I35" i="9"/>
  <c r="I36" i="9"/>
  <c r="I37" i="9"/>
  <c r="I33" i="9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1" i="1"/>
  <c r="C42" i="1"/>
  <c r="C43" i="1"/>
  <c r="C44" i="1"/>
  <c r="C45" i="1"/>
  <c r="C46" i="1"/>
  <c r="C47" i="1"/>
  <c r="C40" i="1"/>
  <c r="E20" i="1"/>
  <c r="F20" i="1"/>
  <c r="D20" i="1"/>
  <c r="E19" i="1"/>
  <c r="F19" i="1"/>
  <c r="D19" i="1"/>
  <c r="E18" i="1"/>
  <c r="F18" i="1"/>
  <c r="D18" i="1"/>
  <c r="H9" i="1"/>
  <c r="I9" i="1" s="1"/>
  <c r="H10" i="1"/>
  <c r="I10" i="1" s="1"/>
  <c r="H11" i="1"/>
  <c r="H12" i="1"/>
  <c r="H13" i="1"/>
  <c r="H14" i="1"/>
  <c r="I14" i="1" s="1"/>
  <c r="H15" i="1"/>
  <c r="I15" i="1" s="1"/>
  <c r="H16" i="1"/>
  <c r="I16" i="1" s="1"/>
  <c r="H17" i="1"/>
  <c r="I17" i="1" s="1"/>
  <c r="H8" i="1"/>
  <c r="H18" i="1" s="1"/>
  <c r="G9" i="1"/>
  <c r="G20" i="1" s="1"/>
  <c r="G10" i="1"/>
  <c r="G11" i="1"/>
  <c r="G12" i="1"/>
  <c r="G13" i="1"/>
  <c r="G14" i="1"/>
  <c r="G15" i="1"/>
  <c r="G16" i="1"/>
  <c r="G17" i="1"/>
  <c r="G8" i="1"/>
  <c r="G18" i="1" s="1"/>
  <c r="I8" i="1" l="1"/>
  <c r="H19" i="1"/>
  <c r="G19" i="1"/>
  <c r="I13" i="1"/>
  <c r="H20" i="1"/>
  <c r="I12" i="1"/>
  <c r="I11" i="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0" i="10" l="1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V3" i="10" l="1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</calcChain>
</file>

<file path=xl/sharedStrings.xml><?xml version="1.0" encoding="utf-8"?>
<sst xmlns="http://schemas.openxmlformats.org/spreadsheetml/2006/main" count="12132" uniqueCount="1061">
  <si>
    <t xml:space="preserve"> 기본함수 :</t>
    <phoneticPr fontId="8" type="noConversion"/>
  </si>
  <si>
    <t>[표1]</t>
    <phoneticPr fontId="5" type="noConversion"/>
  </si>
  <si>
    <t>작성일:</t>
    <phoneticPr fontId="8" type="noConversion"/>
  </si>
  <si>
    <t>신상</t>
    <phoneticPr fontId="8" type="noConversion"/>
  </si>
  <si>
    <t>과목</t>
    <phoneticPr fontId="8" type="noConversion"/>
  </si>
  <si>
    <t>평가</t>
    <phoneticPr fontId="8" type="noConversion"/>
  </si>
  <si>
    <t>학번</t>
    <phoneticPr fontId="8" type="noConversion"/>
  </si>
  <si>
    <t>성명</t>
    <phoneticPr fontId="8" type="noConversion"/>
  </si>
  <si>
    <t>워드</t>
    <phoneticPr fontId="8" type="noConversion"/>
  </si>
  <si>
    <t>엑셀</t>
    <phoneticPr fontId="8" type="noConversion"/>
  </si>
  <si>
    <t>파워포인트</t>
    <phoneticPr fontId="8" type="noConversion"/>
  </si>
  <si>
    <t>총점</t>
    <phoneticPr fontId="8" type="noConversion"/>
  </si>
  <si>
    <t>평균</t>
    <phoneticPr fontId="8" type="noConversion"/>
  </si>
  <si>
    <t>순위</t>
    <phoneticPr fontId="8" type="noConversion"/>
  </si>
  <si>
    <t>최대점수</t>
    <phoneticPr fontId="8" type="noConversion"/>
  </si>
  <si>
    <t>최소점수</t>
    <phoneticPr fontId="8" type="noConversion"/>
  </si>
  <si>
    <t>인원수</t>
    <phoneticPr fontId="8" type="noConversion"/>
  </si>
  <si>
    <t>SUM, AVERAGE, MAX, MIN, COUNT, COUNTA, COUNTBLANK, RANK.EQ</t>
    <phoneticPr fontId="8" type="noConversion"/>
  </si>
  <si>
    <t>기풍학원 평가표</t>
    <phoneticPr fontId="8" type="noConversion"/>
  </si>
  <si>
    <t>김익래</t>
  </si>
  <si>
    <t>김익래</t>
    <phoneticPr fontId="8" type="noConversion"/>
  </si>
  <si>
    <t>한성권</t>
    <phoneticPr fontId="8" type="noConversion"/>
  </si>
  <si>
    <t>이정욱</t>
    <phoneticPr fontId="8" type="noConversion"/>
  </si>
  <si>
    <t>나순주</t>
  </si>
  <si>
    <t>나순주</t>
    <phoneticPr fontId="8" type="noConversion"/>
  </si>
  <si>
    <t>김미영</t>
  </si>
  <si>
    <t>김미영</t>
    <phoneticPr fontId="8" type="noConversion"/>
  </si>
  <si>
    <t>이봉숙</t>
    <phoneticPr fontId="8" type="noConversion"/>
  </si>
  <si>
    <t>이미희</t>
    <phoneticPr fontId="8" type="noConversion"/>
  </si>
  <si>
    <t>홍재근</t>
  </si>
  <si>
    <t>홍재근</t>
    <phoneticPr fontId="8" type="noConversion"/>
  </si>
  <si>
    <t>이성용</t>
    <phoneticPr fontId="8" type="noConversion"/>
  </si>
  <si>
    <t>박낙균</t>
  </si>
  <si>
    <t>박낙균</t>
    <phoneticPr fontId="8" type="noConversion"/>
  </si>
  <si>
    <t>가계부처리</t>
    <phoneticPr fontId="8" type="noConversion"/>
  </si>
  <si>
    <t>[표2]</t>
    <phoneticPr fontId="5" type="noConversion"/>
  </si>
  <si>
    <t>구분</t>
    <phoneticPr fontId="8" type="noConversion"/>
  </si>
  <si>
    <t>문화생활비</t>
    <phoneticPr fontId="8" type="noConversion"/>
  </si>
  <si>
    <t>식품비</t>
    <phoneticPr fontId="8" type="noConversion"/>
  </si>
  <si>
    <t>의복비</t>
    <phoneticPr fontId="8" type="noConversion"/>
  </si>
  <si>
    <t>교육비</t>
    <phoneticPr fontId="8" type="noConversion"/>
  </si>
  <si>
    <t>총비용</t>
    <phoneticPr fontId="8" type="noConversion"/>
  </si>
  <si>
    <t>순위</t>
    <phoneticPr fontId="5" type="noConversion"/>
  </si>
  <si>
    <t>1일</t>
    <phoneticPr fontId="8" type="noConversion"/>
  </si>
  <si>
    <t>2일</t>
    <phoneticPr fontId="8" type="noConversion"/>
  </si>
  <si>
    <t>3일</t>
  </si>
  <si>
    <t>4일</t>
  </si>
  <si>
    <t>5일</t>
  </si>
  <si>
    <t>6일</t>
  </si>
  <si>
    <t>7일</t>
  </si>
  <si>
    <t>총액</t>
    <phoneticPr fontId="8" type="noConversion"/>
  </si>
  <si>
    <t>평균</t>
    <phoneticPr fontId="8" type="noConversion"/>
  </si>
  <si>
    <t>최고비용</t>
    <phoneticPr fontId="8" type="noConversion"/>
  </si>
  <si>
    <t>최소비용</t>
    <phoneticPr fontId="8" type="noConversion"/>
  </si>
  <si>
    <t>품목개수</t>
    <phoneticPr fontId="8" type="noConversion"/>
  </si>
  <si>
    <t>구구단</t>
    <phoneticPr fontId="5" type="noConversion"/>
  </si>
  <si>
    <t>논리함수</t>
    <phoneticPr fontId="8" type="noConversion"/>
  </si>
  <si>
    <t xml:space="preserve"> IF, COUNTIF, COUNTIFS, SUMIF, SUMIFS, AVERAGEIF, AVERAGEIFS, AND, OR</t>
    <phoneticPr fontId="8" type="noConversion"/>
  </si>
  <si>
    <t>신입사원 직무수행 평가</t>
    <phoneticPr fontId="8" type="noConversion"/>
  </si>
  <si>
    <t>[표1]</t>
    <phoneticPr fontId="5" type="noConversion"/>
  </si>
  <si>
    <t>사번</t>
    <phoneticPr fontId="8" type="noConversion"/>
  </si>
  <si>
    <t>성명</t>
    <phoneticPr fontId="8" type="noConversion"/>
  </si>
  <si>
    <t>영어</t>
    <phoneticPr fontId="8" type="noConversion"/>
  </si>
  <si>
    <t>컴퓨터</t>
    <phoneticPr fontId="8" type="noConversion"/>
  </si>
  <si>
    <t>마케팅</t>
    <phoneticPr fontId="8" type="noConversion"/>
  </si>
  <si>
    <t>총점</t>
    <phoneticPr fontId="8" type="noConversion"/>
  </si>
  <si>
    <t>평균</t>
    <phoneticPr fontId="8" type="noConversion"/>
  </si>
  <si>
    <t>합격여부</t>
    <phoneticPr fontId="8" type="noConversion"/>
  </si>
  <si>
    <t>평균평가</t>
    <phoneticPr fontId="8" type="noConversion"/>
  </si>
  <si>
    <t>이미희</t>
    <phoneticPr fontId="8" type="noConversion"/>
  </si>
  <si>
    <t>최고은</t>
    <phoneticPr fontId="8" type="noConversion"/>
  </si>
  <si>
    <t>합격</t>
    <phoneticPr fontId="5" type="noConversion"/>
  </si>
  <si>
    <t>안수현</t>
    <phoneticPr fontId="8" type="noConversion"/>
  </si>
  <si>
    <t>불합격</t>
    <phoneticPr fontId="5" type="noConversion"/>
  </si>
  <si>
    <t>이민우</t>
    <phoneticPr fontId="8" type="noConversion"/>
  </si>
  <si>
    <t>한진희</t>
    <phoneticPr fontId="8" type="noConversion"/>
  </si>
  <si>
    <t>김상진</t>
    <phoneticPr fontId="8" type="noConversion"/>
  </si>
  <si>
    <t>평균이상</t>
    <phoneticPr fontId="5" type="noConversion"/>
  </si>
  <si>
    <t>최승희</t>
    <phoneticPr fontId="8" type="noConversion"/>
  </si>
  <si>
    <t>평균이하</t>
    <phoneticPr fontId="5" type="noConversion"/>
  </si>
  <si>
    <t>김상옥</t>
    <phoneticPr fontId="8" type="noConversion"/>
  </si>
  <si>
    <t>최현주</t>
    <phoneticPr fontId="8" type="noConversion"/>
  </si>
  <si>
    <t>전지연</t>
    <phoneticPr fontId="8" type="noConversion"/>
  </si>
  <si>
    <t>전체평균</t>
    <phoneticPr fontId="8" type="noConversion"/>
  </si>
  <si>
    <t>[표2]</t>
    <phoneticPr fontId="5" type="noConversion"/>
  </si>
  <si>
    <t>수험번호</t>
    <phoneticPr fontId="8" type="noConversion"/>
  </si>
  <si>
    <t>엑셀</t>
    <phoneticPr fontId="8" type="noConversion"/>
  </si>
  <si>
    <t>인터넷</t>
    <phoneticPr fontId="8" type="noConversion"/>
  </si>
  <si>
    <t>합격여부1</t>
    <phoneticPr fontId="8" type="noConversion"/>
  </si>
  <si>
    <t>합격여부2</t>
    <phoneticPr fontId="8" type="noConversion"/>
  </si>
  <si>
    <t>평가</t>
    <phoneticPr fontId="8" type="noConversion"/>
  </si>
  <si>
    <t>SM20001</t>
    <phoneticPr fontId="8" type="noConversion"/>
  </si>
  <si>
    <t>이재근</t>
    <phoneticPr fontId="8" type="noConversion"/>
  </si>
  <si>
    <t>SM20002</t>
  </si>
  <si>
    <t>김민선</t>
    <phoneticPr fontId="8" type="noConversion"/>
  </si>
  <si>
    <t>SM20003</t>
  </si>
  <si>
    <t>이종원</t>
    <phoneticPr fontId="8" type="noConversion"/>
  </si>
  <si>
    <t>SM20004</t>
  </si>
  <si>
    <t>한고은</t>
    <phoneticPr fontId="8" type="noConversion"/>
  </si>
  <si>
    <t>SM20007</t>
  </si>
  <si>
    <t>장나라</t>
    <phoneticPr fontId="8" type="noConversion"/>
  </si>
  <si>
    <t>SM20008</t>
  </si>
  <si>
    <t>김민종</t>
    <phoneticPr fontId="8" type="noConversion"/>
  </si>
  <si>
    <t>SM20009</t>
  </si>
  <si>
    <t>이준희</t>
    <phoneticPr fontId="8" type="noConversion"/>
  </si>
  <si>
    <t>제품판매 현황</t>
    <phoneticPr fontId="8" type="noConversion"/>
  </si>
  <si>
    <t>[표3]</t>
    <phoneticPr fontId="8" type="noConversion"/>
  </si>
  <si>
    <t>제품코드</t>
    <phoneticPr fontId="5" type="noConversion"/>
  </si>
  <si>
    <t>분류</t>
    <phoneticPr fontId="5" type="noConversion"/>
  </si>
  <si>
    <t>단가</t>
    <phoneticPr fontId="5" type="noConversion"/>
  </si>
  <si>
    <t>판매량</t>
    <phoneticPr fontId="5" type="noConversion"/>
  </si>
  <si>
    <t>판매금액</t>
    <phoneticPr fontId="5" type="noConversion"/>
  </si>
  <si>
    <t>담당자</t>
    <phoneticPr fontId="5" type="noConversion"/>
  </si>
  <si>
    <t>[ 분류/담당자 기준 판매건수 ]</t>
    <phoneticPr fontId="5" type="noConversion"/>
  </si>
  <si>
    <t>238VM357</t>
  </si>
  <si>
    <t>아동의류</t>
  </si>
  <si>
    <t>이하원</t>
  </si>
  <si>
    <t>조승재</t>
    <phoneticPr fontId="5" type="noConversion"/>
  </si>
  <si>
    <t>이하원</t>
    <phoneticPr fontId="5" type="noConversion"/>
  </si>
  <si>
    <t>박재민</t>
    <phoneticPr fontId="5" type="noConversion"/>
  </si>
  <si>
    <t>537RI257</t>
  </si>
  <si>
    <t>여성의류</t>
  </si>
  <si>
    <t>조승재</t>
  </si>
  <si>
    <t>여성의류</t>
    <phoneticPr fontId="5" type="noConversion"/>
  </si>
  <si>
    <t>575HE011</t>
  </si>
  <si>
    <t>남성의류</t>
    <phoneticPr fontId="5" type="noConversion"/>
  </si>
  <si>
    <t>254DN251</t>
  </si>
  <si>
    <t>기타</t>
  </si>
  <si>
    <t>박재민</t>
  </si>
  <si>
    <t>아동의류</t>
    <phoneticPr fontId="5" type="noConversion"/>
  </si>
  <si>
    <t>188KY649</t>
  </si>
  <si>
    <t>언더웨어</t>
    <phoneticPr fontId="5" type="noConversion"/>
  </si>
  <si>
    <t>143VI197</t>
  </si>
  <si>
    <t>남성의류</t>
  </si>
  <si>
    <t>기타</t>
    <phoneticPr fontId="5" type="noConversion"/>
  </si>
  <si>
    <t>640XM642</t>
  </si>
  <si>
    <t>661SY624</t>
  </si>
  <si>
    <t>877PF846</t>
  </si>
  <si>
    <t>[ 분류/담당자 기준 판매량 합계 ]</t>
    <phoneticPr fontId="5" type="noConversion"/>
  </si>
  <si>
    <t>937CR318</t>
  </si>
  <si>
    <t>546TK605</t>
  </si>
  <si>
    <t>언더웨어</t>
  </si>
  <si>
    <t>897RP526</t>
  </si>
  <si>
    <t>823CC448</t>
  </si>
  <si>
    <t>294WR619</t>
  </si>
  <si>
    <t>582YB244</t>
  </si>
  <si>
    <t>영업팀 매출 현황</t>
    <phoneticPr fontId="8" type="noConversion"/>
  </si>
  <si>
    <t>[표4]</t>
    <phoneticPr fontId="8" type="noConversion"/>
  </si>
  <si>
    <t>이름</t>
    <phoneticPr fontId="5" type="noConversion"/>
  </si>
  <si>
    <t>소속</t>
    <phoneticPr fontId="5" type="noConversion"/>
  </si>
  <si>
    <t>상반기</t>
    <phoneticPr fontId="5" type="noConversion"/>
  </si>
  <si>
    <t>하반기</t>
    <phoneticPr fontId="5" type="noConversion"/>
  </si>
  <si>
    <t>유동근</t>
    <phoneticPr fontId="8" type="noConversion"/>
  </si>
  <si>
    <t>영업3팀</t>
  </si>
  <si>
    <t>[ 영업팀별 평균 매출량 ]</t>
    <phoneticPr fontId="5" type="noConversion"/>
  </si>
  <si>
    <t>전경숙</t>
    <phoneticPr fontId="8" type="noConversion"/>
  </si>
  <si>
    <t>영업2팀</t>
  </si>
  <si>
    <t>백수정</t>
    <phoneticPr fontId="8" type="noConversion"/>
  </si>
  <si>
    <t>영업1팀</t>
    <phoneticPr fontId="5" type="noConversion"/>
  </si>
  <si>
    <t>안현철</t>
    <phoneticPr fontId="8" type="noConversion"/>
  </si>
  <si>
    <t>영업1팀</t>
  </si>
  <si>
    <t>고성남</t>
    <phoneticPr fontId="8" type="noConversion"/>
  </si>
  <si>
    <t>민병철</t>
    <phoneticPr fontId="8" type="noConversion"/>
  </si>
  <si>
    <t>조광연</t>
    <phoneticPr fontId="8" type="noConversion"/>
  </si>
  <si>
    <t>김연우</t>
    <phoneticPr fontId="5" type="noConversion"/>
  </si>
  <si>
    <t>김범수</t>
    <phoneticPr fontId="5" type="noConversion"/>
  </si>
  <si>
    <t>임재범</t>
    <phoneticPr fontId="5" type="noConversion"/>
  </si>
  <si>
    <t>박정현</t>
    <phoneticPr fontId="5" type="noConversion"/>
  </si>
  <si>
    <t>오동석</t>
    <phoneticPr fontId="5" type="noConversion"/>
  </si>
  <si>
    <t>박오연</t>
    <phoneticPr fontId="5" type="noConversion"/>
  </si>
  <si>
    <t>인원수</t>
    <phoneticPr fontId="5" type="noConversion"/>
  </si>
  <si>
    <t>총점합계</t>
    <phoneticPr fontId="5" type="noConversion"/>
  </si>
  <si>
    <t>학년</t>
  </si>
  <si>
    <t>반</t>
  </si>
  <si>
    <t>이름</t>
  </si>
  <si>
    <t>출석수</t>
  </si>
  <si>
    <t>O</t>
    <phoneticPr fontId="29" type="noConversion"/>
  </si>
  <si>
    <t>O</t>
    <phoneticPr fontId="29" type="noConversion"/>
  </si>
  <si>
    <t>사랑반</t>
    <phoneticPr fontId="29" type="noConversion"/>
  </si>
  <si>
    <t>김유준</t>
    <phoneticPr fontId="29" type="noConversion"/>
  </si>
  <si>
    <t>화평반</t>
    <phoneticPr fontId="29" type="noConversion"/>
  </si>
  <si>
    <t>김지환</t>
    <phoneticPr fontId="29" type="noConversion"/>
  </si>
  <si>
    <t>원가은</t>
    <phoneticPr fontId="29" type="noConversion"/>
  </si>
  <si>
    <t>김서찬</t>
    <phoneticPr fontId="29" type="noConversion"/>
  </si>
  <si>
    <t>노재현</t>
    <phoneticPr fontId="29" type="noConversion"/>
  </si>
  <si>
    <t>희락반</t>
    <phoneticPr fontId="29" type="noConversion"/>
  </si>
  <si>
    <t>최예진</t>
    <phoneticPr fontId="29" type="noConversion"/>
  </si>
  <si>
    <t>김우인</t>
    <phoneticPr fontId="29" type="noConversion"/>
  </si>
  <si>
    <t>양선반</t>
    <phoneticPr fontId="29" type="noConversion"/>
  </si>
  <si>
    <t>신지섭</t>
  </si>
  <si>
    <t>정승우</t>
  </si>
  <si>
    <t>오래참음반</t>
    <phoneticPr fontId="29" type="noConversion"/>
  </si>
  <si>
    <t>강연지</t>
  </si>
  <si>
    <t>박소연</t>
  </si>
  <si>
    <t>윤지강</t>
  </si>
  <si>
    <t>손채영</t>
  </si>
  <si>
    <t>자비반</t>
    <phoneticPr fontId="29" type="noConversion"/>
  </si>
  <si>
    <t>박지민</t>
  </si>
  <si>
    <t>김하람</t>
  </si>
  <si>
    <t>김하영</t>
  </si>
  <si>
    <t>이지훈</t>
  </si>
  <si>
    <t>이선녕</t>
  </si>
  <si>
    <t>충성반</t>
    <phoneticPr fontId="29" type="noConversion"/>
  </si>
  <si>
    <t>곽용빈</t>
  </si>
  <si>
    <t>이승아</t>
  </si>
  <si>
    <t>한정우</t>
    <phoneticPr fontId="29" type="noConversion"/>
  </si>
  <si>
    <t>이창재</t>
  </si>
  <si>
    <t>노석진</t>
  </si>
  <si>
    <t>권한지</t>
    <phoneticPr fontId="29" type="noConversion"/>
  </si>
  <si>
    <t>최경주</t>
  </si>
  <si>
    <t>사랑반</t>
    <phoneticPr fontId="29" type="noConversion"/>
  </si>
  <si>
    <t>김영서</t>
    <phoneticPr fontId="29" type="noConversion"/>
  </si>
  <si>
    <t>O</t>
    <phoneticPr fontId="29" type="noConversion"/>
  </si>
  <si>
    <t>이환</t>
    <phoneticPr fontId="29" type="noConversion"/>
  </si>
  <si>
    <t>화평반</t>
    <phoneticPr fontId="29" type="noConversion"/>
  </si>
  <si>
    <t>O</t>
    <phoneticPr fontId="29" type="noConversion"/>
  </si>
  <si>
    <t>전준호</t>
    <phoneticPr fontId="29" type="noConversion"/>
  </si>
  <si>
    <t>가입나이</t>
  </si>
  <si>
    <t>코드</t>
  </si>
  <si>
    <t>구분-성별</t>
  </si>
  <si>
    <t>가입금액</t>
  </si>
  <si>
    <t>가입기간</t>
  </si>
  <si>
    <t>미납기간</t>
  </si>
  <si>
    <t>가입상태</t>
  </si>
  <si>
    <t>BM</t>
  </si>
  <si>
    <t>기본형-남자</t>
  </si>
  <si>
    <t>휴면보험</t>
  </si>
  <si>
    <t>BW</t>
  </si>
  <si>
    <t>기본형-여자</t>
  </si>
  <si>
    <t>정상</t>
  </si>
  <si>
    <t>SM</t>
  </si>
  <si>
    <t>추가보장-남자</t>
  </si>
  <si>
    <t>SW</t>
  </si>
  <si>
    <t>추가보장-여자</t>
  </si>
  <si>
    <t>1개월 미납</t>
  </si>
  <si>
    <t>2개월 미납</t>
  </si>
  <si>
    <t>해지예상</t>
  </si>
  <si>
    <t>서명</t>
  </si>
  <si>
    <t>저자</t>
  </si>
  <si>
    <t>출판년</t>
  </si>
  <si>
    <t>입력일자</t>
  </si>
  <si>
    <t>신청자이름</t>
  </si>
  <si>
    <t>작업사항</t>
  </si>
  <si>
    <t>프라이다이나믹스</t>
  </si>
  <si>
    <t>고형준</t>
  </si>
  <si>
    <t>2016-02-01</t>
  </si>
  <si>
    <t>지식재산 금융과 법제도</t>
  </si>
  <si>
    <t>김승열</t>
  </si>
  <si>
    <t>값싼 음식의 실제 가격</t>
  </si>
  <si>
    <t>마이클 캐롤런</t>
  </si>
  <si>
    <t>2016-02-03</t>
  </si>
  <si>
    <t>조*현</t>
    <phoneticPr fontId="8" type="noConversion"/>
  </si>
  <si>
    <t>0년</t>
  </si>
  <si>
    <t>이안 부루마</t>
  </si>
  <si>
    <t>나이트 워치 상</t>
  </si>
  <si>
    <t>세르게이 루키야넨코</t>
  </si>
  <si>
    <t>행운 연습</t>
  </si>
  <si>
    <t>류쉬안</t>
  </si>
  <si>
    <t>2016-02-04</t>
  </si>
  <si>
    <t>새 하늘과 새 땅</t>
  </si>
  <si>
    <t>리처드 미들턴</t>
  </si>
  <si>
    <t>2016-02-06</t>
  </si>
  <si>
    <t>알라</t>
    <phoneticPr fontId="8" type="noConversion"/>
  </si>
  <si>
    <t>미로슬라브 볼프</t>
  </si>
  <si>
    <t>섬을 탈출하는 방법</t>
  </si>
  <si>
    <t>조형근, 김종배</t>
  </si>
  <si>
    <t>박*철</t>
    <phoneticPr fontId="8" type="noConversion"/>
  </si>
  <si>
    <t>내 몸의 바운스를 깨워라</t>
  </si>
  <si>
    <t>2016-02-08</t>
  </si>
  <si>
    <t>벤저민 그레이엄의 정량분석 Quant</t>
  </si>
  <si>
    <t>스티븐 P. 그라이너</t>
  </si>
  <si>
    <t>2016-02-09</t>
  </si>
  <si>
    <t>민*준</t>
    <phoneticPr fontId="8" type="noConversion"/>
  </si>
  <si>
    <t>히가시노게이고</t>
  </si>
  <si>
    <t>2016-02-11</t>
  </si>
  <si>
    <t>김*연</t>
    <phoneticPr fontId="8" type="noConversion"/>
  </si>
  <si>
    <t>글쓰는 여자의 공간</t>
  </si>
  <si>
    <t>타니아 슐리</t>
  </si>
  <si>
    <t>돼지 루퍼스, 학교에 가다</t>
  </si>
  <si>
    <t>킴 그리스웰</t>
  </si>
  <si>
    <t>2016-02-12</t>
  </si>
  <si>
    <t>빼꼼 아저씨네 동물원</t>
  </si>
  <si>
    <t>케빈 월드론</t>
  </si>
  <si>
    <t>2016-02-13</t>
  </si>
  <si>
    <t>장성애</t>
    <phoneticPr fontId="8" type="noConversion"/>
  </si>
  <si>
    <t>2016-02-16</t>
  </si>
  <si>
    <t>2016-02-17</t>
  </si>
  <si>
    <t>사사키 후미오</t>
    <phoneticPr fontId="8" type="noConversion"/>
  </si>
  <si>
    <t>김*선</t>
    <phoneticPr fontId="8" type="noConversion"/>
  </si>
  <si>
    <t>2016-02-19</t>
  </si>
  <si>
    <t>2016-02-20</t>
  </si>
  <si>
    <t>학교를 개선하는 교사</t>
    <phoneticPr fontId="8" type="noConversion"/>
  </si>
  <si>
    <t>2016-02-23</t>
  </si>
  <si>
    <t>한국교육연구네트워크</t>
    <phoneticPr fontId="8" type="noConversion"/>
  </si>
  <si>
    <t>2016-02-24</t>
  </si>
  <si>
    <t>우리 아이 유치원 에이스 만들기</t>
  </si>
  <si>
    <t>에이미</t>
  </si>
  <si>
    <t>Duck and Goose, Goose Needs a Hug</t>
  </si>
  <si>
    <t>Tad Hills</t>
  </si>
  <si>
    <t>2016-02-25</t>
  </si>
  <si>
    <t>스웨덴 엄마의 말하기 수업</t>
  </si>
  <si>
    <t>페트라 크란츠 린드그렌</t>
  </si>
  <si>
    <t>2016-02-26</t>
  </si>
  <si>
    <t>칼 요한 포센 엘린</t>
  </si>
  <si>
    <t>고미 타로</t>
  </si>
  <si>
    <t>얀 파울 스취턴</t>
  </si>
  <si>
    <t>조금만 기다려봐</t>
  </si>
  <si>
    <t>케빈 행크스</t>
  </si>
  <si>
    <t>프랑스 여자는 늙지 않는다</t>
  </si>
  <si>
    <t>미리유 길리아노</t>
  </si>
  <si>
    <t>D&amp;B</t>
  </si>
  <si>
    <t>2016-02-27</t>
  </si>
  <si>
    <t>Extra Yarn</t>
  </si>
  <si>
    <t>Mac Barnett</t>
  </si>
  <si>
    <t>The Unfinished Angel</t>
  </si>
  <si>
    <t>Creech, Sharon</t>
  </si>
  <si>
    <t>2016-02-28</t>
  </si>
  <si>
    <t>2016-02-29</t>
  </si>
  <si>
    <t>김*영</t>
    <phoneticPr fontId="8" type="noConversion"/>
  </si>
  <si>
    <t>김*영</t>
    <phoneticPr fontId="8" type="noConversion"/>
  </si>
  <si>
    <t>조*현</t>
    <phoneticPr fontId="8" type="noConversion"/>
  </si>
  <si>
    <t>입고예정</t>
    <phoneticPr fontId="8" type="noConversion"/>
  </si>
  <si>
    <t>정*지</t>
    <phoneticPr fontId="8" type="noConversion"/>
  </si>
  <si>
    <t>박*정</t>
    <phoneticPr fontId="8" type="noConversion"/>
  </si>
  <si>
    <t>정*식</t>
    <phoneticPr fontId="8" type="noConversion"/>
  </si>
  <si>
    <t>입고예정</t>
    <phoneticPr fontId="8" type="noConversion"/>
  </si>
  <si>
    <t>정*울</t>
    <phoneticPr fontId="8" type="noConversion"/>
  </si>
  <si>
    <t>옥주현</t>
    <phoneticPr fontId="8" type="noConversion"/>
  </si>
  <si>
    <t>김*화</t>
    <phoneticPr fontId="8" type="noConversion"/>
  </si>
  <si>
    <t>라플라스의 마녀</t>
    <phoneticPr fontId="8" type="noConversion"/>
  </si>
  <si>
    <t>우선신청도서</t>
    <phoneticPr fontId="8" type="noConversion"/>
  </si>
  <si>
    <t>조*혜</t>
    <phoneticPr fontId="8" type="noConversion"/>
  </si>
  <si>
    <t>이*경</t>
    <phoneticPr fontId="8" type="noConversion"/>
  </si>
  <si>
    <t>주*민</t>
    <phoneticPr fontId="8" type="noConversion"/>
  </si>
  <si>
    <t>부동산의 보이지 않는 진실</t>
    <phoneticPr fontId="8" type="noConversion"/>
  </si>
  <si>
    <t>이재범 외1</t>
    <phoneticPr fontId="8" type="noConversion"/>
  </si>
  <si>
    <t>민*준</t>
    <phoneticPr fontId="8" type="noConversion"/>
  </si>
  <si>
    <t>영재들의 비밀습관 하브루타</t>
    <phoneticPr fontId="8" type="noConversion"/>
  </si>
  <si>
    <t>정*정</t>
    <phoneticPr fontId="8" type="noConversion"/>
  </si>
  <si>
    <t>Why? 소프트웨어와 코딩</t>
    <phoneticPr fontId="8" type="noConversion"/>
  </si>
  <si>
    <t>조영선</t>
    <phoneticPr fontId="8" type="noConversion"/>
  </si>
  <si>
    <t>변*우</t>
    <phoneticPr fontId="8" type="noConversion"/>
  </si>
  <si>
    <t>나는 단순하게 살기로 했다</t>
    <phoneticPr fontId="8" type="noConversion"/>
  </si>
  <si>
    <t>우선신청도서</t>
    <phoneticPr fontId="8" type="noConversion"/>
  </si>
  <si>
    <t>나는 누구인가 - 인문학 최고의 공부</t>
    <phoneticPr fontId="8" type="noConversion"/>
  </si>
  <si>
    <t>강신주, 고미숙 외5</t>
    <phoneticPr fontId="8" type="noConversion"/>
  </si>
  <si>
    <t>송*자</t>
    <phoneticPr fontId="8" type="noConversion"/>
  </si>
  <si>
    <t>음의 방정식</t>
    <phoneticPr fontId="8" type="noConversion"/>
  </si>
  <si>
    <t>미야베 미유키</t>
    <phoneticPr fontId="8" type="noConversion"/>
  </si>
  <si>
    <t>이*아</t>
    <phoneticPr fontId="8" type="noConversion"/>
  </si>
  <si>
    <t>인성이 실력이다</t>
    <phoneticPr fontId="8" type="noConversion"/>
  </si>
  <si>
    <t>조벽</t>
    <phoneticPr fontId="8" type="noConversion"/>
  </si>
  <si>
    <t>고*원</t>
    <phoneticPr fontId="8" type="noConversion"/>
  </si>
  <si>
    <t>마이클 풀란</t>
    <phoneticPr fontId="8" type="noConversion"/>
  </si>
  <si>
    <t>한*원</t>
    <phoneticPr fontId="8" type="noConversion"/>
  </si>
  <si>
    <t>혁신교육에 대한 교육학적 성찰</t>
    <phoneticPr fontId="8" type="noConversion"/>
  </si>
  <si>
    <t>부시파일럿, 나는 길이 없는 곳으로 간다</t>
    <phoneticPr fontId="8" type="noConversion"/>
  </si>
  <si>
    <t>오현호</t>
    <phoneticPr fontId="8" type="noConversion"/>
  </si>
  <si>
    <t>최*설</t>
    <phoneticPr fontId="8" type="noConversion"/>
  </si>
  <si>
    <t>ENJOY 훗카이도(2015-2016)</t>
    <phoneticPr fontId="8" type="noConversion"/>
  </si>
  <si>
    <t>정태관,박용준,민보영</t>
    <phoneticPr fontId="8" type="noConversion"/>
  </si>
  <si>
    <t>김*레</t>
    <phoneticPr fontId="8" type="noConversion"/>
  </si>
  <si>
    <t>3월입고예정</t>
    <phoneticPr fontId="8" type="noConversion"/>
  </si>
  <si>
    <t>Duck &amp; Goose : Find a Pumpkin</t>
    <phoneticPr fontId="8" type="noConversion"/>
  </si>
  <si>
    <t>김*레</t>
    <phoneticPr fontId="8" type="noConversion"/>
  </si>
  <si>
    <t>김*일</t>
    <phoneticPr fontId="8" type="noConversion"/>
  </si>
  <si>
    <t>잠자고 싶은 토끼</t>
    <phoneticPr fontId="8" type="noConversion"/>
  </si>
  <si>
    <t>정*희</t>
    <phoneticPr fontId="8" type="noConversion"/>
  </si>
  <si>
    <t>뭐? 나랑 너랑 닮았다고!?</t>
    <phoneticPr fontId="8" type="noConversion"/>
  </si>
  <si>
    <t>2030년에는 투명망토가 나올까</t>
    <phoneticPr fontId="8" type="noConversion"/>
  </si>
  <si>
    <t>김*윤</t>
    <phoneticPr fontId="8" type="noConversion"/>
  </si>
  <si>
    <t>김*송</t>
    <phoneticPr fontId="8" type="noConversion"/>
  </si>
  <si>
    <t>자본에 관한 불편한 진실</t>
    <phoneticPr fontId="8" type="noConversion"/>
  </si>
  <si>
    <t>정철진</t>
    <phoneticPr fontId="8" type="noConversion"/>
  </si>
  <si>
    <t>맹*현</t>
    <phoneticPr fontId="8" type="noConversion"/>
  </si>
  <si>
    <t>당나귀와 다이아몬드</t>
    <phoneticPr fontId="8" type="noConversion"/>
  </si>
  <si>
    <t>오*진</t>
    <phoneticPr fontId="8" type="noConversion"/>
  </si>
  <si>
    <t>품절도서</t>
    <phoneticPr fontId="8" type="noConversion"/>
  </si>
  <si>
    <t>아바타 나영일</t>
    <phoneticPr fontId="8" type="noConversion"/>
  </si>
  <si>
    <t>박상재</t>
    <phoneticPr fontId="8" type="noConversion"/>
  </si>
  <si>
    <t>이*숙</t>
    <phoneticPr fontId="8" type="noConversion"/>
  </si>
  <si>
    <t>3월말입고예정</t>
    <phoneticPr fontId="8" type="noConversion"/>
  </si>
  <si>
    <t>서*원</t>
    <phoneticPr fontId="8" type="noConversion"/>
  </si>
  <si>
    <t>3월말입고예정</t>
    <phoneticPr fontId="8" type="noConversion"/>
  </si>
  <si>
    <t>겉은 노란</t>
    <phoneticPr fontId="8" type="noConversion"/>
  </si>
  <si>
    <t>파트릭 종대 룬드베리</t>
    <phoneticPr fontId="8" type="noConversion"/>
  </si>
  <si>
    <t>채*아</t>
    <phoneticPr fontId="8" type="noConversion"/>
  </si>
  <si>
    <t>관계</t>
  </si>
  <si>
    <t>부양공제</t>
  </si>
  <si>
    <t>김가인</t>
  </si>
  <si>
    <t>모</t>
  </si>
  <si>
    <t>일반의료비</t>
  </si>
  <si>
    <t>간소화자료</t>
  </si>
  <si>
    <t>신용카드</t>
  </si>
  <si>
    <t>대중교통</t>
  </si>
  <si>
    <t>상공카드</t>
  </si>
  <si>
    <t>현금영수증</t>
  </si>
  <si>
    <t>일반사용분</t>
  </si>
  <si>
    <t/>
  </si>
  <si>
    <t>전통시장</t>
  </si>
  <si>
    <t>중앙병원</t>
  </si>
  <si>
    <t>지정기부금</t>
  </si>
  <si>
    <t>법인</t>
  </si>
  <si>
    <t>주인철</t>
  </si>
  <si>
    <t>부</t>
  </si>
  <si>
    <t>주인해</t>
  </si>
  <si>
    <t>자</t>
  </si>
  <si>
    <t>직불카드</t>
  </si>
  <si>
    <t>알파고카드</t>
  </si>
  <si>
    <t>주호백</t>
  </si>
  <si>
    <t>본인</t>
  </si>
  <si>
    <t>미래카드</t>
  </si>
  <si>
    <t>사랑의원</t>
  </si>
  <si>
    <t>성명</t>
  </si>
  <si>
    <t>소득공제</t>
  </si>
  <si>
    <t>소득공제내용</t>
  </si>
  <si>
    <t>법인명</t>
  </si>
  <si>
    <t>사업자번호</t>
  </si>
  <si>
    <t>금액</t>
  </si>
  <si>
    <t>의료비보조</t>
  </si>
  <si>
    <t>예</t>
  </si>
  <si>
    <t>123-○●-6793</t>
  </si>
  <si>
    <t>123-○●-6791</t>
  </si>
  <si>
    <t>123-○●-6794</t>
  </si>
  <si>
    <t>임윤아</t>
  </si>
  <si>
    <t>처</t>
  </si>
  <si>
    <t>아니오</t>
  </si>
  <si>
    <t>사단법인</t>
  </si>
  <si>
    <t>123-○●-6792</t>
  </si>
  <si>
    <t>123-○●-6790</t>
  </si>
  <si>
    <t>봉사코드</t>
  </si>
  <si>
    <t>학번</t>
  </si>
  <si>
    <t>기관코드</t>
  </si>
  <si>
    <t>봉사내용</t>
  </si>
  <si>
    <t>봉사날짜</t>
  </si>
  <si>
    <t>시수</t>
  </si>
  <si>
    <t>학과</t>
  </si>
  <si>
    <t>주소</t>
  </si>
  <si>
    <t>기관명</t>
  </si>
  <si>
    <t>2019031</t>
  </si>
  <si>
    <t>201821264</t>
  </si>
  <si>
    <t>S-01</t>
  </si>
  <si>
    <t>어르신 말벗</t>
  </si>
  <si>
    <t>김미나</t>
  </si>
  <si>
    <t>금융정보과</t>
  </si>
  <si>
    <t>경기도 용인시 처인구</t>
  </si>
  <si>
    <t>하늘 요양원</t>
  </si>
  <si>
    <t>2019032</t>
  </si>
  <si>
    <t>201821278</t>
  </si>
  <si>
    <t>이소연</t>
  </si>
  <si>
    <t>관광경영과</t>
  </si>
  <si>
    <t>2019033</t>
  </si>
  <si>
    <t>201922358</t>
  </si>
  <si>
    <t>악기 연주</t>
  </si>
  <si>
    <t>강경민</t>
  </si>
  <si>
    <t>국제통상과</t>
  </si>
  <si>
    <t>2019034</t>
  </si>
  <si>
    <t>201925483</t>
  </si>
  <si>
    <t>민철호</t>
  </si>
  <si>
    <t>2019035</t>
  </si>
  <si>
    <t>201727854</t>
  </si>
  <si>
    <t>청소도우미</t>
  </si>
  <si>
    <t>임시우</t>
  </si>
  <si>
    <t>2019036</t>
  </si>
  <si>
    <t>201829452</t>
  </si>
  <si>
    <t>김민교</t>
  </si>
  <si>
    <t>회계학과</t>
  </si>
  <si>
    <t>2019037</t>
  </si>
  <si>
    <t>201721098</t>
  </si>
  <si>
    <t>신현섭</t>
  </si>
  <si>
    <t>2019038</t>
  </si>
  <si>
    <t>201921587</t>
  </si>
  <si>
    <t>급식도우미</t>
  </si>
  <si>
    <t>정민섭</t>
  </si>
  <si>
    <t>2019039</t>
  </si>
  <si>
    <t>S-02</t>
  </si>
  <si>
    <t>스마트폰 활용</t>
  </si>
  <si>
    <t>서울시 관악구 청룡동</t>
  </si>
  <si>
    <t>희망 복지관</t>
  </si>
  <si>
    <t>2019040</t>
  </si>
  <si>
    <t>2019041</t>
  </si>
  <si>
    <t>2019042</t>
  </si>
  <si>
    <t>2019043</t>
  </si>
  <si>
    <t>S-03</t>
  </si>
  <si>
    <t>서울시 중랑구 신내동</t>
  </si>
  <si>
    <t>꿈나래 복지관</t>
  </si>
  <si>
    <t>2019044</t>
  </si>
  <si>
    <t>2019045</t>
  </si>
  <si>
    <t>목욕도우미</t>
  </si>
  <si>
    <t>2019046</t>
  </si>
  <si>
    <t>2019047</t>
  </si>
  <si>
    <t>201721651</t>
  </si>
  <si>
    <t>빨래도우미</t>
  </si>
  <si>
    <t>이재후</t>
  </si>
  <si>
    <t>2019048</t>
  </si>
  <si>
    <t>201822553</t>
  </si>
  <si>
    <t>박정은</t>
  </si>
  <si>
    <t>2019049</t>
  </si>
  <si>
    <t>2019050</t>
  </si>
  <si>
    <t>2019051</t>
  </si>
  <si>
    <t>S-04</t>
  </si>
  <si>
    <t>영어 멘토</t>
  </si>
  <si>
    <t>서울시 노원구 하계동</t>
  </si>
  <si>
    <t>믿음 청소년관</t>
  </si>
  <si>
    <t>2019052</t>
  </si>
  <si>
    <t>2019053</t>
  </si>
  <si>
    <t>수학 멘토</t>
  </si>
  <si>
    <t>2019054</t>
  </si>
  <si>
    <t>2019055</t>
  </si>
  <si>
    <t>S-05</t>
  </si>
  <si>
    <t>서울시 동대문구 이문동</t>
  </si>
  <si>
    <t>반석 복지관</t>
  </si>
  <si>
    <t>2019056</t>
  </si>
  <si>
    <t>2019057</t>
  </si>
  <si>
    <t>2019058</t>
  </si>
  <si>
    <t>2019059</t>
  </si>
  <si>
    <t>201725685</t>
  </si>
  <si>
    <t>조은화</t>
  </si>
  <si>
    <t>2019060</t>
  </si>
  <si>
    <t>씨앗코드</t>
  </si>
  <si>
    <t>씨앗명</t>
  </si>
  <si>
    <t>원산지</t>
  </si>
  <si>
    <t>성장주기</t>
  </si>
  <si>
    <t>높이</t>
  </si>
  <si>
    <t>용량</t>
  </si>
  <si>
    <t>파종시기</t>
  </si>
  <si>
    <t>개화시기</t>
  </si>
  <si>
    <t>판매가격</t>
  </si>
  <si>
    <t>A0077</t>
  </si>
  <si>
    <t>금계국</t>
  </si>
  <si>
    <t>중국</t>
  </si>
  <si>
    <t>일년생</t>
  </si>
  <si>
    <t>30~50cm</t>
  </si>
  <si>
    <t>3~5</t>
  </si>
  <si>
    <t>6~9</t>
  </si>
  <si>
    <t>A1002</t>
  </si>
  <si>
    <t>코스모스</t>
  </si>
  <si>
    <t>1~2m</t>
  </si>
  <si>
    <t>4~6</t>
  </si>
  <si>
    <t>7~10</t>
  </si>
  <si>
    <t>A1005</t>
  </si>
  <si>
    <t>이베리스</t>
  </si>
  <si>
    <t>미국</t>
  </si>
  <si>
    <t>20㎝</t>
  </si>
  <si>
    <t>7~9</t>
  </si>
  <si>
    <t>A1355</t>
  </si>
  <si>
    <t>메밀꽃</t>
  </si>
  <si>
    <t>한국</t>
  </si>
  <si>
    <t>40~70㎝</t>
  </si>
  <si>
    <t>4~5</t>
  </si>
  <si>
    <t>A2011</t>
  </si>
  <si>
    <t>봉선화</t>
  </si>
  <si>
    <t>50~80㎝</t>
  </si>
  <si>
    <t>A3200</t>
  </si>
  <si>
    <t>나팔꽃</t>
  </si>
  <si>
    <t>2~3m</t>
  </si>
  <si>
    <t>A3218</t>
  </si>
  <si>
    <t>기생초</t>
  </si>
  <si>
    <t>30~100cm</t>
  </si>
  <si>
    <t>A9022</t>
  </si>
  <si>
    <t>한련화</t>
  </si>
  <si>
    <t>50~60㎝</t>
  </si>
  <si>
    <t>6~10</t>
  </si>
  <si>
    <t>B0001</t>
  </si>
  <si>
    <t>물망초</t>
  </si>
  <si>
    <t>월년생</t>
  </si>
  <si>
    <t>20~50㎝</t>
  </si>
  <si>
    <t>9~10</t>
  </si>
  <si>
    <t>B0012</t>
  </si>
  <si>
    <t>양귀비</t>
  </si>
  <si>
    <t>30~80cm</t>
  </si>
  <si>
    <t>8~10</t>
  </si>
  <si>
    <t>B1355</t>
  </si>
  <si>
    <t>수레국화</t>
  </si>
  <si>
    <t>30~90cm</t>
  </si>
  <si>
    <t>5~6</t>
  </si>
  <si>
    <t>B2008</t>
  </si>
  <si>
    <t>자운영</t>
  </si>
  <si>
    <t>10~25cm</t>
  </si>
  <si>
    <t>8~9</t>
  </si>
  <si>
    <t>B3255</t>
  </si>
  <si>
    <t>유채꽃</t>
  </si>
  <si>
    <t>80~130cm</t>
  </si>
  <si>
    <t>3~4</t>
  </si>
  <si>
    <t>B3500</t>
  </si>
  <si>
    <t>달맞이꽃</t>
  </si>
  <si>
    <t>50~90㎝</t>
  </si>
  <si>
    <t>3~9</t>
  </si>
  <si>
    <t>B6211</t>
  </si>
  <si>
    <t>끈끈이대나물</t>
  </si>
  <si>
    <t>40~50cm</t>
  </si>
  <si>
    <t>6~8</t>
  </si>
  <si>
    <t>B7011</t>
  </si>
  <si>
    <t>안개꽃</t>
  </si>
  <si>
    <t>5~8</t>
  </si>
  <si>
    <t>B9003</t>
  </si>
  <si>
    <t>헤어리베치</t>
  </si>
  <si>
    <t>호주</t>
  </si>
  <si>
    <t>1.5~2m</t>
  </si>
  <si>
    <t>P0005</t>
  </si>
  <si>
    <t>치커리</t>
  </si>
  <si>
    <t>다년생</t>
  </si>
  <si>
    <t>50~150㎝</t>
  </si>
  <si>
    <t>P0011</t>
  </si>
  <si>
    <t>더덕</t>
  </si>
  <si>
    <t>2~5m</t>
  </si>
  <si>
    <t>P2500</t>
  </si>
  <si>
    <t>샤스타데이지</t>
  </si>
  <si>
    <t>60~90㎝</t>
  </si>
  <si>
    <t>5~7</t>
  </si>
  <si>
    <t>P3170</t>
  </si>
  <si>
    <t>쑥부쟁이</t>
  </si>
  <si>
    <t>35~50cm</t>
  </si>
  <si>
    <t>P6001</t>
  </si>
  <si>
    <t>벌노랑이</t>
  </si>
  <si>
    <t>20~30cm</t>
  </si>
  <si>
    <t>담당쌤</t>
  </si>
  <si>
    <t>과정명</t>
  </si>
  <si>
    <t>가격</t>
  </si>
  <si>
    <t>교육장소</t>
  </si>
  <si>
    <t>교육시작일</t>
  </si>
  <si>
    <t>교육종료일</t>
  </si>
  <si>
    <t>접수인원</t>
  </si>
  <si>
    <t>모집정원</t>
  </si>
  <si>
    <t>신은희</t>
  </si>
  <si>
    <t>4차산업혁명과 미래</t>
  </si>
  <si>
    <t>서울</t>
  </si>
  <si>
    <t>부산</t>
  </si>
  <si>
    <t>광주</t>
  </si>
  <si>
    <t>대구</t>
  </si>
  <si>
    <t>우명관</t>
  </si>
  <si>
    <t>동영상 강의자료 제작</t>
  </si>
  <si>
    <t>곽경미</t>
  </si>
  <si>
    <t>엑셀을 활용한 사무자동화</t>
  </si>
  <si>
    <t>김선주</t>
  </si>
  <si>
    <t>한글을 활용한 사무행정</t>
  </si>
  <si>
    <t>박준홍</t>
  </si>
  <si>
    <t>PPT 강의자료 개발</t>
  </si>
  <si>
    <t>직원번호</t>
  </si>
  <si>
    <t>직원명</t>
  </si>
  <si>
    <t>상품번호</t>
  </si>
  <si>
    <t>판매일</t>
  </si>
  <si>
    <t>상품명</t>
  </si>
  <si>
    <t>상품(상세)</t>
  </si>
  <si>
    <t>판매대수</t>
  </si>
  <si>
    <t>결제방법</t>
  </si>
  <si>
    <t>구분</t>
  </si>
  <si>
    <t>KG001</t>
  </si>
  <si>
    <t>LG001</t>
  </si>
  <si>
    <t>청소기</t>
  </si>
  <si>
    <t>OLED TV 163CM</t>
  </si>
  <si>
    <t>카드</t>
  </si>
  <si>
    <t>고정, 스탠드</t>
  </si>
  <si>
    <t>LG017</t>
  </si>
  <si>
    <t>노트북</t>
  </si>
  <si>
    <t>그램 2021 인텔 11세대 i5/16GB/256G</t>
  </si>
  <si>
    <t>현금</t>
  </si>
  <si>
    <t>LG007</t>
  </si>
  <si>
    <t>냉장고</t>
  </si>
  <si>
    <t>디오스 매직 스페이스</t>
  </si>
  <si>
    <t>페이</t>
  </si>
  <si>
    <t>양문형</t>
  </si>
  <si>
    <t>LG019</t>
  </si>
  <si>
    <t>2021pc  13인치 가벼운 노트북</t>
  </si>
  <si>
    <t>울트라</t>
  </si>
  <si>
    <t>LG004</t>
  </si>
  <si>
    <t>TV</t>
  </si>
  <si>
    <t>55형 4K UHD 나노셀</t>
  </si>
  <si>
    <t>이체</t>
  </si>
  <si>
    <t>LG016</t>
  </si>
  <si>
    <t>15인치 가성비 노트북</t>
  </si>
  <si>
    <t>가성비</t>
  </si>
  <si>
    <t>KG002</t>
  </si>
  <si>
    <t>박갑열</t>
  </si>
  <si>
    <t>LG020</t>
  </si>
  <si>
    <t>세탁기</t>
  </si>
  <si>
    <t>트롬 세탁기 건조기세트</t>
  </si>
  <si>
    <t>LG010</t>
  </si>
  <si>
    <t>디오스 김치냉장고</t>
  </si>
  <si>
    <t>스탠드</t>
  </si>
  <si>
    <t>LG006</t>
  </si>
  <si>
    <t>32형 32LM580BEND</t>
  </si>
  <si>
    <t>벽결이, 각도조절</t>
  </si>
  <si>
    <t>LG023</t>
  </si>
  <si>
    <t>트롬 F15WQA</t>
  </si>
  <si>
    <t>KG003</t>
  </si>
  <si>
    <t>LG009</t>
  </si>
  <si>
    <t>디오스 베이직 오브제컬렉션</t>
  </si>
  <si>
    <t>조합형</t>
  </si>
  <si>
    <t>LG022</t>
  </si>
  <si>
    <t>트롬 워시타워 24kg건조</t>
  </si>
  <si>
    <t>LG011</t>
  </si>
  <si>
    <t>냉동고(사업자 전동)</t>
  </si>
  <si>
    <t>LG024</t>
  </si>
  <si>
    <t>트롬 19KG 실버 드럼세탁기 F19VDU</t>
  </si>
  <si>
    <t>KG004</t>
  </si>
  <si>
    <t>정재미</t>
  </si>
  <si>
    <t>LG012</t>
  </si>
  <si>
    <t>디오스 양문형 매직 스페이스</t>
  </si>
  <si>
    <t>LG002</t>
  </si>
  <si>
    <t>55형 4K UHD</t>
  </si>
  <si>
    <t>LG014</t>
  </si>
  <si>
    <t>라이젠7 AMD 노트북</t>
  </si>
  <si>
    <t>LG026</t>
  </si>
  <si>
    <t xml:space="preserve">코드제로A9S 아이언그레이 </t>
    <phoneticPr fontId="33" type="noConversion"/>
  </si>
  <si>
    <t>KG005</t>
  </si>
  <si>
    <t>최영순</t>
  </si>
  <si>
    <t>LG015</t>
  </si>
  <si>
    <t>그램 학생용 노트북</t>
  </si>
  <si>
    <t>고용량</t>
  </si>
  <si>
    <t>LG003</t>
  </si>
  <si>
    <t>43형 4K UHD 스마트</t>
  </si>
  <si>
    <t>과목</t>
  </si>
  <si>
    <t>접수일</t>
  </si>
  <si>
    <t>시험날짜</t>
  </si>
  <si>
    <t>점수</t>
  </si>
  <si>
    <t>결과</t>
  </si>
  <si>
    <t>202084155</t>
  </si>
  <si>
    <t>강경순</t>
  </si>
  <si>
    <t>코딩설계공학과</t>
  </si>
  <si>
    <t>워드</t>
  </si>
  <si>
    <t>PASS</t>
  </si>
  <si>
    <t>파워포인트</t>
  </si>
  <si>
    <t>엑셀</t>
  </si>
  <si>
    <t>액세스</t>
  </si>
  <si>
    <t>FAIL</t>
  </si>
  <si>
    <t>201984151</t>
  </si>
  <si>
    <t>강정화</t>
  </si>
  <si>
    <t>202084158</t>
  </si>
  <si>
    <t>공은주</t>
  </si>
  <si>
    <t>202116126</t>
  </si>
  <si>
    <t>전자공학과</t>
  </si>
  <si>
    <t>202105156</t>
  </si>
  <si>
    <t>곽복규</t>
  </si>
  <si>
    <t>드론콘텐츠과</t>
  </si>
  <si>
    <t>201984132</t>
  </si>
  <si>
    <t>곽향순</t>
  </si>
  <si>
    <t>201984136</t>
  </si>
  <si>
    <t>곽호동</t>
  </si>
  <si>
    <t>202184432</t>
  </si>
  <si>
    <t>김경희</t>
  </si>
  <si>
    <t>201984141</t>
  </si>
  <si>
    <t>김금선</t>
  </si>
  <si>
    <t>201984427</t>
  </si>
  <si>
    <t>202007162</t>
  </si>
  <si>
    <t>김병래</t>
  </si>
  <si>
    <t>201984153</t>
  </si>
  <si>
    <t>김상덕</t>
  </si>
  <si>
    <t>201984431</t>
  </si>
  <si>
    <t>김숙자</t>
  </si>
  <si>
    <t>202197138</t>
  </si>
  <si>
    <t>김찬수</t>
  </si>
  <si>
    <t>202184436</t>
  </si>
  <si>
    <t>노선녀</t>
  </si>
  <si>
    <t>202019135</t>
  </si>
  <si>
    <t>201984133</t>
  </si>
  <si>
    <t>박강훈</t>
  </si>
  <si>
    <t>202105146</t>
  </si>
  <si>
    <t>박금옥</t>
  </si>
  <si>
    <t>202085147</t>
  </si>
  <si>
    <t>컴퓨터공학과</t>
  </si>
  <si>
    <t>202184152</t>
  </si>
  <si>
    <t>박미숙</t>
  </si>
  <si>
    <t>202146132</t>
  </si>
  <si>
    <t>박연축</t>
  </si>
  <si>
    <t>201984126</t>
  </si>
  <si>
    <t>배영란</t>
  </si>
  <si>
    <t>201984135</t>
  </si>
  <si>
    <t>201984160</t>
  </si>
  <si>
    <t>심용섭</t>
  </si>
  <si>
    <t>201984426</t>
  </si>
  <si>
    <t>엄일호</t>
  </si>
  <si>
    <t>202016144</t>
  </si>
  <si>
    <t>유재천</t>
  </si>
  <si>
    <t>201984125</t>
  </si>
  <si>
    <t>이수영</t>
  </si>
  <si>
    <t>201984127</t>
  </si>
  <si>
    <t>이승열</t>
  </si>
  <si>
    <t>202084429</t>
  </si>
  <si>
    <t>이원철</t>
  </si>
  <si>
    <t>202184434</t>
  </si>
  <si>
    <t>이지연</t>
  </si>
  <si>
    <t>202113139</t>
  </si>
  <si>
    <t>장성형</t>
  </si>
  <si>
    <t>202197131</t>
  </si>
  <si>
    <t>장유진</t>
  </si>
  <si>
    <t>202105144</t>
  </si>
  <si>
    <t>전희자</t>
  </si>
  <si>
    <t>201816161</t>
  </si>
  <si>
    <t>조병철</t>
  </si>
  <si>
    <t>201984437</t>
  </si>
  <si>
    <t>조희숙</t>
  </si>
  <si>
    <t>202084134</t>
  </si>
  <si>
    <t>최금선</t>
  </si>
  <si>
    <t>202184138</t>
  </si>
  <si>
    <t>최상두</t>
  </si>
  <si>
    <t>201846153</t>
  </si>
  <si>
    <t>최원준</t>
  </si>
  <si>
    <t>202097157</t>
  </si>
  <si>
    <t>한순희</t>
  </si>
  <si>
    <t>202105160</t>
  </si>
  <si>
    <t>함영미</t>
  </si>
  <si>
    <t>201984143</t>
  </si>
  <si>
    <t>202084135</t>
  </si>
  <si>
    <t>홍종관</t>
  </si>
  <si>
    <t>ERROR</t>
    <phoneticPr fontId="5" type="noConversion"/>
  </si>
  <si>
    <t>ERROR</t>
    <phoneticPr fontId="5" type="noConversion"/>
  </si>
  <si>
    <t>ERROR</t>
    <phoneticPr fontId="5" type="noConversion"/>
  </si>
  <si>
    <t>ERROR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</si>
  <si>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</si>
  <si>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</si>
  <si>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</si>
  <si>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RETRY</t>
    <phoneticPr fontId="5" type="noConversion"/>
  </si>
  <si>
    <t>O</t>
    <phoneticPr fontId="29" type="noConversion"/>
  </si>
  <si>
    <t>O</t>
    <phoneticPr fontId="29" type="noConversion"/>
  </si>
  <si>
    <t>충성반</t>
    <phoneticPr fontId="29" type="noConversion"/>
  </si>
  <si>
    <t>권한지</t>
    <phoneticPr fontId="29" type="noConversion"/>
  </si>
  <si>
    <t>충성반</t>
    <phoneticPr fontId="29" type="noConversion"/>
  </si>
  <si>
    <t>한정우</t>
    <phoneticPr fontId="29" type="noConversion"/>
  </si>
  <si>
    <t>자비반</t>
    <phoneticPr fontId="29" type="noConversion"/>
  </si>
  <si>
    <t>오래참음반</t>
    <phoneticPr fontId="29" type="noConversion"/>
  </si>
  <si>
    <t>오래참음반</t>
    <phoneticPr fontId="29" type="noConversion"/>
  </si>
  <si>
    <t>양선반</t>
    <phoneticPr fontId="29" type="noConversion"/>
  </si>
  <si>
    <t>김우인</t>
    <phoneticPr fontId="29" type="noConversion"/>
  </si>
  <si>
    <t>희락반</t>
    <phoneticPr fontId="29" type="noConversion"/>
  </si>
  <si>
    <t>전준호</t>
    <phoneticPr fontId="29" type="noConversion"/>
  </si>
  <si>
    <t>최예진</t>
    <phoneticPr fontId="29" type="noConversion"/>
  </si>
  <si>
    <t>노재현</t>
    <phoneticPr fontId="29" type="noConversion"/>
  </si>
  <si>
    <t>화평반</t>
    <phoneticPr fontId="29" type="noConversion"/>
  </si>
  <si>
    <t>김서찬</t>
    <phoneticPr fontId="29" type="noConversion"/>
  </si>
  <si>
    <t>원가은</t>
    <phoneticPr fontId="29" type="noConversion"/>
  </si>
  <si>
    <t>김지환</t>
    <phoneticPr fontId="29" type="noConversion"/>
  </si>
  <si>
    <t>김유준</t>
    <phoneticPr fontId="29" type="noConversion"/>
  </si>
  <si>
    <t>사랑반</t>
    <phoneticPr fontId="29" type="noConversion"/>
  </si>
  <si>
    <t>이환</t>
    <phoneticPr fontId="29" type="noConversion"/>
  </si>
  <si>
    <t>김영서</t>
    <phoneticPr fontId="29" type="noConversion"/>
  </si>
  <si>
    <t>파트릭 종대 룬드베리</t>
    <phoneticPr fontId="8" type="noConversion"/>
  </si>
  <si>
    <t>아바타 나영일</t>
    <phoneticPr fontId="8" type="noConversion"/>
  </si>
  <si>
    <t>김*일</t>
    <phoneticPr fontId="8" type="noConversion"/>
  </si>
  <si>
    <t>3월입고예정</t>
    <phoneticPr fontId="8" type="noConversion"/>
  </si>
  <si>
    <t>김*레</t>
    <phoneticPr fontId="8" type="noConversion"/>
  </si>
  <si>
    <t>Duck &amp; Goose : Find a Pumpkin</t>
    <phoneticPr fontId="8" type="noConversion"/>
  </si>
  <si>
    <t>조*혜</t>
    <phoneticPr fontId="8" type="noConversion"/>
  </si>
  <si>
    <t>이*아</t>
    <phoneticPr fontId="8" type="noConversion"/>
  </si>
  <si>
    <t>정태관,박용준,민보영</t>
    <phoneticPr fontId="8" type="noConversion"/>
  </si>
  <si>
    <t>ENJOY 훗카이도(2015-2016)</t>
    <phoneticPr fontId="8" type="noConversion"/>
  </si>
  <si>
    <t>최*설</t>
    <phoneticPr fontId="8" type="noConversion"/>
  </si>
  <si>
    <t>오현호</t>
    <phoneticPr fontId="8" type="noConversion"/>
  </si>
  <si>
    <t>부시파일럿, 나는 길이 없는 곳으로 간다</t>
    <phoneticPr fontId="8" type="noConversion"/>
  </si>
  <si>
    <t>한*원</t>
    <phoneticPr fontId="8" type="noConversion"/>
  </si>
  <si>
    <t>한국교육연구네트워크</t>
    <phoneticPr fontId="8" type="noConversion"/>
  </si>
  <si>
    <t>혁신교육에 대한 교육학적 성찰</t>
    <phoneticPr fontId="8" type="noConversion"/>
  </si>
  <si>
    <t>마이클 풀란</t>
    <phoneticPr fontId="8" type="noConversion"/>
  </si>
  <si>
    <t>학교를 개선하는 교사</t>
    <phoneticPr fontId="8" type="noConversion"/>
  </si>
  <si>
    <t>고*원</t>
    <phoneticPr fontId="8" type="noConversion"/>
  </si>
  <si>
    <t>조벽</t>
    <phoneticPr fontId="8" type="noConversion"/>
  </si>
  <si>
    <t>인성이 실력이다</t>
    <phoneticPr fontId="8" type="noConversion"/>
  </si>
  <si>
    <t>미야베 미유키</t>
    <phoneticPr fontId="8" type="noConversion"/>
  </si>
  <si>
    <t>음의 방정식</t>
    <phoneticPr fontId="8" type="noConversion"/>
  </si>
  <si>
    <t>송*자</t>
    <phoneticPr fontId="8" type="noConversion"/>
  </si>
  <si>
    <t>강신주, 고미숙 외5</t>
    <phoneticPr fontId="8" type="noConversion"/>
  </si>
  <si>
    <t>나는 누구인가 - 인문학 최고의 공부</t>
    <phoneticPr fontId="8" type="noConversion"/>
  </si>
  <si>
    <t>우선신청도서</t>
    <phoneticPr fontId="8" type="noConversion"/>
  </si>
  <si>
    <t>김*선</t>
    <phoneticPr fontId="8" type="noConversion"/>
  </si>
  <si>
    <t>사사키 후미오</t>
    <phoneticPr fontId="8" type="noConversion"/>
  </si>
  <si>
    <t>나는 단순하게 살기로 했다</t>
    <phoneticPr fontId="8" type="noConversion"/>
  </si>
  <si>
    <t>변*우</t>
    <phoneticPr fontId="8" type="noConversion"/>
  </si>
  <si>
    <t>조영선</t>
    <phoneticPr fontId="8" type="noConversion"/>
  </si>
  <si>
    <t>Why? 소프트웨어와 코딩</t>
    <phoneticPr fontId="8" type="noConversion"/>
  </si>
  <si>
    <t>정*정</t>
    <phoneticPr fontId="8" type="noConversion"/>
  </si>
  <si>
    <t>장성애</t>
    <phoneticPr fontId="8" type="noConversion"/>
  </si>
  <si>
    <t>영재들의 비밀습관 하브루타</t>
    <phoneticPr fontId="8" type="noConversion"/>
  </si>
  <si>
    <t>민*준</t>
    <phoneticPr fontId="8" type="noConversion"/>
  </si>
  <si>
    <t>이재범 외1</t>
    <phoneticPr fontId="8" type="noConversion"/>
  </si>
  <si>
    <t>부동산의 보이지 않는 진실</t>
    <phoneticPr fontId="8" type="noConversion"/>
  </si>
  <si>
    <t>주*민</t>
    <phoneticPr fontId="8" type="noConversion"/>
  </si>
  <si>
    <t>이*경</t>
    <phoneticPr fontId="8" type="noConversion"/>
  </si>
  <si>
    <t>김*연</t>
    <phoneticPr fontId="8" type="noConversion"/>
  </si>
  <si>
    <t>라플라스의 마녀</t>
    <phoneticPr fontId="8" type="noConversion"/>
  </si>
  <si>
    <t>김*화</t>
    <phoneticPr fontId="8" type="noConversion"/>
  </si>
  <si>
    <t>옥주현</t>
    <phoneticPr fontId="8" type="noConversion"/>
  </si>
  <si>
    <t>박*철</t>
    <phoneticPr fontId="8" type="noConversion"/>
  </si>
  <si>
    <t>알라</t>
    <phoneticPr fontId="8" type="noConversion"/>
  </si>
  <si>
    <t>입고예정</t>
    <phoneticPr fontId="8" type="noConversion"/>
  </si>
  <si>
    <t>정*식</t>
    <phoneticPr fontId="8" type="noConversion"/>
  </si>
  <si>
    <t>박*정</t>
    <phoneticPr fontId="8" type="noConversion"/>
  </si>
  <si>
    <t>정*지</t>
    <phoneticPr fontId="8" type="noConversion"/>
  </si>
  <si>
    <t>조*현</t>
    <phoneticPr fontId="8" type="noConversion"/>
  </si>
  <si>
    <t>김*영</t>
    <phoneticPr fontId="8" type="noConversion"/>
  </si>
  <si>
    <t xml:space="preserve">코드제로A9S 아이언그레이 </t>
    <phoneticPr fontId="33" type="noConversion"/>
  </si>
  <si>
    <t>RETRY</t>
    <phoneticPr fontId="5" type="noConversion"/>
  </si>
  <si>
    <t>가운데</t>
    <phoneticPr fontId="8" type="noConversion"/>
  </si>
  <si>
    <t>지순화</t>
    <phoneticPr fontId="8" type="noConversion"/>
  </si>
  <si>
    <t>나영일</t>
    <phoneticPr fontId="8" type="noConversion"/>
  </si>
  <si>
    <t>안달호</t>
    <phoneticPr fontId="8" type="noConversion"/>
  </si>
  <si>
    <t>김만재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</si>
  <si>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</si>
  <si>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</si>
  <si>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</si>
  <si>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</si>
  <si>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평가</t>
    <phoneticPr fontId="8" type="noConversion"/>
  </si>
  <si>
    <t>나미희</t>
    <phoneticPr fontId="8" type="noConversion"/>
  </si>
  <si>
    <t>평균점수</t>
    <phoneticPr fontId="8" type="noConversion"/>
  </si>
  <si>
    <t>고미근</t>
    <phoneticPr fontId="8" type="noConversion"/>
  </si>
  <si>
    <t>강미란</t>
  </si>
  <si>
    <t>[점수 평가표]</t>
    <phoneticPr fontId="8" type="noConversion"/>
  </si>
  <si>
    <t>평가</t>
    <phoneticPr fontId="8" type="noConversion"/>
  </si>
  <si>
    <t>평균</t>
    <phoneticPr fontId="8" type="noConversion"/>
  </si>
  <si>
    <t>3차연수</t>
    <phoneticPr fontId="8" type="noConversion"/>
  </si>
  <si>
    <t>2차연수</t>
    <phoneticPr fontId="8" type="noConversion"/>
  </si>
  <si>
    <t>1차연수</t>
    <phoneticPr fontId="8" type="noConversion"/>
  </si>
  <si>
    <t>사원명</t>
    <phoneticPr fontId="8" type="noConversion"/>
  </si>
  <si>
    <t>장미자</t>
  </si>
  <si>
    <t>[표4]</t>
    <phoneticPr fontId="5" type="noConversion"/>
  </si>
  <si>
    <t>황길호</t>
  </si>
  <si>
    <t>사원연수 평가</t>
    <phoneticPr fontId="8" type="noConversion"/>
  </si>
  <si>
    <t>강민수</t>
  </si>
  <si>
    <t>수</t>
    <phoneticPr fontId="8" type="noConversion"/>
  </si>
  <si>
    <t>심영국</t>
  </si>
  <si>
    <t>황건이</t>
    <phoneticPr fontId="8" type="noConversion"/>
  </si>
  <si>
    <t>우</t>
    <phoneticPr fontId="8" type="noConversion"/>
  </si>
  <si>
    <t>김혜린</t>
  </si>
  <si>
    <t>이장군</t>
    <phoneticPr fontId="8" type="noConversion"/>
  </si>
  <si>
    <t>미</t>
    <phoneticPr fontId="8" type="noConversion"/>
  </si>
  <si>
    <t>구재석</t>
  </si>
  <si>
    <t>박이슈</t>
    <phoneticPr fontId="8" type="noConversion"/>
  </si>
  <si>
    <t>양</t>
    <phoneticPr fontId="8" type="noConversion"/>
  </si>
  <si>
    <t>임홍삼</t>
  </si>
  <si>
    <t>이찬호</t>
    <phoneticPr fontId="8" type="noConversion"/>
  </si>
  <si>
    <t>가</t>
    <phoneticPr fontId="8" type="noConversion"/>
  </si>
  <si>
    <t>전준호</t>
  </si>
  <si>
    <t>할인금액</t>
    <phoneticPr fontId="8" type="noConversion"/>
  </si>
  <si>
    <t>김봉현</t>
    <phoneticPr fontId="8" type="noConversion"/>
  </si>
  <si>
    <t>학점</t>
    <phoneticPr fontId="8" type="noConversion"/>
  </si>
  <si>
    <t>점수</t>
    <phoneticPr fontId="8" type="noConversion"/>
  </si>
  <si>
    <t>마은성</t>
  </si>
  <si>
    <t>주문금액</t>
    <phoneticPr fontId="8" type="noConversion"/>
  </si>
  <si>
    <t>심형래</t>
    <phoneticPr fontId="8" type="noConversion"/>
  </si>
  <si>
    <t>[점수 평가표]</t>
    <phoneticPr fontId="5" type="noConversion"/>
  </si>
  <si>
    <t>수학</t>
    <phoneticPr fontId="8" type="noConversion"/>
  </si>
  <si>
    <t>영어</t>
    <phoneticPr fontId="8" type="noConversion"/>
  </si>
  <si>
    <t>국어</t>
    <phoneticPr fontId="8" type="noConversion"/>
  </si>
  <si>
    <t>이름</t>
    <phoneticPr fontId="8" type="noConversion"/>
  </si>
  <si>
    <t>[할인금액 표]</t>
    <phoneticPr fontId="8" type="noConversion"/>
  </si>
  <si>
    <t>계산금액</t>
    <phoneticPr fontId="8" type="noConversion"/>
  </si>
  <si>
    <t>주문금액</t>
    <phoneticPr fontId="8" type="noConversion"/>
  </si>
  <si>
    <t>성명</t>
    <phoneticPr fontId="8" type="noConversion"/>
  </si>
  <si>
    <t>[표6]</t>
    <phoneticPr fontId="5" type="noConversion"/>
  </si>
  <si>
    <t>[표3]</t>
    <phoneticPr fontId="5" type="noConversion"/>
  </si>
  <si>
    <t xml:space="preserve">평균으로 학점 구하기 </t>
    <phoneticPr fontId="8" type="noConversion"/>
  </si>
  <si>
    <t>참조함수 연습문제</t>
    <phoneticPr fontId="8" type="noConversion"/>
  </si>
  <si>
    <t>김시진</t>
    <phoneticPr fontId="8" type="noConversion"/>
  </si>
  <si>
    <t>민형곤</t>
    <phoneticPr fontId="8" type="noConversion"/>
  </si>
  <si>
    <t>색연필</t>
    <phoneticPr fontId="8" type="noConversion"/>
  </si>
  <si>
    <t>남시정</t>
    <phoneticPr fontId="8" type="noConversion"/>
  </si>
  <si>
    <t>스케치북</t>
    <phoneticPr fontId="8" type="noConversion"/>
  </si>
  <si>
    <t>사용금액</t>
    <phoneticPr fontId="8" type="noConversion"/>
  </si>
  <si>
    <t>김영한</t>
    <phoneticPr fontId="8" type="noConversion"/>
  </si>
  <si>
    <t>회사원</t>
    <phoneticPr fontId="8" type="noConversion"/>
  </si>
  <si>
    <t>교사</t>
    <phoneticPr fontId="8" type="noConversion"/>
  </si>
  <si>
    <t>공무원</t>
    <phoneticPr fontId="8" type="noConversion"/>
  </si>
  <si>
    <t>군인</t>
    <phoneticPr fontId="8" type="noConversion"/>
  </si>
  <si>
    <t>학생</t>
    <phoneticPr fontId="8" type="noConversion"/>
  </si>
  <si>
    <t>직업</t>
    <phoneticPr fontId="8" type="noConversion"/>
  </si>
  <si>
    <t>김영정</t>
    <phoneticPr fontId="8" type="noConversion"/>
  </si>
  <si>
    <t>물통</t>
    <phoneticPr fontId="8" type="noConversion"/>
  </si>
  <si>
    <t>코드</t>
    <phoneticPr fontId="8" type="noConversion"/>
  </si>
  <si>
    <t>김미정</t>
    <phoneticPr fontId="8" type="noConversion"/>
  </si>
  <si>
    <t>[직업표]</t>
    <phoneticPr fontId="8" type="noConversion"/>
  </si>
  <si>
    <t>사용금액</t>
    <phoneticPr fontId="8" type="noConversion"/>
  </si>
  <si>
    <t>직업코드</t>
    <phoneticPr fontId="8" type="noConversion"/>
  </si>
  <si>
    <t>연번</t>
    <phoneticPr fontId="8" type="noConversion"/>
  </si>
  <si>
    <t>물통</t>
    <phoneticPr fontId="8" type="noConversion"/>
  </si>
  <si>
    <t>[표2]</t>
    <phoneticPr fontId="5" type="noConversion"/>
  </si>
  <si>
    <t>씨앗학원 수강생 직업 분포도</t>
    <phoneticPr fontId="5" type="noConversion"/>
  </si>
  <si>
    <t>할인율</t>
    <phoneticPr fontId="8" type="noConversion"/>
  </si>
  <si>
    <t>수량</t>
    <phoneticPr fontId="8" type="noConversion"/>
  </si>
  <si>
    <t>[할인율표]</t>
    <phoneticPr fontId="5" type="noConversion"/>
  </si>
  <si>
    <t>색연필</t>
    <phoneticPr fontId="8" type="noConversion"/>
  </si>
  <si>
    <t>사원</t>
    <phoneticPr fontId="8" type="noConversion"/>
  </si>
  <si>
    <t>장희선</t>
    <phoneticPr fontId="8" type="noConversion"/>
  </si>
  <si>
    <t>과장</t>
    <phoneticPr fontId="8" type="noConversion"/>
  </si>
  <si>
    <t>박상면</t>
    <phoneticPr fontId="8" type="noConversion"/>
  </si>
  <si>
    <t>스케치북</t>
    <phoneticPr fontId="8" type="noConversion"/>
  </si>
  <si>
    <t>박민철</t>
    <phoneticPr fontId="8" type="noConversion"/>
  </si>
  <si>
    <t>대리</t>
    <phoneticPr fontId="8" type="noConversion"/>
  </si>
  <si>
    <t>사원</t>
    <phoneticPr fontId="8" type="noConversion"/>
  </si>
  <si>
    <t>장나라</t>
    <phoneticPr fontId="8" type="noConversion"/>
  </si>
  <si>
    <t>대리</t>
    <phoneticPr fontId="8" type="noConversion"/>
  </si>
  <si>
    <t>엄정화</t>
    <phoneticPr fontId="8" type="noConversion"/>
  </si>
  <si>
    <t>단가</t>
    <phoneticPr fontId="8" type="noConversion"/>
  </si>
  <si>
    <t>제품명</t>
    <phoneticPr fontId="8" type="noConversion"/>
  </si>
  <si>
    <t>직급수당</t>
    <phoneticPr fontId="8" type="noConversion"/>
  </si>
  <si>
    <t>기본급</t>
    <phoneticPr fontId="8" type="noConversion"/>
  </si>
  <si>
    <t>직급</t>
    <phoneticPr fontId="8" type="noConversion"/>
  </si>
  <si>
    <t>과장</t>
    <phoneticPr fontId="8" type="noConversion"/>
  </si>
  <si>
    <t>박상민</t>
    <phoneticPr fontId="8" type="noConversion"/>
  </si>
  <si>
    <t>[단가표]</t>
    <phoneticPr fontId="5" type="noConversion"/>
  </si>
  <si>
    <t>할인율</t>
    <phoneticPr fontId="8" type="noConversion"/>
  </si>
  <si>
    <t>제품명</t>
    <phoneticPr fontId="8" type="noConversion"/>
  </si>
  <si>
    <t>번호</t>
    <phoneticPr fontId="5" type="noConversion"/>
  </si>
  <si>
    <t>[급여]</t>
    <phoneticPr fontId="5" type="noConversion"/>
  </si>
  <si>
    <t>총액</t>
    <phoneticPr fontId="8" type="noConversion"/>
  </si>
  <si>
    <t>성명</t>
    <phoneticPr fontId="8" type="noConversion"/>
  </si>
  <si>
    <t>[표5]</t>
    <phoneticPr fontId="5" type="noConversion"/>
  </si>
  <si>
    <t>[표1]</t>
    <phoneticPr fontId="5" type="noConversion"/>
  </si>
  <si>
    <t>제품명으로 단가를 구하고, 수량에 따라 할인율 구하기</t>
    <phoneticPr fontId="8" type="noConversion"/>
  </si>
  <si>
    <t>씨앗학원 강사 급여</t>
    <phoneticPr fontId="5" type="noConversion"/>
  </si>
  <si>
    <t>VLOOKUP, HLOOKUP</t>
    <phoneticPr fontId="5" type="noConversion"/>
  </si>
  <si>
    <t>참조함수</t>
    <phoneticPr fontId="8" type="noConversion"/>
  </si>
  <si>
    <t>조건</t>
    <phoneticPr fontId="5" type="noConversion"/>
  </si>
  <si>
    <t>학년</t>
    <phoneticPr fontId="5" type="noConversion"/>
  </si>
  <si>
    <t>반</t>
    <phoneticPr fontId="5" type="noConversion"/>
  </si>
  <si>
    <t>이름</t>
    <phoneticPr fontId="5" type="noConversion"/>
  </si>
  <si>
    <t>출석수</t>
    <phoneticPr fontId="5" type="noConversion"/>
  </si>
  <si>
    <t>조건</t>
    <phoneticPr fontId="5" type="noConversion"/>
  </si>
  <si>
    <t>가입나이</t>
    <phoneticPr fontId="5" type="noConversion"/>
  </si>
  <si>
    <t>구분-성별</t>
    <phoneticPr fontId="5" type="noConversion"/>
  </si>
  <si>
    <t>미납기간</t>
    <phoneticPr fontId="5" type="noConversion"/>
  </si>
  <si>
    <t>가입상태</t>
    <phoneticPr fontId="5" type="noConversion"/>
  </si>
  <si>
    <t>입력일자</t>
    <phoneticPr fontId="5" type="noConversion"/>
  </si>
  <si>
    <t>신청자이름</t>
    <phoneticPr fontId="5" type="noConversion"/>
  </si>
  <si>
    <t>서명</t>
    <phoneticPr fontId="5" type="noConversion"/>
  </si>
  <si>
    <t>저자</t>
    <phoneticPr fontId="5" type="noConversion"/>
  </si>
  <si>
    <t>작업사항</t>
    <phoneticPr fontId="5" type="noConversion"/>
  </si>
  <si>
    <t>조건</t>
    <phoneticPr fontId="5" type="noConversion"/>
  </si>
  <si>
    <t>성명</t>
    <phoneticPr fontId="5" type="noConversion"/>
  </si>
  <si>
    <t>소득공제</t>
    <phoneticPr fontId="5" type="noConversion"/>
  </si>
  <si>
    <t>법인명</t>
    <phoneticPr fontId="5" type="noConversion"/>
  </si>
  <si>
    <t>사업자번호</t>
    <phoneticPr fontId="5" type="noConversion"/>
  </si>
  <si>
    <t>금액</t>
    <phoneticPr fontId="5" type="noConversion"/>
  </si>
  <si>
    <t>학번</t>
    <phoneticPr fontId="5" type="noConversion"/>
  </si>
  <si>
    <t>봉사내용</t>
    <phoneticPr fontId="5" type="noConversion"/>
  </si>
  <si>
    <t>봉사날짜</t>
    <phoneticPr fontId="5" type="noConversion"/>
  </si>
  <si>
    <t>시수</t>
    <phoneticPr fontId="5" type="noConversion"/>
  </si>
  <si>
    <t>이름</t>
    <phoneticPr fontId="5" type="noConversion"/>
  </si>
  <si>
    <t>학과</t>
    <phoneticPr fontId="5" type="noConversion"/>
  </si>
  <si>
    <t>조건</t>
    <phoneticPr fontId="5" type="noConversion"/>
  </si>
  <si>
    <t>씨앗명</t>
    <phoneticPr fontId="5" type="noConversion"/>
  </si>
  <si>
    <t>원산지</t>
    <phoneticPr fontId="5" type="noConversion"/>
  </si>
  <si>
    <t>용량</t>
    <phoneticPr fontId="5" type="noConversion"/>
  </si>
  <si>
    <t>판매가격</t>
    <phoneticPr fontId="5" type="noConversion"/>
  </si>
  <si>
    <t>조건</t>
    <phoneticPr fontId="5" type="noConversion"/>
  </si>
  <si>
    <t>과정명</t>
    <phoneticPr fontId="5" type="noConversion"/>
  </si>
  <si>
    <t>가격</t>
    <phoneticPr fontId="5" type="noConversion"/>
  </si>
  <si>
    <t>교육장소</t>
    <phoneticPr fontId="5" type="noConversion"/>
  </si>
  <si>
    <t>교육시작일</t>
    <phoneticPr fontId="5" type="noConversion"/>
  </si>
  <si>
    <t>접수인원</t>
    <phoneticPr fontId="5" type="noConversion"/>
  </si>
  <si>
    <t>판매일</t>
    <phoneticPr fontId="5" type="noConversion"/>
  </si>
  <si>
    <t>금액</t>
    <phoneticPr fontId="5" type="noConversion"/>
  </si>
  <si>
    <t>판매대수</t>
    <phoneticPr fontId="5" type="noConversion"/>
  </si>
  <si>
    <t>조건</t>
    <phoneticPr fontId="5" type="noConversion"/>
  </si>
  <si>
    <t>이름</t>
    <phoneticPr fontId="5" type="noConversion"/>
  </si>
  <si>
    <t>과목</t>
    <phoneticPr fontId="5" type="noConversion"/>
  </si>
  <si>
    <t>접수일</t>
    <phoneticPr fontId="5" type="noConversion"/>
  </si>
  <si>
    <t>시험날짜</t>
    <phoneticPr fontId="5" type="noConversion"/>
  </si>
  <si>
    <t>과목</t>
    <phoneticPr fontId="5" type="noConversion"/>
  </si>
  <si>
    <t>점수</t>
    <phoneticPr fontId="5" type="noConversion"/>
  </si>
  <si>
    <t>결과</t>
    <phoneticPr fontId="5" type="noConversion"/>
  </si>
  <si>
    <t>디오스 김치냉장고</t>
    <phoneticPr fontId="33" type="noConversion"/>
  </si>
  <si>
    <t>봉사코드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</si>
</sst>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.00_ "/>
    <numFmt numFmtId="177" formatCode="0&quot;단&quot;"/>
    <numFmt numFmtId="178" formatCode="0.0_ "/>
    <numFmt numFmtId="179" formatCode="m\/d"/>
    <numFmt numFmtId="180" formatCode="0.00_ "/>
    <numFmt numFmtId="181" formatCode="_-* #,##0.0_-;\-* #,##0.0_-;_-* &quot;-&quot;_-;_-@_-"/>
    <numFmt numFmtId="182" formatCode="0_);[Red]\(0\)"/>
  </numFmts>
  <fonts count="3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2"/>
      <color theme="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0"/>
      <name val="돋움"/>
      <family val="3"/>
      <charset val="129"/>
    </font>
    <font>
      <sz val="10"/>
      <color theme="0"/>
      <name val="맑은 고딕"/>
      <family val="2"/>
      <charset val="129"/>
      <scheme val="minor"/>
    </font>
    <font>
      <sz val="10"/>
      <color theme="0"/>
      <name val="돋움"/>
      <family val="3"/>
      <charset val="129"/>
    </font>
    <font>
      <b/>
      <sz val="16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.5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4"/>
      <color theme="0"/>
      <name val="돋움"/>
      <family val="3"/>
      <charset val="129"/>
    </font>
    <font>
      <b/>
      <sz val="11"/>
      <color theme="0"/>
      <name val="돋움"/>
      <family val="3"/>
      <charset val="129"/>
    </font>
    <font>
      <sz val="11"/>
      <color theme="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theme="0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6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7" fillId="0" borderId="2" xfId="9" applyFont="1" applyBorder="1" applyAlignment="1">
      <alignment horizontal="center" vertical="center"/>
    </xf>
    <xf numFmtId="0" fontId="9" fillId="0" borderId="2" xfId="9" applyFont="1" applyBorder="1" applyAlignment="1">
      <alignment horizontal="left" vertical="center"/>
    </xf>
    <xf numFmtId="0" fontId="10" fillId="0" borderId="0" xfId="9" applyFont="1" applyAlignment="1">
      <alignment horizontal="center" vertical="center"/>
    </xf>
    <xf numFmtId="0" fontId="10" fillId="0" borderId="2" xfId="9" applyFont="1" applyBorder="1" applyAlignment="1">
      <alignment horizontal="center" vertical="center"/>
    </xf>
    <xf numFmtId="0" fontId="6" fillId="0" borderId="0" xfId="9">
      <alignment vertical="center"/>
    </xf>
    <xf numFmtId="0" fontId="6" fillId="0" borderId="3" xfId="9" applyBorder="1" applyAlignment="1">
      <alignment horizontal="center" vertical="center"/>
    </xf>
    <xf numFmtId="0" fontId="11" fillId="0" borderId="5" xfId="9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1" fillId="0" borderId="6" xfId="9" applyFont="1" applyBorder="1" applyAlignment="1">
      <alignment horizontal="center" vertical="center"/>
    </xf>
    <xf numFmtId="0" fontId="11" fillId="9" borderId="1" xfId="9" applyFont="1" applyFill="1" applyBorder="1" applyAlignment="1">
      <alignment horizontal="center" vertical="center"/>
    </xf>
    <xf numFmtId="176" fontId="11" fillId="9" borderId="1" xfId="9" applyNumberFormat="1" applyFont="1" applyFill="1" applyBorder="1" applyAlignment="1">
      <alignment horizontal="center" vertical="center"/>
    </xf>
    <xf numFmtId="0" fontId="11" fillId="9" borderId="6" xfId="9" applyFont="1" applyFill="1" applyBorder="1" applyAlignment="1">
      <alignment horizontal="center" vertical="center"/>
    </xf>
    <xf numFmtId="0" fontId="11" fillId="0" borderId="3" xfId="9" applyFont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11" fillId="9" borderId="8" xfId="9" applyFont="1" applyFill="1" applyBorder="1" applyAlignment="1">
      <alignment horizontal="center" vertical="center"/>
    </xf>
    <xf numFmtId="0" fontId="11" fillId="0" borderId="10" xfId="9" applyFont="1" applyBorder="1" applyAlignment="1">
      <alignment horizontal="center" vertical="center"/>
    </xf>
    <xf numFmtId="0" fontId="11" fillId="9" borderId="10" xfId="9" applyFont="1" applyFill="1" applyBorder="1" applyAlignment="1">
      <alignment horizontal="center" vertical="center"/>
    </xf>
    <xf numFmtId="0" fontId="11" fillId="0" borderId="15" xfId="9" applyFont="1" applyBorder="1" applyAlignment="1">
      <alignment horizontal="center" vertical="center"/>
    </xf>
    <xf numFmtId="0" fontId="11" fillId="9" borderId="15" xfId="9" applyFont="1" applyFill="1" applyBorder="1" applyAlignment="1">
      <alignment horizontal="center" vertical="center"/>
    </xf>
    <xf numFmtId="0" fontId="4" fillId="10" borderId="17" xfId="3" applyFont="1" applyFill="1" applyBorder="1" applyAlignment="1">
      <alignment horizontal="center" vertical="center"/>
    </xf>
    <xf numFmtId="3" fontId="11" fillId="0" borderId="1" xfId="9" applyNumberFormat="1" applyFont="1" applyBorder="1" applyAlignment="1">
      <alignment horizontal="center" vertical="center"/>
    </xf>
    <xf numFmtId="0" fontId="11" fillId="0" borderId="7" xfId="9" applyFont="1" applyBorder="1" applyAlignment="1">
      <alignment horizontal="center" vertical="center"/>
    </xf>
    <xf numFmtId="3" fontId="11" fillId="0" borderId="3" xfId="9" applyNumberFormat="1" applyFont="1" applyBorder="1" applyAlignment="1">
      <alignment horizontal="center" vertical="center"/>
    </xf>
    <xf numFmtId="0" fontId="11" fillId="0" borderId="4" xfId="9" applyFont="1" applyBorder="1" applyAlignment="1">
      <alignment horizontal="center" vertical="center"/>
    </xf>
    <xf numFmtId="0" fontId="11" fillId="0" borderId="25" xfId="9" applyFont="1" applyBorder="1" applyAlignment="1">
      <alignment horizontal="center" vertical="center"/>
    </xf>
    <xf numFmtId="0" fontId="14" fillId="10" borderId="17" xfId="3" applyFont="1" applyFill="1" applyBorder="1" applyAlignment="1">
      <alignment horizontal="center" vertical="center"/>
    </xf>
    <xf numFmtId="0" fontId="14" fillId="10" borderId="18" xfId="3" applyFont="1" applyFill="1" applyBorder="1" applyAlignment="1">
      <alignment horizontal="center" vertical="center"/>
    </xf>
    <xf numFmtId="0" fontId="14" fillId="10" borderId="19" xfId="3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10" borderId="17" xfId="9" applyFont="1" applyFill="1" applyBorder="1" applyAlignment="1">
      <alignment horizontal="center" vertical="center"/>
    </xf>
    <xf numFmtId="177" fontId="4" fillId="10" borderId="18" xfId="0" applyNumberFormat="1" applyFont="1" applyFill="1" applyBorder="1" applyAlignment="1">
      <alignment horizontal="center" vertical="center"/>
    </xf>
    <xf numFmtId="177" fontId="4" fillId="10" borderId="19" xfId="0" applyNumberFormat="1" applyFont="1" applyFill="1" applyBorder="1" applyAlignment="1">
      <alignment horizontal="center" vertical="center"/>
    </xf>
    <xf numFmtId="0" fontId="16" fillId="0" borderId="0" xfId="9" applyFont="1" applyAlignment="1">
      <alignment horizontal="center" vertical="center"/>
    </xf>
    <xf numFmtId="0" fontId="9" fillId="0" borderId="0" xfId="9" applyFont="1" applyAlignment="1">
      <alignment horizontal="center" vertical="center"/>
    </xf>
    <xf numFmtId="0" fontId="6" fillId="0" borderId="0" xfId="9" applyAlignment="1">
      <alignment horizontal="center" vertical="center"/>
    </xf>
    <xf numFmtId="178" fontId="11" fillId="9" borderId="1" xfId="9" applyNumberFormat="1" applyFont="1" applyFill="1" applyBorder="1" applyAlignment="1">
      <alignment horizontal="center" vertical="center"/>
    </xf>
    <xf numFmtId="0" fontId="11" fillId="0" borderId="31" xfId="9" applyFont="1" applyBorder="1" applyAlignment="1">
      <alignment horizontal="center" vertical="center"/>
    </xf>
    <xf numFmtId="178" fontId="11" fillId="9" borderId="31" xfId="9" applyNumberFormat="1" applyFont="1" applyFill="1" applyBorder="1" applyAlignment="1">
      <alignment horizontal="center" vertical="center"/>
    </xf>
    <xf numFmtId="0" fontId="11" fillId="9" borderId="28" xfId="9" applyFont="1" applyFill="1" applyBorder="1" applyAlignment="1">
      <alignment horizontal="center" vertical="center"/>
    </xf>
    <xf numFmtId="0" fontId="6" fillId="0" borderId="0" xfId="9" applyAlignment="1">
      <alignment horizontal="left" vertical="center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1" fontId="18" fillId="0" borderId="1" xfId="1" applyFont="1" applyBorder="1" applyAlignment="1">
      <alignment horizontal="center" vertical="center"/>
    </xf>
    <xf numFmtId="41" fontId="18" fillId="0" borderId="1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9" borderId="1" xfId="1" applyNumberFormat="1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41" fontId="18" fillId="9" borderId="1" xfId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18" fillId="0" borderId="15" xfId="1" applyFont="1" applyBorder="1" applyAlignment="1">
      <alignment horizontal="center" vertical="center"/>
    </xf>
    <xf numFmtId="41" fontId="18" fillId="0" borderId="15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1" fontId="20" fillId="0" borderId="1" xfId="1" applyFont="1" applyBorder="1" applyAlignment="1">
      <alignment horizontal="center" vertical="center"/>
    </xf>
    <xf numFmtId="41" fontId="20" fillId="0" borderId="6" xfId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41" fontId="20" fillId="9" borderId="1" xfId="1" applyFont="1" applyFill="1" applyBorder="1" applyAlignment="1">
      <alignment horizontal="center" vertical="center"/>
    </xf>
    <xf numFmtId="41" fontId="20" fillId="9" borderId="6" xfId="1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41" fontId="20" fillId="9" borderId="15" xfId="1" applyFont="1" applyFill="1" applyBorder="1" applyAlignment="1">
      <alignment horizontal="center" vertical="center"/>
    </xf>
    <xf numFmtId="41" fontId="20" fillId="9" borderId="28" xfId="1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41" fontId="20" fillId="0" borderId="15" xfId="1" applyFont="1" applyBorder="1" applyAlignment="1">
      <alignment horizontal="center" vertical="center"/>
    </xf>
    <xf numFmtId="41" fontId="20" fillId="0" borderId="28" xfId="1" applyFont="1" applyBorder="1" applyAlignment="1">
      <alignment horizontal="center" vertical="center"/>
    </xf>
    <xf numFmtId="0" fontId="3" fillId="0" borderId="34" xfId="3" applyFill="1" applyBorder="1" applyAlignment="1">
      <alignment horizontal="center" vertical="center"/>
    </xf>
    <xf numFmtId="0" fontId="6" fillId="0" borderId="36" xfId="9" applyBorder="1" applyAlignment="1">
      <alignment horizontal="center" vertical="center"/>
    </xf>
    <xf numFmtId="0" fontId="6" fillId="0" borderId="38" xfId="9" applyBorder="1" applyAlignment="1">
      <alignment horizontal="center" vertical="center"/>
    </xf>
    <xf numFmtId="0" fontId="6" fillId="9" borderId="37" xfId="9" applyFill="1" applyBorder="1" applyAlignment="1">
      <alignment horizontal="center" vertical="center"/>
    </xf>
    <xf numFmtId="0" fontId="6" fillId="9" borderId="39" xfId="9" applyFill="1" applyBorder="1" applyAlignment="1">
      <alignment horizontal="center" vertical="center"/>
    </xf>
    <xf numFmtId="0" fontId="4" fillId="10" borderId="35" xfId="3" applyFont="1" applyFill="1" applyBorder="1" applyAlignment="1">
      <alignment horizontal="center" vertical="center"/>
    </xf>
    <xf numFmtId="0" fontId="3" fillId="0" borderId="4" xfId="3" applyFill="1" applyBorder="1" applyAlignment="1">
      <alignment horizontal="center" vertical="center"/>
    </xf>
    <xf numFmtId="0" fontId="25" fillId="10" borderId="20" xfId="3" applyFont="1" applyFill="1" applyBorder="1" applyAlignment="1">
      <alignment horizontal="center" vertical="center"/>
    </xf>
    <xf numFmtId="0" fontId="6" fillId="0" borderId="5" xfId="9" applyBorder="1" applyAlignment="1">
      <alignment horizontal="center" vertical="center"/>
    </xf>
    <xf numFmtId="0" fontId="6" fillId="9" borderId="6" xfId="9" applyFill="1" applyBorder="1" applyAlignment="1">
      <alignment horizontal="center" vertical="center"/>
    </xf>
    <xf numFmtId="0" fontId="6" fillId="0" borderId="25" xfId="9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24" fillId="10" borderId="19" xfId="9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25" fillId="10" borderId="18" xfId="3" applyFont="1" applyFill="1" applyBorder="1" applyAlignment="1">
      <alignment horizontal="center" vertical="center"/>
    </xf>
    <xf numFmtId="0" fontId="25" fillId="10" borderId="19" xfId="3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 shrinkToFit="1"/>
    </xf>
    <xf numFmtId="0" fontId="27" fillId="0" borderId="1" xfId="2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0" fontId="28" fillId="0" borderId="1" xfId="7" applyFont="1" applyFill="1" applyBorder="1" applyAlignment="1">
      <alignment horizontal="center" vertical="center" wrapText="1"/>
    </xf>
    <xf numFmtId="0" fontId="1" fillId="0" borderId="1" xfId="7" applyFill="1" applyBorder="1" applyAlignment="1">
      <alignment horizontal="center" vertical="center" wrapText="1"/>
    </xf>
    <xf numFmtId="0" fontId="28" fillId="0" borderId="1" xfId="7" applyFont="1" applyFill="1" applyBorder="1" applyAlignment="1">
      <alignment horizontal="center" vertical="center"/>
    </xf>
    <xf numFmtId="0" fontId="28" fillId="0" borderId="1" xfId="6" applyFont="1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 wrapText="1"/>
    </xf>
    <xf numFmtId="0" fontId="1" fillId="0" borderId="1" xfId="5" applyFill="1" applyBorder="1" applyAlignment="1">
      <alignment horizontal="center" vertical="center" shrinkToFit="1"/>
    </xf>
    <xf numFmtId="0" fontId="1" fillId="0" borderId="1" xfId="6" applyFill="1" applyBorder="1" applyAlignment="1">
      <alignment horizontal="center" vertical="center" wrapText="1"/>
    </xf>
    <xf numFmtId="0" fontId="1" fillId="0" borderId="1" xfId="8" applyFill="1" applyBorder="1" applyAlignment="1">
      <alignment horizontal="center" vertical="center" wrapText="1"/>
    </xf>
    <xf numFmtId="0" fontId="28" fillId="0" borderId="1" xfId="8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2" fillId="4" borderId="1" xfId="4" applyFont="1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0" xfId="0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41" fontId="0" fillId="0" borderId="41" xfId="1" applyFont="1" applyBorder="1">
      <alignment vertical="center"/>
    </xf>
    <xf numFmtId="0" fontId="0" fillId="0" borderId="41" xfId="0" applyBorder="1" applyAlignment="1">
      <alignment horizontal="center" vertical="center"/>
    </xf>
    <xf numFmtId="0" fontId="32" fillId="11" borderId="41" xfId="0" applyFont="1" applyFill="1" applyBorder="1" applyAlignment="1">
      <alignment horizontal="center" vertical="center"/>
    </xf>
    <xf numFmtId="0" fontId="0" fillId="0" borderId="41" xfId="0" applyBorder="1" applyAlignment="1"/>
    <xf numFmtId="14" fontId="0" fillId="0" borderId="41" xfId="0" applyNumberFormat="1" applyBorder="1">
      <alignment vertical="center"/>
    </xf>
    <xf numFmtId="0" fontId="0" fillId="0" borderId="41" xfId="0" applyBorder="1" applyAlignment="1">
      <alignment horizontal="center"/>
    </xf>
    <xf numFmtId="14" fontId="0" fillId="0" borderId="4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1" fontId="0" fillId="0" borderId="41" xfId="1" applyFont="1" applyBorder="1" applyAlignment="1"/>
    <xf numFmtId="0" fontId="0" fillId="0" borderId="41" xfId="0" applyBorder="1" applyAlignment="1">
      <alignment horizontal="right" vertical="center"/>
    </xf>
    <xf numFmtId="41" fontId="0" fillId="0" borderId="41" xfId="1" applyFont="1" applyBorder="1" applyAlignment="1">
      <alignment horizontal="center" vertical="center"/>
    </xf>
    <xf numFmtId="3" fontId="0" fillId="0" borderId="41" xfId="0" applyNumberFormat="1" applyBorder="1">
      <alignment vertical="center"/>
    </xf>
    <xf numFmtId="0" fontId="0" fillId="0" borderId="41" xfId="0" applyBorder="1" applyAlignment="1">
      <alignment horizontal="center" vertical="center" shrinkToFit="1"/>
    </xf>
    <xf numFmtId="0" fontId="28" fillId="0" borderId="41" xfId="8" applyFont="1" applyFill="1" applyBorder="1" applyAlignment="1">
      <alignment horizontal="center" vertical="center" wrapText="1"/>
    </xf>
    <xf numFmtId="0" fontId="1" fillId="0" borderId="41" xfId="8" applyFill="1" applyBorder="1" applyAlignment="1">
      <alignment horizontal="center" vertical="center" wrapText="1"/>
    </xf>
    <xf numFmtId="0" fontId="12" fillId="0" borderId="41" xfId="2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 vertical="center" wrapText="1"/>
    </xf>
    <xf numFmtId="0" fontId="28" fillId="0" borderId="41" xfId="6" applyFont="1" applyFill="1" applyBorder="1" applyAlignment="1">
      <alignment horizontal="center" vertical="center" wrapText="1"/>
    </xf>
    <xf numFmtId="0" fontId="1" fillId="0" borderId="41" xfId="6" applyFill="1" applyBorder="1" applyAlignment="1">
      <alignment horizontal="center" vertical="center" wrapText="1"/>
    </xf>
    <xf numFmtId="0" fontId="28" fillId="0" borderId="41" xfId="7" applyFont="1" applyFill="1" applyBorder="1" applyAlignment="1">
      <alignment horizontal="center" vertical="center" wrapText="1"/>
    </xf>
    <xf numFmtId="0" fontId="1" fillId="0" borderId="41" xfId="7" applyFill="1" applyBorder="1" applyAlignment="1">
      <alignment horizontal="center" vertical="center" wrapText="1"/>
    </xf>
    <xf numFmtId="0" fontId="28" fillId="0" borderId="41" xfId="5" applyFont="1" applyFill="1" applyBorder="1" applyAlignment="1">
      <alignment horizontal="center" vertical="center" wrapText="1"/>
    </xf>
    <xf numFmtId="0" fontId="1" fillId="0" borderId="41" xfId="5" applyFill="1" applyBorder="1" applyAlignment="1">
      <alignment horizontal="center" vertical="center" shrinkToFit="1"/>
    </xf>
    <xf numFmtId="0" fontId="1" fillId="0" borderId="41" xfId="5" applyFill="1" applyBorder="1" applyAlignment="1">
      <alignment horizontal="center" vertical="center" wrapText="1"/>
    </xf>
    <xf numFmtId="0" fontId="28" fillId="0" borderId="41" xfId="7" applyFont="1" applyFill="1" applyBorder="1" applyAlignment="1">
      <alignment horizontal="center" vertical="center"/>
    </xf>
    <xf numFmtId="0" fontId="1" fillId="0" borderId="41" xfId="5" applyFill="1" applyBorder="1" applyAlignment="1">
      <alignment horizontal="center" vertical="center"/>
    </xf>
    <xf numFmtId="0" fontId="31" fillId="0" borderId="4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30" fillId="0" borderId="41" xfId="0" applyFont="1" applyBorder="1" applyAlignment="1">
      <alignment horizontal="center" vertical="center" wrapText="1"/>
    </xf>
    <xf numFmtId="0" fontId="27" fillId="0" borderId="41" xfId="2" applyFont="1" applyFill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 shrinkToFit="1"/>
    </xf>
    <xf numFmtId="0" fontId="26" fillId="0" borderId="41" xfId="0" applyFont="1" applyBorder="1" applyAlignment="1">
      <alignment horizontal="center" vertical="center"/>
    </xf>
    <xf numFmtId="0" fontId="0" fillId="0" borderId="41" xfId="0" applyBorder="1">
      <alignment vertical="center"/>
    </xf>
    <xf numFmtId="0" fontId="32" fillId="4" borderId="41" xfId="4" applyFont="1" applyBorder="1" applyAlignment="1">
      <alignment horizontal="center" vertical="center"/>
    </xf>
    <xf numFmtId="180" fontId="11" fillId="9" borderId="15" xfId="9" applyNumberFormat="1" applyFont="1" applyFill="1" applyBorder="1" applyAlignment="1">
      <alignment horizontal="center" vertical="center"/>
    </xf>
    <xf numFmtId="180" fontId="11" fillId="9" borderId="41" xfId="9" applyNumberFormat="1" applyFont="1" applyFill="1" applyBorder="1" applyAlignment="1">
      <alignment horizontal="center" vertical="center"/>
    </xf>
    <xf numFmtId="0" fontId="11" fillId="0" borderId="41" xfId="9" applyFont="1" applyBorder="1" applyAlignment="1">
      <alignment horizontal="center" vertical="center"/>
    </xf>
    <xf numFmtId="0" fontId="11" fillId="0" borderId="28" xfId="9" applyFont="1" applyBorder="1" applyAlignment="1">
      <alignment horizontal="center" vertical="center"/>
    </xf>
    <xf numFmtId="0" fontId="34" fillId="0" borderId="0" xfId="0" applyFont="1">
      <alignment vertical="center"/>
    </xf>
    <xf numFmtId="0" fontId="11" fillId="0" borderId="20" xfId="9" applyFont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181" fontId="19" fillId="9" borderId="15" xfId="1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181" fontId="19" fillId="9" borderId="41" xfId="1" applyNumberFormat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6" fillId="0" borderId="42" xfId="9" applyBorder="1">
      <alignment vertical="center"/>
    </xf>
    <xf numFmtId="0" fontId="19" fillId="0" borderId="28" xfId="0" applyFont="1" applyBorder="1" applyAlignment="1">
      <alignment horizontal="center" vertical="center"/>
    </xf>
    <xf numFmtId="41" fontId="11" fillId="9" borderId="28" xfId="1" applyFont="1" applyFill="1" applyBorder="1" applyAlignment="1">
      <alignment horizontal="center" vertical="center"/>
    </xf>
    <xf numFmtId="41" fontId="11" fillId="0" borderId="15" xfId="11" applyFont="1" applyBorder="1" applyAlignment="1">
      <alignment horizontal="right" vertical="center"/>
    </xf>
    <xf numFmtId="0" fontId="19" fillId="0" borderId="6" xfId="0" applyFont="1" applyBorder="1" applyAlignment="1">
      <alignment horizontal="center" vertical="center"/>
    </xf>
    <xf numFmtId="41" fontId="11" fillId="9" borderId="6" xfId="1" applyFont="1" applyFill="1" applyBorder="1" applyAlignment="1">
      <alignment horizontal="center" vertical="center"/>
    </xf>
    <xf numFmtId="0" fontId="11" fillId="9" borderId="41" xfId="9" applyFont="1" applyFill="1" applyBorder="1" applyAlignment="1">
      <alignment horizontal="center" vertical="center"/>
    </xf>
    <xf numFmtId="41" fontId="11" fillId="0" borderId="41" xfId="11" applyFont="1" applyBorder="1" applyAlignment="1">
      <alignment horizontal="right" vertical="center"/>
    </xf>
    <xf numFmtId="41" fontId="11" fillId="0" borderId="28" xfId="1" applyFont="1" applyBorder="1" applyAlignment="1">
      <alignment horizontal="center" vertical="center"/>
    </xf>
    <xf numFmtId="41" fontId="11" fillId="0" borderId="15" xfId="1" applyFont="1" applyBorder="1" applyAlignment="1">
      <alignment horizontal="center" vertical="center"/>
    </xf>
    <xf numFmtId="41" fontId="11" fillId="0" borderId="20" xfId="1" applyFont="1" applyBorder="1" applyAlignment="1">
      <alignment horizontal="center" vertical="center"/>
    </xf>
    <xf numFmtId="41" fontId="11" fillId="0" borderId="10" xfId="1" applyFont="1" applyBorder="1" applyAlignment="1">
      <alignment horizontal="center" vertical="center"/>
    </xf>
    <xf numFmtId="0" fontId="6" fillId="0" borderId="0" xfId="9" applyAlignment="1">
      <alignment horizontal="right" vertical="center"/>
    </xf>
    <xf numFmtId="9" fontId="19" fillId="9" borderId="28" xfId="10" applyFont="1" applyFill="1" applyBorder="1" applyAlignment="1">
      <alignment horizontal="center" vertical="center"/>
    </xf>
    <xf numFmtId="41" fontId="19" fillId="0" borderId="15" xfId="1" applyFont="1" applyBorder="1">
      <alignment vertical="center"/>
    </xf>
    <xf numFmtId="41" fontId="19" fillId="9" borderId="15" xfId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left" vertical="center" indent="1"/>
    </xf>
    <xf numFmtId="0" fontId="19" fillId="0" borderId="25" xfId="1" applyNumberFormat="1" applyFont="1" applyBorder="1" applyAlignment="1">
      <alignment horizontal="center" vertical="center"/>
    </xf>
    <xf numFmtId="9" fontId="19" fillId="9" borderId="6" xfId="10" applyFont="1" applyFill="1" applyBorder="1" applyAlignment="1">
      <alignment horizontal="center" vertical="center"/>
    </xf>
    <xf numFmtId="41" fontId="19" fillId="0" borderId="41" xfId="1" applyFont="1" applyBorder="1">
      <alignment vertical="center"/>
    </xf>
    <xf numFmtId="41" fontId="19" fillId="9" borderId="41" xfId="1" applyFont="1" applyFill="1" applyBorder="1" applyAlignment="1">
      <alignment horizontal="center" vertical="center"/>
    </xf>
    <xf numFmtId="0" fontId="19" fillId="0" borderId="41" xfId="0" applyFont="1" applyBorder="1" applyAlignment="1">
      <alignment horizontal="left" vertical="center" indent="1"/>
    </xf>
    <xf numFmtId="0" fontId="19" fillId="0" borderId="5" xfId="1" applyNumberFormat="1" applyFont="1" applyBorder="1" applyAlignment="1">
      <alignment horizontal="center" vertical="center"/>
    </xf>
    <xf numFmtId="9" fontId="19" fillId="0" borderId="28" xfId="0" applyNumberFormat="1" applyFont="1" applyBorder="1" applyAlignment="1">
      <alignment horizontal="center" vertical="center"/>
    </xf>
    <xf numFmtId="9" fontId="19" fillId="0" borderId="6" xfId="0" applyNumberFormat="1" applyFont="1" applyBorder="1" applyAlignment="1">
      <alignment horizontal="center" vertical="center"/>
    </xf>
    <xf numFmtId="41" fontId="6" fillId="0" borderId="0" xfId="11" applyBorder="1" applyAlignment="1">
      <alignment horizontal="right" vertical="center"/>
    </xf>
    <xf numFmtId="41" fontId="11" fillId="9" borderId="41" xfId="1" applyFont="1" applyFill="1" applyBorder="1" applyAlignment="1">
      <alignment horizontal="center" vertical="center"/>
    </xf>
    <xf numFmtId="41" fontId="19" fillId="0" borderId="28" xfId="1" applyFont="1" applyBorder="1" applyAlignment="1">
      <alignment vertical="center"/>
    </xf>
    <xf numFmtId="41" fontId="11" fillId="0" borderId="28" xfId="1" applyFont="1" applyFill="1" applyBorder="1" applyAlignment="1">
      <alignment horizontal="right" vertical="center"/>
    </xf>
    <xf numFmtId="41" fontId="11" fillId="0" borderId="15" xfId="1" applyFont="1" applyFill="1" applyBorder="1" applyAlignment="1">
      <alignment horizontal="right" vertical="center"/>
    </xf>
    <xf numFmtId="41" fontId="19" fillId="0" borderId="6" xfId="1" applyFont="1" applyBorder="1" applyAlignment="1">
      <alignment vertical="center"/>
    </xf>
    <xf numFmtId="41" fontId="11" fillId="0" borderId="6" xfId="1" applyFont="1" applyFill="1" applyBorder="1" applyAlignment="1">
      <alignment horizontal="right" vertical="center"/>
    </xf>
    <xf numFmtId="41" fontId="11" fillId="0" borderId="41" xfId="1" applyFont="1" applyFill="1" applyBorder="1" applyAlignment="1">
      <alignment horizontal="right" vertical="center"/>
    </xf>
    <xf numFmtId="0" fontId="24" fillId="12" borderId="44" xfId="9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center" vertical="center"/>
    </xf>
    <xf numFmtId="0" fontId="4" fillId="12" borderId="46" xfId="3" applyFont="1" applyFill="1" applyBorder="1" applyAlignment="1">
      <alignment horizontal="center" vertical="center"/>
    </xf>
    <xf numFmtId="0" fontId="4" fillId="12" borderId="47" xfId="3" applyFont="1" applyFill="1" applyBorder="1" applyAlignment="1">
      <alignment horizontal="center" vertical="center"/>
    </xf>
    <xf numFmtId="0" fontId="4" fillId="12" borderId="48" xfId="3" applyFont="1" applyFill="1" applyBorder="1" applyAlignment="1">
      <alignment horizontal="center" vertical="center"/>
    </xf>
    <xf numFmtId="0" fontId="4" fillId="12" borderId="49" xfId="3" applyFont="1" applyFill="1" applyBorder="1" applyAlignment="1">
      <alignment horizontal="center" vertical="center"/>
    </xf>
    <xf numFmtId="0" fontId="4" fillId="12" borderId="50" xfId="3" applyFont="1" applyFill="1" applyBorder="1" applyAlignment="1">
      <alignment horizontal="center" vertical="center"/>
    </xf>
    <xf numFmtId="0" fontId="4" fillId="12" borderId="51" xfId="3" applyFont="1" applyFill="1" applyBorder="1" applyAlignment="1">
      <alignment horizontal="center" vertical="center"/>
    </xf>
    <xf numFmtId="0" fontId="24" fillId="12" borderId="45" xfId="9" applyFont="1" applyFill="1" applyBorder="1" applyAlignment="1">
      <alignment horizontal="right" vertical="center"/>
    </xf>
    <xf numFmtId="0" fontId="32" fillId="11" borderId="29" xfId="0" applyFont="1" applyFill="1" applyBorder="1" applyAlignment="1">
      <alignment horizontal="center" vertical="center"/>
    </xf>
    <xf numFmtId="0" fontId="32" fillId="4" borderId="29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182" fontId="0" fillId="0" borderId="0" xfId="0" applyNumberFormat="1">
      <alignment vertical="center"/>
    </xf>
    <xf numFmtId="0" fontId="0" fillId="0" borderId="29" xfId="0" applyBorder="1" applyAlignment="1"/>
    <xf numFmtId="0" fontId="0" fillId="0" borderId="0" xfId="0" applyAlignment="1"/>
    <xf numFmtId="0" fontId="11" fillId="0" borderId="9" xfId="9" applyFont="1" applyBorder="1" applyAlignment="1">
      <alignment horizontal="center" vertical="center"/>
    </xf>
    <xf numFmtId="0" fontId="11" fillId="0" borderId="12" xfId="9" applyFont="1" applyBorder="1" applyAlignment="1">
      <alignment horizontal="center" vertical="center"/>
    </xf>
    <xf numFmtId="0" fontId="11" fillId="0" borderId="14" xfId="9" applyFont="1" applyBorder="1" applyAlignment="1">
      <alignment horizontal="center" vertical="center"/>
    </xf>
    <xf numFmtId="0" fontId="11" fillId="0" borderId="11" xfId="9" applyFont="1" applyBorder="1" applyAlignment="1">
      <alignment horizontal="center" vertical="center"/>
    </xf>
    <xf numFmtId="0" fontId="11" fillId="0" borderId="13" xfId="9" applyFont="1" applyBorder="1" applyAlignment="1">
      <alignment horizontal="center" vertical="center"/>
    </xf>
    <xf numFmtId="0" fontId="11" fillId="0" borderId="16" xfId="9" applyFont="1" applyBorder="1" applyAlignment="1">
      <alignment horizontal="center" vertical="center"/>
    </xf>
    <xf numFmtId="0" fontId="10" fillId="10" borderId="0" xfId="9" applyFont="1" applyFill="1" applyAlignment="1">
      <alignment horizontal="center" vertical="center"/>
    </xf>
    <xf numFmtId="0" fontId="11" fillId="0" borderId="21" xfId="9" applyFont="1" applyBorder="1" applyAlignment="1">
      <alignment horizontal="center" vertical="center"/>
    </xf>
    <xf numFmtId="0" fontId="11" fillId="0" borderId="22" xfId="9" applyFont="1" applyBorder="1" applyAlignment="1">
      <alignment horizontal="center" vertical="center"/>
    </xf>
    <xf numFmtId="0" fontId="11" fillId="0" borderId="23" xfId="9" applyFont="1" applyBorder="1" applyAlignment="1">
      <alignment horizontal="center" vertical="center"/>
    </xf>
    <xf numFmtId="0" fontId="11" fillId="0" borderId="24" xfId="9" applyFont="1" applyBorder="1" applyAlignment="1">
      <alignment horizontal="center" vertical="center"/>
    </xf>
    <xf numFmtId="0" fontId="11" fillId="0" borderId="26" xfId="9" applyFont="1" applyBorder="1" applyAlignment="1">
      <alignment horizontal="center" vertical="center"/>
    </xf>
    <xf numFmtId="0" fontId="11" fillId="0" borderId="27" xfId="9" applyFont="1" applyBorder="1" applyAlignment="1">
      <alignment horizontal="center" vertical="center"/>
    </xf>
    <xf numFmtId="0" fontId="13" fillId="10" borderId="1" xfId="9" applyFont="1" applyFill="1" applyBorder="1" applyAlignment="1">
      <alignment horizontal="center" vertical="center"/>
    </xf>
    <xf numFmtId="0" fontId="13" fillId="10" borderId="1" xfId="9" applyFont="1" applyFill="1" applyBorder="1" applyAlignment="1">
      <alignment horizontal="left" vertical="center"/>
    </xf>
    <xf numFmtId="0" fontId="10" fillId="10" borderId="2" xfId="9" applyFont="1" applyFill="1" applyBorder="1" applyAlignment="1">
      <alignment horizontal="center" vertical="center"/>
    </xf>
    <xf numFmtId="0" fontId="11" fillId="9" borderId="3" xfId="9" applyFont="1" applyFill="1" applyBorder="1" applyAlignment="1">
      <alignment horizontal="center" vertical="center"/>
    </xf>
    <xf numFmtId="0" fontId="4" fillId="10" borderId="18" xfId="3" applyFont="1" applyFill="1" applyBorder="1" applyAlignment="1">
      <alignment horizontal="center" vertical="center"/>
    </xf>
    <xf numFmtId="0" fontId="4" fillId="10" borderId="19" xfId="3" applyFont="1" applyFill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0" fillId="12" borderId="0" xfId="9" applyFont="1" applyFill="1" applyAlignment="1">
      <alignment horizontal="center" vertical="center"/>
    </xf>
    <xf numFmtId="0" fontId="22" fillId="10" borderId="1" xfId="9" applyFont="1" applyFill="1" applyBorder="1" applyAlignment="1">
      <alignment horizontal="center" vertical="center"/>
    </xf>
    <xf numFmtId="0" fontId="23" fillId="10" borderId="29" xfId="9" applyFont="1" applyFill="1" applyBorder="1" applyAlignment="1">
      <alignment horizontal="center" vertical="center"/>
    </xf>
    <xf numFmtId="0" fontId="23" fillId="10" borderId="0" xfId="9" applyFont="1" applyFill="1" applyAlignment="1">
      <alignment horizontal="center" vertical="center"/>
    </xf>
    <xf numFmtId="0" fontId="11" fillId="0" borderId="30" xfId="9" applyFont="1" applyBorder="1" applyAlignment="1">
      <alignment horizontal="center" vertical="center"/>
    </xf>
    <xf numFmtId="0" fontId="11" fillId="0" borderId="31" xfId="9" applyFont="1" applyBorder="1" applyAlignment="1">
      <alignment horizontal="center" vertical="center"/>
    </xf>
    <xf numFmtId="0" fontId="11" fillId="0" borderId="32" xfId="9" applyFont="1" applyBorder="1" applyAlignment="1">
      <alignment horizontal="center" vertical="center"/>
    </xf>
    <xf numFmtId="0" fontId="35" fillId="12" borderId="0" xfId="9" applyFont="1" applyFill="1" applyAlignment="1">
      <alignment horizontal="center" vertical="center"/>
    </xf>
    <xf numFmtId="0" fontId="23" fillId="12" borderId="0" xfId="9" applyFont="1" applyFill="1" applyAlignment="1">
      <alignment horizontal="center" vertical="center"/>
    </xf>
    <xf numFmtId="0" fontId="23" fillId="12" borderId="43" xfId="9" applyFont="1" applyFill="1" applyBorder="1" applyAlignment="1">
      <alignment horizontal="center" vertical="center"/>
    </xf>
    <xf numFmtId="0" fontId="23" fillId="12" borderId="44" xfId="9" applyFont="1" applyFill="1" applyBorder="1" applyAlignment="1">
      <alignment horizontal="center" vertical="center"/>
    </xf>
    <xf numFmtId="0" fontId="32" fillId="12" borderId="43" xfId="0" applyFont="1" applyFill="1" applyBorder="1" applyAlignment="1">
      <alignment horizontal="center" vertical="center"/>
    </xf>
    <xf numFmtId="0" fontId="32" fillId="12" borderId="44" xfId="0" applyFont="1" applyFill="1" applyBorder="1" applyAlignment="1">
      <alignment horizontal="center" vertical="center"/>
    </xf>
    <xf numFmtId="0" fontId="32" fillId="12" borderId="45" xfId="0" applyFont="1" applyFill="1" applyBorder="1" applyAlignment="1">
      <alignment horizontal="center" vertical="center"/>
    </xf>
    <xf numFmtId="0" fontId="9" fillId="0" borderId="0" xfId="9" applyFont="1" applyAlignment="1">
      <alignment horizontal="center" vertical="center" wrapText="1"/>
    </xf>
    <xf numFmtId="0" fontId="9" fillId="0" borderId="33" xfId="9" applyFont="1" applyBorder="1" applyAlignment="1">
      <alignment horizontal="center" vertical="center"/>
    </xf>
    <xf numFmtId="0" fontId="23" fillId="12" borderId="45" xfId="9" applyFont="1" applyFill="1" applyBorder="1" applyAlignment="1">
      <alignment horizontal="center" vertical="center"/>
    </xf>
    <xf numFmtId="0" fontId="9" fillId="0" borderId="0" xfId="9" applyFont="1" applyAlignment="1">
      <alignment horizontal="center" vertical="center"/>
    </xf>
  </cellXfs>
  <cellStyles count="12">
    <cellStyle name="20% - 강조색1" xfId="5" builtinId="30"/>
    <cellStyle name="20% - 강조색2" xfId="6" builtinId="34"/>
    <cellStyle name="20% - 강조색3" xfId="7" builtinId="38"/>
    <cellStyle name="20% - 강조색4" xfId="8" builtinId="42"/>
    <cellStyle name="강조색1" xfId="4" builtinId="29"/>
    <cellStyle name="나쁨" xfId="3" builtinId="27"/>
    <cellStyle name="백분율" xfId="10" builtinId="5"/>
    <cellStyle name="쉼표 [0]" xfId="1" builtinId="6"/>
    <cellStyle name="쉼표 [0] 2" xfId="11" xr:uid="{00000000-0005-0000-0000-000008000000}"/>
    <cellStyle name="좋음" xfId="2" builtinId="26"/>
    <cellStyle name="표준" xfId="0" builtinId="0"/>
    <cellStyle name="표준 2" xfId="9" xr:uid="{00000000-0005-0000-0000-00000B000000}"/>
  </cellStyles>
  <dxfs count="26"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  <color auto="1"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 val="0"/>
        <i/>
      </font>
      <fill>
        <patternFill>
          <bgColor rgb="FF00B050"/>
        </patternFill>
      </fill>
    </dxf>
    <dxf>
      <fill>
        <patternFill patternType="lightGray">
          <fgColor rgb="FFFF0000"/>
        </patternFill>
      </fill>
    </dxf>
    <dxf>
      <fill>
        <patternFill>
          <bgColor rgb="FF92D050"/>
        </patternFill>
      </fill>
    </dxf>
    <dxf>
      <font>
        <b/>
        <i/>
        <color rgb="FF0070C0"/>
      </font>
    </dxf>
    <dxf>
      <font>
        <b val="0"/>
        <i/>
      </font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/>
      </font>
      <fill>
        <patternFill>
          <bgColor rgb="FFFFC000"/>
        </patternFill>
      </fill>
    </dxf>
    <dxf>
      <font>
        <b val="0"/>
        <i/>
        <color rgb="FF0070C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304799</xdr:colOff>
      <xdr:row>1</xdr:row>
      <xdr:rowOff>99827</xdr:rowOff>
    </xdr:from>
    <xdr:to>
      <xdr:col>5</xdr:col>
      <xdr:colOff>659940</xdr:colOff>
      <xdr:row>18</xdr:row>
      <xdr:rowOff>209550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152" r="56295"/>
        <a:stretch/>
      </xdr:blipFill>
      <xdr:spPr>
        <a:xfrm>
          <a:off x="304799" y="314140"/>
          <a:ext cx="3784141" cy="375303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290513</xdr:colOff>
      <xdr:row>17</xdr:row>
      <xdr:rowOff>90487</xdr:rowOff>
    </xdr:from>
    <xdr:to>
      <xdr:col>1</xdr:col>
      <xdr:colOff>85725</xdr:colOff>
      <xdr:row>18</xdr:row>
      <xdr:rowOff>33338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90513" y="3733800"/>
          <a:ext cx="481012" cy="15716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85725</xdr:colOff>
      <xdr:row>17</xdr:row>
      <xdr:rowOff>80958</xdr:rowOff>
    </xdr:from>
    <xdr:to>
      <xdr:col>6</xdr:col>
      <xdr:colOff>185738</xdr:colOff>
      <xdr:row>17</xdr:row>
      <xdr:rowOff>169069</xdr:rowOff>
    </xdr:to>
    <xdr:cxnSp macro="">
      <xdr:nvCxnSpPr>
        <xdr:cNvPr id="9" name="꺾인 연결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771525" y="3724271"/>
          <a:ext cx="3529013" cy="88111"/>
        </a:xfrm>
        <a:prstGeom prst="bentConnector3">
          <a:avLst>
            <a:gd name="adj1" fmla="val 27598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185738</xdr:colOff>
      <xdr:row>14</xdr:row>
      <xdr:rowOff>100008</xdr:rowOff>
    </xdr:from>
    <xdr:to>
      <xdr:col>13</xdr:col>
      <xdr:colOff>419101</xdr:colOff>
      <xdr:row>18</xdr:row>
      <xdr:rowOff>200021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300538" y="3100383"/>
          <a:ext cx="5033963" cy="957263"/>
          <a:chOff x="4295775" y="1866900"/>
          <a:chExt cx="5033963" cy="957263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4295775" y="2157412"/>
            <a:ext cx="5033963" cy="666751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altLang="ko-KR" sz="1100"/>
              <a:t>1. </a:t>
            </a:r>
            <a:r>
              <a:rPr lang="ko-KR" altLang="en-US" sz="1100"/>
              <a:t>시트 탐색 단추에서 오른쪽 마우스를 클릭한다</a:t>
            </a:r>
            <a:r>
              <a:rPr lang="en-US" altLang="ko-KR" sz="1100"/>
              <a:t>.(</a:t>
            </a:r>
            <a:r>
              <a:rPr lang="ko-KR" altLang="en-US" sz="1100"/>
              <a:t>시트</a:t>
            </a:r>
            <a:r>
              <a:rPr lang="ko-KR" altLang="en-US" sz="1100" baseline="0"/>
              <a:t> 활성화 대화 상자가 뜬다</a:t>
            </a:r>
            <a:r>
              <a:rPr lang="en-US" altLang="ko-KR" sz="1100" baseline="0"/>
              <a:t>)</a:t>
            </a:r>
          </a:p>
          <a:p>
            <a:pPr algn="l"/>
            <a:r>
              <a:rPr lang="en-US" altLang="ko-KR" sz="1100" baseline="0"/>
              <a:t>2. </a:t>
            </a:r>
            <a:r>
              <a:rPr lang="ko-KR" altLang="en-US" sz="1100" baseline="0"/>
              <a:t>원하는 시트를 선택하고 </a:t>
            </a:r>
            <a:r>
              <a:rPr lang="en-US" altLang="ko-KR" sz="1100" b="1" baseline="0"/>
              <a:t>[</a:t>
            </a:r>
            <a:r>
              <a:rPr lang="ko-KR" altLang="en-US" sz="1100" b="1" baseline="0"/>
              <a:t>확인</a:t>
            </a:r>
            <a:r>
              <a:rPr lang="en-US" altLang="ko-KR" sz="1100" b="1" baseline="0"/>
              <a:t>]</a:t>
            </a:r>
            <a:r>
              <a:rPr lang="ko-KR" altLang="en-US" sz="1100" b="1" baseline="0"/>
              <a:t> </a:t>
            </a:r>
            <a:r>
              <a:rPr lang="ko-KR" altLang="en-US" sz="1100" baseline="0"/>
              <a:t>단추를 클릭해서 이동한다</a:t>
            </a:r>
            <a:r>
              <a:rPr lang="en-US" altLang="ko-KR" sz="1100" baseline="0"/>
              <a:t>.</a:t>
            </a:r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4300539" y="1866900"/>
            <a:ext cx="2090738" cy="290513"/>
          </a:xfrm>
          <a:prstGeom prst="rect">
            <a:avLst/>
          </a:prstGeom>
          <a:ln/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원하는 시트로 이동하는 방법</a:t>
            </a:r>
          </a:p>
        </xdr:txBody>
      </xdr:sp>
    </xdr:grpSp>
    <xdr:clientData/>
  </xdr:twoCellAnchor>
  <xdr:twoCellAnchor>
    <xdr:from>
      <xdr:col>6</xdr:col>
      <xdr:colOff>447676</xdr:colOff>
      <xdr:row>1</xdr:row>
      <xdr:rowOff>95250</xdr:rowOff>
    </xdr:from>
    <xdr:to>
      <xdr:col>13</xdr:col>
      <xdr:colOff>447676</xdr:colOff>
      <xdr:row>4</xdr:row>
      <xdr:rowOff>4763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562476" y="309563"/>
          <a:ext cx="4800600" cy="552450"/>
        </a:xfrm>
        <a:prstGeom prst="roundRect">
          <a:avLst>
            <a:gd name="adj" fmla="val 50000"/>
          </a:avLst>
        </a:prstGeom>
        <a:solidFill>
          <a:schemeClr val="accent5">
            <a:lumMod val="20000"/>
            <a:lumOff val="80000"/>
          </a:schemeClr>
        </a:solidFill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컴활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1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급실기 </a:t>
          </a:r>
          <a:r>
            <a:rPr lang="en-US" altLang="ko-KR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20</a:t>
          </a:r>
          <a:r>
            <a:rPr lang="ko-KR" altLang="en-US" sz="2400">
              <a:solidFill>
                <a:schemeClr val="tx1"/>
              </a:solidFill>
              <a:latin typeface="210 맨발의청춘 R" panose="02020603020101020101" pitchFamily="18" charset="-127"/>
              <a:ea typeface="210 맨발의청춘 R" panose="02020603020101020101" pitchFamily="18" charset="-127"/>
            </a:rPr>
            <a:t>일만에 끝내기</a:t>
          </a:r>
        </a:p>
      </xdr:txBody>
    </xdr:sp>
    <xdr:clientData/>
  </xdr:twoCellAnchor>
  <xdr:oneCellAnchor>
    <xdr:from>
      <xdr:col>7</xdr:col>
      <xdr:colOff>95250</xdr:colOff>
      <xdr:row>4</xdr:row>
      <xdr:rowOff>209610</xdr:rowOff>
    </xdr:from>
    <xdr:ext cx="2050241" cy="113454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895850" y="1066860"/>
          <a:ext cx="2050241" cy="1134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altLang="ko-KR" sz="1400" b="1"/>
            <a:t>1</a:t>
          </a:r>
          <a:r>
            <a:rPr lang="ko-KR" altLang="en-US" sz="1400" b="1"/>
            <a:t>일차 </a:t>
          </a:r>
          <a:endParaRPr lang="en-US" altLang="ko-KR" sz="1400" b="1"/>
        </a:p>
        <a:p>
          <a:r>
            <a:rPr lang="ko-KR" altLang="en-US" sz="1100" b="1">
              <a:solidFill>
                <a:schemeClr val="accent5"/>
              </a:solidFill>
            </a:rPr>
            <a:t>상대참조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절대참조</a:t>
          </a:r>
          <a:r>
            <a:rPr lang="en-US" altLang="ko-KR" sz="1100" b="1">
              <a:solidFill>
                <a:schemeClr val="accent5"/>
              </a:solidFill>
            </a:rPr>
            <a:t>, </a:t>
          </a:r>
          <a:r>
            <a:rPr lang="ko-KR" altLang="en-US" sz="1100" b="1">
              <a:solidFill>
                <a:schemeClr val="accent5"/>
              </a:solidFill>
            </a:rPr>
            <a:t>혼합참조</a:t>
          </a:r>
          <a:r>
            <a:rPr lang="en-US" altLang="ko-KR" sz="1100" b="1">
              <a:solidFill>
                <a:schemeClr val="accent5"/>
              </a:solidFill>
            </a:rPr>
            <a:t>,</a:t>
          </a:r>
        </a:p>
        <a:p>
          <a:r>
            <a:rPr lang="ko-KR" altLang="en-US" sz="1100" b="1">
              <a:solidFill>
                <a:schemeClr val="accent5"/>
              </a:solidFill>
            </a:rPr>
            <a:t>고급 필터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>
              <a:solidFill>
                <a:schemeClr val="accent5"/>
              </a:solidFill>
            </a:rPr>
            <a:t>),</a:t>
          </a:r>
        </a:p>
        <a:p>
          <a:r>
            <a:rPr lang="ko-KR" altLang="en-US" sz="1100" b="1">
              <a:solidFill>
                <a:schemeClr val="accent5"/>
              </a:solidFill>
            </a:rPr>
            <a:t>조건부 서식</a:t>
          </a:r>
          <a:r>
            <a:rPr lang="en-US" altLang="ko-KR" sz="1100" b="1">
              <a:solidFill>
                <a:schemeClr val="accent5"/>
              </a:solidFill>
            </a:rPr>
            <a:t>(10</a:t>
          </a:r>
          <a:r>
            <a:rPr lang="ko-KR" altLang="en-US" sz="1100" b="1">
              <a:solidFill>
                <a:schemeClr val="accent5"/>
              </a:solidFill>
            </a:rPr>
            <a:t>문제</a:t>
          </a:r>
          <a:r>
            <a:rPr lang="en-US" altLang="ko-KR" sz="1100" b="1"/>
            <a:t>)</a:t>
          </a:r>
          <a:endParaRPr lang="ko-KR" altLang="en-US" sz="1100" b="1"/>
        </a:p>
      </xdr:txBody>
    </xdr:sp>
    <xdr:clientData/>
  </xdr:oneCellAnchor>
  <xdr:twoCellAnchor>
    <xdr:from>
      <xdr:col>7</xdr:col>
      <xdr:colOff>38108</xdr:colOff>
      <xdr:row>7</xdr:row>
      <xdr:rowOff>9521</xdr:rowOff>
    </xdr:from>
    <xdr:to>
      <xdr:col>7</xdr:col>
      <xdr:colOff>133358</xdr:colOff>
      <xdr:row>7</xdr:row>
      <xdr:rowOff>104771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838708" y="150970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8</xdr:row>
      <xdr:rowOff>33334</xdr:rowOff>
    </xdr:from>
    <xdr:to>
      <xdr:col>7</xdr:col>
      <xdr:colOff>133358</xdr:colOff>
      <xdr:row>8</xdr:row>
      <xdr:rowOff>128584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838708" y="1747834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38108</xdr:colOff>
      <xdr:row>9</xdr:row>
      <xdr:rowOff>57146</xdr:rowOff>
    </xdr:from>
    <xdr:to>
      <xdr:col>7</xdr:col>
      <xdr:colOff>133358</xdr:colOff>
      <xdr:row>9</xdr:row>
      <xdr:rowOff>152396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838708" y="1985959"/>
          <a:ext cx="95250" cy="95250"/>
        </a:xfrm>
        <a:prstGeom prst="ellipse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385762</xdr:colOff>
      <xdr:row>9</xdr:row>
      <xdr:rowOff>104775</xdr:rowOff>
    </xdr:from>
    <xdr:to>
      <xdr:col>13</xdr:col>
      <xdr:colOff>509598</xdr:colOff>
      <xdr:row>15</xdr:row>
      <xdr:rowOff>157172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9562" y="2033588"/>
          <a:ext cx="1495436" cy="1338272"/>
        </a:xfrm>
        <a:prstGeom prst="rect">
          <a:avLst/>
        </a:prstGeom>
      </xdr:spPr>
    </xdr:pic>
    <xdr:clientData/>
  </xdr:twoCellAnchor>
  <xdr:twoCellAnchor>
    <xdr:from>
      <xdr:col>6</xdr:col>
      <xdr:colOff>504825</xdr:colOff>
      <xdr:row>5</xdr:row>
      <xdr:rowOff>47625</xdr:rowOff>
    </xdr:from>
    <xdr:to>
      <xdr:col>10</xdr:col>
      <xdr:colOff>90488</xdr:colOff>
      <xdr:row>10</xdr:row>
      <xdr:rowOff>180975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19625" y="1119188"/>
          <a:ext cx="2328863" cy="1204912"/>
        </a:xfrm>
        <a:prstGeom prst="rect">
          <a:avLst/>
        </a:prstGeom>
        <a:noFill/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509587</xdr:colOff>
      <xdr:row>5</xdr:row>
      <xdr:rowOff>57150</xdr:rowOff>
    </xdr:from>
    <xdr:to>
      <xdr:col>7</xdr:col>
      <xdr:colOff>66675</xdr:colOff>
      <xdr:row>7</xdr:row>
      <xdr:rowOff>33337</xdr:rowOff>
    </xdr:to>
    <xdr:sp macro="" textlink="">
      <xdr:nvSpPr>
        <xdr:cNvPr id="26" name="직각 삼각형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 rot="5400000">
          <a:off x="4543425" y="1209675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519113</xdr:colOff>
      <xdr:row>8</xdr:row>
      <xdr:rowOff>209551</xdr:rowOff>
    </xdr:from>
    <xdr:to>
      <xdr:col>10</xdr:col>
      <xdr:colOff>76201</xdr:colOff>
      <xdr:row>10</xdr:row>
      <xdr:rowOff>185738</xdr:rowOff>
    </xdr:to>
    <xdr:sp macro="" textlink="">
      <xdr:nvSpPr>
        <xdr:cNvPr id="27" name="직각 삼각형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 rot="16200000">
          <a:off x="6610351" y="2005013"/>
          <a:ext cx="404812" cy="242888"/>
        </a:xfrm>
        <a:prstGeom prst="rtTriangle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242887</xdr:colOff>
      <xdr:row>18</xdr:row>
      <xdr:rowOff>209550</xdr:rowOff>
    </xdr:from>
    <xdr:to>
      <xdr:col>10</xdr:col>
      <xdr:colOff>156238</xdr:colOff>
      <xdr:row>20</xdr:row>
      <xdr:rowOff>139356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242887" y="4067175"/>
          <a:ext cx="6771351" cy="358431"/>
          <a:chOff x="4800600" y="4219575"/>
          <a:chExt cx="6771351" cy="358431"/>
        </a:xfrm>
      </xdr:grpSpPr>
      <xdr:sp macro="" textlink="">
        <xdr:nvSpPr>
          <xdr:cNvPr id="28" name="TextBox 2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SpPr txBox="1"/>
        </xdr:nvSpPr>
        <xdr:spPr>
          <a:xfrm>
            <a:off x="5276638" y="4219575"/>
            <a:ext cx="6295313" cy="3584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200" b="1">
                <a:solidFill>
                  <a:sysClr val="windowText" lastClr="000000"/>
                </a:solidFill>
              </a:rPr>
              <a:t>본 저작물의 모든 저작권은 기풍쌤에게 있습니다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 </a:t>
            </a:r>
            <a:r>
              <a:rPr lang="ko-KR" altLang="en-US" sz="1200" b="1">
                <a:solidFill>
                  <a:sysClr val="windowText" lastClr="000000"/>
                </a:solidFill>
              </a:rPr>
              <a:t>상업적인 용도로 이용이 불가능합니다</a:t>
            </a:r>
            <a:r>
              <a:rPr lang="en-US" altLang="ko-KR" sz="1200" b="1">
                <a:solidFill>
                  <a:sysClr val="windowText" lastClr="000000"/>
                </a:solidFill>
              </a:rPr>
              <a:t>.</a:t>
            </a:r>
            <a:endParaRPr lang="ko-KR" altLang="en-US" sz="1200" b="1">
              <a:solidFill>
                <a:sysClr val="windowText" lastClr="000000"/>
              </a:solidFill>
            </a:endParaRPr>
          </a:p>
        </xdr:txBody>
      </xdr:sp>
      <xdr:grpSp>
        <xdr:nvGrpSpPr>
          <xdr:cNvPr id="29" name="그룹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4800600" y="4286250"/>
            <a:ext cx="510265" cy="239162"/>
            <a:chOff x="4209080" y="6427828"/>
            <a:chExt cx="803999" cy="360000"/>
          </a:xfrm>
        </xdr:grpSpPr>
        <xdr:grpSp>
          <xdr:nvGrpSpPr>
            <xdr:cNvPr id="30" name="그룹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pSpPr/>
          </xdr:nvGrpSpPr>
          <xdr:grpSpPr>
            <a:xfrm>
              <a:off x="4209080" y="6427828"/>
              <a:ext cx="360000" cy="360000"/>
              <a:chOff x="4642793" y="1002891"/>
              <a:chExt cx="2306647" cy="2306647"/>
            </a:xfrm>
          </xdr:grpSpPr>
          <xdr:sp macro="" textlink="">
            <xdr:nvSpPr>
              <xdr:cNvPr id="38" name="타원 37">
                <a:extLst>
                  <a:ext uri="{FF2B5EF4-FFF2-40B4-BE49-F238E27FC236}">
                    <a16:creationId xmlns:a16="http://schemas.microsoft.com/office/drawing/2014/main" id="{00000000-0008-0000-0000-000026000000}"/>
                  </a:ext>
                </a:extLst>
              </xdr:cNvPr>
              <xdr:cNvSpPr/>
            </xdr:nvSpPr>
            <xdr:spPr>
              <a:xfrm>
                <a:off x="4642793" y="1002891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타원 38">
                <a:extLst>
                  <a:ext uri="{FF2B5EF4-FFF2-40B4-BE49-F238E27FC236}">
                    <a16:creationId xmlns:a16="http://schemas.microsoft.com/office/drawing/2014/main" id="{00000000-0008-0000-0000-000027000000}"/>
                  </a:ext>
                </a:extLst>
              </xdr:cNvPr>
              <xdr:cNvSpPr/>
            </xdr:nvSpPr>
            <xdr:spPr>
              <a:xfrm>
                <a:off x="4837471" y="1197569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40" name="그룹 39">
                <a:extLst>
                  <a:ext uri="{FF2B5EF4-FFF2-40B4-BE49-F238E27FC236}">
                    <a16:creationId xmlns:a16="http://schemas.microsoft.com/office/drawing/2014/main" id="{00000000-0008-0000-0000-000028000000}"/>
                  </a:ext>
                </a:extLst>
              </xdr:cNvPr>
              <xdr:cNvGrpSpPr/>
            </xdr:nvGrpSpPr>
            <xdr:grpSpPr>
              <a:xfrm>
                <a:off x="5465287" y="1348045"/>
                <a:ext cx="661659" cy="1616338"/>
                <a:chOff x="8123412" y="1171020"/>
                <a:chExt cx="1032387" cy="2521973"/>
              </a:xfrm>
            </xdr:grpSpPr>
            <xdr:sp macro="" textlink="">
              <xdr:nvSpPr>
                <xdr:cNvPr id="41" name="타원 40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/>
              </xdr:nvSpPr>
              <xdr:spPr>
                <a:xfrm>
                  <a:off x="8343162" y="1171020"/>
                  <a:ext cx="592886" cy="592886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2" name="자유형: 도형 39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SpPr/>
              </xdr:nvSpPr>
              <xdr:spPr>
                <a:xfrm>
                  <a:off x="8123412" y="1840602"/>
                  <a:ext cx="1032387" cy="933571"/>
                </a:xfrm>
                <a:custGeom>
                  <a:avLst/>
                  <a:gdLst>
                    <a:gd name="connsiteX0" fmla="*/ 145763 w 1032387"/>
                    <a:gd name="connsiteY0" fmla="*/ 0 h 933571"/>
                    <a:gd name="connsiteX1" fmla="*/ 886624 w 1032387"/>
                    <a:gd name="connsiteY1" fmla="*/ 0 h 933571"/>
                    <a:gd name="connsiteX2" fmla="*/ 1032387 w 1032387"/>
                    <a:gd name="connsiteY2" fmla="*/ 145763 h 933571"/>
                    <a:gd name="connsiteX3" fmla="*/ 1032387 w 1032387"/>
                    <a:gd name="connsiteY3" fmla="*/ 933571 h 933571"/>
                    <a:gd name="connsiteX4" fmla="*/ 0 w 1032387"/>
                    <a:gd name="connsiteY4" fmla="*/ 933571 h 933571"/>
                    <a:gd name="connsiteX5" fmla="*/ 0 w 1032387"/>
                    <a:gd name="connsiteY5" fmla="*/ 145763 h 933571"/>
                    <a:gd name="connsiteX6" fmla="*/ 145763 w 1032387"/>
                    <a:gd name="connsiteY6" fmla="*/ 0 h 933571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032387" h="933571">
                      <a:moveTo>
                        <a:pt x="145763" y="0"/>
                      </a:moveTo>
                      <a:lnTo>
                        <a:pt x="886624" y="0"/>
                      </a:lnTo>
                      <a:cubicBezTo>
                        <a:pt x="967127" y="0"/>
                        <a:pt x="1032387" y="65260"/>
                        <a:pt x="1032387" y="145763"/>
                      </a:cubicBezTo>
                      <a:lnTo>
                        <a:pt x="1032387" y="933571"/>
                      </a:lnTo>
                      <a:lnTo>
                        <a:pt x="0" y="933571"/>
                      </a:lnTo>
                      <a:lnTo>
                        <a:pt x="0" y="145763"/>
                      </a:lnTo>
                      <a:cubicBezTo>
                        <a:pt x="0" y="65260"/>
                        <a:pt x="65260" y="0"/>
                        <a:pt x="145763" y="0"/>
                      </a:cubicBezTo>
                      <a:close/>
                    </a:path>
                  </a:pathLst>
                </a:cu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>
                  <a:noAutofit/>
                </a:bodyPr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43" name="직사각형 42">
                  <a:extLst>
                    <a:ext uri="{FF2B5EF4-FFF2-40B4-BE49-F238E27FC236}">
                      <a16:creationId xmlns:a16="http://schemas.microsoft.com/office/drawing/2014/main" id="{00000000-0008-0000-0000-00002B000000}"/>
                    </a:ext>
                  </a:extLst>
                </xdr:cNvPr>
                <xdr:cNvSpPr/>
              </xdr:nvSpPr>
              <xdr:spPr>
                <a:xfrm>
                  <a:off x="8294493" y="2642908"/>
                  <a:ext cx="690224" cy="1050085"/>
                </a:xfrm>
                <a:prstGeom prst="rect">
                  <a:avLst/>
                </a:prstGeom>
                <a:solidFill>
                  <a:schemeClr val="tx1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>
                    <a:defRPr lang="ko-KR"/>
                  </a:defPPr>
                  <a:lvl1pPr marL="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1" hangingPunct="1">
                    <a:defRPr sz="1800" kern="12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endParaRPr lang="ko-KR" altLang="en-US" sz="3200">
                    <a:solidFill>
                      <a:sysClr val="windowText" lastClr="000000"/>
                    </a:solidFill>
                  </a:endParaRPr>
                </a:p>
              </xdr:txBody>
            </xdr:sp>
          </xdr:grpSp>
        </xdr:grpSp>
        <xdr:grpSp>
          <xdr:nvGrpSpPr>
            <xdr:cNvPr id="31" name="그룹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GrpSpPr>
              <a:grpSpLocks noChangeAspect="1"/>
            </xdr:cNvGrpSpPr>
          </xdr:nvGrpSpPr>
          <xdr:grpSpPr>
            <a:xfrm>
              <a:off x="4653079" y="6427828"/>
              <a:ext cx="360000" cy="360000"/>
              <a:chOff x="4642793" y="3616305"/>
              <a:chExt cx="2306647" cy="2306647"/>
            </a:xfrm>
          </xdr:grpSpPr>
          <xdr:sp macro="" textlink="">
            <xdr:nvSpPr>
              <xdr:cNvPr id="32" name="타원 31">
                <a:extLst>
                  <a:ext uri="{FF2B5EF4-FFF2-40B4-BE49-F238E27FC236}">
                    <a16:creationId xmlns:a16="http://schemas.microsoft.com/office/drawing/2014/main" id="{00000000-0008-0000-0000-000020000000}"/>
                  </a:ext>
                </a:extLst>
              </xdr:cNvPr>
              <xdr:cNvSpPr/>
            </xdr:nvSpPr>
            <xdr:spPr>
              <a:xfrm>
                <a:off x="4642793" y="3616305"/>
                <a:ext cx="2306647" cy="2306647"/>
              </a:xfrm>
              <a:prstGeom prst="ellipse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타원 32">
                <a:extLst>
                  <a:ext uri="{FF2B5EF4-FFF2-40B4-BE49-F238E27FC236}">
                    <a16:creationId xmlns:a16="http://schemas.microsoft.com/office/drawing/2014/main" id="{00000000-0008-0000-0000-000021000000}"/>
                  </a:ext>
                </a:extLst>
              </xdr:cNvPr>
              <xdr:cNvSpPr/>
            </xdr:nvSpPr>
            <xdr:spPr>
              <a:xfrm>
                <a:off x="4837471" y="3810983"/>
                <a:ext cx="1917290" cy="1917290"/>
              </a:xfrm>
              <a:prstGeom prst="ellipse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000-000022000000}"/>
                  </a:ext>
                </a:extLst>
              </xdr:cNvPr>
              <xdr:cNvSpPr/>
            </xdr:nvSpPr>
            <xdr:spPr>
              <a:xfrm>
                <a:off x="5740072" y="3938522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000-000023000000}"/>
                  </a:ext>
                </a:extLst>
              </xdr:cNvPr>
              <xdr:cNvSpPr/>
            </xdr:nvSpPr>
            <xdr:spPr>
              <a:xfrm>
                <a:off x="5740072" y="5223913"/>
                <a:ext cx="182880" cy="327659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 rot="1800000">
                <a:off x="4706710" y="4611718"/>
                <a:ext cx="2208308" cy="253672"/>
              </a:xfrm>
              <a:prstGeom prst="rect">
                <a:avLst/>
              </a:prstGeom>
              <a:solidFill>
                <a:schemeClr val="tx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ko-KR" altLang="en-US" sz="3200">
                  <a:solidFill>
                    <a:sysClr val="windowText" lastClr="000000"/>
                  </a:solidFill>
                </a:endParaRPr>
              </a:p>
            </xdr:txBody>
          </xdr:sp>
          <xdr:pic>
            <xdr:nvPicPr>
              <xdr:cNvPr id="37" name="그래픽 47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xdr:blipFill>
            <xdr:spPr>
              <a:xfrm>
                <a:off x="5340029" y="4097447"/>
                <a:ext cx="986313" cy="1315083"/>
              </a:xfrm>
              <a:prstGeom prst="rect">
                <a:avLst/>
              </a:prstGeom>
            </xdr:spPr>
          </xdr:pic>
        </xdr:grpSp>
      </xdr:grpSp>
    </xdr:grpSp>
    <xdr:clientData/>
  </xdr:twoCellAnchor>
  <xdr:oneCellAnchor>
    <xdr:from>
      <xdr:col>1</xdr:col>
      <xdr:colOff>33337</xdr:colOff>
      <xdr:row>20</xdr:row>
      <xdr:rowOff>19050</xdr:rowOff>
    </xdr:from>
    <xdr:ext cx="4392613" cy="33624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719137" y="4305300"/>
          <a:ext cx="439261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accent5"/>
              </a:solidFill>
            </a:rPr>
            <a:t>유튜브 용으로 사용하실 경우 출처만 밝혀 주시면 감사하겠습니다</a:t>
          </a:r>
          <a:r>
            <a:rPr lang="en-US" altLang="ko-KR" sz="1100" b="1">
              <a:solidFill>
                <a:schemeClr val="accent5"/>
              </a:solidFill>
            </a:rPr>
            <a:t>.^^</a:t>
          </a:r>
          <a:endParaRPr lang="ko-KR" altLang="en-US" sz="1100" b="1">
            <a:solidFill>
              <a:schemeClr val="accent5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089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981575" y="1257300"/>
          <a:ext cx="866775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6" name="꺾인 연결선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7" name="꺾인 연결선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4" idx="0"/>
          <a:endCxn id="5" idx="0"/>
        </xdr:cNvCxnSpPr>
      </xdr:nvCxnSpPr>
      <xdr:spPr>
        <a:xfrm rot="16200000" flipV="1">
          <a:off x="7096130" y="-276229"/>
          <a:ext cx="28575" cy="3095633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10" name="직선 화살표 연결선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9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11" name="내용 개체 틀 9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/>
        </xdr:cNvSpPr>
      </xdr:nvSpPr>
      <xdr:spPr>
        <a:xfrm>
          <a:off x="6006193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12" name="내용 개체 틀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/>
        </xdr:cNvSpPr>
      </xdr:nvSpPr>
      <xdr:spPr>
        <a:xfrm>
          <a:off x="6000751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6102625" y="348077"/>
          <a:ext cx="3594445" cy="677104"/>
          <a:chOff x="6086475" y="109538"/>
          <a:chExt cx="3586162" cy="676275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25" name="그룹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1" name="직사각형 30">
                <a:extLst>
                  <a:ext uri="{FF2B5EF4-FFF2-40B4-BE49-F238E27FC236}">
                    <a16:creationId xmlns:a16="http://schemas.microsoft.com/office/drawing/2014/main" id="{00000000-0008-0000-0100-00001F000000}"/>
                  </a:ext>
                </a:extLst>
              </xdr:cNvPr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2" name="직사각형 31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3" name="직사각형 32">
                <a:extLst>
                  <a:ext uri="{FF2B5EF4-FFF2-40B4-BE49-F238E27FC236}">
                    <a16:creationId xmlns:a16="http://schemas.microsoft.com/office/drawing/2014/main" id="{00000000-0008-0000-0100-000021000000}"/>
                  </a:ext>
                </a:extLst>
              </xdr:cNvPr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26" name="그룹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27" name="직선 화살표 연결선 26">
                <a:extLst>
                  <a:ext uri="{FF2B5EF4-FFF2-40B4-BE49-F238E27FC236}">
                    <a16:creationId xmlns:a16="http://schemas.microsoft.com/office/drawing/2014/main" id="{00000000-0008-0000-0100-00001B000000}"/>
                  </a:ext>
                </a:extLst>
              </xdr:cNvPr>
              <xdr:cNvCxnSpPr>
                <a:stCxn id="31" idx="3"/>
                <a:endCxn id="32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직선 화살표 연결선 27">
                <a:extLst>
                  <a:ext uri="{FF2B5EF4-FFF2-40B4-BE49-F238E27FC236}">
                    <a16:creationId xmlns:a16="http://schemas.microsoft.com/office/drawing/2014/main" id="{00000000-0008-0000-0100-00001C000000}"/>
                  </a:ext>
                </a:extLst>
              </xdr:cNvPr>
              <xdr:cNvCxnSpPr>
                <a:stCxn id="32" idx="3"/>
                <a:endCxn id="33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직선 화살표 연결선 28">
                <a:extLst>
                  <a:ext uri="{FF2B5EF4-FFF2-40B4-BE49-F238E27FC236}">
                    <a16:creationId xmlns:a16="http://schemas.microsoft.com/office/drawing/2014/main" id="{00000000-0008-0000-0100-00001D000000}"/>
                  </a:ext>
                </a:extLst>
              </xdr:cNvPr>
              <xdr:cNvCxnSpPr>
                <a:stCxn id="33" idx="3"/>
                <a:endCxn id="34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직선 화살표 연결선 29">
                <a:extLst>
                  <a:ext uri="{FF2B5EF4-FFF2-40B4-BE49-F238E27FC236}">
                    <a16:creationId xmlns:a16="http://schemas.microsoft.com/office/drawing/2014/main" id="{00000000-0008-0000-0100-00001E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6" name="그룹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17" name="직선 화살표 연결선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CxnSpPr>
              <a:stCxn id="31" idx="2"/>
              <a:endCxn id="36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화살표 연결선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CxnSpPr>
              <a:stCxn id="36" idx="0"/>
              <a:endCxn id="32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직선 화살표 연결선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CxnSpPr>
              <a:stCxn id="32" idx="2"/>
              <a:endCxn id="37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직선 화살표 연결선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CxnSpPr>
              <a:stCxn id="37" idx="0"/>
              <a:endCxn id="33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직선 화살표 연결선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CxnSpPr>
              <a:stCxn id="33" idx="2"/>
              <a:endCxn id="38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직선 화살표 연결선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CxnSpPr>
              <a:stCxn id="38" idx="0"/>
              <a:endCxn id="34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직선 화살표 연결선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CxnSpPr>
              <a:stCxn id="34" idx="2"/>
              <a:endCxn id="39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4" name="직선 화살표 연결선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CxnSpPr>
              <a:stCxn id="39" idx="0"/>
              <a:endCxn id="35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43" name="직선 화살표 연결선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42" idx="2"/>
          <a:endCxn id="35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44" name="직선 화살표 연결선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>
          <a:stCxn id="40" idx="2"/>
          <a:endCxn id="32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45" name="직선 화살표 연결선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>
          <a:stCxn id="41" idx="2"/>
          <a:endCxn id="33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>
          <a:stCxn id="41" idx="2"/>
          <a:endCxn id="34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247651</xdr:colOff>
      <xdr:row>7</xdr:row>
      <xdr:rowOff>33338</xdr:rowOff>
    </xdr:from>
    <xdr:to>
      <xdr:col>11</xdr:col>
      <xdr:colOff>290524</xdr:colOff>
      <xdr:row>17</xdr:row>
      <xdr:rowOff>9541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9364" y="1309688"/>
          <a:ext cx="1414473" cy="2124091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absolute">
    <xdr:from>
      <xdr:col>5</xdr:col>
      <xdr:colOff>642937</xdr:colOff>
      <xdr:row>6</xdr:row>
      <xdr:rowOff>209550</xdr:rowOff>
    </xdr:from>
    <xdr:to>
      <xdr:col>7</xdr:col>
      <xdr:colOff>152400</xdr:colOff>
      <xdr:row>16</xdr:row>
      <xdr:rowOff>209550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648075" y="1271588"/>
          <a:ext cx="881063" cy="2143125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11</xdr:col>
      <xdr:colOff>471487</xdr:colOff>
      <xdr:row>7</xdr:row>
      <xdr:rowOff>9525</xdr:rowOff>
    </xdr:from>
    <xdr:to>
      <xdr:col>14</xdr:col>
      <xdr:colOff>471502</xdr:colOff>
      <xdr:row>17</xdr:row>
      <xdr:rowOff>4778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285875"/>
          <a:ext cx="2057415" cy="2143141"/>
        </a:xfrm>
        <a:prstGeom prst="rect">
          <a:avLst/>
        </a:prstGeom>
        <a:ln w="19050">
          <a:solidFill>
            <a:srgbClr val="0070C0"/>
          </a:solidFill>
        </a:ln>
      </xdr:spPr>
    </xdr:pic>
    <xdr:clientData/>
  </xdr:twoCellAnchor>
  <xdr:twoCellAnchor>
    <xdr:from>
      <xdr:col>7</xdr:col>
      <xdr:colOff>604837</xdr:colOff>
      <xdr:row>6</xdr:row>
      <xdr:rowOff>195262</xdr:rowOff>
    </xdr:from>
    <xdr:to>
      <xdr:col>9</xdr:col>
      <xdr:colOff>61912</xdr:colOff>
      <xdr:row>16</xdr:row>
      <xdr:rowOff>214312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1575" y="1257300"/>
          <a:ext cx="1162050" cy="2162175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397669</xdr:colOff>
      <xdr:row>6</xdr:row>
      <xdr:rowOff>209550</xdr:rowOff>
    </xdr:from>
    <xdr:to>
      <xdr:col>10</xdr:col>
      <xdr:colOff>269088</xdr:colOff>
      <xdr:row>7</xdr:row>
      <xdr:rowOff>33338</xdr:rowOff>
    </xdr:to>
    <xdr:cxnSp macro="">
      <xdr:nvCxnSpPr>
        <xdr:cNvPr id="20" name="꺾인 연결선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2" idx="0"/>
          <a:endCxn id="3" idx="0"/>
        </xdr:cNvCxnSpPr>
      </xdr:nvCxnSpPr>
      <xdr:spPr>
        <a:xfrm rot="16200000" flipV="1">
          <a:off x="5395917" y="-35722"/>
          <a:ext cx="38100" cy="2652719"/>
        </a:xfrm>
        <a:prstGeom prst="bentConnector3">
          <a:avLst>
            <a:gd name="adj1" fmla="val 7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500063</xdr:colOff>
      <xdr:row>6</xdr:row>
      <xdr:rowOff>195262</xdr:rowOff>
    </xdr:from>
    <xdr:to>
      <xdr:col>13</xdr:col>
      <xdr:colOff>128596</xdr:colOff>
      <xdr:row>7</xdr:row>
      <xdr:rowOff>9525</xdr:rowOff>
    </xdr:to>
    <xdr:cxnSp macro="">
      <xdr:nvCxnSpPr>
        <xdr:cNvPr id="22" name="꺾인 연결선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stCxn id="6" idx="0"/>
          <a:endCxn id="7" idx="0"/>
        </xdr:cNvCxnSpPr>
      </xdr:nvCxnSpPr>
      <xdr:spPr>
        <a:xfrm rot="16200000" flipV="1">
          <a:off x="7243767" y="-423866"/>
          <a:ext cx="28575" cy="3390908"/>
        </a:xfrm>
        <a:prstGeom prst="bentConnector3">
          <a:avLst>
            <a:gd name="adj1" fmla="val 533333"/>
          </a:avLst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6001</xdr:colOff>
      <xdr:row>20</xdr:row>
      <xdr:rowOff>114300</xdr:rowOff>
    </xdr:from>
    <xdr:to>
      <xdr:col>9</xdr:col>
      <xdr:colOff>142874</xdr:colOff>
      <xdr:row>21</xdr:row>
      <xdr:rowOff>80963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7939" y="4186238"/>
          <a:ext cx="5661373" cy="18097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2</xdr:col>
      <xdr:colOff>681037</xdr:colOff>
      <xdr:row>16</xdr:row>
      <xdr:rowOff>209550</xdr:rowOff>
    </xdr:from>
    <xdr:to>
      <xdr:col>8</xdr:col>
      <xdr:colOff>0</xdr:colOff>
      <xdr:row>18</xdr:row>
      <xdr:rowOff>42863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628775" y="3414713"/>
          <a:ext cx="3433763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340519</xdr:colOff>
      <xdr:row>18</xdr:row>
      <xdr:rowOff>42863</xdr:rowOff>
    </xdr:from>
    <xdr:to>
      <xdr:col>5</xdr:col>
      <xdr:colOff>347662</xdr:colOff>
      <xdr:row>20</xdr:row>
      <xdr:rowOff>119062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8" idx="2"/>
        </xdr:cNvCxnSpPr>
      </xdr:nvCxnSpPr>
      <xdr:spPr>
        <a:xfrm>
          <a:off x="3345657" y="3681413"/>
          <a:ext cx="7143" cy="509587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219755</xdr:colOff>
      <xdr:row>17</xdr:row>
      <xdr:rowOff>157162</xdr:rowOff>
    </xdr:from>
    <xdr:to>
      <xdr:col>15</xdr:col>
      <xdr:colOff>40140</xdr:colOff>
      <xdr:row>27</xdr:row>
      <xdr:rowOff>46945</xdr:rowOff>
    </xdr:to>
    <xdr:sp macro="" textlink="">
      <xdr:nvSpPr>
        <xdr:cNvPr id="32" name="내용 개체 틀 9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/>
        </xdr:cNvSpPr>
      </xdr:nvSpPr>
      <xdr:spPr>
        <a:xfrm>
          <a:off x="6301468" y="3581400"/>
          <a:ext cx="3935185" cy="204243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endParaRPr lang="en-US" altLang="ko-KR" sz="1050"/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214313</xdr:colOff>
      <xdr:row>28</xdr:row>
      <xdr:rowOff>6804</xdr:rowOff>
    </xdr:from>
    <xdr:to>
      <xdr:col>15</xdr:col>
      <xdr:colOff>51027</xdr:colOff>
      <xdr:row>36</xdr:row>
      <xdr:rowOff>200706</xdr:rowOff>
    </xdr:to>
    <xdr:sp macro="" textlink="">
      <xdr:nvSpPr>
        <xdr:cNvPr id="33" name="내용 개체 틀 9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/>
        </xdr:cNvSpPr>
      </xdr:nvSpPr>
      <xdr:spPr>
        <a:xfrm>
          <a:off x="6296026" y="5798004"/>
          <a:ext cx="3951514" cy="1913165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[G25:G31]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합계을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2. [H25:H31] </a:t>
          </a:r>
          <a:r>
            <a:rPr lang="ko-KR" altLang="en-US" sz="1050"/>
            <a:t>영역에 </a:t>
          </a:r>
          <a:r>
            <a:rPr lang="en-US" altLang="ko-KR" sz="1050"/>
            <a:t>RANK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3. [C32:F32]</a:t>
          </a:r>
          <a:r>
            <a:rPr lang="ko-KR" altLang="en-US" sz="1050"/>
            <a:t>영역에 </a:t>
          </a:r>
          <a:r>
            <a:rPr lang="en-US" altLang="ko-KR" sz="1050"/>
            <a:t>SUM</a:t>
          </a:r>
          <a:r>
            <a:rPr lang="ko-KR" altLang="en-US" sz="1050"/>
            <a:t>함수를 이용하여 순위를 구하시오</a:t>
          </a:r>
          <a:r>
            <a:rPr lang="en-US" altLang="ko-KR" sz="1050"/>
            <a:t>.</a:t>
          </a:r>
        </a:p>
        <a:p>
          <a:r>
            <a:rPr lang="en-US" altLang="ko-KR" sz="1050"/>
            <a:t>4. [C33:F33] </a:t>
          </a:r>
          <a:r>
            <a:rPr lang="ko-KR" altLang="en-US" sz="1050"/>
            <a:t>영역에 </a:t>
          </a:r>
          <a:r>
            <a:rPr lang="en-US" altLang="ko-KR" sz="1050"/>
            <a:t>AVERAGE</a:t>
          </a:r>
          <a:r>
            <a:rPr lang="ko-KR" altLang="en-US" sz="1050"/>
            <a:t>함수를 이용하여 평균을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5. [C34:F34] </a:t>
          </a:r>
          <a:r>
            <a:rPr lang="ko-KR" altLang="en-US" sz="1050"/>
            <a:t>영역에 </a:t>
          </a:r>
          <a:r>
            <a:rPr lang="en-US" altLang="ko-KR" sz="1050"/>
            <a:t>MAX</a:t>
          </a:r>
          <a:r>
            <a:rPr lang="ko-KR" altLang="en-US" sz="1050"/>
            <a:t>함수를 이용하여 최대값을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6. [C35:D35] </a:t>
          </a:r>
          <a:r>
            <a:rPr lang="ko-KR" altLang="en-US" sz="1050"/>
            <a:t>영영에 </a:t>
          </a:r>
          <a:r>
            <a:rPr lang="en-US" altLang="ko-KR" sz="1050"/>
            <a:t>MIN</a:t>
          </a:r>
          <a:r>
            <a:rPr lang="ko-KR" altLang="en-US" sz="1050"/>
            <a:t>함수를 이용하여 최소값을 구하시오</a:t>
          </a:r>
          <a:r>
            <a:rPr lang="en-US" altLang="ko-KR" sz="1050"/>
            <a:t>.</a:t>
          </a:r>
        </a:p>
        <a:p>
          <a:r>
            <a:rPr lang="en-US" altLang="ko-KR" sz="1050"/>
            <a:t>7. [C36:D36] </a:t>
          </a:r>
          <a:r>
            <a:rPr lang="ko-KR" altLang="en-US" sz="1050"/>
            <a:t>영역에 </a:t>
          </a:r>
          <a:r>
            <a:rPr lang="en-US" altLang="ko-KR" sz="1050"/>
            <a:t>COUNT</a:t>
          </a:r>
          <a:r>
            <a:rPr lang="ko-KR" altLang="en-US" sz="1050"/>
            <a:t>함수를 이용하여 개수를 구하시오</a:t>
          </a:r>
          <a:r>
            <a:rPr lang="en-US" altLang="ko-KR" sz="1050"/>
            <a:t>.</a:t>
          </a:r>
        </a:p>
        <a:p>
          <a:endParaRPr lang="ko-KR" altLang="en-US" sz="1050"/>
        </a:p>
      </xdr:txBody>
    </xdr:sp>
    <xdr:clientData/>
  </xdr:twoCellAnchor>
  <xdr:twoCellAnchor>
    <xdr:from>
      <xdr:col>9</xdr:col>
      <xdr:colOff>304799</xdr:colOff>
      <xdr:row>2</xdr:row>
      <xdr:rowOff>33338</xdr:rowOff>
    </xdr:from>
    <xdr:to>
      <xdr:col>14</xdr:col>
      <xdr:colOff>461961</xdr:colOff>
      <xdr:row>5</xdr:row>
      <xdr:rowOff>176213</xdr:rowOff>
    </xdr:to>
    <xdr:grpSp>
      <xdr:nvGrpSpPr>
        <xdr:cNvPr id="82" name="그룹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pSpPr/>
      </xdr:nvGrpSpPr>
      <xdr:grpSpPr>
        <a:xfrm>
          <a:off x="6089405" y="348396"/>
          <a:ext cx="3582498" cy="677740"/>
          <a:chOff x="6086475" y="109538"/>
          <a:chExt cx="3586162" cy="676275"/>
        </a:xfrm>
      </xdr:grpSpPr>
      <xdr:grpSp>
        <xdr:nvGrpSpPr>
          <xdr:cNvPr id="43" name="그룹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6424613" y="523875"/>
            <a:ext cx="2909887" cy="261938"/>
            <a:chOff x="6486526" y="523875"/>
            <a:chExt cx="2909887" cy="261938"/>
          </a:xfrm>
        </xdr:grpSpPr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SpPr/>
          </xdr:nvSpPr>
          <xdr:spPr>
            <a:xfrm>
              <a:off x="6486526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/>
          </xdr:nvSpPr>
          <xdr:spPr>
            <a:xfrm>
              <a:off x="7269163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F4*2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SpPr/>
          </xdr:nvSpPr>
          <xdr:spPr>
            <a:xfrm>
              <a:off x="8051800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00000000-0008-0000-0200-00002A000000}"/>
                </a:ext>
              </a:extLst>
            </xdr:cNvPr>
            <xdr:cNvSpPr/>
          </xdr:nvSpPr>
          <xdr:spPr>
            <a:xfrm>
              <a:off x="8834438" y="523875"/>
              <a:ext cx="561975" cy="261938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algn="ctr"/>
              <a:r>
                <a:rPr lang="en-US" altLang="ko-KR" sz="1400">
                  <a:solidFill>
                    <a:sysClr val="windowText" lastClr="000000"/>
                  </a:solidFill>
                </a:rPr>
                <a:t>F4*3</a:t>
              </a:r>
              <a:endParaRPr lang="ko-KR" altLang="en-US" sz="14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80" name="그룹 79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GrpSpPr/>
        </xdr:nvGrpSpPr>
        <xdr:grpSpPr>
          <a:xfrm>
            <a:off x="6086475" y="109538"/>
            <a:ext cx="3586162" cy="261938"/>
            <a:chOff x="6086475" y="109538"/>
            <a:chExt cx="3586162" cy="261938"/>
          </a:xfrm>
        </xdr:grpSpPr>
        <xdr:grpSp>
          <xdr:nvGrpSpPr>
            <xdr:cNvPr id="44" name="그룹 43">
              <a:extLst>
                <a:ext uri="{FF2B5EF4-FFF2-40B4-BE49-F238E27FC236}">
                  <a16:creationId xmlns:a16="http://schemas.microsoft.com/office/drawing/2014/main" id="{00000000-0008-0000-0200-00002C000000}"/>
                </a:ext>
              </a:extLst>
            </xdr:cNvPr>
            <xdr:cNvGrpSpPr/>
          </xdr:nvGrpSpPr>
          <xdr:grpSpPr>
            <a:xfrm>
              <a:off x="6086475" y="109538"/>
              <a:ext cx="3586162" cy="261938"/>
              <a:chOff x="6086475" y="109538"/>
              <a:chExt cx="3586162" cy="261938"/>
            </a:xfrm>
          </xdr:grpSpPr>
          <xdr:sp macro="" textlink="">
            <xdr:nvSpPr>
              <xdr:cNvPr id="34" name="직사각형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SpPr/>
            </xdr:nvSpPr>
            <xdr:spPr>
              <a:xfrm>
                <a:off x="6086475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5" name="직사각형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/>
            </xdr:nvSpPr>
            <xdr:spPr>
              <a:xfrm>
                <a:off x="684252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6" name="직사각형 35">
                <a:extLst>
                  <a:ext uri="{FF2B5EF4-FFF2-40B4-BE49-F238E27FC236}">
                    <a16:creationId xmlns:a16="http://schemas.microsoft.com/office/drawing/2014/main" id="{00000000-0008-0000-0200-000024000000}"/>
                  </a:ext>
                </a:extLst>
              </xdr:cNvPr>
              <xdr:cNvSpPr/>
            </xdr:nvSpPr>
            <xdr:spPr>
              <a:xfrm>
                <a:off x="7598569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A$1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7" name="직사각형 36">
                <a:extLst>
                  <a:ext uri="{FF2B5EF4-FFF2-40B4-BE49-F238E27FC236}">
                    <a16:creationId xmlns:a16="http://schemas.microsoft.com/office/drawing/2014/main" id="{00000000-0008-0000-0200-000025000000}"/>
                  </a:ext>
                </a:extLst>
              </xdr:cNvPr>
              <xdr:cNvSpPr/>
            </xdr:nvSpPr>
            <xdr:spPr>
              <a:xfrm>
                <a:off x="8354616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$A1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9" name="직사각형 38">
                <a:extLst>
                  <a:ext uri="{FF2B5EF4-FFF2-40B4-BE49-F238E27FC236}">
                    <a16:creationId xmlns:a16="http://schemas.microsoft.com/office/drawing/2014/main" id="{00000000-0008-0000-0200-000027000000}"/>
                  </a:ext>
                </a:extLst>
              </xdr:cNvPr>
              <xdr:cNvSpPr/>
            </xdr:nvSpPr>
            <xdr:spPr>
              <a:xfrm>
                <a:off x="9110662" y="109538"/>
                <a:ext cx="561975" cy="261938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algn="ctr"/>
                <a:r>
                  <a:rPr lang="en-US" altLang="ko-KR" sz="1400">
                    <a:solidFill>
                      <a:sysClr val="windowText" lastClr="000000"/>
                    </a:solidFill>
                  </a:rPr>
                  <a:t>A1</a:t>
                </a:r>
                <a:endParaRPr lang="ko-KR" altLang="en-US" sz="1400">
                  <a:solidFill>
                    <a:sysClr val="windowText" lastClr="000000"/>
                  </a:solidFill>
                </a:endParaRPr>
              </a:p>
            </xdr:txBody>
          </xdr:sp>
        </xdr:grpSp>
        <xdr:grpSp>
          <xdr:nvGrpSpPr>
            <xdr:cNvPr id="79" name="그룹 78">
              <a:extLst>
                <a:ext uri="{FF2B5EF4-FFF2-40B4-BE49-F238E27FC236}">
                  <a16:creationId xmlns:a16="http://schemas.microsoft.com/office/drawing/2014/main" id="{00000000-0008-0000-0200-00004F000000}"/>
                </a:ext>
              </a:extLst>
            </xdr:cNvPr>
            <xdr:cNvGrpSpPr/>
          </xdr:nvGrpSpPr>
          <xdr:grpSpPr>
            <a:xfrm>
              <a:off x="6648450" y="240507"/>
              <a:ext cx="2462212" cy="0"/>
              <a:chOff x="6648450" y="240507"/>
              <a:chExt cx="2462212" cy="0"/>
            </a:xfrm>
          </xdr:grpSpPr>
          <xdr:cxnSp macro="">
            <xdr:nvCxnSpPr>
              <xdr:cNvPr id="54" name="직선 화살표 연결선 53">
                <a:extLst>
                  <a:ext uri="{FF2B5EF4-FFF2-40B4-BE49-F238E27FC236}">
                    <a16:creationId xmlns:a16="http://schemas.microsoft.com/office/drawing/2014/main" id="{00000000-0008-0000-0200-000036000000}"/>
                  </a:ext>
                </a:extLst>
              </xdr:cNvPr>
              <xdr:cNvCxnSpPr>
                <a:stCxn id="34" idx="3"/>
                <a:endCxn id="35" idx="1"/>
              </xdr:cNvCxnSpPr>
            </xdr:nvCxnSpPr>
            <xdr:spPr>
              <a:xfrm>
                <a:off x="6648450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6" name="직선 화살표 연결선 55">
                <a:extLst>
                  <a:ext uri="{FF2B5EF4-FFF2-40B4-BE49-F238E27FC236}">
                    <a16:creationId xmlns:a16="http://schemas.microsoft.com/office/drawing/2014/main" id="{00000000-0008-0000-0200-000038000000}"/>
                  </a:ext>
                </a:extLst>
              </xdr:cNvPr>
              <xdr:cNvCxnSpPr>
                <a:stCxn id="35" idx="3"/>
                <a:endCxn id="36" idx="1"/>
              </xdr:cNvCxnSpPr>
            </xdr:nvCxnSpPr>
            <xdr:spPr>
              <a:xfrm>
                <a:off x="7404497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8" name="직선 화살표 연결선 57">
                <a:extLst>
                  <a:ext uri="{FF2B5EF4-FFF2-40B4-BE49-F238E27FC236}">
                    <a16:creationId xmlns:a16="http://schemas.microsoft.com/office/drawing/2014/main" id="{00000000-0008-0000-0200-00003A000000}"/>
                  </a:ext>
                </a:extLst>
              </xdr:cNvPr>
              <xdr:cNvCxnSpPr>
                <a:stCxn id="36" idx="3"/>
                <a:endCxn id="37" idx="1"/>
              </xdr:cNvCxnSpPr>
            </xdr:nvCxnSpPr>
            <xdr:spPr>
              <a:xfrm>
                <a:off x="8160544" y="240507"/>
                <a:ext cx="194072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0" name="직선 화살표 연결선 59">
                <a:extLst>
                  <a:ext uri="{FF2B5EF4-FFF2-40B4-BE49-F238E27FC236}">
                    <a16:creationId xmlns:a16="http://schemas.microsoft.com/office/drawing/2014/main" id="{00000000-0008-0000-0200-00003C000000}"/>
                  </a:ext>
                </a:extLst>
              </xdr:cNvPr>
              <xdr:cNvCxnSpPr>
                <a:stCxn id="37" idx="3"/>
                <a:endCxn id="39" idx="1"/>
              </xdr:cNvCxnSpPr>
            </xdr:nvCxnSpPr>
            <xdr:spPr>
              <a:xfrm>
                <a:off x="8916591" y="240507"/>
                <a:ext cx="194071" cy="0"/>
              </a:xfrm>
              <a:prstGeom prst="straightConnector1">
                <a:avLst/>
              </a:prstGeom>
              <a:ln w="12700">
                <a:solidFill>
                  <a:srgbClr val="FF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1" name="그룹 80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GrpSpPr/>
        </xdr:nvGrpSpPr>
        <xdr:grpSpPr>
          <a:xfrm>
            <a:off x="6367463" y="371476"/>
            <a:ext cx="3024187" cy="152399"/>
            <a:chOff x="6367463" y="371476"/>
            <a:chExt cx="3024187" cy="152399"/>
          </a:xfrm>
        </xdr:grpSpPr>
        <xdr:cxnSp macro="">
          <xdr:nvCxnSpPr>
            <xdr:cNvPr id="64" name="직선 화살표 연결선 63">
              <a:extLst>
                <a:ext uri="{FF2B5EF4-FFF2-40B4-BE49-F238E27FC236}">
                  <a16:creationId xmlns:a16="http://schemas.microsoft.com/office/drawing/2014/main" id="{00000000-0008-0000-0200-000040000000}"/>
                </a:ext>
              </a:extLst>
            </xdr:cNvPr>
            <xdr:cNvCxnSpPr>
              <a:stCxn id="34" idx="2"/>
              <a:endCxn id="38" idx="0"/>
            </xdr:cNvCxnSpPr>
          </xdr:nvCxnSpPr>
          <xdr:spPr>
            <a:xfrm>
              <a:off x="6367463" y="371476"/>
              <a:ext cx="33813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" name="직선 화살표 연결선 65">
              <a:extLst>
                <a:ext uri="{FF2B5EF4-FFF2-40B4-BE49-F238E27FC236}">
                  <a16:creationId xmlns:a16="http://schemas.microsoft.com/office/drawing/2014/main" id="{00000000-0008-0000-0200-000042000000}"/>
                </a:ext>
              </a:extLst>
            </xdr:cNvPr>
            <xdr:cNvCxnSpPr>
              <a:stCxn id="38" idx="0"/>
              <a:endCxn id="35" idx="2"/>
            </xdr:cNvCxnSpPr>
          </xdr:nvCxnSpPr>
          <xdr:spPr>
            <a:xfrm flipV="1">
              <a:off x="6705601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" name="직선 화살표 연결선 67">
              <a:extLst>
                <a:ext uri="{FF2B5EF4-FFF2-40B4-BE49-F238E27FC236}">
                  <a16:creationId xmlns:a16="http://schemas.microsoft.com/office/drawing/2014/main" id="{00000000-0008-0000-0200-000044000000}"/>
                </a:ext>
              </a:extLst>
            </xdr:cNvPr>
            <xdr:cNvCxnSpPr>
              <a:stCxn id="35" idx="2"/>
              <a:endCxn id="40" idx="0"/>
            </xdr:cNvCxnSpPr>
          </xdr:nvCxnSpPr>
          <xdr:spPr>
            <a:xfrm>
              <a:off x="7123510" y="371476"/>
              <a:ext cx="36472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직선 화살표 연결선 69">
              <a:extLst>
                <a:ext uri="{FF2B5EF4-FFF2-40B4-BE49-F238E27FC236}">
                  <a16:creationId xmlns:a16="http://schemas.microsoft.com/office/drawing/2014/main" id="{00000000-0008-0000-0200-000046000000}"/>
                </a:ext>
              </a:extLst>
            </xdr:cNvPr>
            <xdr:cNvCxnSpPr>
              <a:stCxn id="40" idx="0"/>
              <a:endCxn id="36" idx="2"/>
            </xdr:cNvCxnSpPr>
          </xdr:nvCxnSpPr>
          <xdr:spPr>
            <a:xfrm flipV="1">
              <a:off x="7488238" y="371476"/>
              <a:ext cx="39131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직선 화살표 연결선 71">
              <a:extLst>
                <a:ext uri="{FF2B5EF4-FFF2-40B4-BE49-F238E27FC236}">
                  <a16:creationId xmlns:a16="http://schemas.microsoft.com/office/drawing/2014/main" id="{00000000-0008-0000-0200-000048000000}"/>
                </a:ext>
              </a:extLst>
            </xdr:cNvPr>
            <xdr:cNvCxnSpPr>
              <a:stCxn id="36" idx="2"/>
              <a:endCxn id="41" idx="0"/>
            </xdr:cNvCxnSpPr>
          </xdr:nvCxnSpPr>
          <xdr:spPr>
            <a:xfrm>
              <a:off x="7879557" y="371476"/>
              <a:ext cx="391318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직선 화살표 연결선 73">
              <a:extLst>
                <a:ext uri="{FF2B5EF4-FFF2-40B4-BE49-F238E27FC236}">
                  <a16:creationId xmlns:a16="http://schemas.microsoft.com/office/drawing/2014/main" id="{00000000-0008-0000-0200-00004A000000}"/>
                </a:ext>
              </a:extLst>
            </xdr:cNvPr>
            <xdr:cNvCxnSpPr>
              <a:stCxn id="41" idx="0"/>
              <a:endCxn id="37" idx="2"/>
            </xdr:cNvCxnSpPr>
          </xdr:nvCxnSpPr>
          <xdr:spPr>
            <a:xfrm flipV="1">
              <a:off x="8270875" y="371476"/>
              <a:ext cx="36472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직선 화살표 연결선 75">
              <a:extLst>
                <a:ext uri="{FF2B5EF4-FFF2-40B4-BE49-F238E27FC236}">
                  <a16:creationId xmlns:a16="http://schemas.microsoft.com/office/drawing/2014/main" id="{00000000-0008-0000-0200-00004C000000}"/>
                </a:ext>
              </a:extLst>
            </xdr:cNvPr>
            <xdr:cNvCxnSpPr>
              <a:stCxn id="37" idx="2"/>
              <a:endCxn id="42" idx="0"/>
            </xdr:cNvCxnSpPr>
          </xdr:nvCxnSpPr>
          <xdr:spPr>
            <a:xfrm>
              <a:off x="8635604" y="371476"/>
              <a:ext cx="417909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8" name="직선 화살표 연결선 77">
              <a:extLst>
                <a:ext uri="{FF2B5EF4-FFF2-40B4-BE49-F238E27FC236}">
                  <a16:creationId xmlns:a16="http://schemas.microsoft.com/office/drawing/2014/main" id="{00000000-0008-0000-0200-00004E000000}"/>
                </a:ext>
              </a:extLst>
            </xdr:cNvPr>
            <xdr:cNvCxnSpPr>
              <a:stCxn id="42" idx="0"/>
              <a:endCxn id="39" idx="2"/>
            </xdr:cNvCxnSpPr>
          </xdr:nvCxnSpPr>
          <xdr:spPr>
            <a:xfrm flipV="1">
              <a:off x="9053513" y="371476"/>
              <a:ext cx="338137" cy="152399"/>
            </a:xfrm>
            <a:prstGeom prst="straightConnector1">
              <a:avLst/>
            </a:prstGeom>
            <a:ln w="12700">
              <a:solidFill>
                <a:srgbClr val="FF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265117</xdr:colOff>
      <xdr:row>0</xdr:row>
      <xdr:rowOff>38097</xdr:rowOff>
    </xdr:from>
    <xdr:to>
      <xdr:col>11</xdr:col>
      <xdr:colOff>360367</xdr:colOff>
      <xdr:row>1</xdr:row>
      <xdr:rowOff>47622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6737355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절대참조</a:t>
          </a:r>
        </a:p>
      </xdr:txBody>
    </xdr:sp>
    <xdr:clientData/>
  </xdr:twoCellAnchor>
  <xdr:twoCellAnchor>
    <xdr:from>
      <xdr:col>12</xdr:col>
      <xdr:colOff>6351</xdr:colOff>
      <xdr:row>0</xdr:row>
      <xdr:rowOff>38097</xdr:rowOff>
    </xdr:from>
    <xdr:to>
      <xdr:col>13</xdr:col>
      <xdr:colOff>101601</xdr:colOff>
      <xdr:row>1</xdr:row>
      <xdr:rowOff>47622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7850189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혼합참조</a:t>
          </a:r>
        </a:p>
      </xdr:txBody>
    </xdr:sp>
    <xdr:clientData/>
  </xdr:twoCellAnchor>
  <xdr:twoCellAnchor>
    <xdr:from>
      <xdr:col>13</xdr:col>
      <xdr:colOff>476254</xdr:colOff>
      <xdr:row>0</xdr:row>
      <xdr:rowOff>38097</xdr:rowOff>
    </xdr:from>
    <xdr:to>
      <xdr:col>14</xdr:col>
      <xdr:colOff>571504</xdr:colOff>
      <xdr:row>1</xdr:row>
      <xdr:rowOff>47622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/>
      </xdr:nvSpPr>
      <xdr:spPr>
        <a:xfrm>
          <a:off x="9005892" y="38097"/>
          <a:ext cx="781050" cy="223838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o-KR" altLang="en-US" sz="1100" b="1">
              <a:solidFill>
                <a:schemeClr val="bg1"/>
              </a:solidFill>
            </a:rPr>
            <a:t>상대참조</a:t>
          </a:r>
        </a:p>
      </xdr:txBody>
    </xdr:sp>
    <xdr:clientData/>
  </xdr:twoCellAnchor>
  <xdr:twoCellAnchor>
    <xdr:from>
      <xdr:col>14</xdr:col>
      <xdr:colOff>180974</xdr:colOff>
      <xdr:row>1</xdr:row>
      <xdr:rowOff>47622</xdr:rowOff>
    </xdr:from>
    <xdr:to>
      <xdr:col>14</xdr:col>
      <xdr:colOff>180979</xdr:colOff>
      <xdr:row>2</xdr:row>
      <xdr:rowOff>33338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87" idx="2"/>
          <a:endCxn id="39" idx="0"/>
        </xdr:cNvCxnSpPr>
      </xdr:nvCxnSpPr>
      <xdr:spPr>
        <a:xfrm flipH="1">
          <a:off x="9396412" y="261935"/>
          <a:ext cx="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655642</xdr:colOff>
      <xdr:row>1</xdr:row>
      <xdr:rowOff>47622</xdr:rowOff>
    </xdr:from>
    <xdr:to>
      <xdr:col>10</xdr:col>
      <xdr:colOff>656034</xdr:colOff>
      <xdr:row>2</xdr:row>
      <xdr:rowOff>33338</xdr:rowOff>
    </xdr:to>
    <xdr:cxnSp macro="">
      <xdr:nvCxnSpPr>
        <xdr:cNvPr id="94" name="직선 화살표 연결선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85" idx="2"/>
          <a:endCxn id="35" idx="0"/>
        </xdr:cNvCxnSpPr>
      </xdr:nvCxnSpPr>
      <xdr:spPr>
        <a:xfrm>
          <a:off x="7127880" y="261935"/>
          <a:ext cx="39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40481</xdr:colOff>
      <xdr:row>1</xdr:row>
      <xdr:rowOff>47622</xdr:rowOff>
    </xdr:from>
    <xdr:to>
      <xdr:col>12</xdr:col>
      <xdr:colOff>396876</xdr:colOff>
      <xdr:row>2</xdr:row>
      <xdr:rowOff>33338</xdr:rowOff>
    </xdr:to>
    <xdr:cxnSp macro="">
      <xdr:nvCxnSpPr>
        <xdr:cNvPr id="96" name="직선 화살표 연결선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86" idx="2"/>
          <a:endCxn id="36" idx="0"/>
        </xdr:cNvCxnSpPr>
      </xdr:nvCxnSpPr>
      <xdr:spPr>
        <a:xfrm flipH="1">
          <a:off x="7884319" y="261935"/>
          <a:ext cx="356395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396876</xdr:colOff>
      <xdr:row>1</xdr:row>
      <xdr:rowOff>47622</xdr:rowOff>
    </xdr:from>
    <xdr:to>
      <xdr:col>13</xdr:col>
      <xdr:colOff>110728</xdr:colOff>
      <xdr:row>2</xdr:row>
      <xdr:rowOff>33338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CxnSpPr>
          <a:stCxn id="86" idx="2"/>
          <a:endCxn id="37" idx="0"/>
        </xdr:cNvCxnSpPr>
      </xdr:nvCxnSpPr>
      <xdr:spPr>
        <a:xfrm>
          <a:off x="8240714" y="261935"/>
          <a:ext cx="399652" cy="85728"/>
        </a:xfrm>
        <a:prstGeom prst="straightConnector1">
          <a:avLst/>
        </a:prstGeom>
        <a:ln w="1270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</xdr:row>
      <xdr:rowOff>0</xdr:rowOff>
    </xdr:from>
    <xdr:to>
      <xdr:col>19</xdr:col>
      <xdr:colOff>381000</xdr:colOff>
      <xdr:row>21</xdr:row>
      <xdr:rowOff>153080</xdr:rowOff>
    </xdr:to>
    <xdr:sp macro="" textlink="">
      <xdr:nvSpPr>
        <xdr:cNvPr id="2" name="내용 개체 틀 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/>
        </xdr:cNvSpPr>
      </xdr:nvSpPr>
      <xdr:spPr>
        <a:xfrm>
          <a:off x="9172575" y="1128713"/>
          <a:ext cx="4495800" cy="36249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1]</a:t>
          </a:r>
          <a:r>
            <a:rPr lang="ko-KR" altLang="en-US" sz="1050"/>
            <a:t>을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[G7:G16]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합계를 나타내시오</a:t>
          </a:r>
          <a:r>
            <a:rPr lang="en-US" altLang="ko-KR" sz="1050"/>
            <a:t>. (SUM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2. [H7:H16] </a:t>
          </a:r>
          <a:r>
            <a:rPr lang="ko-KR" altLang="en-US" sz="1050"/>
            <a:t>영역에 영어</a:t>
          </a:r>
          <a:r>
            <a:rPr lang="en-US" altLang="ko-KR" sz="1050"/>
            <a:t>, </a:t>
          </a:r>
          <a:r>
            <a:rPr lang="ko-KR" altLang="en-US" sz="1050"/>
            <a:t>컴퓨터</a:t>
          </a:r>
          <a:r>
            <a:rPr lang="en-US" altLang="ko-KR" sz="1050"/>
            <a:t>, </a:t>
          </a:r>
          <a:r>
            <a:rPr lang="ko-KR" altLang="en-US" sz="1050"/>
            <a:t>마케팅의 평균을 나타내시오</a:t>
          </a:r>
          <a:r>
            <a:rPr lang="en-US" altLang="ko-KR" sz="1050"/>
            <a:t>.(AVERAGE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 [H17] </a:t>
          </a:r>
          <a:r>
            <a:rPr lang="ko-KR" altLang="en-US" sz="1050"/>
            <a:t>셀에 </a:t>
          </a:r>
          <a:r>
            <a:rPr lang="en-US" altLang="ko-KR" sz="1050"/>
            <a:t>[H7:H16] </a:t>
          </a:r>
          <a:r>
            <a:rPr lang="ko-KR" altLang="en-US" sz="1050"/>
            <a:t>영역의 평균을 나타내시오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[I7:I16]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</a:t>
          </a:r>
          <a:r>
            <a:rPr lang="en-US" altLang="ko-KR" sz="1050"/>
            <a:t>80 </a:t>
          </a:r>
          <a:r>
            <a:rPr lang="ko-KR" altLang="en-US" sz="1050"/>
            <a:t>이상이면 </a:t>
          </a:r>
          <a:r>
            <a:rPr lang="en-US" altLang="ko-KR" sz="1050"/>
            <a:t>‘</a:t>
          </a:r>
          <a:r>
            <a:rPr lang="ko-KR" altLang="en-US" sz="1050"/>
            <a:t>합격‘</a:t>
          </a:r>
          <a:r>
            <a:rPr lang="en-US" altLang="ko-KR" sz="1050"/>
            <a:t>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불합격＇으로 나타내시오 </a:t>
          </a:r>
          <a:r>
            <a:rPr lang="en-US" altLang="ko-KR" sz="1050"/>
            <a:t>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5. [J7:J16] </a:t>
          </a:r>
          <a:r>
            <a:rPr lang="ko-KR" altLang="en-US" sz="1050"/>
            <a:t>영역에 평균</a:t>
          </a:r>
          <a:r>
            <a:rPr lang="en-US" altLang="ko-KR" sz="1050"/>
            <a:t>[H7:H16]</a:t>
          </a:r>
          <a:r>
            <a:rPr lang="ko-KR" altLang="en-US" sz="1050"/>
            <a:t>이 전체평균</a:t>
          </a:r>
          <a:r>
            <a:rPr lang="en-US" altLang="ko-KR" sz="1050"/>
            <a:t>[H17]</a:t>
          </a:r>
          <a:r>
            <a:rPr lang="ko-KR" altLang="en-US" sz="1050"/>
            <a:t>보다 크면 </a:t>
          </a:r>
          <a:r>
            <a:rPr lang="en-US" altLang="ko-KR" sz="1050"/>
            <a:t>‘</a:t>
          </a:r>
          <a:r>
            <a:rPr lang="ko-KR" altLang="en-US" sz="1050"/>
            <a:t>평균이상‘</a:t>
          </a:r>
          <a:r>
            <a:rPr lang="en-US" altLang="ko-KR" sz="1050"/>
            <a:t>, </a:t>
          </a:r>
          <a:r>
            <a:rPr lang="ko-KR" altLang="en-US" sz="1050"/>
            <a:t>그렇지 않으면 </a:t>
          </a:r>
          <a:r>
            <a:rPr lang="en-US" altLang="ko-KR" sz="1050"/>
            <a:t>‘</a:t>
          </a:r>
          <a:r>
            <a:rPr lang="ko-KR" altLang="en-US" sz="1050"/>
            <a:t>평균이하＇로 나타내시오</a:t>
          </a:r>
          <a:r>
            <a:rPr lang="en-US" altLang="ko-KR" sz="1050"/>
            <a:t>. (IF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6. [N8]</a:t>
          </a:r>
          <a:r>
            <a:rPr lang="ko-KR" altLang="en-US" sz="1050"/>
            <a:t>셀에는 </a:t>
          </a:r>
          <a:r>
            <a:rPr lang="en-US" altLang="ko-KR" sz="1050"/>
            <a:t>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합격</a:t>
          </a:r>
          <a:r>
            <a:rPr lang="en-US" altLang="ko-KR" sz="1050"/>
            <a:t>‘</a:t>
          </a:r>
          <a:r>
            <a:rPr lang="ko-KR" altLang="en-US" sz="1050"/>
            <a:t>의 개수를 표시하고 </a:t>
          </a:r>
          <a:r>
            <a:rPr lang="en-US" altLang="ko-KR" sz="1050"/>
            <a:t>[N9]</a:t>
          </a:r>
          <a:r>
            <a:rPr lang="ko-KR" altLang="en-US" sz="1050"/>
            <a:t>셀에는 </a:t>
          </a:r>
          <a:r>
            <a:rPr lang="en-US" altLang="ko-KR" sz="1050"/>
            <a:t>7. 7. 7.[I7:I16]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불합격</a:t>
          </a:r>
          <a:r>
            <a:rPr lang="en-US" altLang="ko-KR" sz="1050"/>
            <a:t>‘</a:t>
          </a:r>
          <a:r>
            <a:rPr lang="ko-KR" altLang="en-US" sz="1050"/>
            <a:t>의 개수를 찾아 표시하시오 </a:t>
          </a:r>
          <a:r>
            <a:rPr lang="en-US" altLang="ko-KR" sz="1050"/>
            <a:t>(COUNTIF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8. [N12]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평균이상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표시하고</a:t>
          </a:r>
          <a:r>
            <a:rPr lang="en-US" altLang="ko-KR" sz="1050"/>
            <a:t>, [N13]</a:t>
          </a:r>
          <a:r>
            <a:rPr lang="ko-KR" altLang="en-US" sz="1050"/>
            <a:t>셀에는 </a:t>
          </a:r>
          <a:r>
            <a:rPr lang="en-US" altLang="ko-KR" sz="1050"/>
            <a:t>[J7:J16] </a:t>
          </a:r>
          <a:r>
            <a:rPr lang="ko-KR" altLang="en-US" sz="1050"/>
            <a:t>영역에서 </a:t>
          </a:r>
          <a:r>
            <a:rPr lang="en-US" altLang="ko-KR" sz="1050"/>
            <a:t>‘</a:t>
          </a:r>
          <a:r>
            <a:rPr lang="ko-KR" altLang="en-US" sz="1050"/>
            <a:t>평균이하</a:t>
          </a:r>
          <a:r>
            <a:rPr lang="en-US" altLang="ko-KR" sz="1050"/>
            <a:t>’</a:t>
          </a:r>
          <a:r>
            <a:rPr lang="ko-KR" altLang="en-US" sz="1050"/>
            <a:t>인 것만 찾아서 총점</a:t>
          </a:r>
          <a:r>
            <a:rPr lang="en-US" altLang="ko-KR" sz="1050"/>
            <a:t>[G7:G16]</a:t>
          </a:r>
          <a:r>
            <a:rPr lang="ko-KR" altLang="en-US" sz="1050"/>
            <a:t>의 합계를 표시하시오</a:t>
          </a:r>
          <a:endParaRPr lang="en-US" altLang="ko-KR" sz="1050"/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19</xdr:col>
      <xdr:colOff>187638</xdr:colOff>
      <xdr:row>34</xdr:row>
      <xdr:rowOff>72117</xdr:rowOff>
    </xdr:to>
    <xdr:sp macro="" textlink="">
      <xdr:nvSpPr>
        <xdr:cNvPr id="3" name="내용 개체 틀 9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/>
        </xdr:cNvSpPr>
      </xdr:nvSpPr>
      <xdr:spPr>
        <a:xfrm>
          <a:off x="9172575" y="5029200"/>
          <a:ext cx="4302438" cy="2443842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txBody>
        <a:bodyPr wrap="square">
          <a:normAutofit lnSpcReduction="10000"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050"/>
            <a:t>◆ </a:t>
          </a:r>
          <a:r>
            <a:rPr lang="en-US" altLang="ko-KR" sz="1050"/>
            <a:t>[</a:t>
          </a:r>
          <a:r>
            <a:rPr lang="ko-KR" altLang="en-US" sz="1050"/>
            <a:t>표</a:t>
          </a:r>
          <a:r>
            <a:rPr lang="en-US" altLang="ko-KR" sz="1050"/>
            <a:t>2]</a:t>
          </a:r>
          <a:r>
            <a:rPr lang="ko-KR" altLang="en-US" sz="1050"/>
            <a:t>를 완성하시오</a:t>
          </a:r>
          <a:r>
            <a:rPr lang="en-US" altLang="ko-KR" sz="1050"/>
            <a:t>.</a:t>
          </a:r>
        </a:p>
        <a:p>
          <a:r>
            <a:rPr lang="en-US" altLang="ko-KR" sz="1050"/>
            <a:t>1. [F21:F27]</a:t>
          </a:r>
          <a:r>
            <a:rPr lang="ko-KR" altLang="en-US" sz="1050"/>
            <a:t>영역에 엑셀</a:t>
          </a:r>
          <a:r>
            <a:rPr lang="en-US" altLang="ko-KR" sz="1050"/>
            <a:t>, </a:t>
          </a:r>
          <a:r>
            <a:rPr lang="ko-KR" altLang="en-US" sz="1050"/>
            <a:t>인터넷의 평균을 구하시오</a:t>
          </a:r>
          <a:r>
            <a:rPr lang="en-US" altLang="ko-KR" sz="1050"/>
            <a:t>. (AVERAGE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ko-KR" altLang="en-US" sz="1050"/>
            <a:t> </a:t>
          </a:r>
          <a:r>
            <a:rPr lang="en-US" altLang="ko-KR" sz="1050"/>
            <a:t>2. [G21:G27] </a:t>
          </a:r>
          <a:r>
            <a:rPr lang="ko-KR" altLang="en-US" sz="1050"/>
            <a:t>영역에 엑셀이 </a:t>
          </a:r>
          <a:r>
            <a:rPr lang="en-US" altLang="ko-KR" sz="1050"/>
            <a:t>80</a:t>
          </a:r>
          <a:r>
            <a:rPr lang="ko-KR" altLang="en-US" sz="1050"/>
            <a:t>점 이상이고 인터넷도 </a:t>
          </a:r>
          <a:r>
            <a:rPr lang="en-US" altLang="ko-KR" sz="1050"/>
            <a:t>80</a:t>
          </a:r>
          <a:r>
            <a:rPr lang="ko-KR" altLang="en-US" sz="1050"/>
            <a:t>점 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</a:t>
          </a:r>
          <a:r>
            <a:rPr lang="ko-KR" altLang="en-US" sz="1050"/>
            <a:t> </a:t>
          </a:r>
          <a:r>
            <a:rPr lang="en-US" altLang="ko-KR" sz="1050"/>
            <a:t>(IF, AND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3.[H21:H27] </a:t>
          </a:r>
          <a:r>
            <a:rPr lang="ko-KR" altLang="en-US" sz="1050"/>
            <a:t>영역에 엑셀이 </a:t>
          </a:r>
          <a:r>
            <a:rPr lang="en-US" altLang="ko-KR" sz="1050"/>
            <a:t>70</a:t>
          </a:r>
          <a:r>
            <a:rPr lang="ko-KR" altLang="en-US" sz="1050"/>
            <a:t>점이상이고 인터넷도 </a:t>
          </a:r>
          <a:r>
            <a:rPr lang="en-US" altLang="ko-KR" sz="1050"/>
            <a:t>70</a:t>
          </a:r>
          <a:r>
            <a:rPr lang="ko-KR" altLang="en-US" sz="1050"/>
            <a:t>점 이상이거나 평균이 </a:t>
          </a:r>
          <a:r>
            <a:rPr lang="en-US" altLang="ko-KR" sz="1050"/>
            <a:t>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합격＇ 그렇지 않으면 빈공간으로 표시하시오</a:t>
          </a:r>
          <a:r>
            <a:rPr lang="en-US" altLang="ko-KR" sz="1050"/>
            <a:t>. (IF, AND, OR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r>
            <a:rPr lang="en-US" altLang="ko-KR" sz="1050"/>
            <a:t>4. [I21:I27] </a:t>
          </a:r>
          <a:r>
            <a:rPr lang="ko-KR" altLang="en-US" sz="1050"/>
            <a:t>영역에 </a:t>
          </a:r>
          <a:r>
            <a:rPr lang="en-US" altLang="ko-KR" sz="1050"/>
            <a:t>[F21:F27] </a:t>
          </a:r>
          <a:r>
            <a:rPr lang="ko-KR" altLang="en-US" sz="1050"/>
            <a:t>영역을 이용하여 평균이 </a:t>
          </a:r>
          <a:r>
            <a:rPr lang="en-US" altLang="ko-KR" sz="1050"/>
            <a:t>90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수‘</a:t>
          </a:r>
          <a:r>
            <a:rPr lang="en-US" altLang="ko-KR" sz="1050"/>
            <a:t>, 80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우</a:t>
          </a:r>
          <a:r>
            <a:rPr lang="en-US" altLang="ko-KR" sz="1050"/>
            <a:t>‘, 70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미</a:t>
          </a:r>
          <a:r>
            <a:rPr lang="en-US" altLang="ko-KR" sz="1050"/>
            <a:t>‘, 60</a:t>
          </a:r>
          <a:r>
            <a:rPr lang="ko-KR" altLang="en-US" sz="1050"/>
            <a:t>점이상이면 </a:t>
          </a:r>
          <a:r>
            <a:rPr lang="en-US" altLang="ko-KR" sz="1050"/>
            <a:t>‘</a:t>
          </a:r>
          <a:r>
            <a:rPr lang="ko-KR" altLang="en-US" sz="1050"/>
            <a:t>양</a:t>
          </a:r>
          <a:r>
            <a:rPr lang="en-US" altLang="ko-KR" sz="1050"/>
            <a:t>‘, </a:t>
          </a:r>
          <a:r>
            <a:rPr lang="ko-KR" altLang="en-US" sz="1050"/>
            <a:t>나머지는 </a:t>
          </a:r>
          <a:r>
            <a:rPr lang="en-US" altLang="ko-KR" sz="1050"/>
            <a:t>‘</a:t>
          </a:r>
          <a:r>
            <a:rPr lang="ko-KR" altLang="en-US" sz="1050"/>
            <a:t>가</a:t>
          </a:r>
          <a:r>
            <a:rPr lang="en-US" altLang="ko-KR" sz="1050"/>
            <a:t>‘</a:t>
          </a:r>
          <a:r>
            <a:rPr lang="ko-KR" altLang="en-US" sz="1050"/>
            <a:t>로 표시하시오</a:t>
          </a:r>
          <a:r>
            <a:rPr lang="en-US" altLang="ko-KR" sz="1050"/>
            <a:t>. (</a:t>
          </a:r>
          <a:r>
            <a:rPr lang="ko-KR" altLang="en-US" sz="1050"/>
            <a:t>중첩 </a:t>
          </a:r>
          <a:r>
            <a:rPr lang="en-US" altLang="ko-KR" sz="1050"/>
            <a:t>IF</a:t>
          </a:r>
          <a:r>
            <a:rPr lang="ko-KR" altLang="en-US" sz="1050"/>
            <a:t>함수 사용</a:t>
          </a:r>
          <a:r>
            <a:rPr lang="en-US" altLang="ko-KR" sz="1050"/>
            <a:t>)</a:t>
          </a:r>
        </a:p>
        <a:p>
          <a:endParaRPr lang="ko-KR" altLang="en-US" sz="105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si/OneDrive/&#48148;&#53461;%20&#54868;&#47732;/&#48148;&#53461;&#54868;&#47732;/&#51088;&#47308;&#49892;/Excel_Basic/&#50641;&#49472;%20&#44592;&#52488;_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6,000&#50896;&#49884;&#47532;&#51592;(&#50689;&#51652;)/&#49440;&#49373;&#45784;/Part2/CA%20&#48512;&#49436;%20&#51312;&#51649;_&#50756;&#4945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980;&#51221;/&#49436;&#50872;&#44368;&#50977;&#50672;&#49688;&#50896;/&#49772;&#50868;&#50641;&#49472;/&#50641;&#49472;&#51088;&#47308;/1.&#51077;&#47141;&#48143;&#54200;&#5166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홈"/>
      <sheetName val="중요함수모음"/>
      <sheetName val="1.기본함수"/>
      <sheetName val="1.기본함수-정답"/>
      <sheetName val="2.논리함수"/>
      <sheetName val="2.논리함수-정답"/>
      <sheetName val="3. 참조함수"/>
      <sheetName val="3. 참조함수-정답"/>
      <sheetName val="4.날짜와 시간함수"/>
      <sheetName val="4.날짜와 시간함수-정답"/>
      <sheetName val="5.데이터베이스함수"/>
      <sheetName val="5.데이터베이스함수-정답"/>
      <sheetName val="6.기타함수"/>
      <sheetName val="문서1_기초"/>
      <sheetName val="문서1_기초 (정답파일)"/>
      <sheetName val="문서1-견적서"/>
      <sheetName val="문서1-연습"/>
      <sheetName val="문서2-강의이력서"/>
      <sheetName val="문서2-연습"/>
      <sheetName val="문서3-세금계산서"/>
      <sheetName val="문서3-연습"/>
      <sheetName val="자동필터_1"/>
      <sheetName val="자동필터_1-정답"/>
      <sheetName val="자동필터(예제)"/>
      <sheetName val="자동필터(결과)"/>
      <sheetName val="고급필터"/>
      <sheetName val="고급필터(결과)"/>
      <sheetName val="조건부서식1(예제)"/>
      <sheetName val="조건부서식1(결과)"/>
      <sheetName val="조건부서식2(예제)"/>
      <sheetName val="조건부서식2(결과)"/>
      <sheetName val="조건부서식3(예제)"/>
      <sheetName val="조건부서식3(결과)"/>
      <sheetName val="계산(예제)"/>
      <sheetName val="계산(결과)"/>
      <sheetName val="날짜(예제)"/>
      <sheetName val="날짜(결과)"/>
      <sheetName val="논리(예제)"/>
      <sheetName val="논리(결과)"/>
      <sheetName val="데이터베이스1(예제)"/>
      <sheetName val="데이터베이스1(결과)"/>
      <sheetName val="데이터베이스2(예제)"/>
      <sheetName val="데이터베이스2(결과)"/>
      <sheetName val="데이터베이스3(예제)"/>
      <sheetName val="데이터베이스3(결과)"/>
      <sheetName val="문자열1(예제)"/>
      <sheetName val="문자열1(결과)"/>
      <sheetName val="문자열2(예제)"/>
      <sheetName val="문자열2(결과)"/>
      <sheetName val="수학1(예제)"/>
      <sheetName val="수학1(결과)"/>
      <sheetName val="수학2(예제)"/>
      <sheetName val="수학2(결과)"/>
      <sheetName val="재무(예제)"/>
      <sheetName val="재무(결과)"/>
      <sheetName val="통계1(예제)"/>
      <sheetName val="통계1(결과)"/>
      <sheetName val="통계2(예제)"/>
      <sheetName val="통계2(결과)"/>
      <sheetName val="찾기1(예제)"/>
      <sheetName val="찾기1(결과)"/>
      <sheetName val="찾기2(예제)"/>
      <sheetName val="찾기2(결과)"/>
      <sheetName val="찾기3(예제)"/>
      <sheetName val="찾기3(결과)"/>
      <sheetName val="정보(예제)"/>
      <sheetName val="정보(결과)"/>
      <sheetName val="실습1(예제)"/>
      <sheetName val="실습1(결과)"/>
      <sheetName val="배열수식(예제)"/>
      <sheetName val="배열수식(결과)"/>
      <sheetName val="배열1(예제)"/>
      <sheetName val="배열1(결과)"/>
      <sheetName val="배열2(예제)"/>
      <sheetName val="배열2(결과)"/>
      <sheetName val="배열3(예제)"/>
      <sheetName val="배열3(결과)"/>
      <sheetName val="사용자정의(예제)"/>
      <sheetName val="사용자정의(결과)"/>
      <sheetName val="피벗테이블-1"/>
      <sheetName val="피벗테이블-1(정답)"/>
      <sheetName val="피벗테이블-2"/>
      <sheetName val="통합1(예제)"/>
      <sheetName val="통합1(예제) (결과)"/>
      <sheetName val="통합2(예제)"/>
      <sheetName val="통합3(예제)"/>
      <sheetName val="통합2(결과)"/>
      <sheetName val="정렬1(예제) "/>
      <sheetName val="정렬1(결과)"/>
      <sheetName val="정렬2(예제)"/>
      <sheetName val="정렬2(결과)"/>
      <sheetName val="부분합1(예제)"/>
      <sheetName val="부분합1(결과)"/>
      <sheetName val="부분합2(예제)"/>
      <sheetName val="부분합2(결과)"/>
      <sheetName val="데이터표1(예제)"/>
      <sheetName val="데이터표1(예제)_결과"/>
      <sheetName val="데이터표2(예제)"/>
      <sheetName val="데이터표2(결과)"/>
      <sheetName val="목표값1(예제)"/>
      <sheetName val="목표값1(결과)"/>
      <sheetName val="목표값2(예제) "/>
      <sheetName val="목표값2(결과)"/>
      <sheetName val="시나리오1(예제)"/>
      <sheetName val="시나리오1(결과)"/>
      <sheetName val="시나리오2(예제)"/>
      <sheetName val="시나리오2(결과)"/>
      <sheetName val="분석작업_시나리오"/>
      <sheetName val="매크로1(예제)"/>
      <sheetName val="매크로1(결과)"/>
      <sheetName val="매크로2(예제)"/>
      <sheetName val="매크로2(결과)"/>
      <sheetName val="차트1(예제)"/>
      <sheetName val="차트1(결과)"/>
      <sheetName val="차트2(예제)"/>
      <sheetName val="차트2(결과)"/>
      <sheetName val="차트3(예제)"/>
      <sheetName val="차트3(결과)"/>
      <sheetName val="차트"/>
      <sheetName val="사원현황(예제)"/>
      <sheetName val="수강등록(예제)"/>
      <sheetName val="조회(예제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3">
          <cell r="B3">
            <v>3000</v>
          </cell>
        </row>
        <row r="4">
          <cell r="B4">
            <v>2000</v>
          </cell>
        </row>
        <row r="5">
          <cell r="B5">
            <v>3000</v>
          </cell>
        </row>
        <row r="6">
          <cell r="B6">
            <v>300</v>
          </cell>
        </row>
        <row r="8">
          <cell r="B8">
            <v>9000000</v>
          </cell>
        </row>
        <row r="9">
          <cell r="B9">
            <v>1000</v>
          </cell>
        </row>
        <row r="10">
          <cell r="B10">
            <v>300000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학년입력"/>
      <sheetName val="2학년입력"/>
      <sheetName val="3학년입력"/>
      <sheetName val="CA부서"/>
      <sheetName val="부서별출력"/>
    </sheetNames>
    <sheetDataSet>
      <sheetData sheetId="0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1">
        <row r="2">
          <cell r="E2" t="str">
            <v>CA 부서 입력</v>
          </cell>
        </row>
        <row r="3">
          <cell r="E3" t="str">
            <v>건강 달리기반</v>
          </cell>
        </row>
        <row r="4">
          <cell r="E4" t="str">
            <v>공익광고반</v>
          </cell>
        </row>
        <row r="5">
          <cell r="E5" t="str">
            <v>관악반</v>
          </cell>
        </row>
        <row r="6">
          <cell r="E6" t="str">
            <v>교지 편집반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2">
        <row r="2">
          <cell r="E2" t="str">
            <v>CA 부서 입력</v>
          </cell>
        </row>
        <row r="3">
          <cell r="E3" t="str">
            <v>만화 연구반</v>
          </cell>
        </row>
        <row r="4">
          <cell r="E4" t="str">
            <v>교지 편집반</v>
          </cell>
        </row>
        <row r="5">
          <cell r="E5" t="str">
            <v>관악반</v>
          </cell>
        </row>
        <row r="6">
          <cell r="E6" t="str">
            <v>농구반</v>
          </cell>
        </row>
        <row r="7">
          <cell r="E7" t="str">
            <v>그룹사운드반</v>
          </cell>
        </row>
        <row r="8">
          <cell r="E8" t="str">
            <v>노래나무</v>
          </cell>
        </row>
        <row r="9">
          <cell r="E9" t="str">
            <v>농구반</v>
          </cell>
        </row>
        <row r="10">
          <cell r="E10" t="str">
            <v>답사반</v>
          </cell>
        </row>
        <row r="11">
          <cell r="E11" t="str">
            <v>당구반</v>
          </cell>
        </row>
        <row r="12">
          <cell r="E12" t="str">
            <v>대중매체 연구반</v>
          </cell>
        </row>
        <row r="13">
          <cell r="E13" t="str">
            <v>대중음악 이해반</v>
          </cell>
        </row>
        <row r="14">
          <cell r="E14" t="str">
            <v>대표선수반</v>
          </cell>
        </row>
        <row r="15">
          <cell r="E15" t="str">
            <v>독서반 토론반</v>
          </cell>
        </row>
        <row r="16">
          <cell r="E16" t="str">
            <v>인터넷 펜팔반</v>
          </cell>
        </row>
        <row r="17">
          <cell r="E17" t="str">
            <v>만화 연구반</v>
          </cell>
        </row>
        <row r="18">
          <cell r="E18" t="str">
            <v>매지션</v>
          </cell>
        </row>
        <row r="19">
          <cell r="E19" t="str">
            <v>멋과흥</v>
          </cell>
        </row>
        <row r="20">
          <cell r="E20" t="str">
            <v>문화유적 답사반</v>
          </cell>
        </row>
        <row r="21">
          <cell r="E21" t="str">
            <v>방송반</v>
          </cell>
        </row>
        <row r="22">
          <cell r="E22" t="str">
            <v>배드민턴반</v>
          </cell>
        </row>
        <row r="23">
          <cell r="E23" t="str">
            <v>별보기반</v>
          </cell>
        </row>
        <row r="24">
          <cell r="E24" t="str">
            <v>볼링반</v>
          </cell>
        </row>
        <row r="25">
          <cell r="E25" t="str">
            <v>사진반</v>
          </cell>
        </row>
        <row r="26">
          <cell r="E26" t="str">
            <v>생태환경 연구반</v>
          </cell>
        </row>
        <row r="27">
          <cell r="E27" t="str">
            <v>건강 달리기반</v>
          </cell>
        </row>
        <row r="28">
          <cell r="E28" t="str">
            <v>공익광고반</v>
          </cell>
        </row>
        <row r="29">
          <cell r="E29" t="str">
            <v>관악반</v>
          </cell>
        </row>
        <row r="30">
          <cell r="E30" t="str">
            <v>교지 편집반</v>
          </cell>
        </row>
        <row r="31">
          <cell r="E31" t="str">
            <v>그룹사운드반</v>
          </cell>
        </row>
        <row r="32">
          <cell r="E32" t="str">
            <v>노래나무</v>
          </cell>
        </row>
        <row r="33">
          <cell r="E33" t="str">
            <v>농구반</v>
          </cell>
        </row>
        <row r="34">
          <cell r="E34" t="str">
            <v>답사반</v>
          </cell>
        </row>
        <row r="35">
          <cell r="E35" t="str">
            <v>당구반</v>
          </cell>
        </row>
        <row r="36">
          <cell r="E36" t="str">
            <v>대중매체 연구반</v>
          </cell>
        </row>
        <row r="37">
          <cell r="E37" t="str">
            <v>대중음악 이해반</v>
          </cell>
        </row>
        <row r="38">
          <cell r="E38" t="str">
            <v>대표선수반</v>
          </cell>
        </row>
        <row r="39">
          <cell r="E39" t="str">
            <v>독서반 토론반</v>
          </cell>
        </row>
        <row r="40">
          <cell r="E40" t="str">
            <v>인터넷 펜팔반</v>
          </cell>
        </row>
        <row r="41">
          <cell r="E41" t="str">
            <v>만화 연구반</v>
          </cell>
        </row>
        <row r="42">
          <cell r="E42" t="str">
            <v>매지션</v>
          </cell>
        </row>
        <row r="43">
          <cell r="E43" t="str">
            <v>멋과흥</v>
          </cell>
        </row>
        <row r="44">
          <cell r="E44" t="str">
            <v>문화유적 답사반</v>
          </cell>
        </row>
        <row r="45">
          <cell r="E45" t="str">
            <v>방송반</v>
          </cell>
        </row>
        <row r="46">
          <cell r="E46" t="str">
            <v>배드민턴반</v>
          </cell>
        </row>
        <row r="47">
          <cell r="E47" t="str">
            <v>별보기반</v>
          </cell>
        </row>
        <row r="48">
          <cell r="E48" t="str">
            <v>볼링반</v>
          </cell>
        </row>
        <row r="49">
          <cell r="E49" t="str">
            <v>사진반</v>
          </cell>
        </row>
        <row r="50">
          <cell r="E50" t="str">
            <v>생태환경 연구반</v>
          </cell>
        </row>
        <row r="51">
          <cell r="E51" t="str">
            <v>수학 체험반</v>
          </cell>
        </row>
        <row r="52">
          <cell r="E52" t="str">
            <v>건강 달리기반</v>
          </cell>
        </row>
        <row r="53">
          <cell r="E53" t="str">
            <v>공익광고반</v>
          </cell>
        </row>
        <row r="54">
          <cell r="E54" t="str">
            <v>관악반</v>
          </cell>
        </row>
        <row r="55">
          <cell r="E55" t="str">
            <v>교지 편집반</v>
          </cell>
        </row>
        <row r="56">
          <cell r="E56" t="str">
            <v>그룹사운드반</v>
          </cell>
        </row>
        <row r="57">
          <cell r="E57" t="str">
            <v>노래나무</v>
          </cell>
        </row>
        <row r="58">
          <cell r="E58" t="str">
            <v>농구반</v>
          </cell>
        </row>
        <row r="59">
          <cell r="E59" t="str">
            <v>답사반</v>
          </cell>
        </row>
        <row r="60">
          <cell r="E60" t="str">
            <v>당구반</v>
          </cell>
        </row>
        <row r="61">
          <cell r="E61" t="str">
            <v>대중매체 연구반</v>
          </cell>
        </row>
        <row r="62">
          <cell r="E62" t="str">
            <v>대중음악 이해반</v>
          </cell>
        </row>
        <row r="63">
          <cell r="E63" t="str">
            <v>대표선수반</v>
          </cell>
        </row>
        <row r="64">
          <cell r="E64" t="str">
            <v>독서반 토론반</v>
          </cell>
        </row>
        <row r="65">
          <cell r="E65" t="str">
            <v>인터넷 펜팔반</v>
          </cell>
        </row>
        <row r="66">
          <cell r="E66" t="str">
            <v>만화 연구반</v>
          </cell>
        </row>
        <row r="67">
          <cell r="E67" t="str">
            <v>매지션</v>
          </cell>
        </row>
        <row r="68">
          <cell r="E68" t="str">
            <v>멋과흥</v>
          </cell>
        </row>
        <row r="69">
          <cell r="E69" t="str">
            <v>문화유적 답사반</v>
          </cell>
        </row>
        <row r="70">
          <cell r="E70" t="str">
            <v>방송반</v>
          </cell>
        </row>
        <row r="71">
          <cell r="E71" t="str">
            <v>배드민턴반</v>
          </cell>
        </row>
        <row r="72">
          <cell r="E72" t="str">
            <v>별보기반</v>
          </cell>
        </row>
        <row r="73">
          <cell r="E73" t="str">
            <v>볼링반</v>
          </cell>
        </row>
        <row r="74">
          <cell r="E74" t="str">
            <v>사진반</v>
          </cell>
        </row>
        <row r="75">
          <cell r="E75" t="str">
            <v>생태환경 연구반</v>
          </cell>
        </row>
        <row r="76">
          <cell r="E76" t="str">
            <v>수학 체험반</v>
          </cell>
        </row>
        <row r="77">
          <cell r="E77" t="str">
            <v>건강 달리기반</v>
          </cell>
        </row>
        <row r="78">
          <cell r="E78" t="str">
            <v>공익광고반</v>
          </cell>
        </row>
        <row r="79">
          <cell r="E79" t="str">
            <v>관악반</v>
          </cell>
        </row>
        <row r="80">
          <cell r="E80" t="str">
            <v>교지 편집반</v>
          </cell>
        </row>
        <row r="81">
          <cell r="E81" t="str">
            <v>그룹사운드반</v>
          </cell>
        </row>
        <row r="82">
          <cell r="E82" t="str">
            <v>노래나무</v>
          </cell>
        </row>
        <row r="83">
          <cell r="E83" t="str">
            <v>농구반</v>
          </cell>
        </row>
        <row r="84">
          <cell r="E84" t="str">
            <v>답사반</v>
          </cell>
        </row>
        <row r="85">
          <cell r="E85" t="str">
            <v>당구반</v>
          </cell>
        </row>
        <row r="86">
          <cell r="E86" t="str">
            <v>대중매체 연구반</v>
          </cell>
        </row>
        <row r="87">
          <cell r="E87" t="str">
            <v>대중음악 이해반</v>
          </cell>
        </row>
        <row r="88">
          <cell r="E88" t="str">
            <v>대표선수반</v>
          </cell>
        </row>
        <row r="89">
          <cell r="E89" t="str">
            <v>독서반 토론반</v>
          </cell>
        </row>
        <row r="90">
          <cell r="E90" t="str">
            <v>인터넷 펜팔반</v>
          </cell>
        </row>
        <row r="91">
          <cell r="E91" t="str">
            <v>만화 연구반</v>
          </cell>
        </row>
        <row r="92">
          <cell r="E92" t="str">
            <v>매지션</v>
          </cell>
        </row>
        <row r="93">
          <cell r="E93" t="str">
            <v>멋과흥</v>
          </cell>
        </row>
        <row r="94">
          <cell r="E94" t="str">
            <v>문화유적 답사반</v>
          </cell>
        </row>
        <row r="95">
          <cell r="E95" t="str">
            <v>방송반</v>
          </cell>
        </row>
        <row r="96">
          <cell r="E96" t="str">
            <v>배드민턴반</v>
          </cell>
        </row>
        <row r="97">
          <cell r="E97" t="str">
            <v>별보기반</v>
          </cell>
        </row>
        <row r="98">
          <cell r="E98" t="str">
            <v>볼링반</v>
          </cell>
        </row>
        <row r="99">
          <cell r="E99" t="str">
            <v>사진반</v>
          </cell>
        </row>
        <row r="100">
          <cell r="E100" t="str">
            <v>생태환경 연구반</v>
          </cell>
        </row>
        <row r="101">
          <cell r="E101" t="str">
            <v>수학 체험반</v>
          </cell>
        </row>
        <row r="102">
          <cell r="E102" t="str">
            <v>건강 달리기반</v>
          </cell>
        </row>
        <row r="103">
          <cell r="E103" t="str">
            <v>공익광고반</v>
          </cell>
        </row>
        <row r="104">
          <cell r="E104" t="str">
            <v>관악반</v>
          </cell>
        </row>
        <row r="105">
          <cell r="E105" t="str">
            <v>교지 편집반</v>
          </cell>
        </row>
        <row r="106">
          <cell r="E106" t="str">
            <v>그룹사운드반</v>
          </cell>
        </row>
        <row r="107">
          <cell r="E107" t="str">
            <v>노래나무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입력(결과)"/>
      <sheetName val="서식"/>
      <sheetName val="서식(결과)"/>
    </sheetNames>
    <sheetDataSet>
      <sheetData sheetId="0"/>
      <sheetData sheetId="1"/>
      <sheetData sheetId="2"/>
      <sheetData sheetId="3">
        <row r="5">
          <cell r="G5">
            <v>9582</v>
          </cell>
          <cell r="H5">
            <v>8789</v>
          </cell>
        </row>
        <row r="6">
          <cell r="G6">
            <v>11254</v>
          </cell>
          <cell r="H6">
            <v>9040</v>
          </cell>
        </row>
        <row r="7">
          <cell r="G7">
            <v>9800</v>
          </cell>
          <cell r="H7">
            <v>9228</v>
          </cell>
        </row>
        <row r="8">
          <cell r="G8">
            <v>11543</v>
          </cell>
          <cell r="H8">
            <v>9773</v>
          </cell>
        </row>
        <row r="9">
          <cell r="G9">
            <v>11584</v>
          </cell>
          <cell r="H9">
            <v>5831</v>
          </cell>
        </row>
        <row r="10">
          <cell r="G10">
            <v>10643</v>
          </cell>
          <cell r="H10">
            <v>8917</v>
          </cell>
        </row>
        <row r="11">
          <cell r="G11">
            <v>1010</v>
          </cell>
          <cell r="H11">
            <v>908</v>
          </cell>
        </row>
        <row r="12">
          <cell r="G12">
            <v>4696</v>
          </cell>
          <cell r="H12">
            <v>4170</v>
          </cell>
        </row>
        <row r="13">
          <cell r="G13">
            <v>1282</v>
          </cell>
          <cell r="H13">
            <v>1036</v>
          </cell>
        </row>
        <row r="14">
          <cell r="G14">
            <v>292</v>
          </cell>
          <cell r="H14">
            <v>234</v>
          </cell>
        </row>
        <row r="15">
          <cell r="G15">
            <v>2579</v>
          </cell>
          <cell r="H15">
            <v>1630</v>
          </cell>
        </row>
        <row r="16">
          <cell r="G16">
            <v>0</v>
          </cell>
          <cell r="H16">
            <v>0</v>
          </cell>
        </row>
        <row r="17">
          <cell r="G17">
            <v>784</v>
          </cell>
          <cell r="H17">
            <v>939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/>
  </sheetViews>
  <sheetFormatPr defaultRowHeight="16.899999999999999"/>
  <sheetData/>
  <sheetProtection algorithmName="SHA-512" hashValue="U/B5BoWEWD+HgUNbQlest3Jkdbi1ABplFXzdFOhhkCMAfieaJMAkbi36IpZqaBxeUd+e0ltqZcqW1ivEIakcQQ==" saltValue="uAs/3ARcbu5KHLXeiq1k8A==" spinCount="100000" sheet="1" objects="1" scenarios="1"/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M38"/>
  <sheetViews>
    <sheetView workbookViewId="0">
      <selection activeCell="J2" sqref="J2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>
      <c r="B2" s="112" t="s">
        <v>217</v>
      </c>
      <c r="C2" s="112" t="s">
        <v>218</v>
      </c>
      <c r="D2" s="112" t="s">
        <v>219</v>
      </c>
      <c r="E2" s="112" t="s">
        <v>220</v>
      </c>
      <c r="F2" s="112" t="s">
        <v>221</v>
      </c>
      <c r="G2" s="112" t="s">
        <v>222</v>
      </c>
      <c r="H2" s="112" t="s">
        <v>223</v>
      </c>
      <c r="J2" s="112" t="s">
        <v>1010</v>
      </c>
    </row>
    <row r="3" spans="2:13">
      <c r="B3" s="94">
        <v>24</v>
      </c>
      <c r="C3" s="94" t="s">
        <v>224</v>
      </c>
      <c r="D3" s="94" t="s">
        <v>225</v>
      </c>
      <c r="E3" s="108">
        <v>13200</v>
      </c>
      <c r="F3" s="94">
        <v>5</v>
      </c>
      <c r="G3" s="94">
        <v>3</v>
      </c>
      <c r="H3" s="94" t="s">
        <v>226</v>
      </c>
      <c r="J3" t="b">
        <f>AND(LEFT(D3,3)="기본형",RIGHT(H3,2)="미납")</f>
        <v>0</v>
      </c>
    </row>
    <row r="4" spans="2:13">
      <c r="B4" s="94">
        <v>41</v>
      </c>
      <c r="C4" s="94" t="s">
        <v>227</v>
      </c>
      <c r="D4" s="94" t="s">
        <v>228</v>
      </c>
      <c r="E4" s="108">
        <v>22500</v>
      </c>
      <c r="F4" s="94">
        <v>3</v>
      </c>
      <c r="G4" s="94">
        <v>0</v>
      </c>
      <c r="H4" s="94" t="s">
        <v>229</v>
      </c>
    </row>
    <row r="5" spans="2:13">
      <c r="B5" s="94">
        <v>50</v>
      </c>
      <c r="C5" s="94" t="s">
        <v>230</v>
      </c>
      <c r="D5" s="94" t="s">
        <v>231</v>
      </c>
      <c r="E5" s="108">
        <v>45000</v>
      </c>
      <c r="F5" s="94">
        <v>15</v>
      </c>
      <c r="G5" s="94">
        <v>0</v>
      </c>
      <c r="H5" s="94" t="s">
        <v>229</v>
      </c>
      <c r="J5" s="112" t="s">
        <v>217</v>
      </c>
      <c r="K5" s="112" t="s">
        <v>219</v>
      </c>
      <c r="L5" s="112" t="s">
        <v>222</v>
      </c>
      <c r="M5" s="112" t="s">
        <v>223</v>
      </c>
    </row>
    <row r="6" spans="2:13">
      <c r="B6" s="94">
        <v>29</v>
      </c>
      <c r="C6" s="94" t="s">
        <v>232</v>
      </c>
      <c r="D6" s="94" t="s">
        <v>233</v>
      </c>
      <c r="E6" s="108">
        <v>14200</v>
      </c>
      <c r="F6" s="94">
        <v>15</v>
      </c>
      <c r="G6" s="94">
        <v>0</v>
      </c>
      <c r="H6" s="94" t="s">
        <v>229</v>
      </c>
      <c r="J6" s="94">
        <v>16</v>
      </c>
      <c r="K6" s="94" t="s">
        <v>225</v>
      </c>
      <c r="L6" s="94">
        <v>1</v>
      </c>
      <c r="M6" s="94" t="s">
        <v>234</v>
      </c>
    </row>
    <row r="7" spans="2:13">
      <c r="B7" s="94">
        <v>42</v>
      </c>
      <c r="C7" s="94" t="s">
        <v>232</v>
      </c>
      <c r="D7" s="94" t="s">
        <v>233</v>
      </c>
      <c r="E7" s="108">
        <v>28400</v>
      </c>
      <c r="F7" s="94">
        <v>5</v>
      </c>
      <c r="G7" s="94">
        <v>1</v>
      </c>
      <c r="H7" s="94" t="s">
        <v>234</v>
      </c>
      <c r="J7" s="94">
        <v>46</v>
      </c>
      <c r="K7" s="94" t="s">
        <v>225</v>
      </c>
      <c r="L7" s="94">
        <v>2</v>
      </c>
      <c r="M7" s="94" t="s">
        <v>235</v>
      </c>
    </row>
    <row r="8" spans="2:13">
      <c r="B8" s="94">
        <v>7</v>
      </c>
      <c r="C8" s="94" t="s">
        <v>232</v>
      </c>
      <c r="D8" s="94" t="s">
        <v>233</v>
      </c>
      <c r="E8" s="108">
        <v>13000</v>
      </c>
      <c r="F8" s="94">
        <v>10</v>
      </c>
      <c r="G8" s="94">
        <v>0</v>
      </c>
      <c r="H8" s="94" t="s">
        <v>229</v>
      </c>
      <c r="J8" s="94">
        <v>22</v>
      </c>
      <c r="K8" s="94" t="s">
        <v>228</v>
      </c>
      <c r="L8" s="94">
        <v>2</v>
      </c>
      <c r="M8" s="94" t="s">
        <v>235</v>
      </c>
    </row>
    <row r="9" spans="2:13">
      <c r="B9" s="94">
        <v>45</v>
      </c>
      <c r="C9" s="94" t="s">
        <v>230</v>
      </c>
      <c r="D9" s="94" t="s">
        <v>231</v>
      </c>
      <c r="E9" s="108">
        <v>24000</v>
      </c>
      <c r="F9" s="94">
        <v>14</v>
      </c>
      <c r="G9" s="94">
        <v>1</v>
      </c>
      <c r="H9" s="94" t="s">
        <v>234</v>
      </c>
      <c r="J9" s="94">
        <v>61</v>
      </c>
      <c r="K9" s="94" t="s">
        <v>228</v>
      </c>
      <c r="L9" s="94">
        <v>1</v>
      </c>
      <c r="M9" s="94" t="s">
        <v>234</v>
      </c>
    </row>
    <row r="10" spans="2:13">
      <c r="B10" s="94">
        <v>16</v>
      </c>
      <c r="C10" s="94" t="s">
        <v>232</v>
      </c>
      <c r="D10" s="94" t="s">
        <v>233</v>
      </c>
      <c r="E10" s="108">
        <v>12900</v>
      </c>
      <c r="F10" s="94">
        <v>5</v>
      </c>
      <c r="G10" s="94">
        <v>1</v>
      </c>
      <c r="H10" s="94" t="s">
        <v>234</v>
      </c>
      <c r="J10" s="94">
        <v>12</v>
      </c>
      <c r="K10" s="94" t="s">
        <v>228</v>
      </c>
      <c r="L10" s="94">
        <v>2</v>
      </c>
      <c r="M10" s="94" t="s">
        <v>235</v>
      </c>
    </row>
    <row r="11" spans="2:13">
      <c r="B11" s="94">
        <v>16</v>
      </c>
      <c r="C11" s="94" t="s">
        <v>224</v>
      </c>
      <c r="D11" s="94" t="s">
        <v>225</v>
      </c>
      <c r="E11" s="108">
        <v>12800</v>
      </c>
      <c r="F11" s="94">
        <v>6</v>
      </c>
      <c r="G11" s="94">
        <v>1</v>
      </c>
      <c r="H11" s="94" t="s">
        <v>234</v>
      </c>
      <c r="J11" s="94">
        <v>29</v>
      </c>
      <c r="K11" s="94" t="s">
        <v>225</v>
      </c>
      <c r="L11" s="94">
        <v>2</v>
      </c>
      <c r="M11" s="94" t="s">
        <v>235</v>
      </c>
    </row>
    <row r="12" spans="2:13">
      <c r="B12" s="94">
        <v>51</v>
      </c>
      <c r="C12" s="94" t="s">
        <v>224</v>
      </c>
      <c r="D12" s="94" t="s">
        <v>225</v>
      </c>
      <c r="E12" s="108">
        <v>33000</v>
      </c>
      <c r="F12" s="94">
        <v>8</v>
      </c>
      <c r="G12" s="94">
        <v>0</v>
      </c>
      <c r="H12" s="94" t="s">
        <v>229</v>
      </c>
      <c r="J12" s="94">
        <v>17</v>
      </c>
      <c r="K12" s="94" t="s">
        <v>228</v>
      </c>
      <c r="L12" s="94">
        <v>2</v>
      </c>
      <c r="M12" s="94" t="s">
        <v>235</v>
      </c>
    </row>
    <row r="13" spans="2:13">
      <c r="B13" s="94">
        <v>46</v>
      </c>
      <c r="C13" s="94" t="s">
        <v>224</v>
      </c>
      <c r="D13" s="94" t="s">
        <v>225</v>
      </c>
      <c r="E13" s="108">
        <v>19800</v>
      </c>
      <c r="F13" s="94">
        <v>8</v>
      </c>
      <c r="G13" s="94">
        <v>2</v>
      </c>
      <c r="H13" s="94" t="s">
        <v>235</v>
      </c>
      <c r="J13" s="94">
        <v>43</v>
      </c>
      <c r="K13" s="94" t="s">
        <v>228</v>
      </c>
      <c r="L13" s="94">
        <v>2</v>
      </c>
      <c r="M13" s="94" t="s">
        <v>235</v>
      </c>
    </row>
    <row r="14" spans="2:13">
      <c r="B14" s="94">
        <v>22</v>
      </c>
      <c r="C14" s="94" t="s">
        <v>224</v>
      </c>
      <c r="D14" s="94" t="s">
        <v>225</v>
      </c>
      <c r="E14" s="108">
        <v>13200</v>
      </c>
      <c r="F14" s="94">
        <v>21</v>
      </c>
      <c r="G14" s="94">
        <v>0</v>
      </c>
      <c r="H14" s="94" t="s">
        <v>229</v>
      </c>
      <c r="J14" s="94">
        <v>18</v>
      </c>
      <c r="K14" s="94" t="s">
        <v>225</v>
      </c>
      <c r="L14" s="94">
        <v>1</v>
      </c>
      <c r="M14" s="94" t="s">
        <v>234</v>
      </c>
    </row>
    <row r="15" spans="2:13">
      <c r="B15" s="94">
        <v>6</v>
      </c>
      <c r="C15" s="94" t="s">
        <v>224</v>
      </c>
      <c r="D15" s="94" t="s">
        <v>225</v>
      </c>
      <c r="E15" s="108">
        <v>12800</v>
      </c>
      <c r="F15" s="94">
        <v>7</v>
      </c>
      <c r="G15" s="94">
        <v>0</v>
      </c>
      <c r="H15" s="94" t="s">
        <v>229</v>
      </c>
    </row>
    <row r="16" spans="2:13">
      <c r="B16" s="94">
        <v>22</v>
      </c>
      <c r="C16" s="94" t="s">
        <v>227</v>
      </c>
      <c r="D16" s="94" t="s">
        <v>228</v>
      </c>
      <c r="E16" s="108">
        <v>13500</v>
      </c>
      <c r="F16" s="94">
        <v>21</v>
      </c>
      <c r="G16" s="94">
        <v>2</v>
      </c>
      <c r="H16" s="94" t="s">
        <v>235</v>
      </c>
    </row>
    <row r="17" spans="2:8">
      <c r="B17" s="94">
        <v>21</v>
      </c>
      <c r="C17" s="94" t="s">
        <v>230</v>
      </c>
      <c r="D17" s="94" t="s">
        <v>231</v>
      </c>
      <c r="E17" s="108">
        <v>13700</v>
      </c>
      <c r="F17" s="94">
        <v>20</v>
      </c>
      <c r="G17" s="94">
        <v>0</v>
      </c>
      <c r="H17" s="94" t="s">
        <v>229</v>
      </c>
    </row>
    <row r="18" spans="2:8">
      <c r="B18" s="94">
        <v>13</v>
      </c>
      <c r="C18" s="94" t="s">
        <v>232</v>
      </c>
      <c r="D18" s="94" t="s">
        <v>233</v>
      </c>
      <c r="E18" s="108">
        <v>12900</v>
      </c>
      <c r="F18" s="94">
        <v>8</v>
      </c>
      <c r="G18" s="94">
        <v>0</v>
      </c>
      <c r="H18" s="94" t="s">
        <v>229</v>
      </c>
    </row>
    <row r="19" spans="2:8">
      <c r="B19" s="94">
        <v>29</v>
      </c>
      <c r="C19" s="94" t="s">
        <v>224</v>
      </c>
      <c r="D19" s="94" t="s">
        <v>225</v>
      </c>
      <c r="E19" s="108">
        <v>13200</v>
      </c>
      <c r="F19" s="94">
        <v>24</v>
      </c>
      <c r="G19" s="94">
        <v>0</v>
      </c>
      <c r="H19" s="94" t="s">
        <v>229</v>
      </c>
    </row>
    <row r="20" spans="2:8">
      <c r="B20" s="94">
        <v>61</v>
      </c>
      <c r="C20" s="94" t="s">
        <v>227</v>
      </c>
      <c r="D20" s="94" t="s">
        <v>228</v>
      </c>
      <c r="E20" s="108">
        <v>32200</v>
      </c>
      <c r="F20" s="94">
        <v>23</v>
      </c>
      <c r="G20" s="94">
        <v>1</v>
      </c>
      <c r="H20" s="94" t="s">
        <v>234</v>
      </c>
    </row>
    <row r="21" spans="2:8">
      <c r="B21" s="94">
        <v>12</v>
      </c>
      <c r="C21" s="94" t="s">
        <v>227</v>
      </c>
      <c r="D21" s="94" t="s">
        <v>228</v>
      </c>
      <c r="E21" s="108">
        <v>12600</v>
      </c>
      <c r="F21" s="94">
        <v>20</v>
      </c>
      <c r="G21" s="94">
        <v>2</v>
      </c>
      <c r="H21" s="94" t="s">
        <v>235</v>
      </c>
    </row>
    <row r="22" spans="2:8">
      <c r="B22" s="94">
        <v>64</v>
      </c>
      <c r="C22" s="94" t="s">
        <v>232</v>
      </c>
      <c r="D22" s="94" t="s">
        <v>233</v>
      </c>
      <c r="E22" s="108">
        <v>43900</v>
      </c>
      <c r="F22" s="94">
        <v>7</v>
      </c>
      <c r="G22" s="94">
        <v>0</v>
      </c>
      <c r="H22" s="94" t="s">
        <v>229</v>
      </c>
    </row>
    <row r="23" spans="2:8">
      <c r="B23" s="94">
        <v>29</v>
      </c>
      <c r="C23" s="94" t="s">
        <v>224</v>
      </c>
      <c r="D23" s="94" t="s">
        <v>225</v>
      </c>
      <c r="E23" s="108">
        <v>13200</v>
      </c>
      <c r="F23" s="94">
        <v>17</v>
      </c>
      <c r="G23" s="94">
        <v>2</v>
      </c>
      <c r="H23" s="94" t="s">
        <v>235</v>
      </c>
    </row>
    <row r="24" spans="2:8">
      <c r="B24" s="94">
        <v>17</v>
      </c>
      <c r="C24" s="94" t="s">
        <v>227</v>
      </c>
      <c r="D24" s="94" t="s">
        <v>228</v>
      </c>
      <c r="E24" s="108">
        <v>12600</v>
      </c>
      <c r="F24" s="94">
        <v>21</v>
      </c>
      <c r="G24" s="94">
        <v>2</v>
      </c>
      <c r="H24" s="94" t="s">
        <v>235</v>
      </c>
    </row>
    <row r="25" spans="2:8">
      <c r="B25" s="94">
        <v>29</v>
      </c>
      <c r="C25" s="94" t="s">
        <v>230</v>
      </c>
      <c r="D25" s="94" t="s">
        <v>231</v>
      </c>
      <c r="E25" s="108">
        <v>13700</v>
      </c>
      <c r="F25" s="94">
        <v>2</v>
      </c>
      <c r="G25" s="94">
        <v>2</v>
      </c>
      <c r="H25" s="94" t="s">
        <v>236</v>
      </c>
    </row>
    <row r="26" spans="2:8">
      <c r="B26" s="94">
        <v>26</v>
      </c>
      <c r="C26" s="94" t="s">
        <v>230</v>
      </c>
      <c r="D26" s="94" t="s">
        <v>231</v>
      </c>
      <c r="E26" s="108">
        <v>13700</v>
      </c>
      <c r="F26" s="94">
        <v>4</v>
      </c>
      <c r="G26" s="94">
        <v>1</v>
      </c>
      <c r="H26" s="94" t="s">
        <v>234</v>
      </c>
    </row>
    <row r="27" spans="2:8">
      <c r="B27" s="94">
        <v>59</v>
      </c>
      <c r="C27" s="94" t="s">
        <v>230</v>
      </c>
      <c r="D27" s="94" t="s">
        <v>231</v>
      </c>
      <c r="E27" s="108">
        <v>45000</v>
      </c>
      <c r="F27" s="94">
        <v>2</v>
      </c>
      <c r="G27" s="94">
        <v>1</v>
      </c>
      <c r="H27" s="94" t="s">
        <v>234</v>
      </c>
    </row>
    <row r="28" spans="2:8">
      <c r="B28" s="94">
        <v>43</v>
      </c>
      <c r="C28" s="94" t="s">
        <v>227</v>
      </c>
      <c r="D28" s="94" t="s">
        <v>228</v>
      </c>
      <c r="E28" s="108">
        <v>22500</v>
      </c>
      <c r="F28" s="94">
        <v>5</v>
      </c>
      <c r="G28" s="94">
        <v>2</v>
      </c>
      <c r="H28" s="94" t="s">
        <v>235</v>
      </c>
    </row>
    <row r="29" spans="2:8">
      <c r="B29" s="94">
        <v>53</v>
      </c>
      <c r="C29" s="94" t="s">
        <v>230</v>
      </c>
      <c r="D29" s="94" t="s">
        <v>231</v>
      </c>
      <c r="E29" s="108">
        <v>45000</v>
      </c>
      <c r="F29" s="94">
        <v>21</v>
      </c>
      <c r="G29" s="94">
        <v>2</v>
      </c>
      <c r="H29" s="94" t="s">
        <v>235</v>
      </c>
    </row>
    <row r="30" spans="2:8">
      <c r="B30" s="94">
        <v>29</v>
      </c>
      <c r="C30" s="94" t="s">
        <v>232</v>
      </c>
      <c r="D30" s="94" t="s">
        <v>233</v>
      </c>
      <c r="E30" s="108">
        <v>14200</v>
      </c>
      <c r="F30" s="94">
        <v>18</v>
      </c>
      <c r="G30" s="94">
        <v>1</v>
      </c>
      <c r="H30" s="94" t="s">
        <v>234</v>
      </c>
    </row>
    <row r="31" spans="2:8">
      <c r="B31" s="94">
        <v>18</v>
      </c>
      <c r="C31" s="94" t="s">
        <v>224</v>
      </c>
      <c r="D31" s="94" t="s">
        <v>225</v>
      </c>
      <c r="E31" s="108">
        <v>12800</v>
      </c>
      <c r="F31" s="94">
        <v>9</v>
      </c>
      <c r="G31" s="94">
        <v>1</v>
      </c>
      <c r="H31" s="94" t="s">
        <v>234</v>
      </c>
    </row>
    <row r="32" spans="2:8">
      <c r="B32" s="94">
        <v>41</v>
      </c>
      <c r="C32" s="94" t="s">
        <v>227</v>
      </c>
      <c r="D32" s="94" t="s">
        <v>228</v>
      </c>
      <c r="E32" s="108">
        <v>22500</v>
      </c>
      <c r="F32" s="94">
        <v>7</v>
      </c>
      <c r="G32" s="94">
        <v>0</v>
      </c>
      <c r="H32" s="94" t="s">
        <v>229</v>
      </c>
    </row>
    <row r="33" spans="2:8">
      <c r="B33" s="94">
        <v>8</v>
      </c>
      <c r="C33" s="94" t="s">
        <v>230</v>
      </c>
      <c r="D33" s="94" t="s">
        <v>231</v>
      </c>
      <c r="E33" s="108">
        <v>13100</v>
      </c>
      <c r="F33" s="94">
        <v>9</v>
      </c>
      <c r="G33" s="94">
        <v>2</v>
      </c>
      <c r="H33" s="94" t="s">
        <v>235</v>
      </c>
    </row>
    <row r="34" spans="2:8">
      <c r="B34" s="94">
        <v>64</v>
      </c>
      <c r="C34" s="94" t="s">
        <v>232</v>
      </c>
      <c r="D34" s="94" t="s">
        <v>233</v>
      </c>
      <c r="E34" s="108">
        <v>43900</v>
      </c>
      <c r="F34" s="94">
        <v>20</v>
      </c>
      <c r="G34" s="94">
        <v>1</v>
      </c>
      <c r="H34" s="94" t="s">
        <v>234</v>
      </c>
    </row>
    <row r="35" spans="2:8">
      <c r="B35" s="94">
        <v>21</v>
      </c>
      <c r="C35" s="94" t="s">
        <v>232</v>
      </c>
      <c r="D35" s="94" t="s">
        <v>233</v>
      </c>
      <c r="E35" s="108">
        <v>14200</v>
      </c>
      <c r="F35" s="94">
        <v>12</v>
      </c>
      <c r="G35" s="94">
        <v>2</v>
      </c>
      <c r="H35" s="94" t="s">
        <v>235</v>
      </c>
    </row>
    <row r="36" spans="2:8">
      <c r="B36" s="94">
        <v>25</v>
      </c>
      <c r="C36" s="94" t="s">
        <v>232</v>
      </c>
      <c r="D36" s="94" t="s">
        <v>233</v>
      </c>
      <c r="E36" s="108">
        <v>14200</v>
      </c>
      <c r="F36" s="94">
        <v>21</v>
      </c>
      <c r="G36" s="94">
        <v>0</v>
      </c>
      <c r="H36" s="94" t="s">
        <v>229</v>
      </c>
    </row>
    <row r="37" spans="2:8">
      <c r="B37" s="94">
        <v>53</v>
      </c>
      <c r="C37" s="94" t="s">
        <v>232</v>
      </c>
      <c r="D37" s="94" t="s">
        <v>233</v>
      </c>
      <c r="E37" s="108">
        <v>34900</v>
      </c>
      <c r="F37" s="94">
        <v>23</v>
      </c>
      <c r="G37" s="94">
        <v>0</v>
      </c>
      <c r="H37" s="94" t="s">
        <v>229</v>
      </c>
    </row>
    <row r="38" spans="2:8">
      <c r="B38" s="94">
        <v>59</v>
      </c>
      <c r="C38" s="94" t="s">
        <v>232</v>
      </c>
      <c r="D38" s="94" t="s">
        <v>233</v>
      </c>
      <c r="E38" s="108">
        <v>34900</v>
      </c>
      <c r="F38" s="94">
        <v>9</v>
      </c>
      <c r="G38" s="94">
        <v>1</v>
      </c>
      <c r="H38" s="94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2:M38"/>
  <sheetViews>
    <sheetView workbookViewId="0">
      <selection activeCell="J3" sqref="J3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  <col min="11" max="11" width="10.875" bestFit="1" customWidth="1"/>
    <col min="13" max="13" width="9.875" bestFit="1" customWidth="1"/>
  </cols>
  <sheetData>
    <row r="2" spans="2:13">
      <c r="B2" s="112" t="s">
        <v>217</v>
      </c>
      <c r="C2" s="112" t="s">
        <v>218</v>
      </c>
      <c r="D2" s="112" t="s">
        <v>219</v>
      </c>
      <c r="E2" s="112" t="s">
        <v>220</v>
      </c>
      <c r="F2" s="112" t="s">
        <v>221</v>
      </c>
      <c r="G2" s="112" t="s">
        <v>222</v>
      </c>
      <c r="H2" s="112" t="s">
        <v>223</v>
      </c>
      <c r="J2" s="201" t="s">
        <v>1015</v>
      </c>
    </row>
    <row r="3" spans="2:13">
      <c r="B3" s="94">
        <v>24</v>
      </c>
      <c r="C3" s="94" t="s">
        <v>224</v>
      </c>
      <c r="D3" s="94" t="s">
        <v>225</v>
      </c>
      <c r="E3" s="108">
        <v>13200</v>
      </c>
      <c r="F3" s="94">
        <v>5</v>
      </c>
      <c r="G3" s="94">
        <v>3</v>
      </c>
      <c r="H3" s="94" t="s">
        <v>226</v>
      </c>
      <c r="J3" t="b">
        <f>AND(LEFT(D3,3)="기본형",RIGHT(H3,2)="미납")</f>
        <v>0</v>
      </c>
    </row>
    <row r="4" spans="2:13">
      <c r="B4" s="94">
        <v>41</v>
      </c>
      <c r="C4" s="94" t="s">
        <v>227</v>
      </c>
      <c r="D4" s="94" t="s">
        <v>228</v>
      </c>
      <c r="E4" s="108">
        <v>22500</v>
      </c>
      <c r="F4" s="94">
        <v>3</v>
      </c>
      <c r="G4" s="94">
        <v>0</v>
      </c>
      <c r="H4" s="94" t="s">
        <v>229</v>
      </c>
    </row>
    <row r="5" spans="2:13">
      <c r="B5" s="94">
        <v>50</v>
      </c>
      <c r="C5" s="94" t="s">
        <v>230</v>
      </c>
      <c r="D5" s="94" t="s">
        <v>231</v>
      </c>
      <c r="E5" s="108">
        <v>45000</v>
      </c>
      <c r="F5" s="94">
        <v>15</v>
      </c>
      <c r="G5" s="94">
        <v>0</v>
      </c>
      <c r="H5" s="94" t="s">
        <v>229</v>
      </c>
      <c r="J5" t="s">
        <v>1016</v>
      </c>
      <c r="K5" t="s">
        <v>1017</v>
      </c>
      <c r="L5" t="s">
        <v>1018</v>
      </c>
      <c r="M5" t="s">
        <v>1019</v>
      </c>
    </row>
    <row r="6" spans="2:13">
      <c r="B6" s="94">
        <v>29</v>
      </c>
      <c r="C6" s="94" t="s">
        <v>232</v>
      </c>
      <c r="D6" s="94" t="s">
        <v>233</v>
      </c>
      <c r="E6" s="108">
        <v>14200</v>
      </c>
      <c r="F6" s="94">
        <v>15</v>
      </c>
      <c r="G6" s="94">
        <v>0</v>
      </c>
      <c r="H6" s="94" t="s">
        <v>229</v>
      </c>
      <c r="J6" s="94">
        <v>16</v>
      </c>
      <c r="K6" s="94" t="s">
        <v>225</v>
      </c>
      <c r="L6" s="94">
        <v>1</v>
      </c>
      <c r="M6" s="94" t="s">
        <v>234</v>
      </c>
    </row>
    <row r="7" spans="2:13">
      <c r="B7" s="94">
        <v>42</v>
      </c>
      <c r="C7" s="94" t="s">
        <v>232</v>
      </c>
      <c r="D7" s="94" t="s">
        <v>233</v>
      </c>
      <c r="E7" s="108">
        <v>28400</v>
      </c>
      <c r="F7" s="94">
        <v>5</v>
      </c>
      <c r="G7" s="94">
        <v>1</v>
      </c>
      <c r="H7" s="94" t="s">
        <v>234</v>
      </c>
      <c r="J7" s="94">
        <v>46</v>
      </c>
      <c r="K7" s="94" t="s">
        <v>225</v>
      </c>
      <c r="L7" s="94">
        <v>2</v>
      </c>
      <c r="M7" s="94" t="s">
        <v>235</v>
      </c>
    </row>
    <row r="8" spans="2:13">
      <c r="B8" s="94">
        <v>7</v>
      </c>
      <c r="C8" s="94" t="s">
        <v>232</v>
      </c>
      <c r="D8" s="94" t="s">
        <v>233</v>
      </c>
      <c r="E8" s="108">
        <v>13000</v>
      </c>
      <c r="F8" s="94">
        <v>10</v>
      </c>
      <c r="G8" s="94">
        <v>0</v>
      </c>
      <c r="H8" s="94" t="s">
        <v>229</v>
      </c>
      <c r="J8" s="94">
        <v>22</v>
      </c>
      <c r="K8" s="94" t="s">
        <v>228</v>
      </c>
      <c r="L8" s="94">
        <v>2</v>
      </c>
      <c r="M8" s="94" t="s">
        <v>235</v>
      </c>
    </row>
    <row r="9" spans="2:13">
      <c r="B9" s="94">
        <v>45</v>
      </c>
      <c r="C9" s="94" t="s">
        <v>230</v>
      </c>
      <c r="D9" s="94" t="s">
        <v>231</v>
      </c>
      <c r="E9" s="108">
        <v>24000</v>
      </c>
      <c r="F9" s="94">
        <v>14</v>
      </c>
      <c r="G9" s="94">
        <v>1</v>
      </c>
      <c r="H9" s="94" t="s">
        <v>234</v>
      </c>
      <c r="J9" s="94">
        <v>61</v>
      </c>
      <c r="K9" s="94" t="s">
        <v>228</v>
      </c>
      <c r="L9" s="94">
        <v>1</v>
      </c>
      <c r="M9" s="94" t="s">
        <v>234</v>
      </c>
    </row>
    <row r="10" spans="2:13">
      <c r="B10" s="94">
        <v>16</v>
      </c>
      <c r="C10" s="94" t="s">
        <v>232</v>
      </c>
      <c r="D10" s="94" t="s">
        <v>233</v>
      </c>
      <c r="E10" s="108">
        <v>12900</v>
      </c>
      <c r="F10" s="94">
        <v>5</v>
      </c>
      <c r="G10" s="94">
        <v>1</v>
      </c>
      <c r="H10" s="94" t="s">
        <v>234</v>
      </c>
      <c r="J10" s="94">
        <v>12</v>
      </c>
      <c r="K10" s="94" t="s">
        <v>228</v>
      </c>
      <c r="L10" s="94">
        <v>2</v>
      </c>
      <c r="M10" s="94" t="s">
        <v>235</v>
      </c>
    </row>
    <row r="11" spans="2:13">
      <c r="B11" s="94">
        <v>16</v>
      </c>
      <c r="C11" s="94" t="s">
        <v>224</v>
      </c>
      <c r="D11" s="94" t="s">
        <v>225</v>
      </c>
      <c r="E11" s="108">
        <v>12800</v>
      </c>
      <c r="F11" s="94">
        <v>6</v>
      </c>
      <c r="G11" s="94">
        <v>1</v>
      </c>
      <c r="H11" s="94" t="s">
        <v>234</v>
      </c>
      <c r="J11" s="94">
        <v>29</v>
      </c>
      <c r="K11" s="94" t="s">
        <v>225</v>
      </c>
      <c r="L11" s="94">
        <v>2</v>
      </c>
      <c r="M11" s="94" t="s">
        <v>235</v>
      </c>
    </row>
    <row r="12" spans="2:13">
      <c r="B12" s="94">
        <v>51</v>
      </c>
      <c r="C12" s="94" t="s">
        <v>224</v>
      </c>
      <c r="D12" s="94" t="s">
        <v>225</v>
      </c>
      <c r="E12" s="108">
        <v>33000</v>
      </c>
      <c r="F12" s="94">
        <v>8</v>
      </c>
      <c r="G12" s="94">
        <v>0</v>
      </c>
      <c r="H12" s="94" t="s">
        <v>229</v>
      </c>
      <c r="J12" s="94">
        <v>17</v>
      </c>
      <c r="K12" s="94" t="s">
        <v>228</v>
      </c>
      <c r="L12" s="94">
        <v>2</v>
      </c>
      <c r="M12" s="94" t="s">
        <v>235</v>
      </c>
    </row>
    <row r="13" spans="2:13">
      <c r="B13" s="94">
        <v>46</v>
      </c>
      <c r="C13" s="94" t="s">
        <v>224</v>
      </c>
      <c r="D13" s="94" t="s">
        <v>225</v>
      </c>
      <c r="E13" s="108">
        <v>19800</v>
      </c>
      <c r="F13" s="94">
        <v>8</v>
      </c>
      <c r="G13" s="94">
        <v>2</v>
      </c>
      <c r="H13" s="94" t="s">
        <v>235</v>
      </c>
      <c r="J13" s="94">
        <v>43</v>
      </c>
      <c r="K13" s="94" t="s">
        <v>228</v>
      </c>
      <c r="L13" s="94">
        <v>2</v>
      </c>
      <c r="M13" s="94" t="s">
        <v>235</v>
      </c>
    </row>
    <row r="14" spans="2:13">
      <c r="B14" s="94">
        <v>22</v>
      </c>
      <c r="C14" s="94" t="s">
        <v>224</v>
      </c>
      <c r="D14" s="94" t="s">
        <v>225</v>
      </c>
      <c r="E14" s="108">
        <v>13200</v>
      </c>
      <c r="F14" s="94">
        <v>21</v>
      </c>
      <c r="G14" s="94">
        <v>0</v>
      </c>
      <c r="H14" s="94" t="s">
        <v>229</v>
      </c>
      <c r="J14" s="94">
        <v>18</v>
      </c>
      <c r="K14" s="94" t="s">
        <v>225</v>
      </c>
      <c r="L14" s="94">
        <v>1</v>
      </c>
      <c r="M14" s="94" t="s">
        <v>234</v>
      </c>
    </row>
    <row r="15" spans="2:13">
      <c r="B15" s="94">
        <v>6</v>
      </c>
      <c r="C15" s="94" t="s">
        <v>224</v>
      </c>
      <c r="D15" s="94" t="s">
        <v>225</v>
      </c>
      <c r="E15" s="108">
        <v>12800</v>
      </c>
      <c r="F15" s="94">
        <v>7</v>
      </c>
      <c r="G15" s="94">
        <v>0</v>
      </c>
      <c r="H15" s="94" t="s">
        <v>229</v>
      </c>
    </row>
    <row r="16" spans="2:13">
      <c r="B16" s="94">
        <v>22</v>
      </c>
      <c r="C16" s="94" t="s">
        <v>227</v>
      </c>
      <c r="D16" s="94" t="s">
        <v>228</v>
      </c>
      <c r="E16" s="108">
        <v>13500</v>
      </c>
      <c r="F16" s="94">
        <v>21</v>
      </c>
      <c r="G16" s="94">
        <v>2</v>
      </c>
      <c r="H16" s="94" t="s">
        <v>235</v>
      </c>
    </row>
    <row r="17" spans="2:8">
      <c r="B17" s="94">
        <v>21</v>
      </c>
      <c r="C17" s="94" t="s">
        <v>230</v>
      </c>
      <c r="D17" s="94" t="s">
        <v>231</v>
      </c>
      <c r="E17" s="108">
        <v>13700</v>
      </c>
      <c r="F17" s="94">
        <v>20</v>
      </c>
      <c r="G17" s="94">
        <v>0</v>
      </c>
      <c r="H17" s="94" t="s">
        <v>229</v>
      </c>
    </row>
    <row r="18" spans="2:8">
      <c r="B18" s="94">
        <v>13</v>
      </c>
      <c r="C18" s="94" t="s">
        <v>232</v>
      </c>
      <c r="D18" s="94" t="s">
        <v>233</v>
      </c>
      <c r="E18" s="108">
        <v>12900</v>
      </c>
      <c r="F18" s="94">
        <v>8</v>
      </c>
      <c r="G18" s="94">
        <v>0</v>
      </c>
      <c r="H18" s="94" t="s">
        <v>229</v>
      </c>
    </row>
    <row r="19" spans="2:8">
      <c r="B19" s="94">
        <v>29</v>
      </c>
      <c r="C19" s="94" t="s">
        <v>224</v>
      </c>
      <c r="D19" s="94" t="s">
        <v>225</v>
      </c>
      <c r="E19" s="108">
        <v>13200</v>
      </c>
      <c r="F19" s="94">
        <v>24</v>
      </c>
      <c r="G19" s="94">
        <v>0</v>
      </c>
      <c r="H19" s="94" t="s">
        <v>229</v>
      </c>
    </row>
    <row r="20" spans="2:8">
      <c r="B20" s="94">
        <v>61</v>
      </c>
      <c r="C20" s="94" t="s">
        <v>227</v>
      </c>
      <c r="D20" s="94" t="s">
        <v>228</v>
      </c>
      <c r="E20" s="108">
        <v>32200</v>
      </c>
      <c r="F20" s="94">
        <v>23</v>
      </c>
      <c r="G20" s="94">
        <v>1</v>
      </c>
      <c r="H20" s="94" t="s">
        <v>234</v>
      </c>
    </row>
    <row r="21" spans="2:8">
      <c r="B21" s="94">
        <v>12</v>
      </c>
      <c r="C21" s="94" t="s">
        <v>227</v>
      </c>
      <c r="D21" s="94" t="s">
        <v>228</v>
      </c>
      <c r="E21" s="108">
        <v>12600</v>
      </c>
      <c r="F21" s="94">
        <v>20</v>
      </c>
      <c r="G21" s="94">
        <v>2</v>
      </c>
      <c r="H21" s="94" t="s">
        <v>235</v>
      </c>
    </row>
    <row r="22" spans="2:8">
      <c r="B22" s="94">
        <v>64</v>
      </c>
      <c r="C22" s="94" t="s">
        <v>232</v>
      </c>
      <c r="D22" s="94" t="s">
        <v>233</v>
      </c>
      <c r="E22" s="108">
        <v>43900</v>
      </c>
      <c r="F22" s="94">
        <v>7</v>
      </c>
      <c r="G22" s="94">
        <v>0</v>
      </c>
      <c r="H22" s="94" t="s">
        <v>229</v>
      </c>
    </row>
    <row r="23" spans="2:8">
      <c r="B23" s="94">
        <v>29</v>
      </c>
      <c r="C23" s="94" t="s">
        <v>224</v>
      </c>
      <c r="D23" s="94" t="s">
        <v>225</v>
      </c>
      <c r="E23" s="108">
        <v>13200</v>
      </c>
      <c r="F23" s="94">
        <v>17</v>
      </c>
      <c r="G23" s="94">
        <v>2</v>
      </c>
      <c r="H23" s="94" t="s">
        <v>235</v>
      </c>
    </row>
    <row r="24" spans="2:8">
      <c r="B24" s="94">
        <v>17</v>
      </c>
      <c r="C24" s="94" t="s">
        <v>227</v>
      </c>
      <c r="D24" s="94" t="s">
        <v>228</v>
      </c>
      <c r="E24" s="108">
        <v>12600</v>
      </c>
      <c r="F24" s="94">
        <v>21</v>
      </c>
      <c r="G24" s="94">
        <v>2</v>
      </c>
      <c r="H24" s="94" t="s">
        <v>235</v>
      </c>
    </row>
    <row r="25" spans="2:8">
      <c r="B25" s="94">
        <v>29</v>
      </c>
      <c r="C25" s="94" t="s">
        <v>230</v>
      </c>
      <c r="D25" s="94" t="s">
        <v>231</v>
      </c>
      <c r="E25" s="108">
        <v>13700</v>
      </c>
      <c r="F25" s="94">
        <v>2</v>
      </c>
      <c r="G25" s="94">
        <v>2</v>
      </c>
      <c r="H25" s="94" t="s">
        <v>236</v>
      </c>
    </row>
    <row r="26" spans="2:8">
      <c r="B26" s="94">
        <v>26</v>
      </c>
      <c r="C26" s="94" t="s">
        <v>230</v>
      </c>
      <c r="D26" s="94" t="s">
        <v>231</v>
      </c>
      <c r="E26" s="108">
        <v>13700</v>
      </c>
      <c r="F26" s="94">
        <v>4</v>
      </c>
      <c r="G26" s="94">
        <v>1</v>
      </c>
      <c r="H26" s="94" t="s">
        <v>234</v>
      </c>
    </row>
    <row r="27" spans="2:8">
      <c r="B27" s="94">
        <v>59</v>
      </c>
      <c r="C27" s="94" t="s">
        <v>230</v>
      </c>
      <c r="D27" s="94" t="s">
        <v>231</v>
      </c>
      <c r="E27" s="108">
        <v>45000</v>
      </c>
      <c r="F27" s="94">
        <v>2</v>
      </c>
      <c r="G27" s="94">
        <v>1</v>
      </c>
      <c r="H27" s="94" t="s">
        <v>234</v>
      </c>
    </row>
    <row r="28" spans="2:8">
      <c r="B28" s="94">
        <v>43</v>
      </c>
      <c r="C28" s="94" t="s">
        <v>227</v>
      </c>
      <c r="D28" s="94" t="s">
        <v>228</v>
      </c>
      <c r="E28" s="108">
        <v>22500</v>
      </c>
      <c r="F28" s="94">
        <v>5</v>
      </c>
      <c r="G28" s="94">
        <v>2</v>
      </c>
      <c r="H28" s="94" t="s">
        <v>235</v>
      </c>
    </row>
    <row r="29" spans="2:8">
      <c r="B29" s="94">
        <v>53</v>
      </c>
      <c r="C29" s="94" t="s">
        <v>230</v>
      </c>
      <c r="D29" s="94" t="s">
        <v>231</v>
      </c>
      <c r="E29" s="108">
        <v>45000</v>
      </c>
      <c r="F29" s="94">
        <v>21</v>
      </c>
      <c r="G29" s="94">
        <v>2</v>
      </c>
      <c r="H29" s="94" t="s">
        <v>235</v>
      </c>
    </row>
    <row r="30" spans="2:8">
      <c r="B30" s="94">
        <v>29</v>
      </c>
      <c r="C30" s="94" t="s">
        <v>232</v>
      </c>
      <c r="D30" s="94" t="s">
        <v>233</v>
      </c>
      <c r="E30" s="108">
        <v>14200</v>
      </c>
      <c r="F30" s="94">
        <v>18</v>
      </c>
      <c r="G30" s="94">
        <v>1</v>
      </c>
      <c r="H30" s="94" t="s">
        <v>234</v>
      </c>
    </row>
    <row r="31" spans="2:8">
      <c r="B31" s="94">
        <v>18</v>
      </c>
      <c r="C31" s="94" t="s">
        <v>224</v>
      </c>
      <c r="D31" s="94" t="s">
        <v>225</v>
      </c>
      <c r="E31" s="108">
        <v>12800</v>
      </c>
      <c r="F31" s="94">
        <v>9</v>
      </c>
      <c r="G31" s="94">
        <v>1</v>
      </c>
      <c r="H31" s="94" t="s">
        <v>234</v>
      </c>
    </row>
    <row r="32" spans="2:8">
      <c r="B32" s="94">
        <v>41</v>
      </c>
      <c r="C32" s="94" t="s">
        <v>227</v>
      </c>
      <c r="D32" s="94" t="s">
        <v>228</v>
      </c>
      <c r="E32" s="108">
        <v>22500</v>
      </c>
      <c r="F32" s="94">
        <v>7</v>
      </c>
      <c r="G32" s="94">
        <v>0</v>
      </c>
      <c r="H32" s="94" t="s">
        <v>229</v>
      </c>
    </row>
    <row r="33" spans="2:8">
      <c r="B33" s="94">
        <v>8</v>
      </c>
      <c r="C33" s="94" t="s">
        <v>230</v>
      </c>
      <c r="D33" s="94" t="s">
        <v>231</v>
      </c>
      <c r="E33" s="108">
        <v>13100</v>
      </c>
      <c r="F33" s="94">
        <v>9</v>
      </c>
      <c r="G33" s="94">
        <v>2</v>
      </c>
      <c r="H33" s="94" t="s">
        <v>235</v>
      </c>
    </row>
    <row r="34" spans="2:8">
      <c r="B34" s="94">
        <v>64</v>
      </c>
      <c r="C34" s="94" t="s">
        <v>232</v>
      </c>
      <c r="D34" s="94" t="s">
        <v>233</v>
      </c>
      <c r="E34" s="108">
        <v>43900</v>
      </c>
      <c r="F34" s="94">
        <v>20</v>
      </c>
      <c r="G34" s="94">
        <v>1</v>
      </c>
      <c r="H34" s="94" t="s">
        <v>234</v>
      </c>
    </row>
    <row r="35" spans="2:8">
      <c r="B35" s="94">
        <v>21</v>
      </c>
      <c r="C35" s="94" t="s">
        <v>232</v>
      </c>
      <c r="D35" s="94" t="s">
        <v>233</v>
      </c>
      <c r="E35" s="108">
        <v>14200</v>
      </c>
      <c r="F35" s="94">
        <v>12</v>
      </c>
      <c r="G35" s="94">
        <v>2</v>
      </c>
      <c r="H35" s="94" t="s">
        <v>235</v>
      </c>
    </row>
    <row r="36" spans="2:8">
      <c r="B36" s="94">
        <v>25</v>
      </c>
      <c r="C36" s="94" t="s">
        <v>232</v>
      </c>
      <c r="D36" s="94" t="s">
        <v>233</v>
      </c>
      <c r="E36" s="108">
        <v>14200</v>
      </c>
      <c r="F36" s="94">
        <v>21</v>
      </c>
      <c r="G36" s="94">
        <v>0</v>
      </c>
      <c r="H36" s="94" t="s">
        <v>229</v>
      </c>
    </row>
    <row r="37" spans="2:8">
      <c r="B37" s="94">
        <v>53</v>
      </c>
      <c r="C37" s="94" t="s">
        <v>232</v>
      </c>
      <c r="D37" s="94" t="s">
        <v>233</v>
      </c>
      <c r="E37" s="108">
        <v>34900</v>
      </c>
      <c r="F37" s="94">
        <v>23</v>
      </c>
      <c r="G37" s="94">
        <v>0</v>
      </c>
      <c r="H37" s="94" t="s">
        <v>229</v>
      </c>
    </row>
    <row r="38" spans="2:8">
      <c r="B38" s="94">
        <v>59</v>
      </c>
      <c r="C38" s="94" t="s">
        <v>232</v>
      </c>
      <c r="D38" s="94" t="s">
        <v>233</v>
      </c>
      <c r="E38" s="108">
        <v>34900</v>
      </c>
      <c r="F38" s="94">
        <v>9</v>
      </c>
      <c r="G38" s="94">
        <v>1</v>
      </c>
      <c r="H38" s="94" t="s">
        <v>234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M43"/>
  <sheetViews>
    <sheetView topLeftCell="B1" workbookViewId="0">
      <selection activeCell="H1" sqref="H1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>
      <c r="B2" s="109" t="s">
        <v>237</v>
      </c>
      <c r="C2" s="109" t="s">
        <v>238</v>
      </c>
      <c r="D2" s="109" t="s">
        <v>239</v>
      </c>
      <c r="E2" s="109" t="s">
        <v>240</v>
      </c>
      <c r="F2" s="109" t="s">
        <v>241</v>
      </c>
      <c r="G2" s="109" t="s">
        <v>242</v>
      </c>
      <c r="I2" s="112" t="s">
        <v>1010</v>
      </c>
    </row>
    <row r="3" spans="2:13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  <c r="I3" t="str">
        <f>고급필터5!M2</f>
        <v>조건</v>
      </c>
    </row>
    <row r="4" spans="2:13">
      <c r="B4" s="29" t="s">
        <v>246</v>
      </c>
      <c r="C4" s="29" t="s">
        <v>247</v>
      </c>
      <c r="D4" s="94">
        <v>2015</v>
      </c>
      <c r="E4" s="94" t="s">
        <v>245</v>
      </c>
      <c r="F4" s="94" t="s">
        <v>318</v>
      </c>
      <c r="G4" s="94"/>
    </row>
    <row r="5" spans="2:13">
      <c r="B5" s="29" t="s">
        <v>248</v>
      </c>
      <c r="C5" s="29" t="s">
        <v>249</v>
      </c>
      <c r="D5" s="94">
        <v>2016</v>
      </c>
      <c r="E5" s="94" t="s">
        <v>250</v>
      </c>
      <c r="F5" s="94" t="s">
        <v>251</v>
      </c>
      <c r="G5" s="94" t="s">
        <v>321</v>
      </c>
    </row>
    <row r="6" spans="2:13">
      <c r="B6" s="29" t="s">
        <v>252</v>
      </c>
      <c r="C6" s="29" t="s">
        <v>253</v>
      </c>
      <c r="D6" s="94">
        <v>2016</v>
      </c>
      <c r="E6" s="94" t="s">
        <v>250</v>
      </c>
      <c r="F6" s="94" t="s">
        <v>251</v>
      </c>
      <c r="G6" s="94"/>
      <c r="I6" s="109" t="s">
        <v>240</v>
      </c>
      <c r="J6" s="109" t="s">
        <v>241</v>
      </c>
      <c r="K6" s="109" t="s">
        <v>237</v>
      </c>
      <c r="L6" s="109" t="s">
        <v>238</v>
      </c>
      <c r="M6" s="109" t="s">
        <v>242</v>
      </c>
    </row>
    <row r="7" spans="2:13">
      <c r="B7" s="29" t="s">
        <v>254</v>
      </c>
      <c r="C7" s="29" t="s">
        <v>255</v>
      </c>
      <c r="D7" s="94">
        <v>2015</v>
      </c>
      <c r="E7" s="94" t="s">
        <v>250</v>
      </c>
      <c r="F7" s="94" t="s">
        <v>322</v>
      </c>
      <c r="G7" s="94"/>
      <c r="I7" s="94" t="s">
        <v>250</v>
      </c>
      <c r="J7" s="94" t="s">
        <v>251</v>
      </c>
      <c r="K7" s="29" t="s">
        <v>248</v>
      </c>
      <c r="L7" s="29" t="s">
        <v>249</v>
      </c>
      <c r="M7" s="94" t="s">
        <v>321</v>
      </c>
    </row>
    <row r="8" spans="2:13">
      <c r="B8" s="29" t="s">
        <v>256</v>
      </c>
      <c r="C8" s="29" t="s">
        <v>257</v>
      </c>
      <c r="D8" s="94">
        <v>2016</v>
      </c>
      <c r="E8" s="94" t="s">
        <v>258</v>
      </c>
      <c r="F8" s="94" t="s">
        <v>323</v>
      </c>
      <c r="G8" s="94"/>
      <c r="I8" s="94" t="s">
        <v>261</v>
      </c>
      <c r="J8" s="94" t="s">
        <v>324</v>
      </c>
      <c r="K8" s="29" t="s">
        <v>259</v>
      </c>
      <c r="L8" s="29" t="s">
        <v>260</v>
      </c>
      <c r="M8" s="94" t="s">
        <v>321</v>
      </c>
    </row>
    <row r="9" spans="2:13">
      <c r="B9" s="29" t="s">
        <v>259</v>
      </c>
      <c r="C9" s="29" t="s">
        <v>260</v>
      </c>
      <c r="D9" s="94">
        <v>2015</v>
      </c>
      <c r="E9" s="94" t="s">
        <v>261</v>
      </c>
      <c r="F9" s="94" t="s">
        <v>324</v>
      </c>
      <c r="G9" s="94" t="s">
        <v>321</v>
      </c>
      <c r="I9" s="94" t="s">
        <v>274</v>
      </c>
      <c r="J9" s="94" t="s">
        <v>275</v>
      </c>
      <c r="K9" s="29" t="s">
        <v>329</v>
      </c>
      <c r="L9" s="29" t="s">
        <v>273</v>
      </c>
      <c r="M9" s="94" t="s">
        <v>330</v>
      </c>
    </row>
    <row r="10" spans="2:13">
      <c r="B10" s="29" t="s">
        <v>262</v>
      </c>
      <c r="C10" s="29" t="s">
        <v>263</v>
      </c>
      <c r="D10" s="94">
        <v>2016</v>
      </c>
      <c r="E10" s="94" t="s">
        <v>261</v>
      </c>
      <c r="F10" s="94" t="s">
        <v>326</v>
      </c>
      <c r="G10" s="94"/>
      <c r="I10" s="94" t="s">
        <v>286</v>
      </c>
      <c r="J10" s="94" t="s">
        <v>288</v>
      </c>
      <c r="K10" s="29" t="s">
        <v>342</v>
      </c>
      <c r="L10" s="29" t="s">
        <v>287</v>
      </c>
      <c r="M10" s="94" t="s">
        <v>330</v>
      </c>
    </row>
    <row r="11" spans="2:13">
      <c r="B11" s="29" t="s">
        <v>264</v>
      </c>
      <c r="C11" s="29" t="s">
        <v>265</v>
      </c>
      <c r="D11" s="94">
        <v>2015</v>
      </c>
      <c r="E11" s="94" t="s">
        <v>261</v>
      </c>
      <c r="F11" s="94" t="s">
        <v>266</v>
      </c>
      <c r="G11" s="94"/>
      <c r="I11" s="94" t="s">
        <v>299</v>
      </c>
      <c r="J11" s="94" t="s">
        <v>361</v>
      </c>
      <c r="K11" s="29" t="s">
        <v>297</v>
      </c>
      <c r="L11" s="29" t="s">
        <v>298</v>
      </c>
      <c r="M11" s="94" t="s">
        <v>362</v>
      </c>
    </row>
    <row r="12" spans="2:13">
      <c r="B12" s="29" t="s">
        <v>267</v>
      </c>
      <c r="C12" s="29" t="s">
        <v>327</v>
      </c>
      <c r="D12" s="94">
        <v>2013</v>
      </c>
      <c r="E12" s="94" t="s">
        <v>268</v>
      </c>
      <c r="F12" s="94" t="s">
        <v>328</v>
      </c>
      <c r="G12" s="94"/>
      <c r="I12" s="94" t="s">
        <v>299</v>
      </c>
      <c r="J12" s="94" t="s">
        <v>361</v>
      </c>
      <c r="K12" s="29" t="s">
        <v>363</v>
      </c>
      <c r="L12" s="29" t="s">
        <v>298</v>
      </c>
      <c r="M12" s="94" t="s">
        <v>362</v>
      </c>
    </row>
    <row r="13" spans="2:13">
      <c r="B13" s="29" t="s">
        <v>269</v>
      </c>
      <c r="C13" s="29" t="s">
        <v>270</v>
      </c>
      <c r="D13" s="94">
        <v>2012</v>
      </c>
      <c r="E13" s="94" t="s">
        <v>271</v>
      </c>
      <c r="F13" s="94" t="s">
        <v>272</v>
      </c>
      <c r="G13" s="94"/>
      <c r="I13" s="94" t="s">
        <v>311</v>
      </c>
      <c r="J13" s="94" t="s">
        <v>380</v>
      </c>
      <c r="K13" s="29" t="s">
        <v>312</v>
      </c>
      <c r="L13" s="29" t="s">
        <v>313</v>
      </c>
      <c r="M13" s="94" t="s">
        <v>381</v>
      </c>
    </row>
    <row r="14" spans="2:13">
      <c r="B14" s="29" t="s">
        <v>329</v>
      </c>
      <c r="C14" s="29" t="s">
        <v>273</v>
      </c>
      <c r="D14" s="94">
        <v>2016</v>
      </c>
      <c r="E14" s="94" t="s">
        <v>274</v>
      </c>
      <c r="F14" s="94" t="s">
        <v>275</v>
      </c>
      <c r="G14" s="94" t="s">
        <v>330</v>
      </c>
      <c r="I14" s="94" t="s">
        <v>316</v>
      </c>
      <c r="J14" s="94" t="s">
        <v>382</v>
      </c>
      <c r="K14" s="29" t="s">
        <v>314</v>
      </c>
      <c r="L14" s="29" t="s">
        <v>315</v>
      </c>
      <c r="M14" s="94" t="s">
        <v>381</v>
      </c>
    </row>
    <row r="15" spans="2:13">
      <c r="B15" s="29" t="s">
        <v>276</v>
      </c>
      <c r="C15" s="29" t="s">
        <v>277</v>
      </c>
      <c r="D15" s="94">
        <v>2016</v>
      </c>
      <c r="E15" s="94" t="s">
        <v>274</v>
      </c>
      <c r="F15" s="94" t="s">
        <v>331</v>
      </c>
      <c r="G15" s="94"/>
    </row>
    <row r="16" spans="2:13">
      <c r="B16" s="29" t="s">
        <v>278</v>
      </c>
      <c r="C16" s="29" t="s">
        <v>279</v>
      </c>
      <c r="D16" s="94">
        <v>2014</v>
      </c>
      <c r="E16" s="94" t="s">
        <v>280</v>
      </c>
      <c r="F16" s="94" t="s">
        <v>332</v>
      </c>
      <c r="G16" s="94"/>
    </row>
    <row r="17" spans="2:7">
      <c r="B17" s="29" t="s">
        <v>281</v>
      </c>
      <c r="C17" s="29" t="s">
        <v>282</v>
      </c>
      <c r="D17" s="94">
        <v>2015</v>
      </c>
      <c r="E17" s="94" t="s">
        <v>280</v>
      </c>
      <c r="F17" s="94" t="s">
        <v>333</v>
      </c>
      <c r="G17" s="94"/>
    </row>
    <row r="18" spans="2:7">
      <c r="B18" s="29" t="s">
        <v>334</v>
      </c>
      <c r="C18" s="29" t="s">
        <v>335</v>
      </c>
      <c r="D18" s="94">
        <v>2016</v>
      </c>
      <c r="E18" s="94" t="s">
        <v>283</v>
      </c>
      <c r="F18" s="94" t="s">
        <v>272</v>
      </c>
      <c r="G18" s="94"/>
    </row>
    <row r="19" spans="2:7">
      <c r="B19" s="29" t="s">
        <v>337</v>
      </c>
      <c r="C19" s="29" t="s">
        <v>284</v>
      </c>
      <c r="D19" s="94">
        <v>2016</v>
      </c>
      <c r="E19" s="94" t="s">
        <v>285</v>
      </c>
      <c r="F19" s="94" t="s">
        <v>338</v>
      </c>
      <c r="G19" s="94"/>
    </row>
    <row r="20" spans="2:7">
      <c r="B20" s="29" t="s">
        <v>339</v>
      </c>
      <c r="C20" s="29" t="s">
        <v>340</v>
      </c>
      <c r="D20" s="94">
        <v>2015</v>
      </c>
      <c r="E20" s="94" t="s">
        <v>286</v>
      </c>
      <c r="F20" s="94" t="s">
        <v>341</v>
      </c>
      <c r="G20" s="94"/>
    </row>
    <row r="21" spans="2:7">
      <c r="B21" s="29" t="s">
        <v>342</v>
      </c>
      <c r="C21" s="29" t="s">
        <v>287</v>
      </c>
      <c r="D21" s="94">
        <v>2015</v>
      </c>
      <c r="E21" s="94" t="s">
        <v>286</v>
      </c>
      <c r="F21" s="94" t="s">
        <v>288</v>
      </c>
      <c r="G21" s="94" t="s">
        <v>330</v>
      </c>
    </row>
    <row r="22" spans="2:7">
      <c r="B22" s="29" t="s">
        <v>344</v>
      </c>
      <c r="C22" s="29" t="s">
        <v>345</v>
      </c>
      <c r="D22" s="94">
        <v>2014</v>
      </c>
      <c r="E22" s="94" t="s">
        <v>286</v>
      </c>
      <c r="F22" s="94" t="s">
        <v>346</v>
      </c>
      <c r="G22" s="94"/>
    </row>
    <row r="23" spans="2:7">
      <c r="B23" s="29" t="s">
        <v>347</v>
      </c>
      <c r="C23" s="29" t="s">
        <v>348</v>
      </c>
      <c r="D23" s="94">
        <v>2016</v>
      </c>
      <c r="E23" s="94" t="s">
        <v>289</v>
      </c>
      <c r="F23" s="94" t="s">
        <v>349</v>
      </c>
      <c r="G23" s="94"/>
    </row>
    <row r="24" spans="2:7">
      <c r="B24" s="29" t="s">
        <v>350</v>
      </c>
      <c r="C24" s="29" t="s">
        <v>351</v>
      </c>
      <c r="D24" s="94">
        <v>2016</v>
      </c>
      <c r="E24" s="94" t="s">
        <v>290</v>
      </c>
      <c r="F24" s="94" t="s">
        <v>352</v>
      </c>
      <c r="G24" s="94"/>
    </row>
    <row r="25" spans="2:7">
      <c r="B25" s="29" t="s">
        <v>291</v>
      </c>
      <c r="C25" s="29" t="s">
        <v>353</v>
      </c>
      <c r="D25" s="94">
        <v>2013</v>
      </c>
      <c r="E25" s="94" t="s">
        <v>292</v>
      </c>
      <c r="F25" s="94" t="s">
        <v>354</v>
      </c>
      <c r="G25" s="94"/>
    </row>
    <row r="26" spans="2:7">
      <c r="B26" s="29" t="s">
        <v>355</v>
      </c>
      <c r="C26" s="29" t="s">
        <v>293</v>
      </c>
      <c r="D26" s="94">
        <v>2014</v>
      </c>
      <c r="E26" s="94" t="s">
        <v>292</v>
      </c>
      <c r="F26" s="94" t="s">
        <v>354</v>
      </c>
      <c r="G26" s="94"/>
    </row>
    <row r="27" spans="2:7">
      <c r="B27" s="29" t="s">
        <v>356</v>
      </c>
      <c r="C27" s="29" t="s">
        <v>357</v>
      </c>
      <c r="D27" s="94">
        <v>2016</v>
      </c>
      <c r="E27" s="94" t="s">
        <v>292</v>
      </c>
      <c r="F27" s="94" t="s">
        <v>358</v>
      </c>
      <c r="G27" s="94"/>
    </row>
    <row r="28" spans="2:7">
      <c r="B28" s="29" t="s">
        <v>359</v>
      </c>
      <c r="C28" s="29" t="s">
        <v>360</v>
      </c>
      <c r="D28" s="94">
        <v>2015</v>
      </c>
      <c r="E28" s="94" t="s">
        <v>294</v>
      </c>
      <c r="F28" s="94" t="s">
        <v>349</v>
      </c>
      <c r="G28" s="94"/>
    </row>
    <row r="29" spans="2:7">
      <c r="B29" s="29" t="s">
        <v>295</v>
      </c>
      <c r="C29" s="29" t="s">
        <v>296</v>
      </c>
      <c r="D29" s="94">
        <v>2016</v>
      </c>
      <c r="E29" s="94" t="s">
        <v>294</v>
      </c>
      <c r="F29" s="94" t="s">
        <v>331</v>
      </c>
      <c r="G29" s="94"/>
    </row>
    <row r="30" spans="2:7">
      <c r="B30" s="29" t="s">
        <v>297</v>
      </c>
      <c r="C30" s="29" t="s">
        <v>298</v>
      </c>
      <c r="D30" s="94">
        <v>2012</v>
      </c>
      <c r="E30" s="94" t="s">
        <v>299</v>
      </c>
      <c r="F30" s="94" t="s">
        <v>361</v>
      </c>
      <c r="G30" s="94" t="s">
        <v>362</v>
      </c>
    </row>
    <row r="31" spans="2:7">
      <c r="B31" s="29" t="s">
        <v>363</v>
      </c>
      <c r="C31" s="29" t="s">
        <v>298</v>
      </c>
      <c r="D31" s="94">
        <v>2009</v>
      </c>
      <c r="E31" s="94" t="s">
        <v>299</v>
      </c>
      <c r="F31" s="94" t="s">
        <v>361</v>
      </c>
      <c r="G31" s="94" t="s">
        <v>362</v>
      </c>
    </row>
    <row r="32" spans="2:7">
      <c r="B32" s="29" t="s">
        <v>300</v>
      </c>
      <c r="C32" s="29" t="s">
        <v>301</v>
      </c>
      <c r="D32" s="94">
        <v>2015</v>
      </c>
      <c r="E32" s="94" t="s">
        <v>302</v>
      </c>
      <c r="F32" s="94" t="s">
        <v>365</v>
      </c>
      <c r="G32" s="94"/>
    </row>
    <row r="33" spans="2:7">
      <c r="B33" s="29" t="s">
        <v>366</v>
      </c>
      <c r="C33" s="29" t="s">
        <v>303</v>
      </c>
      <c r="D33" s="94">
        <v>2015</v>
      </c>
      <c r="E33" s="94" t="s">
        <v>302</v>
      </c>
      <c r="F33" s="94" t="s">
        <v>367</v>
      </c>
      <c r="G33" s="94"/>
    </row>
    <row r="34" spans="2:7">
      <c r="B34" s="29" t="s">
        <v>368</v>
      </c>
      <c r="C34" s="29" t="s">
        <v>304</v>
      </c>
      <c r="D34" s="94">
        <v>2015</v>
      </c>
      <c r="E34" s="94" t="s">
        <v>302</v>
      </c>
      <c r="F34" s="94" t="s">
        <v>367</v>
      </c>
      <c r="G34" s="94"/>
    </row>
    <row r="35" spans="2:7">
      <c r="B35" s="29" t="s">
        <v>369</v>
      </c>
      <c r="C35" s="29" t="s">
        <v>305</v>
      </c>
      <c r="D35" s="94">
        <v>2015</v>
      </c>
      <c r="E35" s="94" t="s">
        <v>302</v>
      </c>
      <c r="F35" s="94" t="s">
        <v>370</v>
      </c>
      <c r="G35" s="94"/>
    </row>
    <row r="36" spans="2:7">
      <c r="B36" s="29" t="s">
        <v>306</v>
      </c>
      <c r="C36" s="29" t="s">
        <v>307</v>
      </c>
      <c r="D36" s="94">
        <v>2016</v>
      </c>
      <c r="E36" s="94" t="s">
        <v>302</v>
      </c>
      <c r="F36" s="94" t="s">
        <v>371</v>
      </c>
      <c r="G36" s="94"/>
    </row>
    <row r="37" spans="2:7">
      <c r="B37" s="29" t="s">
        <v>308</v>
      </c>
      <c r="C37" s="29" t="s">
        <v>309</v>
      </c>
      <c r="D37" s="94">
        <v>2016</v>
      </c>
      <c r="E37" s="94" t="s">
        <v>302</v>
      </c>
      <c r="F37" s="94" t="s">
        <v>371</v>
      </c>
      <c r="G37" s="94"/>
    </row>
    <row r="38" spans="2:7">
      <c r="B38" s="29" t="s">
        <v>372</v>
      </c>
      <c r="C38" s="29" t="s">
        <v>373</v>
      </c>
      <c r="D38" s="94">
        <v>2012</v>
      </c>
      <c r="E38" s="94" t="s">
        <v>302</v>
      </c>
      <c r="F38" s="94" t="s">
        <v>374</v>
      </c>
      <c r="G38" s="94"/>
    </row>
    <row r="39" spans="2:7">
      <c r="B39" s="29" t="s">
        <v>375</v>
      </c>
      <c r="C39" s="29" t="s">
        <v>310</v>
      </c>
      <c r="D39" s="94">
        <v>2011</v>
      </c>
      <c r="E39" s="94" t="s">
        <v>302</v>
      </c>
      <c r="F39" s="94" t="s">
        <v>376</v>
      </c>
      <c r="G39" s="94" t="s">
        <v>377</v>
      </c>
    </row>
    <row r="40" spans="2:7">
      <c r="B40" s="29" t="s">
        <v>378</v>
      </c>
      <c r="C40" s="29" t="s">
        <v>379</v>
      </c>
      <c r="D40" s="94">
        <v>2013</v>
      </c>
      <c r="E40" s="94" t="s">
        <v>311</v>
      </c>
      <c r="F40" s="94" t="s">
        <v>376</v>
      </c>
      <c r="G40" s="94"/>
    </row>
    <row r="41" spans="2:7">
      <c r="B41" s="29" t="s">
        <v>312</v>
      </c>
      <c r="C41" s="29" t="s">
        <v>313</v>
      </c>
      <c r="D41" s="94">
        <v>2014</v>
      </c>
      <c r="E41" s="94" t="s">
        <v>311</v>
      </c>
      <c r="F41" s="94" t="s">
        <v>380</v>
      </c>
      <c r="G41" s="94" t="s">
        <v>381</v>
      </c>
    </row>
    <row r="42" spans="2:7">
      <c r="B42" s="29" t="s">
        <v>314</v>
      </c>
      <c r="C42" s="29" t="s">
        <v>315</v>
      </c>
      <c r="D42" s="94">
        <v>2011</v>
      </c>
      <c r="E42" s="94" t="s">
        <v>316</v>
      </c>
      <c r="F42" s="94" t="s">
        <v>382</v>
      </c>
      <c r="G42" s="94" t="s">
        <v>381</v>
      </c>
    </row>
    <row r="43" spans="2:7">
      <c r="B43" s="29" t="s">
        <v>384</v>
      </c>
      <c r="C43" s="29" t="s">
        <v>385</v>
      </c>
      <c r="D43" s="94">
        <v>2014</v>
      </c>
      <c r="E43" s="94" t="s">
        <v>317</v>
      </c>
      <c r="F43" s="94" t="s">
        <v>386</v>
      </c>
      <c r="G43" s="9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2:M43"/>
  <sheetViews>
    <sheetView topLeftCell="C1" workbookViewId="0">
      <selection activeCell="I3" sqref="I3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  <col min="9" max="9" width="10.5625" bestFit="1" customWidth="1"/>
    <col min="10" max="10" width="10.0625" bestFit="1" customWidth="1"/>
    <col min="11" max="11" width="33.625" bestFit="1" customWidth="1"/>
    <col min="12" max="12" width="13.9375" bestFit="1" customWidth="1"/>
    <col min="13" max="13" width="13.0625" bestFit="1" customWidth="1"/>
  </cols>
  <sheetData>
    <row r="2" spans="2:13">
      <c r="B2" s="109" t="s">
        <v>237</v>
      </c>
      <c r="C2" s="109" t="s">
        <v>238</v>
      </c>
      <c r="D2" s="109" t="s">
        <v>239</v>
      </c>
      <c r="E2" s="109" t="s">
        <v>240</v>
      </c>
      <c r="F2" s="109" t="s">
        <v>241</v>
      </c>
      <c r="G2" s="109" t="s">
        <v>242</v>
      </c>
      <c r="I2" s="202" t="s">
        <v>1015</v>
      </c>
    </row>
    <row r="3" spans="2:13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  <c r="I3" t="b">
        <f>AND(NOT(ISBLANK(G3)),G3&lt;&gt;"품절도서")</f>
        <v>0</v>
      </c>
    </row>
    <row r="4" spans="2:13">
      <c r="B4" s="29" t="s">
        <v>246</v>
      </c>
      <c r="C4" s="29" t="s">
        <v>247</v>
      </c>
      <c r="D4" s="94">
        <v>2015</v>
      </c>
      <c r="E4" s="94" t="s">
        <v>245</v>
      </c>
      <c r="F4" s="94" t="s">
        <v>319</v>
      </c>
      <c r="G4" s="94"/>
    </row>
    <row r="5" spans="2:13">
      <c r="B5" s="29" t="s">
        <v>248</v>
      </c>
      <c r="C5" s="29" t="s">
        <v>249</v>
      </c>
      <c r="D5" s="94">
        <v>2016</v>
      </c>
      <c r="E5" s="94" t="s">
        <v>250</v>
      </c>
      <c r="F5" s="94" t="s">
        <v>320</v>
      </c>
      <c r="G5" s="94" t="s">
        <v>321</v>
      </c>
    </row>
    <row r="6" spans="2:13">
      <c r="B6" s="29" t="s">
        <v>252</v>
      </c>
      <c r="C6" s="29" t="s">
        <v>253</v>
      </c>
      <c r="D6" s="94">
        <v>2016</v>
      </c>
      <c r="E6" s="94" t="s">
        <v>250</v>
      </c>
      <c r="F6" s="94" t="s">
        <v>251</v>
      </c>
      <c r="G6" s="94"/>
      <c r="I6" t="s">
        <v>1020</v>
      </c>
      <c r="J6" s="203" t="s">
        <v>1021</v>
      </c>
      <c r="K6" s="203" t="s">
        <v>1022</v>
      </c>
      <c r="L6" s="203" t="s">
        <v>1023</v>
      </c>
      <c r="M6" s="203" t="s">
        <v>1024</v>
      </c>
    </row>
    <row r="7" spans="2:13">
      <c r="B7" s="29" t="s">
        <v>254</v>
      </c>
      <c r="C7" s="29" t="s">
        <v>255</v>
      </c>
      <c r="D7" s="94">
        <v>2015</v>
      </c>
      <c r="E7" s="94" t="s">
        <v>250</v>
      </c>
      <c r="F7" s="94" t="s">
        <v>322</v>
      </c>
      <c r="G7" s="94"/>
      <c r="I7" s="94" t="s">
        <v>250</v>
      </c>
      <c r="J7" s="94" t="s">
        <v>251</v>
      </c>
      <c r="K7" s="29" t="s">
        <v>248</v>
      </c>
      <c r="L7" s="29" t="s">
        <v>249</v>
      </c>
      <c r="M7" s="94" t="s">
        <v>321</v>
      </c>
    </row>
    <row r="8" spans="2:13">
      <c r="B8" s="29" t="s">
        <v>256</v>
      </c>
      <c r="C8" s="29" t="s">
        <v>257</v>
      </c>
      <c r="D8" s="94">
        <v>2016</v>
      </c>
      <c r="E8" s="94" t="s">
        <v>258</v>
      </c>
      <c r="F8" s="94" t="s">
        <v>323</v>
      </c>
      <c r="G8" s="94"/>
      <c r="I8" s="94" t="s">
        <v>261</v>
      </c>
      <c r="J8" s="94" t="s">
        <v>324</v>
      </c>
      <c r="K8" s="29" t="s">
        <v>259</v>
      </c>
      <c r="L8" s="29" t="s">
        <v>260</v>
      </c>
      <c r="M8" s="94" t="s">
        <v>321</v>
      </c>
    </row>
    <row r="9" spans="2:13">
      <c r="B9" s="29" t="s">
        <v>259</v>
      </c>
      <c r="C9" s="29" t="s">
        <v>260</v>
      </c>
      <c r="D9" s="94">
        <v>2015</v>
      </c>
      <c r="E9" s="94" t="s">
        <v>261</v>
      </c>
      <c r="F9" s="94" t="s">
        <v>324</v>
      </c>
      <c r="G9" s="94" t="s">
        <v>325</v>
      </c>
      <c r="I9" s="94" t="s">
        <v>274</v>
      </c>
      <c r="J9" s="94" t="s">
        <v>275</v>
      </c>
      <c r="K9" s="29" t="s">
        <v>329</v>
      </c>
      <c r="L9" s="29" t="s">
        <v>273</v>
      </c>
      <c r="M9" s="94" t="s">
        <v>330</v>
      </c>
    </row>
    <row r="10" spans="2:13">
      <c r="B10" s="29" t="s">
        <v>262</v>
      </c>
      <c r="C10" s="29" t="s">
        <v>263</v>
      </c>
      <c r="D10" s="94">
        <v>2016</v>
      </c>
      <c r="E10" s="94" t="s">
        <v>261</v>
      </c>
      <c r="F10" s="94" t="s">
        <v>326</v>
      </c>
      <c r="G10" s="94"/>
      <c r="I10" s="94" t="s">
        <v>286</v>
      </c>
      <c r="J10" s="94" t="s">
        <v>288</v>
      </c>
      <c r="K10" s="29" t="s">
        <v>342</v>
      </c>
      <c r="L10" s="29" t="s">
        <v>287</v>
      </c>
      <c r="M10" s="94" t="s">
        <v>330</v>
      </c>
    </row>
    <row r="11" spans="2:13">
      <c r="B11" s="29" t="s">
        <v>264</v>
      </c>
      <c r="C11" s="29" t="s">
        <v>265</v>
      </c>
      <c r="D11" s="94">
        <v>2015</v>
      </c>
      <c r="E11" s="94" t="s">
        <v>261</v>
      </c>
      <c r="F11" s="94" t="s">
        <v>266</v>
      </c>
      <c r="G11" s="94"/>
      <c r="I11" s="94" t="s">
        <v>299</v>
      </c>
      <c r="J11" s="94" t="s">
        <v>361</v>
      </c>
      <c r="K11" s="29" t="s">
        <v>297</v>
      </c>
      <c r="L11" s="29" t="s">
        <v>298</v>
      </c>
      <c r="M11" s="94" t="s">
        <v>362</v>
      </c>
    </row>
    <row r="12" spans="2:13">
      <c r="B12" s="29" t="s">
        <v>267</v>
      </c>
      <c r="C12" s="29" t="s">
        <v>327</v>
      </c>
      <c r="D12" s="94">
        <v>2013</v>
      </c>
      <c r="E12" s="94" t="s">
        <v>268</v>
      </c>
      <c r="F12" s="94" t="s">
        <v>328</v>
      </c>
      <c r="G12" s="94"/>
      <c r="I12" s="94" t="s">
        <v>299</v>
      </c>
      <c r="J12" s="94" t="s">
        <v>361</v>
      </c>
      <c r="K12" s="29" t="s">
        <v>363</v>
      </c>
      <c r="L12" s="29" t="s">
        <v>298</v>
      </c>
      <c r="M12" s="94" t="s">
        <v>362</v>
      </c>
    </row>
    <row r="13" spans="2:13">
      <c r="B13" s="29" t="s">
        <v>269</v>
      </c>
      <c r="C13" s="29" t="s">
        <v>270</v>
      </c>
      <c r="D13" s="94">
        <v>2012</v>
      </c>
      <c r="E13" s="94" t="s">
        <v>271</v>
      </c>
      <c r="F13" s="94" t="s">
        <v>272</v>
      </c>
      <c r="G13" s="94"/>
      <c r="I13" s="94" t="s">
        <v>311</v>
      </c>
      <c r="J13" s="94" t="s">
        <v>380</v>
      </c>
      <c r="K13" s="29" t="s">
        <v>312</v>
      </c>
      <c r="L13" s="29" t="s">
        <v>313</v>
      </c>
      <c r="M13" s="94" t="s">
        <v>381</v>
      </c>
    </row>
    <row r="14" spans="2:13">
      <c r="B14" s="29" t="s">
        <v>329</v>
      </c>
      <c r="C14" s="29" t="s">
        <v>273</v>
      </c>
      <c r="D14" s="94">
        <v>2016</v>
      </c>
      <c r="E14" s="94" t="s">
        <v>274</v>
      </c>
      <c r="F14" s="94" t="s">
        <v>275</v>
      </c>
      <c r="G14" s="94" t="s">
        <v>330</v>
      </c>
      <c r="I14" s="94" t="s">
        <v>316</v>
      </c>
      <c r="J14" s="94" t="s">
        <v>382</v>
      </c>
      <c r="K14" s="29" t="s">
        <v>314</v>
      </c>
      <c r="L14" s="29" t="s">
        <v>315</v>
      </c>
      <c r="M14" s="94" t="s">
        <v>381</v>
      </c>
    </row>
    <row r="15" spans="2:13">
      <c r="B15" s="29" t="s">
        <v>276</v>
      </c>
      <c r="C15" s="29" t="s">
        <v>277</v>
      </c>
      <c r="D15" s="94">
        <v>2016</v>
      </c>
      <c r="E15" s="94" t="s">
        <v>274</v>
      </c>
      <c r="F15" s="94" t="s">
        <v>331</v>
      </c>
      <c r="G15" s="94"/>
    </row>
    <row r="16" spans="2:13">
      <c r="B16" s="29" t="s">
        <v>278</v>
      </c>
      <c r="C16" s="29" t="s">
        <v>279</v>
      </c>
      <c r="D16" s="94">
        <v>2014</v>
      </c>
      <c r="E16" s="94" t="s">
        <v>280</v>
      </c>
      <c r="F16" s="94" t="s">
        <v>332</v>
      </c>
      <c r="G16" s="94"/>
    </row>
    <row r="17" spans="2:7">
      <c r="B17" s="29" t="s">
        <v>281</v>
      </c>
      <c r="C17" s="29" t="s">
        <v>282</v>
      </c>
      <c r="D17" s="94">
        <v>2015</v>
      </c>
      <c r="E17" s="94" t="s">
        <v>280</v>
      </c>
      <c r="F17" s="94" t="s">
        <v>333</v>
      </c>
      <c r="G17" s="94"/>
    </row>
    <row r="18" spans="2:7">
      <c r="B18" s="29" t="s">
        <v>334</v>
      </c>
      <c r="C18" s="29" t="s">
        <v>335</v>
      </c>
      <c r="D18" s="94">
        <v>2016</v>
      </c>
      <c r="E18" s="94" t="s">
        <v>283</v>
      </c>
      <c r="F18" s="94" t="s">
        <v>336</v>
      </c>
      <c r="G18" s="94"/>
    </row>
    <row r="19" spans="2:7">
      <c r="B19" s="29" t="s">
        <v>337</v>
      </c>
      <c r="C19" s="29" t="s">
        <v>284</v>
      </c>
      <c r="D19" s="94">
        <v>2016</v>
      </c>
      <c r="E19" s="94" t="s">
        <v>285</v>
      </c>
      <c r="F19" s="94" t="s">
        <v>338</v>
      </c>
      <c r="G19" s="94"/>
    </row>
    <row r="20" spans="2:7">
      <c r="B20" s="29" t="s">
        <v>339</v>
      </c>
      <c r="C20" s="29" t="s">
        <v>340</v>
      </c>
      <c r="D20" s="94">
        <v>2015</v>
      </c>
      <c r="E20" s="94" t="s">
        <v>286</v>
      </c>
      <c r="F20" s="94" t="s">
        <v>341</v>
      </c>
      <c r="G20" s="94"/>
    </row>
    <row r="21" spans="2:7">
      <c r="B21" s="29" t="s">
        <v>342</v>
      </c>
      <c r="C21" s="29" t="s">
        <v>287</v>
      </c>
      <c r="D21" s="94">
        <v>2015</v>
      </c>
      <c r="E21" s="94" t="s">
        <v>286</v>
      </c>
      <c r="F21" s="94" t="s">
        <v>288</v>
      </c>
      <c r="G21" s="94" t="s">
        <v>343</v>
      </c>
    </row>
    <row r="22" spans="2:7">
      <c r="B22" s="29" t="s">
        <v>344</v>
      </c>
      <c r="C22" s="29" t="s">
        <v>345</v>
      </c>
      <c r="D22" s="94">
        <v>2014</v>
      </c>
      <c r="E22" s="94" t="s">
        <v>286</v>
      </c>
      <c r="F22" s="94" t="s">
        <v>346</v>
      </c>
      <c r="G22" s="94"/>
    </row>
    <row r="23" spans="2:7">
      <c r="B23" s="29" t="s">
        <v>347</v>
      </c>
      <c r="C23" s="29" t="s">
        <v>348</v>
      </c>
      <c r="D23" s="94">
        <v>2016</v>
      </c>
      <c r="E23" s="94" t="s">
        <v>289</v>
      </c>
      <c r="F23" s="94" t="s">
        <v>349</v>
      </c>
      <c r="G23" s="94"/>
    </row>
    <row r="24" spans="2:7">
      <c r="B24" s="29" t="s">
        <v>350</v>
      </c>
      <c r="C24" s="29" t="s">
        <v>351</v>
      </c>
      <c r="D24" s="94">
        <v>2016</v>
      </c>
      <c r="E24" s="94" t="s">
        <v>290</v>
      </c>
      <c r="F24" s="94" t="s">
        <v>352</v>
      </c>
      <c r="G24" s="94"/>
    </row>
    <row r="25" spans="2:7">
      <c r="B25" s="29" t="s">
        <v>291</v>
      </c>
      <c r="C25" s="29" t="s">
        <v>353</v>
      </c>
      <c r="D25" s="94">
        <v>2013</v>
      </c>
      <c r="E25" s="94" t="s">
        <v>292</v>
      </c>
      <c r="F25" s="94" t="s">
        <v>354</v>
      </c>
      <c r="G25" s="94"/>
    </row>
    <row r="26" spans="2:7">
      <c r="B26" s="29" t="s">
        <v>355</v>
      </c>
      <c r="C26" s="29" t="s">
        <v>293</v>
      </c>
      <c r="D26" s="94">
        <v>2014</v>
      </c>
      <c r="E26" s="94" t="s">
        <v>292</v>
      </c>
      <c r="F26" s="94" t="s">
        <v>354</v>
      </c>
      <c r="G26" s="94"/>
    </row>
    <row r="27" spans="2:7">
      <c r="B27" s="29" t="s">
        <v>356</v>
      </c>
      <c r="C27" s="29" t="s">
        <v>357</v>
      </c>
      <c r="D27" s="94">
        <v>2016</v>
      </c>
      <c r="E27" s="94" t="s">
        <v>292</v>
      </c>
      <c r="F27" s="94" t="s">
        <v>358</v>
      </c>
      <c r="G27" s="94"/>
    </row>
    <row r="28" spans="2:7">
      <c r="B28" s="29" t="s">
        <v>359</v>
      </c>
      <c r="C28" s="29" t="s">
        <v>360</v>
      </c>
      <c r="D28" s="94">
        <v>2015</v>
      </c>
      <c r="E28" s="94" t="s">
        <v>294</v>
      </c>
      <c r="F28" s="94" t="s">
        <v>349</v>
      </c>
      <c r="G28" s="94"/>
    </row>
    <row r="29" spans="2:7">
      <c r="B29" s="29" t="s">
        <v>295</v>
      </c>
      <c r="C29" s="29" t="s">
        <v>296</v>
      </c>
      <c r="D29" s="94">
        <v>2016</v>
      </c>
      <c r="E29" s="94" t="s">
        <v>294</v>
      </c>
      <c r="F29" s="94" t="s">
        <v>331</v>
      </c>
      <c r="G29" s="94"/>
    </row>
    <row r="30" spans="2:7">
      <c r="B30" s="29" t="s">
        <v>297</v>
      </c>
      <c r="C30" s="29" t="s">
        <v>298</v>
      </c>
      <c r="D30" s="94">
        <v>2012</v>
      </c>
      <c r="E30" s="94" t="s">
        <v>299</v>
      </c>
      <c r="F30" s="94" t="s">
        <v>361</v>
      </c>
      <c r="G30" s="94" t="s">
        <v>362</v>
      </c>
    </row>
    <row r="31" spans="2:7">
      <c r="B31" s="29" t="s">
        <v>363</v>
      </c>
      <c r="C31" s="29" t="s">
        <v>298</v>
      </c>
      <c r="D31" s="94">
        <v>2009</v>
      </c>
      <c r="E31" s="94" t="s">
        <v>299</v>
      </c>
      <c r="F31" s="94" t="s">
        <v>364</v>
      </c>
      <c r="G31" s="94" t="s">
        <v>362</v>
      </c>
    </row>
    <row r="32" spans="2:7">
      <c r="B32" s="29" t="s">
        <v>300</v>
      </c>
      <c r="C32" s="29" t="s">
        <v>301</v>
      </c>
      <c r="D32" s="94">
        <v>2015</v>
      </c>
      <c r="E32" s="94" t="s">
        <v>302</v>
      </c>
      <c r="F32" s="94" t="s">
        <v>365</v>
      </c>
      <c r="G32" s="94"/>
    </row>
    <row r="33" spans="2:7">
      <c r="B33" s="29" t="s">
        <v>366</v>
      </c>
      <c r="C33" s="29" t="s">
        <v>303</v>
      </c>
      <c r="D33" s="94">
        <v>2015</v>
      </c>
      <c r="E33" s="94" t="s">
        <v>302</v>
      </c>
      <c r="F33" s="94" t="s">
        <v>367</v>
      </c>
      <c r="G33" s="94"/>
    </row>
    <row r="34" spans="2:7">
      <c r="B34" s="29" t="s">
        <v>368</v>
      </c>
      <c r="C34" s="29" t="s">
        <v>304</v>
      </c>
      <c r="D34" s="94">
        <v>2015</v>
      </c>
      <c r="E34" s="94" t="s">
        <v>302</v>
      </c>
      <c r="F34" s="94" t="s">
        <v>367</v>
      </c>
      <c r="G34" s="94"/>
    </row>
    <row r="35" spans="2:7">
      <c r="B35" s="29" t="s">
        <v>369</v>
      </c>
      <c r="C35" s="29" t="s">
        <v>305</v>
      </c>
      <c r="D35" s="94">
        <v>2015</v>
      </c>
      <c r="E35" s="94" t="s">
        <v>302</v>
      </c>
      <c r="F35" s="94" t="s">
        <v>370</v>
      </c>
      <c r="G35" s="94"/>
    </row>
    <row r="36" spans="2:7">
      <c r="B36" s="29" t="s">
        <v>306</v>
      </c>
      <c r="C36" s="29" t="s">
        <v>307</v>
      </c>
      <c r="D36" s="94">
        <v>2016</v>
      </c>
      <c r="E36" s="94" t="s">
        <v>302</v>
      </c>
      <c r="F36" s="94" t="s">
        <v>371</v>
      </c>
      <c r="G36" s="94"/>
    </row>
    <row r="37" spans="2:7">
      <c r="B37" s="29" t="s">
        <v>308</v>
      </c>
      <c r="C37" s="29" t="s">
        <v>309</v>
      </c>
      <c r="D37" s="94">
        <v>2016</v>
      </c>
      <c r="E37" s="94" t="s">
        <v>302</v>
      </c>
      <c r="F37" s="94" t="s">
        <v>371</v>
      </c>
      <c r="G37" s="94"/>
    </row>
    <row r="38" spans="2:7">
      <c r="B38" s="29" t="s">
        <v>372</v>
      </c>
      <c r="C38" s="29" t="s">
        <v>373</v>
      </c>
      <c r="D38" s="94">
        <v>2012</v>
      </c>
      <c r="E38" s="94" t="s">
        <v>302</v>
      </c>
      <c r="F38" s="94" t="s">
        <v>374</v>
      </c>
      <c r="G38" s="94"/>
    </row>
    <row r="39" spans="2:7">
      <c r="B39" s="29" t="s">
        <v>375</v>
      </c>
      <c r="C39" s="29" t="s">
        <v>310</v>
      </c>
      <c r="D39" s="94">
        <v>2011</v>
      </c>
      <c r="E39" s="94" t="s">
        <v>302</v>
      </c>
      <c r="F39" s="94" t="s">
        <v>376</v>
      </c>
      <c r="G39" s="94" t="s">
        <v>377</v>
      </c>
    </row>
    <row r="40" spans="2:7">
      <c r="B40" s="29" t="s">
        <v>378</v>
      </c>
      <c r="C40" s="29" t="s">
        <v>379</v>
      </c>
      <c r="D40" s="94">
        <v>2013</v>
      </c>
      <c r="E40" s="94" t="s">
        <v>311</v>
      </c>
      <c r="F40" s="94" t="s">
        <v>376</v>
      </c>
      <c r="G40" s="94"/>
    </row>
    <row r="41" spans="2:7">
      <c r="B41" s="29" t="s">
        <v>312</v>
      </c>
      <c r="C41" s="29" t="s">
        <v>313</v>
      </c>
      <c r="D41" s="94">
        <v>2014</v>
      </c>
      <c r="E41" s="94" t="s">
        <v>311</v>
      </c>
      <c r="F41" s="94" t="s">
        <v>380</v>
      </c>
      <c r="G41" s="94" t="s">
        <v>381</v>
      </c>
    </row>
    <row r="42" spans="2:7">
      <c r="B42" s="29" t="s">
        <v>314</v>
      </c>
      <c r="C42" s="29" t="s">
        <v>315</v>
      </c>
      <c r="D42" s="94">
        <v>2011</v>
      </c>
      <c r="E42" s="94" t="s">
        <v>316</v>
      </c>
      <c r="F42" s="94" t="s">
        <v>382</v>
      </c>
      <c r="G42" s="94" t="s">
        <v>383</v>
      </c>
    </row>
    <row r="43" spans="2:7">
      <c r="B43" s="29" t="s">
        <v>384</v>
      </c>
      <c r="C43" s="29" t="s">
        <v>385</v>
      </c>
      <c r="D43" s="94">
        <v>2014</v>
      </c>
      <c r="E43" s="94" t="s">
        <v>317</v>
      </c>
      <c r="F43" s="94" t="s">
        <v>386</v>
      </c>
      <c r="G43" s="9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1"/>
  <sheetViews>
    <sheetView topLeftCell="B1" workbookViewId="0">
      <selection activeCell="K1" sqref="K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>
      <c r="B2" s="115" t="s">
        <v>413</v>
      </c>
      <c r="C2" s="115" t="s">
        <v>387</v>
      </c>
      <c r="D2" s="115" t="s">
        <v>388</v>
      </c>
      <c r="E2" s="115" t="s">
        <v>414</v>
      </c>
      <c r="F2" s="115" t="s">
        <v>415</v>
      </c>
      <c r="G2" s="115" t="s">
        <v>416</v>
      </c>
      <c r="H2" s="115" t="s">
        <v>417</v>
      </c>
      <c r="I2" s="115" t="s">
        <v>418</v>
      </c>
      <c r="J2" s="115" t="s">
        <v>419</v>
      </c>
      <c r="L2" s="112" t="s">
        <v>1010</v>
      </c>
    </row>
    <row r="3" spans="2:16">
      <c r="B3" s="114" t="s">
        <v>389</v>
      </c>
      <c r="C3" s="114" t="s">
        <v>390</v>
      </c>
      <c r="D3" s="114" t="s">
        <v>420</v>
      </c>
      <c r="E3" s="114" t="s">
        <v>391</v>
      </c>
      <c r="F3" s="114" t="s">
        <v>392</v>
      </c>
      <c r="G3" s="114" t="s">
        <v>412</v>
      </c>
      <c r="H3" s="114" t="s">
        <v>421</v>
      </c>
      <c r="I3" s="113">
        <v>612700</v>
      </c>
      <c r="J3" s="113">
        <v>306350</v>
      </c>
      <c r="L3" t="b">
        <f>OR(I3&gt;=LARGE($I$3:$I$41,3),I3&lt;=SMALL($I$3:$I$41,3))</f>
        <v>0</v>
      </c>
    </row>
    <row r="4" spans="2:16">
      <c r="B4" s="114" t="s">
        <v>389</v>
      </c>
      <c r="C4" s="114" t="s">
        <v>390</v>
      </c>
      <c r="D4" s="114" t="s">
        <v>420</v>
      </c>
      <c r="E4" s="114" t="s">
        <v>393</v>
      </c>
      <c r="F4" s="114" t="s">
        <v>394</v>
      </c>
      <c r="G4" s="114" t="s">
        <v>395</v>
      </c>
      <c r="H4" s="114" t="s">
        <v>422</v>
      </c>
      <c r="I4" s="113">
        <v>13000</v>
      </c>
      <c r="J4" s="113">
        <v>0</v>
      </c>
    </row>
    <row r="5" spans="2:16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46000</v>
      </c>
      <c r="J5" s="113">
        <v>0</v>
      </c>
      <c r="L5" s="115" t="s">
        <v>413</v>
      </c>
      <c r="M5" s="115" t="s">
        <v>414</v>
      </c>
      <c r="N5" s="115" t="s">
        <v>416</v>
      </c>
      <c r="O5" s="115" t="s">
        <v>417</v>
      </c>
      <c r="P5" s="115" t="s">
        <v>418</v>
      </c>
    </row>
    <row r="6" spans="2:16">
      <c r="B6" s="114" t="s">
        <v>389</v>
      </c>
      <c r="C6" s="114" t="s">
        <v>390</v>
      </c>
      <c r="D6" s="114" t="s">
        <v>420</v>
      </c>
      <c r="E6" s="114" t="s">
        <v>396</v>
      </c>
      <c r="F6" s="114" t="s">
        <v>397</v>
      </c>
      <c r="G6" s="114" t="s">
        <v>398</v>
      </c>
      <c r="H6" s="114" t="s">
        <v>398</v>
      </c>
      <c r="I6" s="113">
        <v>3000</v>
      </c>
      <c r="J6" s="113">
        <v>0</v>
      </c>
      <c r="L6" s="114" t="s">
        <v>389</v>
      </c>
      <c r="M6" s="114" t="s">
        <v>396</v>
      </c>
      <c r="N6" s="114" t="s">
        <v>398</v>
      </c>
      <c r="O6" s="114" t="s">
        <v>398</v>
      </c>
      <c r="P6" s="113">
        <v>3000</v>
      </c>
    </row>
    <row r="7" spans="2:16">
      <c r="B7" s="114" t="s">
        <v>389</v>
      </c>
      <c r="C7" s="114" t="s">
        <v>390</v>
      </c>
      <c r="D7" s="114" t="s">
        <v>420</v>
      </c>
      <c r="E7" s="114" t="s">
        <v>393</v>
      </c>
      <c r="F7" s="114" t="s">
        <v>397</v>
      </c>
      <c r="G7" s="114" t="s">
        <v>395</v>
      </c>
      <c r="H7" s="114" t="s">
        <v>422</v>
      </c>
      <c r="I7" s="113">
        <v>536790</v>
      </c>
      <c r="J7" s="113">
        <v>0</v>
      </c>
      <c r="L7" s="114" t="s">
        <v>405</v>
      </c>
      <c r="M7" s="114" t="s">
        <v>407</v>
      </c>
      <c r="N7" s="114" t="s">
        <v>408</v>
      </c>
      <c r="O7" s="114" t="s">
        <v>428</v>
      </c>
      <c r="P7" s="113">
        <v>4000</v>
      </c>
    </row>
    <row r="8" spans="2:16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1738200</v>
      </c>
      <c r="J8" s="113">
        <v>0</v>
      </c>
      <c r="L8" s="114" t="s">
        <v>409</v>
      </c>
      <c r="M8" s="114" t="s">
        <v>393</v>
      </c>
      <c r="N8" s="114" t="s">
        <v>395</v>
      </c>
      <c r="O8" s="114" t="s">
        <v>422</v>
      </c>
      <c r="P8" s="113">
        <v>2638488</v>
      </c>
    </row>
    <row r="9" spans="2:16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399</v>
      </c>
      <c r="G9" s="114" t="s">
        <v>395</v>
      </c>
      <c r="H9" s="114" t="s">
        <v>422</v>
      </c>
      <c r="I9" s="113">
        <v>23520</v>
      </c>
      <c r="J9" s="113">
        <v>0</v>
      </c>
      <c r="L9" s="114" t="s">
        <v>409</v>
      </c>
      <c r="M9" s="114" t="s">
        <v>393</v>
      </c>
      <c r="N9" s="114" t="s">
        <v>411</v>
      </c>
      <c r="O9" s="114" t="s">
        <v>429</v>
      </c>
      <c r="P9" s="113">
        <v>10725504</v>
      </c>
    </row>
    <row r="10" spans="2:16">
      <c r="B10" s="114" t="s">
        <v>389</v>
      </c>
      <c r="C10" s="114" t="s">
        <v>390</v>
      </c>
      <c r="D10" s="114" t="s">
        <v>420</v>
      </c>
      <c r="E10" s="114" t="s">
        <v>391</v>
      </c>
      <c r="F10" s="114" t="s">
        <v>392</v>
      </c>
      <c r="G10" s="114" t="s">
        <v>400</v>
      </c>
      <c r="H10" s="114" t="s">
        <v>423</v>
      </c>
      <c r="I10" s="113">
        <v>58600</v>
      </c>
      <c r="J10" s="113">
        <v>29300</v>
      </c>
      <c r="L10" s="114" t="s">
        <v>409</v>
      </c>
      <c r="M10" s="114" t="s">
        <v>393</v>
      </c>
      <c r="N10" s="114" t="s">
        <v>411</v>
      </c>
      <c r="O10" s="114" t="s">
        <v>429</v>
      </c>
      <c r="P10" s="113">
        <v>12127516</v>
      </c>
    </row>
    <row r="11" spans="2:16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117840</v>
      </c>
      <c r="J11" s="113">
        <v>58920</v>
      </c>
      <c r="L11" s="114" t="s">
        <v>409</v>
      </c>
      <c r="M11" s="114" t="s">
        <v>393</v>
      </c>
      <c r="N11" s="114" t="s">
        <v>411</v>
      </c>
      <c r="O11" s="114" t="s">
        <v>429</v>
      </c>
      <c r="P11" s="113">
        <v>8000</v>
      </c>
    </row>
    <row r="12" spans="2:16">
      <c r="B12" s="114" t="s">
        <v>424</v>
      </c>
      <c r="C12" s="114" t="s">
        <v>425</v>
      </c>
      <c r="D12" s="114" t="s">
        <v>426</v>
      </c>
      <c r="E12" s="114" t="s">
        <v>401</v>
      </c>
      <c r="F12" s="114" t="s">
        <v>402</v>
      </c>
      <c r="G12" s="114" t="s">
        <v>427</v>
      </c>
      <c r="H12" s="114" t="s">
        <v>398</v>
      </c>
      <c r="I12" s="113">
        <v>220000</v>
      </c>
      <c r="J12" s="113">
        <v>0</v>
      </c>
    </row>
    <row r="13" spans="2:16">
      <c r="B13" s="114" t="s">
        <v>424</v>
      </c>
      <c r="C13" s="114" t="s">
        <v>425</v>
      </c>
      <c r="D13" s="114" t="s">
        <v>426</v>
      </c>
      <c r="E13" s="114" t="s">
        <v>391</v>
      </c>
      <c r="F13" s="114" t="s">
        <v>392</v>
      </c>
      <c r="G13" s="114" t="s">
        <v>412</v>
      </c>
      <c r="H13" s="114" t="s">
        <v>421</v>
      </c>
      <c r="I13" s="113">
        <v>44700</v>
      </c>
      <c r="J13" s="113">
        <v>35760</v>
      </c>
    </row>
    <row r="14" spans="2:16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88400</v>
      </c>
      <c r="J14" s="113">
        <v>70720</v>
      </c>
    </row>
    <row r="15" spans="2:16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400</v>
      </c>
      <c r="H15" s="114" t="s">
        <v>423</v>
      </c>
      <c r="I15" s="113">
        <v>107190</v>
      </c>
      <c r="J15" s="113">
        <v>85752</v>
      </c>
    </row>
    <row r="16" spans="2:16">
      <c r="B16" s="114" t="s">
        <v>403</v>
      </c>
      <c r="C16" s="114" t="s">
        <v>404</v>
      </c>
      <c r="D16" s="114" t="s">
        <v>420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360600</v>
      </c>
      <c r="J16" s="113">
        <v>180300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396</v>
      </c>
      <c r="F17" s="114" t="s">
        <v>397</v>
      </c>
      <c r="G17" s="114" t="s">
        <v>398</v>
      </c>
      <c r="H17" s="114" t="s">
        <v>398</v>
      </c>
      <c r="I17" s="113">
        <v>145000</v>
      </c>
      <c r="J17" s="113">
        <v>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231000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391</v>
      </c>
      <c r="F19" s="114" t="s">
        <v>392</v>
      </c>
      <c r="G19" s="114" t="s">
        <v>400</v>
      </c>
      <c r="H19" s="114" t="s">
        <v>423</v>
      </c>
      <c r="I19" s="113">
        <v>50620</v>
      </c>
      <c r="J19" s="113">
        <v>25310</v>
      </c>
    </row>
    <row r="20" spans="2:10">
      <c r="B20" s="114" t="s">
        <v>405</v>
      </c>
      <c r="C20" s="114" t="s">
        <v>406</v>
      </c>
      <c r="D20" s="114" t="s">
        <v>420</v>
      </c>
      <c r="E20" s="114" t="s">
        <v>407</v>
      </c>
      <c r="F20" s="114" t="s">
        <v>394</v>
      </c>
      <c r="G20" s="114" t="s">
        <v>408</v>
      </c>
      <c r="H20" s="114" t="s">
        <v>428</v>
      </c>
      <c r="I20" s="113">
        <v>46360</v>
      </c>
      <c r="J20" s="113">
        <v>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143040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397</v>
      </c>
      <c r="G22" s="114" t="s">
        <v>408</v>
      </c>
      <c r="H22" s="114" t="s">
        <v>428</v>
      </c>
      <c r="I22" s="113">
        <v>138660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239250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399</v>
      </c>
      <c r="G24" s="114" t="s">
        <v>408</v>
      </c>
      <c r="H24" s="114" t="s">
        <v>428</v>
      </c>
      <c r="I24" s="113">
        <v>4000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391</v>
      </c>
      <c r="F25" s="114" t="s">
        <v>392</v>
      </c>
      <c r="G25" s="114" t="s">
        <v>400</v>
      </c>
      <c r="H25" s="114" t="s">
        <v>423</v>
      </c>
      <c r="I25" s="113">
        <v>81970</v>
      </c>
      <c r="J25" s="113">
        <v>65576</v>
      </c>
    </row>
    <row r="26" spans="2:10">
      <c r="B26" s="114" t="s">
        <v>409</v>
      </c>
      <c r="C26" s="114" t="s">
        <v>410</v>
      </c>
      <c r="D26" s="114" t="s">
        <v>420</v>
      </c>
      <c r="E26" s="114" t="s">
        <v>393</v>
      </c>
      <c r="F26" s="114" t="s">
        <v>394</v>
      </c>
      <c r="G26" s="114" t="s">
        <v>411</v>
      </c>
      <c r="H26" s="114" t="s">
        <v>429</v>
      </c>
      <c r="I26" s="113">
        <v>15000</v>
      </c>
      <c r="J26" s="113">
        <v>0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395</v>
      </c>
      <c r="H27" s="114" t="s">
        <v>422</v>
      </c>
      <c r="I27" s="113">
        <v>111980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213200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401</v>
      </c>
      <c r="F29" s="114" t="s">
        <v>402</v>
      </c>
      <c r="G29" s="114" t="s">
        <v>427</v>
      </c>
      <c r="H29" s="114" t="s">
        <v>398</v>
      </c>
      <c r="I29" s="113">
        <v>110000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240000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600000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396</v>
      </c>
      <c r="F32" s="114" t="s">
        <v>397</v>
      </c>
      <c r="G32" s="114" t="s">
        <v>398</v>
      </c>
      <c r="H32" s="114" t="s">
        <v>398</v>
      </c>
      <c r="I32" s="113">
        <v>62340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213020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393</v>
      </c>
      <c r="F34" s="114" t="s">
        <v>397</v>
      </c>
      <c r="G34" s="114" t="s">
        <v>395</v>
      </c>
      <c r="H34" s="114" t="s">
        <v>422</v>
      </c>
      <c r="I34" s="113">
        <v>1925602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2638488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411</v>
      </c>
      <c r="H36" s="114" t="s">
        <v>429</v>
      </c>
      <c r="I36" s="113">
        <v>10725504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12127516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399</v>
      </c>
      <c r="G38" s="114" t="s">
        <v>411</v>
      </c>
      <c r="H38" s="114" t="s">
        <v>429</v>
      </c>
      <c r="I38" s="113">
        <v>8000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60100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391</v>
      </c>
      <c r="F40" s="114" t="s">
        <v>392</v>
      </c>
      <c r="G40" s="114" t="s">
        <v>412</v>
      </c>
      <c r="H40" s="114" t="s">
        <v>421</v>
      </c>
      <c r="I40" s="113">
        <v>59400</v>
      </c>
      <c r="J40" s="113">
        <v>47520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103400</v>
      </c>
      <c r="J41" s="113">
        <v>82720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B2:P41"/>
  <sheetViews>
    <sheetView topLeftCell="A2" workbookViewId="0">
      <selection activeCell="L3" sqref="L3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8" max="8" width="13.3125" bestFit="1" customWidth="1"/>
    <col min="9" max="9" width="11.3125" bestFit="1" customWidth="1"/>
    <col min="10" max="10" width="10.0625" bestFit="1" customWidth="1"/>
    <col min="13" max="14" width="10.0625" bestFit="1" customWidth="1"/>
    <col min="15" max="15" width="13.3125" bestFit="1" customWidth="1"/>
    <col min="16" max="16" width="11.3125" bestFit="1" customWidth="1"/>
  </cols>
  <sheetData>
    <row r="2" spans="2:16">
      <c r="B2" s="115" t="s">
        <v>413</v>
      </c>
      <c r="C2" s="115" t="s">
        <v>387</v>
      </c>
      <c r="D2" s="115" t="s">
        <v>388</v>
      </c>
      <c r="E2" s="115" t="s">
        <v>414</v>
      </c>
      <c r="F2" s="115" t="s">
        <v>415</v>
      </c>
      <c r="G2" s="115" t="s">
        <v>416</v>
      </c>
      <c r="H2" s="115" t="s">
        <v>417</v>
      </c>
      <c r="I2" s="115" t="s">
        <v>418</v>
      </c>
      <c r="J2" s="115" t="s">
        <v>419</v>
      </c>
      <c r="L2" s="201" t="s">
        <v>1025</v>
      </c>
    </row>
    <row r="3" spans="2:16">
      <c r="B3" s="114" t="s">
        <v>389</v>
      </c>
      <c r="C3" s="114" t="s">
        <v>390</v>
      </c>
      <c r="D3" s="114" t="s">
        <v>420</v>
      </c>
      <c r="E3" s="114" t="s">
        <v>391</v>
      </c>
      <c r="F3" s="114" t="s">
        <v>392</v>
      </c>
      <c r="G3" s="114" t="s">
        <v>412</v>
      </c>
      <c r="H3" s="114" t="s">
        <v>421</v>
      </c>
      <c r="I3" s="113">
        <v>612700</v>
      </c>
      <c r="J3" s="113">
        <v>306350</v>
      </c>
      <c r="L3" t="b">
        <f>OR(I3&gt;=LARGE($I$3:$I$41,3),I3&lt;=SMALL($I$3:$I$41,3))</f>
        <v>0</v>
      </c>
    </row>
    <row r="4" spans="2:16">
      <c r="B4" s="114" t="s">
        <v>389</v>
      </c>
      <c r="C4" s="114" t="s">
        <v>390</v>
      </c>
      <c r="D4" s="114" t="s">
        <v>420</v>
      </c>
      <c r="E4" s="114" t="s">
        <v>393</v>
      </c>
      <c r="F4" s="114" t="s">
        <v>394</v>
      </c>
      <c r="G4" s="114" t="s">
        <v>395</v>
      </c>
      <c r="H4" s="114" t="s">
        <v>422</v>
      </c>
      <c r="I4" s="113">
        <v>13000</v>
      </c>
      <c r="J4" s="113">
        <v>0</v>
      </c>
    </row>
    <row r="5" spans="2:16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46000</v>
      </c>
      <c r="J5" s="113">
        <v>0</v>
      </c>
      <c r="L5" t="s">
        <v>1026</v>
      </c>
      <c r="M5" t="s">
        <v>1027</v>
      </c>
      <c r="N5" t="s">
        <v>1028</v>
      </c>
      <c r="O5" t="s">
        <v>1029</v>
      </c>
      <c r="P5" t="s">
        <v>1030</v>
      </c>
    </row>
    <row r="6" spans="2:16">
      <c r="B6" s="114" t="s">
        <v>389</v>
      </c>
      <c r="C6" s="114" t="s">
        <v>390</v>
      </c>
      <c r="D6" s="114" t="s">
        <v>420</v>
      </c>
      <c r="E6" s="114" t="s">
        <v>396</v>
      </c>
      <c r="F6" s="114" t="s">
        <v>397</v>
      </c>
      <c r="G6" s="114" t="s">
        <v>398</v>
      </c>
      <c r="H6" s="114" t="s">
        <v>398</v>
      </c>
      <c r="I6" s="113">
        <v>3000</v>
      </c>
      <c r="J6" s="113">
        <v>0</v>
      </c>
      <c r="L6" s="114" t="s">
        <v>389</v>
      </c>
      <c r="M6" s="114" t="s">
        <v>396</v>
      </c>
      <c r="N6" s="114" t="s">
        <v>398</v>
      </c>
      <c r="O6" s="114" t="s">
        <v>398</v>
      </c>
      <c r="P6" s="113">
        <v>3000</v>
      </c>
    </row>
    <row r="7" spans="2:16">
      <c r="B7" s="114" t="s">
        <v>389</v>
      </c>
      <c r="C7" s="114" t="s">
        <v>390</v>
      </c>
      <c r="D7" s="114" t="s">
        <v>420</v>
      </c>
      <c r="E7" s="114" t="s">
        <v>393</v>
      </c>
      <c r="F7" s="114" t="s">
        <v>397</v>
      </c>
      <c r="G7" s="114" t="s">
        <v>395</v>
      </c>
      <c r="H7" s="114" t="s">
        <v>422</v>
      </c>
      <c r="I7" s="113">
        <v>536790</v>
      </c>
      <c r="J7" s="113">
        <v>0</v>
      </c>
      <c r="L7" s="114" t="s">
        <v>405</v>
      </c>
      <c r="M7" s="114" t="s">
        <v>407</v>
      </c>
      <c r="N7" s="114" t="s">
        <v>408</v>
      </c>
      <c r="O7" s="114" t="s">
        <v>428</v>
      </c>
      <c r="P7" s="113">
        <v>4000</v>
      </c>
    </row>
    <row r="8" spans="2:16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1738200</v>
      </c>
      <c r="J8" s="113">
        <v>0</v>
      </c>
      <c r="L8" s="114" t="s">
        <v>409</v>
      </c>
      <c r="M8" s="114" t="s">
        <v>393</v>
      </c>
      <c r="N8" s="114" t="s">
        <v>395</v>
      </c>
      <c r="O8" s="114" t="s">
        <v>422</v>
      </c>
      <c r="P8" s="113">
        <v>2638488</v>
      </c>
    </row>
    <row r="9" spans="2:16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399</v>
      </c>
      <c r="G9" s="114" t="s">
        <v>395</v>
      </c>
      <c r="H9" s="114" t="s">
        <v>422</v>
      </c>
      <c r="I9" s="113">
        <v>23520</v>
      </c>
      <c r="J9" s="113">
        <v>0</v>
      </c>
      <c r="L9" s="114" t="s">
        <v>409</v>
      </c>
      <c r="M9" s="114" t="s">
        <v>393</v>
      </c>
      <c r="N9" s="114" t="s">
        <v>411</v>
      </c>
      <c r="O9" s="114" t="s">
        <v>429</v>
      </c>
      <c r="P9" s="113">
        <v>10725504</v>
      </c>
    </row>
    <row r="10" spans="2:16">
      <c r="B10" s="114" t="s">
        <v>389</v>
      </c>
      <c r="C10" s="114" t="s">
        <v>390</v>
      </c>
      <c r="D10" s="114" t="s">
        <v>420</v>
      </c>
      <c r="E10" s="114" t="s">
        <v>391</v>
      </c>
      <c r="F10" s="114" t="s">
        <v>392</v>
      </c>
      <c r="G10" s="114" t="s">
        <v>400</v>
      </c>
      <c r="H10" s="114" t="s">
        <v>423</v>
      </c>
      <c r="I10" s="113">
        <v>58600</v>
      </c>
      <c r="J10" s="113">
        <v>29300</v>
      </c>
      <c r="L10" s="114" t="s">
        <v>409</v>
      </c>
      <c r="M10" s="114" t="s">
        <v>393</v>
      </c>
      <c r="N10" s="114" t="s">
        <v>411</v>
      </c>
      <c r="O10" s="114" t="s">
        <v>429</v>
      </c>
      <c r="P10" s="113">
        <v>12127516</v>
      </c>
    </row>
    <row r="11" spans="2:16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117840</v>
      </c>
      <c r="J11" s="113">
        <v>58920</v>
      </c>
      <c r="L11" s="114" t="s">
        <v>409</v>
      </c>
      <c r="M11" s="114" t="s">
        <v>393</v>
      </c>
      <c r="N11" s="114" t="s">
        <v>411</v>
      </c>
      <c r="O11" s="114" t="s">
        <v>429</v>
      </c>
      <c r="P11" s="113">
        <v>8000</v>
      </c>
    </row>
    <row r="12" spans="2:16">
      <c r="B12" s="114" t="s">
        <v>424</v>
      </c>
      <c r="C12" s="114" t="s">
        <v>425</v>
      </c>
      <c r="D12" s="114" t="s">
        <v>426</v>
      </c>
      <c r="E12" s="114" t="s">
        <v>401</v>
      </c>
      <c r="F12" s="114" t="s">
        <v>402</v>
      </c>
      <c r="G12" s="114" t="s">
        <v>427</v>
      </c>
      <c r="H12" s="114" t="s">
        <v>398</v>
      </c>
      <c r="I12" s="113">
        <v>220000</v>
      </c>
      <c r="J12" s="113">
        <v>0</v>
      </c>
    </row>
    <row r="13" spans="2:16">
      <c r="B13" s="114" t="s">
        <v>424</v>
      </c>
      <c r="C13" s="114" t="s">
        <v>425</v>
      </c>
      <c r="D13" s="114" t="s">
        <v>426</v>
      </c>
      <c r="E13" s="114" t="s">
        <v>391</v>
      </c>
      <c r="F13" s="114" t="s">
        <v>392</v>
      </c>
      <c r="G13" s="114" t="s">
        <v>412</v>
      </c>
      <c r="H13" s="114" t="s">
        <v>421</v>
      </c>
      <c r="I13" s="113">
        <v>44700</v>
      </c>
      <c r="J13" s="113">
        <v>35760</v>
      </c>
    </row>
    <row r="14" spans="2:16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88400</v>
      </c>
      <c r="J14" s="113">
        <v>70720</v>
      </c>
    </row>
    <row r="15" spans="2:16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400</v>
      </c>
      <c r="H15" s="114" t="s">
        <v>423</v>
      </c>
      <c r="I15" s="113">
        <v>107190</v>
      </c>
      <c r="J15" s="113">
        <v>85752</v>
      </c>
    </row>
    <row r="16" spans="2:16">
      <c r="B16" s="114" t="s">
        <v>403</v>
      </c>
      <c r="C16" s="114" t="s">
        <v>404</v>
      </c>
      <c r="D16" s="114" t="s">
        <v>420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360600</v>
      </c>
      <c r="J16" s="113">
        <v>180300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396</v>
      </c>
      <c r="F17" s="114" t="s">
        <v>397</v>
      </c>
      <c r="G17" s="114" t="s">
        <v>398</v>
      </c>
      <c r="H17" s="114" t="s">
        <v>398</v>
      </c>
      <c r="I17" s="113">
        <v>145000</v>
      </c>
      <c r="J17" s="113">
        <v>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231000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391</v>
      </c>
      <c r="F19" s="114" t="s">
        <v>392</v>
      </c>
      <c r="G19" s="114" t="s">
        <v>400</v>
      </c>
      <c r="H19" s="114" t="s">
        <v>423</v>
      </c>
      <c r="I19" s="113">
        <v>50620</v>
      </c>
      <c r="J19" s="113">
        <v>25310</v>
      </c>
    </row>
    <row r="20" spans="2:10">
      <c r="B20" s="114" t="s">
        <v>405</v>
      </c>
      <c r="C20" s="114" t="s">
        <v>406</v>
      </c>
      <c r="D20" s="114" t="s">
        <v>420</v>
      </c>
      <c r="E20" s="114" t="s">
        <v>407</v>
      </c>
      <c r="F20" s="114" t="s">
        <v>394</v>
      </c>
      <c r="G20" s="114" t="s">
        <v>408</v>
      </c>
      <c r="H20" s="114" t="s">
        <v>428</v>
      </c>
      <c r="I20" s="113">
        <v>46360</v>
      </c>
      <c r="J20" s="113">
        <v>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143040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397</v>
      </c>
      <c r="G22" s="114" t="s">
        <v>408</v>
      </c>
      <c r="H22" s="114" t="s">
        <v>428</v>
      </c>
      <c r="I22" s="113">
        <v>138660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239250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399</v>
      </c>
      <c r="G24" s="114" t="s">
        <v>408</v>
      </c>
      <c r="H24" s="114" t="s">
        <v>428</v>
      </c>
      <c r="I24" s="113">
        <v>4000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391</v>
      </c>
      <c r="F25" s="114" t="s">
        <v>392</v>
      </c>
      <c r="G25" s="114" t="s">
        <v>400</v>
      </c>
      <c r="H25" s="114" t="s">
        <v>423</v>
      </c>
      <c r="I25" s="113">
        <v>81970</v>
      </c>
      <c r="J25" s="113">
        <v>65576</v>
      </c>
    </row>
    <row r="26" spans="2:10">
      <c r="B26" s="114" t="s">
        <v>409</v>
      </c>
      <c r="C26" s="114" t="s">
        <v>410</v>
      </c>
      <c r="D26" s="114" t="s">
        <v>420</v>
      </c>
      <c r="E26" s="114" t="s">
        <v>393</v>
      </c>
      <c r="F26" s="114" t="s">
        <v>394</v>
      </c>
      <c r="G26" s="114" t="s">
        <v>411</v>
      </c>
      <c r="H26" s="114" t="s">
        <v>429</v>
      </c>
      <c r="I26" s="113">
        <v>15000</v>
      </c>
      <c r="J26" s="113">
        <v>0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395</v>
      </c>
      <c r="H27" s="114" t="s">
        <v>422</v>
      </c>
      <c r="I27" s="113">
        <v>111980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213200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401</v>
      </c>
      <c r="F29" s="114" t="s">
        <v>402</v>
      </c>
      <c r="G29" s="114" t="s">
        <v>427</v>
      </c>
      <c r="H29" s="114" t="s">
        <v>398</v>
      </c>
      <c r="I29" s="113">
        <v>110000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240000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600000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396</v>
      </c>
      <c r="F32" s="114" t="s">
        <v>397</v>
      </c>
      <c r="G32" s="114" t="s">
        <v>398</v>
      </c>
      <c r="H32" s="114" t="s">
        <v>398</v>
      </c>
      <c r="I32" s="113">
        <v>62340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213020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393</v>
      </c>
      <c r="F34" s="114" t="s">
        <v>397</v>
      </c>
      <c r="G34" s="114" t="s">
        <v>395</v>
      </c>
      <c r="H34" s="114" t="s">
        <v>422</v>
      </c>
      <c r="I34" s="113">
        <v>1925602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2638488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411</v>
      </c>
      <c r="H36" s="114" t="s">
        <v>429</v>
      </c>
      <c r="I36" s="113">
        <v>10725504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12127516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399</v>
      </c>
      <c r="G38" s="114" t="s">
        <v>411</v>
      </c>
      <c r="H38" s="114" t="s">
        <v>429</v>
      </c>
      <c r="I38" s="113">
        <v>8000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60100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391</v>
      </c>
      <c r="F40" s="114" t="s">
        <v>392</v>
      </c>
      <c r="G40" s="114" t="s">
        <v>412</v>
      </c>
      <c r="H40" s="114" t="s">
        <v>421</v>
      </c>
      <c r="I40" s="113">
        <v>59400</v>
      </c>
      <c r="J40" s="113">
        <v>47520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103400</v>
      </c>
      <c r="J41" s="113">
        <v>82720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R32"/>
  <sheetViews>
    <sheetView topLeftCell="H1" workbookViewId="0">
      <selection activeCell="M3" sqref="M3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>
      <c r="B2" s="118" t="s">
        <v>1060</v>
      </c>
      <c r="C2" s="118" t="s">
        <v>431</v>
      </c>
      <c r="D2" s="118" t="s">
        <v>432</v>
      </c>
      <c r="E2" s="118" t="s">
        <v>433</v>
      </c>
      <c r="F2" s="118" t="s">
        <v>434</v>
      </c>
      <c r="G2" s="118" t="s">
        <v>435</v>
      </c>
      <c r="H2" s="118" t="s">
        <v>174</v>
      </c>
      <c r="I2" s="118" t="s">
        <v>436</v>
      </c>
      <c r="J2" s="118" t="s">
        <v>437</v>
      </c>
      <c r="K2" s="118" t="s">
        <v>438</v>
      </c>
      <c r="M2" s="112" t="s">
        <v>1010</v>
      </c>
    </row>
    <row r="3" spans="2:18">
      <c r="B3" s="120" t="s">
        <v>439</v>
      </c>
      <c r="C3" s="120" t="s">
        <v>440</v>
      </c>
      <c r="D3" s="114" t="s">
        <v>441</v>
      </c>
      <c r="E3" s="114" t="s">
        <v>442</v>
      </c>
      <c r="F3" s="119">
        <v>43482</v>
      </c>
      <c r="G3" s="114">
        <v>2</v>
      </c>
      <c r="H3" s="114" t="s">
        <v>443</v>
      </c>
      <c r="I3" s="114" t="s">
        <v>444</v>
      </c>
      <c r="J3" s="116" t="s">
        <v>445</v>
      </c>
      <c r="K3" s="114" t="s">
        <v>446</v>
      </c>
      <c r="M3" t="b">
        <f>OR(MONTH(F3)=1,MONTH(F3)=12,G3&gt;=5)</f>
        <v>1</v>
      </c>
    </row>
    <row r="4" spans="2:18">
      <c r="B4" s="120" t="s">
        <v>447</v>
      </c>
      <c r="C4" s="120" t="s">
        <v>448</v>
      </c>
      <c r="D4" s="114" t="s">
        <v>441</v>
      </c>
      <c r="E4" s="114" t="s">
        <v>442</v>
      </c>
      <c r="F4" s="119">
        <v>43486</v>
      </c>
      <c r="G4" s="114">
        <v>5</v>
      </c>
      <c r="H4" s="114" t="s">
        <v>449</v>
      </c>
      <c r="I4" s="114" t="s">
        <v>450</v>
      </c>
      <c r="J4" s="116" t="s">
        <v>445</v>
      </c>
      <c r="K4" s="114" t="s">
        <v>446</v>
      </c>
    </row>
    <row r="5" spans="2:18">
      <c r="B5" s="120" t="s">
        <v>451</v>
      </c>
      <c r="C5" s="120" t="s">
        <v>452</v>
      </c>
      <c r="D5" s="114" t="s">
        <v>441</v>
      </c>
      <c r="E5" s="114" t="s">
        <v>453</v>
      </c>
      <c r="F5" s="119">
        <v>43510</v>
      </c>
      <c r="G5" s="114">
        <v>4</v>
      </c>
      <c r="H5" s="114" t="s">
        <v>454</v>
      </c>
      <c r="I5" s="114" t="s">
        <v>455</v>
      </c>
      <c r="J5" s="116" t="s">
        <v>445</v>
      </c>
      <c r="K5" s="114" t="s">
        <v>446</v>
      </c>
      <c r="M5" s="118" t="s">
        <v>431</v>
      </c>
      <c r="N5" s="118" t="s">
        <v>433</v>
      </c>
      <c r="O5" s="118" t="s">
        <v>434</v>
      </c>
      <c r="P5" s="118" t="s">
        <v>435</v>
      </c>
      <c r="Q5" s="118" t="s">
        <v>174</v>
      </c>
      <c r="R5" s="118" t="s">
        <v>436</v>
      </c>
    </row>
    <row r="6" spans="2:18">
      <c r="B6" s="120" t="s">
        <v>456</v>
      </c>
      <c r="C6" s="120" t="s">
        <v>457</v>
      </c>
      <c r="D6" s="114" t="s">
        <v>441</v>
      </c>
      <c r="E6" s="114" t="s">
        <v>442</v>
      </c>
      <c r="F6" s="119">
        <v>43536</v>
      </c>
      <c r="G6" s="114">
        <v>3</v>
      </c>
      <c r="H6" s="114" t="s">
        <v>458</v>
      </c>
      <c r="I6" s="114" t="s">
        <v>450</v>
      </c>
      <c r="J6" s="116" t="s">
        <v>445</v>
      </c>
      <c r="K6" s="114" t="s">
        <v>446</v>
      </c>
      <c r="M6" s="120" t="s">
        <v>440</v>
      </c>
      <c r="N6" s="114" t="s">
        <v>442</v>
      </c>
      <c r="O6" s="119">
        <v>43482</v>
      </c>
      <c r="P6" s="114">
        <v>2</v>
      </c>
      <c r="Q6" s="114" t="s">
        <v>443</v>
      </c>
      <c r="R6" s="114" t="s">
        <v>444</v>
      </c>
    </row>
    <row r="7" spans="2:18">
      <c r="B7" s="120" t="s">
        <v>459</v>
      </c>
      <c r="C7" s="120" t="s">
        <v>460</v>
      </c>
      <c r="D7" s="114" t="s">
        <v>441</v>
      </c>
      <c r="E7" s="114" t="s">
        <v>461</v>
      </c>
      <c r="F7" s="119">
        <v>43537</v>
      </c>
      <c r="G7" s="114">
        <v>5</v>
      </c>
      <c r="H7" s="114" t="s">
        <v>462</v>
      </c>
      <c r="I7" s="114" t="s">
        <v>455</v>
      </c>
      <c r="J7" s="116" t="s">
        <v>445</v>
      </c>
      <c r="K7" s="114" t="s">
        <v>446</v>
      </c>
      <c r="M7" s="120" t="s">
        <v>448</v>
      </c>
      <c r="N7" s="114" t="s">
        <v>442</v>
      </c>
      <c r="O7" s="119">
        <v>43486</v>
      </c>
      <c r="P7" s="114">
        <v>5</v>
      </c>
      <c r="Q7" s="114" t="s">
        <v>449</v>
      </c>
      <c r="R7" s="114" t="s">
        <v>450</v>
      </c>
    </row>
    <row r="8" spans="2:18">
      <c r="B8" s="120" t="s">
        <v>463</v>
      </c>
      <c r="C8" s="120" t="s">
        <v>464</v>
      </c>
      <c r="D8" s="114" t="s">
        <v>441</v>
      </c>
      <c r="E8" s="114" t="s">
        <v>442</v>
      </c>
      <c r="F8" s="119">
        <v>43543</v>
      </c>
      <c r="G8" s="114">
        <v>4</v>
      </c>
      <c r="H8" s="114" t="s">
        <v>465</v>
      </c>
      <c r="I8" s="114" t="s">
        <v>466</v>
      </c>
      <c r="J8" s="116" t="s">
        <v>445</v>
      </c>
      <c r="K8" s="114" t="s">
        <v>446</v>
      </c>
      <c r="M8" s="120" t="s">
        <v>460</v>
      </c>
      <c r="N8" s="114" t="s">
        <v>461</v>
      </c>
      <c r="O8" s="119">
        <v>43537</v>
      </c>
      <c r="P8" s="114">
        <v>5</v>
      </c>
      <c r="Q8" s="114" t="s">
        <v>462</v>
      </c>
      <c r="R8" s="114" t="s">
        <v>455</v>
      </c>
    </row>
    <row r="9" spans="2:18">
      <c r="B9" s="120" t="s">
        <v>467</v>
      </c>
      <c r="C9" s="120" t="s">
        <v>468</v>
      </c>
      <c r="D9" s="114" t="s">
        <v>441</v>
      </c>
      <c r="E9" s="114" t="s">
        <v>453</v>
      </c>
      <c r="F9" s="119">
        <v>43564</v>
      </c>
      <c r="G9" s="114">
        <v>2</v>
      </c>
      <c r="H9" s="114" t="s">
        <v>469</v>
      </c>
      <c r="I9" s="114" t="s">
        <v>444</v>
      </c>
      <c r="J9" s="116" t="s">
        <v>445</v>
      </c>
      <c r="K9" s="114" t="s">
        <v>446</v>
      </c>
      <c r="M9" s="120" t="s">
        <v>440</v>
      </c>
      <c r="N9" s="114" t="s">
        <v>472</v>
      </c>
      <c r="O9" s="119">
        <v>43607</v>
      </c>
      <c r="P9" s="114">
        <v>5</v>
      </c>
      <c r="Q9" s="114" t="s">
        <v>443</v>
      </c>
      <c r="R9" s="114" t="s">
        <v>444</v>
      </c>
    </row>
    <row r="10" spans="2:18">
      <c r="B10" s="120" t="s">
        <v>470</v>
      </c>
      <c r="C10" s="120" t="s">
        <v>471</v>
      </c>
      <c r="D10" s="114" t="s">
        <v>441</v>
      </c>
      <c r="E10" s="114" t="s">
        <v>472</v>
      </c>
      <c r="F10" s="119">
        <v>43571</v>
      </c>
      <c r="G10" s="114">
        <v>3</v>
      </c>
      <c r="H10" s="114" t="s">
        <v>473</v>
      </c>
      <c r="I10" s="114" t="s">
        <v>455</v>
      </c>
      <c r="J10" s="116" t="s">
        <v>445</v>
      </c>
      <c r="K10" s="114" t="s">
        <v>446</v>
      </c>
      <c r="M10" s="120" t="s">
        <v>471</v>
      </c>
      <c r="N10" s="114" t="s">
        <v>476</v>
      </c>
      <c r="O10" s="119">
        <v>43655</v>
      </c>
      <c r="P10" s="114">
        <v>5</v>
      </c>
      <c r="Q10" s="114" t="s">
        <v>473</v>
      </c>
      <c r="R10" s="114" t="s">
        <v>455</v>
      </c>
    </row>
    <row r="11" spans="2:18">
      <c r="B11" s="120" t="s">
        <v>474</v>
      </c>
      <c r="C11" s="120" t="s">
        <v>452</v>
      </c>
      <c r="D11" s="114" t="s">
        <v>475</v>
      </c>
      <c r="E11" s="114" t="s">
        <v>476</v>
      </c>
      <c r="F11" s="119">
        <v>43572</v>
      </c>
      <c r="G11" s="114">
        <v>4</v>
      </c>
      <c r="H11" s="114" t="s">
        <v>454</v>
      </c>
      <c r="I11" s="114" t="s">
        <v>455</v>
      </c>
      <c r="J11" s="116" t="s">
        <v>477</v>
      </c>
      <c r="K11" s="114" t="s">
        <v>478</v>
      </c>
      <c r="M11" s="120" t="s">
        <v>464</v>
      </c>
      <c r="N11" s="114" t="s">
        <v>506</v>
      </c>
      <c r="O11" s="119">
        <v>43781</v>
      </c>
      <c r="P11" s="114">
        <v>5</v>
      </c>
      <c r="Q11" s="114" t="s">
        <v>465</v>
      </c>
      <c r="R11" s="114" t="s">
        <v>466</v>
      </c>
    </row>
    <row r="12" spans="2:18">
      <c r="B12" s="120" t="s">
        <v>479</v>
      </c>
      <c r="C12" s="120" t="s">
        <v>448</v>
      </c>
      <c r="D12" s="114" t="s">
        <v>475</v>
      </c>
      <c r="E12" s="114" t="s">
        <v>461</v>
      </c>
      <c r="F12" s="119">
        <v>43599</v>
      </c>
      <c r="G12" s="114">
        <v>3</v>
      </c>
      <c r="H12" s="114" t="s">
        <v>449</v>
      </c>
      <c r="I12" s="114" t="s">
        <v>450</v>
      </c>
      <c r="J12" s="116" t="s">
        <v>477</v>
      </c>
      <c r="K12" s="114" t="s">
        <v>478</v>
      </c>
      <c r="M12" s="120" t="s">
        <v>468</v>
      </c>
      <c r="N12" s="114" t="s">
        <v>501</v>
      </c>
      <c r="O12" s="119">
        <v>43819</v>
      </c>
      <c r="P12" s="114">
        <v>4</v>
      </c>
      <c r="Q12" s="114" t="s">
        <v>469</v>
      </c>
      <c r="R12" s="114" t="s">
        <v>444</v>
      </c>
    </row>
    <row r="13" spans="2:18">
      <c r="B13" s="120" t="s">
        <v>480</v>
      </c>
      <c r="C13" s="120" t="s">
        <v>448</v>
      </c>
      <c r="D13" s="114" t="s">
        <v>475</v>
      </c>
      <c r="E13" s="114" t="s">
        <v>453</v>
      </c>
      <c r="F13" s="119">
        <v>43606</v>
      </c>
      <c r="G13" s="114">
        <v>2</v>
      </c>
      <c r="H13" s="114" t="s">
        <v>449</v>
      </c>
      <c r="I13" s="114" t="s">
        <v>450</v>
      </c>
      <c r="J13" s="116" t="s">
        <v>477</v>
      </c>
      <c r="K13" s="114" t="s">
        <v>478</v>
      </c>
      <c r="M13" s="120" t="s">
        <v>471</v>
      </c>
      <c r="N13" s="114" t="s">
        <v>506</v>
      </c>
      <c r="O13" s="119">
        <v>43809</v>
      </c>
      <c r="P13" s="114">
        <v>3</v>
      </c>
      <c r="Q13" s="114" t="s">
        <v>473</v>
      </c>
      <c r="R13" s="114" t="s">
        <v>455</v>
      </c>
    </row>
    <row r="14" spans="2:18">
      <c r="B14" s="120" t="s">
        <v>481</v>
      </c>
      <c r="C14" s="120" t="s">
        <v>440</v>
      </c>
      <c r="D14" s="114" t="s">
        <v>475</v>
      </c>
      <c r="E14" s="114" t="s">
        <v>472</v>
      </c>
      <c r="F14" s="119">
        <v>43607</v>
      </c>
      <c r="G14" s="114">
        <v>5</v>
      </c>
      <c r="H14" s="114" t="s">
        <v>443</v>
      </c>
      <c r="I14" s="114" t="s">
        <v>444</v>
      </c>
      <c r="J14" s="116" t="s">
        <v>477</v>
      </c>
      <c r="K14" s="114" t="s">
        <v>478</v>
      </c>
      <c r="M14" s="120" t="s">
        <v>448</v>
      </c>
      <c r="N14" s="114" t="s">
        <v>506</v>
      </c>
      <c r="O14" s="119">
        <v>43816</v>
      </c>
      <c r="P14" s="114">
        <v>2</v>
      </c>
      <c r="Q14" s="114" t="s">
        <v>449</v>
      </c>
      <c r="R14" s="114" t="s">
        <v>450</v>
      </c>
    </row>
    <row r="15" spans="2:18">
      <c r="B15" s="120" t="s">
        <v>482</v>
      </c>
      <c r="C15" s="120" t="s">
        <v>460</v>
      </c>
      <c r="D15" s="114" t="s">
        <v>483</v>
      </c>
      <c r="E15" s="114" t="s">
        <v>476</v>
      </c>
      <c r="F15" s="119">
        <v>43627</v>
      </c>
      <c r="G15" s="114">
        <v>4</v>
      </c>
      <c r="H15" s="114" t="s">
        <v>462</v>
      </c>
      <c r="I15" s="114" t="s">
        <v>455</v>
      </c>
      <c r="J15" s="116" t="s">
        <v>484</v>
      </c>
      <c r="K15" s="114" t="s">
        <v>485</v>
      </c>
      <c r="M15" s="120" t="s">
        <v>452</v>
      </c>
      <c r="N15" s="114" t="s">
        <v>501</v>
      </c>
      <c r="O15" s="119">
        <v>43817</v>
      </c>
      <c r="P15" s="114">
        <v>4</v>
      </c>
      <c r="Q15" s="114" t="s">
        <v>454</v>
      </c>
      <c r="R15" s="114" t="s">
        <v>455</v>
      </c>
    </row>
    <row r="16" spans="2:18">
      <c r="B16" s="120" t="s">
        <v>486</v>
      </c>
      <c r="C16" s="120" t="s">
        <v>464</v>
      </c>
      <c r="D16" s="114" t="s">
        <v>483</v>
      </c>
      <c r="E16" s="114" t="s">
        <v>461</v>
      </c>
      <c r="F16" s="119">
        <v>43634</v>
      </c>
      <c r="G16" s="114">
        <v>3</v>
      </c>
      <c r="H16" s="114" t="s">
        <v>465</v>
      </c>
      <c r="I16" s="114" t="s">
        <v>466</v>
      </c>
      <c r="J16" s="116" t="s">
        <v>484</v>
      </c>
      <c r="K16" s="114" t="s">
        <v>485</v>
      </c>
      <c r="M16" s="120" t="s">
        <v>516</v>
      </c>
      <c r="N16" s="114" t="s">
        <v>501</v>
      </c>
      <c r="O16" s="119">
        <v>43823</v>
      </c>
      <c r="P16" s="114">
        <v>3</v>
      </c>
      <c r="Q16" s="114" t="s">
        <v>517</v>
      </c>
      <c r="R16" s="114" t="s">
        <v>450</v>
      </c>
    </row>
    <row r="17" spans="2:18">
      <c r="B17" s="120" t="s">
        <v>487</v>
      </c>
      <c r="C17" s="120" t="s">
        <v>464</v>
      </c>
      <c r="D17" s="114" t="s">
        <v>483</v>
      </c>
      <c r="E17" s="114" t="s">
        <v>488</v>
      </c>
      <c r="F17" s="119">
        <v>43641</v>
      </c>
      <c r="G17" s="114">
        <v>2</v>
      </c>
      <c r="H17" s="114" t="s">
        <v>465</v>
      </c>
      <c r="I17" s="114" t="s">
        <v>466</v>
      </c>
      <c r="J17" s="116" t="s">
        <v>484</v>
      </c>
      <c r="K17" s="114" t="s">
        <v>485</v>
      </c>
      <c r="M17" s="120" t="s">
        <v>464</v>
      </c>
      <c r="N17" s="114" t="s">
        <v>506</v>
      </c>
      <c r="O17" s="119">
        <v>43824</v>
      </c>
      <c r="P17" s="114">
        <v>2</v>
      </c>
      <c r="Q17" s="114" t="s">
        <v>465</v>
      </c>
      <c r="R17" s="114" t="s">
        <v>466</v>
      </c>
    </row>
    <row r="18" spans="2:18">
      <c r="B18" s="120" t="s">
        <v>489</v>
      </c>
      <c r="C18" s="120" t="s">
        <v>471</v>
      </c>
      <c r="D18" s="114" t="s">
        <v>483</v>
      </c>
      <c r="E18" s="114" t="s">
        <v>476</v>
      </c>
      <c r="F18" s="119">
        <v>43655</v>
      </c>
      <c r="G18" s="114">
        <v>5</v>
      </c>
      <c r="H18" s="114" t="s">
        <v>473</v>
      </c>
      <c r="I18" s="114" t="s">
        <v>455</v>
      </c>
      <c r="J18" s="116" t="s">
        <v>484</v>
      </c>
      <c r="K18" s="114" t="s">
        <v>485</v>
      </c>
    </row>
    <row r="19" spans="2:18">
      <c r="B19" s="120" t="s">
        <v>490</v>
      </c>
      <c r="C19" s="120" t="s">
        <v>491</v>
      </c>
      <c r="D19" s="114" t="s">
        <v>483</v>
      </c>
      <c r="E19" s="114" t="s">
        <v>492</v>
      </c>
      <c r="F19" s="119">
        <v>43662</v>
      </c>
      <c r="G19" s="114">
        <v>4</v>
      </c>
      <c r="H19" s="114" t="s">
        <v>493</v>
      </c>
      <c r="I19" s="114" t="s">
        <v>466</v>
      </c>
      <c r="J19" s="116" t="s">
        <v>484</v>
      </c>
      <c r="K19" s="114" t="s">
        <v>485</v>
      </c>
    </row>
    <row r="20" spans="2:18">
      <c r="B20" s="120" t="s">
        <v>494</v>
      </c>
      <c r="C20" s="120" t="s">
        <v>495</v>
      </c>
      <c r="D20" s="114" t="s">
        <v>483</v>
      </c>
      <c r="E20" s="114" t="s">
        <v>476</v>
      </c>
      <c r="F20" s="119">
        <v>43663</v>
      </c>
      <c r="G20" s="114">
        <v>3</v>
      </c>
      <c r="H20" s="114" t="s">
        <v>496</v>
      </c>
      <c r="I20" s="114" t="s">
        <v>444</v>
      </c>
      <c r="J20" s="116" t="s">
        <v>484</v>
      </c>
      <c r="K20" s="114" t="s">
        <v>485</v>
      </c>
    </row>
    <row r="21" spans="2:18">
      <c r="B21" s="120" t="s">
        <v>497</v>
      </c>
      <c r="C21" s="120" t="s">
        <v>452</v>
      </c>
      <c r="D21" s="114" t="s">
        <v>483</v>
      </c>
      <c r="E21" s="114" t="s">
        <v>453</v>
      </c>
      <c r="F21" s="119">
        <v>43690</v>
      </c>
      <c r="G21" s="114">
        <v>4</v>
      </c>
      <c r="H21" s="114" t="s">
        <v>454</v>
      </c>
      <c r="I21" s="114" t="s">
        <v>455</v>
      </c>
      <c r="J21" s="116" t="s">
        <v>484</v>
      </c>
      <c r="K21" s="114" t="s">
        <v>485</v>
      </c>
    </row>
    <row r="22" spans="2:18">
      <c r="B22" s="120" t="s">
        <v>498</v>
      </c>
      <c r="C22" s="120" t="s">
        <v>448</v>
      </c>
      <c r="D22" s="114" t="s">
        <v>483</v>
      </c>
      <c r="E22" s="114" t="s">
        <v>472</v>
      </c>
      <c r="F22" s="119">
        <v>43718</v>
      </c>
      <c r="G22" s="114">
        <v>3</v>
      </c>
      <c r="H22" s="114" t="s">
        <v>449</v>
      </c>
      <c r="I22" s="114" t="s">
        <v>450</v>
      </c>
      <c r="J22" s="116" t="s">
        <v>484</v>
      </c>
      <c r="K22" s="114" t="s">
        <v>485</v>
      </c>
    </row>
    <row r="23" spans="2:18">
      <c r="B23" s="120" t="s">
        <v>499</v>
      </c>
      <c r="C23" s="120" t="s">
        <v>452</v>
      </c>
      <c r="D23" s="114" t="s">
        <v>500</v>
      </c>
      <c r="E23" s="114" t="s">
        <v>501</v>
      </c>
      <c r="F23" s="119">
        <v>43753</v>
      </c>
      <c r="G23" s="114">
        <v>2</v>
      </c>
      <c r="H23" s="114" t="s">
        <v>454</v>
      </c>
      <c r="I23" s="114" t="s">
        <v>455</v>
      </c>
      <c r="J23" s="116" t="s">
        <v>502</v>
      </c>
      <c r="K23" s="114" t="s">
        <v>503</v>
      </c>
    </row>
    <row r="24" spans="2:18">
      <c r="B24" s="120" t="s">
        <v>504</v>
      </c>
      <c r="C24" s="120" t="s">
        <v>457</v>
      </c>
      <c r="D24" s="114" t="s">
        <v>500</v>
      </c>
      <c r="E24" s="114" t="s">
        <v>501</v>
      </c>
      <c r="F24" s="119">
        <v>43760</v>
      </c>
      <c r="G24" s="114">
        <v>4</v>
      </c>
      <c r="H24" s="114" t="s">
        <v>458</v>
      </c>
      <c r="I24" s="114" t="s">
        <v>450</v>
      </c>
      <c r="J24" s="116" t="s">
        <v>502</v>
      </c>
      <c r="K24" s="114" t="s">
        <v>503</v>
      </c>
    </row>
    <row r="25" spans="2:18">
      <c r="B25" s="120" t="s">
        <v>505</v>
      </c>
      <c r="C25" s="120" t="s">
        <v>440</v>
      </c>
      <c r="D25" s="114" t="s">
        <v>500</v>
      </c>
      <c r="E25" s="114" t="s">
        <v>506</v>
      </c>
      <c r="F25" s="119">
        <v>43767</v>
      </c>
      <c r="G25" s="114">
        <v>3</v>
      </c>
      <c r="H25" s="114" t="s">
        <v>443</v>
      </c>
      <c r="I25" s="114" t="s">
        <v>444</v>
      </c>
      <c r="J25" s="116" t="s">
        <v>502</v>
      </c>
      <c r="K25" s="114" t="s">
        <v>503</v>
      </c>
    </row>
    <row r="26" spans="2:18">
      <c r="B26" s="120" t="s">
        <v>507</v>
      </c>
      <c r="C26" s="120" t="s">
        <v>464</v>
      </c>
      <c r="D26" s="114" t="s">
        <v>500</v>
      </c>
      <c r="E26" s="114" t="s">
        <v>506</v>
      </c>
      <c r="F26" s="119">
        <v>43781</v>
      </c>
      <c r="G26" s="114">
        <v>5</v>
      </c>
      <c r="H26" s="114" t="s">
        <v>465</v>
      </c>
      <c r="I26" s="114" t="s">
        <v>466</v>
      </c>
      <c r="J26" s="116" t="s">
        <v>502</v>
      </c>
      <c r="K26" s="114" t="s">
        <v>503</v>
      </c>
    </row>
    <row r="27" spans="2:18">
      <c r="B27" s="120" t="s">
        <v>508</v>
      </c>
      <c r="C27" s="120" t="s">
        <v>468</v>
      </c>
      <c r="D27" s="114" t="s">
        <v>509</v>
      </c>
      <c r="E27" s="114" t="s">
        <v>501</v>
      </c>
      <c r="F27" s="119">
        <v>43819</v>
      </c>
      <c r="G27" s="114">
        <v>4</v>
      </c>
      <c r="H27" s="114" t="s">
        <v>469</v>
      </c>
      <c r="I27" s="114" t="s">
        <v>444</v>
      </c>
      <c r="J27" s="116" t="s">
        <v>510</v>
      </c>
      <c r="K27" s="114" t="s">
        <v>511</v>
      </c>
    </row>
    <row r="28" spans="2:18">
      <c r="B28" s="120" t="s">
        <v>512</v>
      </c>
      <c r="C28" s="120" t="s">
        <v>471</v>
      </c>
      <c r="D28" s="114" t="s">
        <v>509</v>
      </c>
      <c r="E28" s="114" t="s">
        <v>506</v>
      </c>
      <c r="F28" s="119">
        <v>43809</v>
      </c>
      <c r="G28" s="114">
        <v>3</v>
      </c>
      <c r="H28" s="114" t="s">
        <v>473</v>
      </c>
      <c r="I28" s="114" t="s">
        <v>455</v>
      </c>
      <c r="J28" s="116" t="s">
        <v>510</v>
      </c>
      <c r="K28" s="114" t="s">
        <v>511</v>
      </c>
    </row>
    <row r="29" spans="2:18">
      <c r="B29" s="120" t="s">
        <v>513</v>
      </c>
      <c r="C29" s="120" t="s">
        <v>448</v>
      </c>
      <c r="D29" s="114" t="s">
        <v>509</v>
      </c>
      <c r="E29" s="114" t="s">
        <v>506</v>
      </c>
      <c r="F29" s="119">
        <v>43816</v>
      </c>
      <c r="G29" s="114">
        <v>2</v>
      </c>
      <c r="H29" s="114" t="s">
        <v>449</v>
      </c>
      <c r="I29" s="114" t="s">
        <v>450</v>
      </c>
      <c r="J29" s="116" t="s">
        <v>510</v>
      </c>
      <c r="K29" s="114" t="s">
        <v>511</v>
      </c>
    </row>
    <row r="30" spans="2:18">
      <c r="B30" s="120" t="s">
        <v>514</v>
      </c>
      <c r="C30" s="120" t="s">
        <v>452</v>
      </c>
      <c r="D30" s="114" t="s">
        <v>509</v>
      </c>
      <c r="E30" s="114" t="s">
        <v>501</v>
      </c>
      <c r="F30" s="119">
        <v>43817</v>
      </c>
      <c r="G30" s="114">
        <v>4</v>
      </c>
      <c r="H30" s="114" t="s">
        <v>454</v>
      </c>
      <c r="I30" s="114" t="s">
        <v>455</v>
      </c>
      <c r="J30" s="116" t="s">
        <v>510</v>
      </c>
      <c r="K30" s="114" t="s">
        <v>511</v>
      </c>
    </row>
    <row r="31" spans="2:18">
      <c r="B31" s="120" t="s">
        <v>515</v>
      </c>
      <c r="C31" s="120" t="s">
        <v>516</v>
      </c>
      <c r="D31" s="114" t="s">
        <v>509</v>
      </c>
      <c r="E31" s="114" t="s">
        <v>501</v>
      </c>
      <c r="F31" s="119">
        <v>43823</v>
      </c>
      <c r="G31" s="114">
        <v>3</v>
      </c>
      <c r="H31" s="114" t="s">
        <v>517</v>
      </c>
      <c r="I31" s="114" t="s">
        <v>450</v>
      </c>
      <c r="J31" s="116" t="s">
        <v>510</v>
      </c>
      <c r="K31" s="114" t="s">
        <v>511</v>
      </c>
    </row>
    <row r="32" spans="2:18">
      <c r="B32" s="120" t="s">
        <v>518</v>
      </c>
      <c r="C32" s="120" t="s">
        <v>464</v>
      </c>
      <c r="D32" s="114" t="s">
        <v>509</v>
      </c>
      <c r="E32" s="114" t="s">
        <v>506</v>
      </c>
      <c r="F32" s="119">
        <v>43824</v>
      </c>
      <c r="G32" s="114">
        <v>2</v>
      </c>
      <c r="H32" s="114" t="s">
        <v>465</v>
      </c>
      <c r="I32" s="114" t="s">
        <v>466</v>
      </c>
      <c r="J32" s="116" t="s">
        <v>510</v>
      </c>
      <c r="K32" s="114" t="s">
        <v>511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2:R32"/>
  <sheetViews>
    <sheetView topLeftCell="H1" workbookViewId="0">
      <selection activeCell="M3" sqref="M3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  <col min="13" max="13" width="10" bestFit="1" customWidth="1"/>
    <col min="14" max="14" width="12.6875" bestFit="1" customWidth="1"/>
    <col min="15" max="15" width="10.5625" bestFit="1" customWidth="1"/>
    <col min="17" max="17" width="6.4375" bestFit="1" customWidth="1"/>
    <col min="18" max="18" width="10.0625" bestFit="1" customWidth="1"/>
  </cols>
  <sheetData>
    <row r="2" spans="2:18">
      <c r="B2" s="118" t="s">
        <v>430</v>
      </c>
      <c r="C2" s="118" t="s">
        <v>431</v>
      </c>
      <c r="D2" s="118" t="s">
        <v>432</v>
      </c>
      <c r="E2" s="118" t="s">
        <v>433</v>
      </c>
      <c r="F2" s="118" t="s">
        <v>434</v>
      </c>
      <c r="G2" s="118" t="s">
        <v>435</v>
      </c>
      <c r="H2" s="118" t="s">
        <v>174</v>
      </c>
      <c r="I2" s="118" t="s">
        <v>436</v>
      </c>
      <c r="J2" s="118" t="s">
        <v>437</v>
      </c>
      <c r="K2" s="118" t="s">
        <v>438</v>
      </c>
      <c r="M2" s="204" t="s">
        <v>1015</v>
      </c>
    </row>
    <row r="3" spans="2:18">
      <c r="B3" s="120" t="s">
        <v>439</v>
      </c>
      <c r="C3" s="120" t="s">
        <v>440</v>
      </c>
      <c r="D3" s="114" t="s">
        <v>441</v>
      </c>
      <c r="E3" s="114" t="s">
        <v>442</v>
      </c>
      <c r="F3" s="119">
        <v>43482</v>
      </c>
      <c r="G3" s="114">
        <v>2</v>
      </c>
      <c r="H3" s="114" t="s">
        <v>443</v>
      </c>
      <c r="I3" s="114" t="s">
        <v>444</v>
      </c>
      <c r="J3" s="116" t="s">
        <v>445</v>
      </c>
      <c r="K3" s="114" t="s">
        <v>446</v>
      </c>
      <c r="M3" t="b">
        <f>OR(MONTH(F3)=1,MONTH(F3)=12,G3&gt;=5)</f>
        <v>1</v>
      </c>
    </row>
    <row r="4" spans="2:18">
      <c r="B4" s="120" t="s">
        <v>447</v>
      </c>
      <c r="C4" s="120" t="s">
        <v>448</v>
      </c>
      <c r="D4" s="114" t="s">
        <v>441</v>
      </c>
      <c r="E4" s="114" t="s">
        <v>442</v>
      </c>
      <c r="F4" s="119">
        <v>43486</v>
      </c>
      <c r="G4" s="114">
        <v>5</v>
      </c>
      <c r="H4" s="114" t="s">
        <v>449</v>
      </c>
      <c r="I4" s="114" t="s">
        <v>450</v>
      </c>
      <c r="J4" s="116" t="s">
        <v>445</v>
      </c>
      <c r="K4" s="114" t="s">
        <v>446</v>
      </c>
    </row>
    <row r="5" spans="2:18">
      <c r="B5" s="120" t="s">
        <v>451</v>
      </c>
      <c r="C5" s="120" t="s">
        <v>452</v>
      </c>
      <c r="D5" s="114" t="s">
        <v>441</v>
      </c>
      <c r="E5" s="114" t="s">
        <v>453</v>
      </c>
      <c r="F5" s="119">
        <v>43510</v>
      </c>
      <c r="G5" s="114">
        <v>4</v>
      </c>
      <c r="H5" s="114" t="s">
        <v>454</v>
      </c>
      <c r="I5" s="114" t="s">
        <v>455</v>
      </c>
      <c r="J5" s="116" t="s">
        <v>445</v>
      </c>
      <c r="K5" s="114" t="s">
        <v>446</v>
      </c>
      <c r="M5" s="205" t="s">
        <v>1031</v>
      </c>
      <c r="N5" s="205" t="s">
        <v>1032</v>
      </c>
      <c r="O5" s="205" t="s">
        <v>1033</v>
      </c>
      <c r="P5" s="205" t="s">
        <v>1034</v>
      </c>
      <c r="Q5" s="205" t="s">
        <v>1035</v>
      </c>
      <c r="R5" s="205" t="s">
        <v>1036</v>
      </c>
    </row>
    <row r="6" spans="2:18">
      <c r="B6" s="120" t="s">
        <v>456</v>
      </c>
      <c r="C6" s="120" t="s">
        <v>457</v>
      </c>
      <c r="D6" s="114" t="s">
        <v>441</v>
      </c>
      <c r="E6" s="114" t="s">
        <v>442</v>
      </c>
      <c r="F6" s="119">
        <v>43536</v>
      </c>
      <c r="G6" s="114">
        <v>3</v>
      </c>
      <c r="H6" s="114" t="s">
        <v>458</v>
      </c>
      <c r="I6" s="114" t="s">
        <v>450</v>
      </c>
      <c r="J6" s="116" t="s">
        <v>445</v>
      </c>
      <c r="K6" s="114" t="s">
        <v>446</v>
      </c>
      <c r="M6" s="120" t="s">
        <v>440</v>
      </c>
      <c r="N6" s="114" t="s">
        <v>442</v>
      </c>
      <c r="O6" s="119">
        <v>43482</v>
      </c>
      <c r="P6" s="114">
        <v>2</v>
      </c>
      <c r="Q6" s="114" t="s">
        <v>443</v>
      </c>
      <c r="R6" s="114" t="s">
        <v>444</v>
      </c>
    </row>
    <row r="7" spans="2:18">
      <c r="B7" s="120" t="s">
        <v>459</v>
      </c>
      <c r="C7" s="120" t="s">
        <v>460</v>
      </c>
      <c r="D7" s="114" t="s">
        <v>441</v>
      </c>
      <c r="E7" s="114" t="s">
        <v>461</v>
      </c>
      <c r="F7" s="119">
        <v>43537</v>
      </c>
      <c r="G7" s="114">
        <v>5</v>
      </c>
      <c r="H7" s="114" t="s">
        <v>462</v>
      </c>
      <c r="I7" s="114" t="s">
        <v>455</v>
      </c>
      <c r="J7" s="116" t="s">
        <v>445</v>
      </c>
      <c r="K7" s="114" t="s">
        <v>446</v>
      </c>
      <c r="M7" s="120" t="s">
        <v>448</v>
      </c>
      <c r="N7" s="114" t="s">
        <v>442</v>
      </c>
      <c r="O7" s="119">
        <v>43486</v>
      </c>
      <c r="P7" s="114">
        <v>5</v>
      </c>
      <c r="Q7" s="114" t="s">
        <v>449</v>
      </c>
      <c r="R7" s="114" t="s">
        <v>450</v>
      </c>
    </row>
    <row r="8" spans="2:18">
      <c r="B8" s="120" t="s">
        <v>463</v>
      </c>
      <c r="C8" s="120" t="s">
        <v>464</v>
      </c>
      <c r="D8" s="114" t="s">
        <v>441</v>
      </c>
      <c r="E8" s="114" t="s">
        <v>442</v>
      </c>
      <c r="F8" s="119">
        <v>43543</v>
      </c>
      <c r="G8" s="114">
        <v>4</v>
      </c>
      <c r="H8" s="114" t="s">
        <v>465</v>
      </c>
      <c r="I8" s="114" t="s">
        <v>466</v>
      </c>
      <c r="J8" s="116" t="s">
        <v>445</v>
      </c>
      <c r="K8" s="114" t="s">
        <v>446</v>
      </c>
      <c r="M8" s="120" t="s">
        <v>460</v>
      </c>
      <c r="N8" s="114" t="s">
        <v>461</v>
      </c>
      <c r="O8" s="119">
        <v>43537</v>
      </c>
      <c r="P8" s="114">
        <v>5</v>
      </c>
      <c r="Q8" s="114" t="s">
        <v>462</v>
      </c>
      <c r="R8" s="114" t="s">
        <v>455</v>
      </c>
    </row>
    <row r="9" spans="2:18">
      <c r="B9" s="120" t="s">
        <v>467</v>
      </c>
      <c r="C9" s="120" t="s">
        <v>468</v>
      </c>
      <c r="D9" s="114" t="s">
        <v>441</v>
      </c>
      <c r="E9" s="114" t="s">
        <v>453</v>
      </c>
      <c r="F9" s="119">
        <v>43564</v>
      </c>
      <c r="G9" s="114">
        <v>2</v>
      </c>
      <c r="H9" s="114" t="s">
        <v>469</v>
      </c>
      <c r="I9" s="114" t="s">
        <v>444</v>
      </c>
      <c r="J9" s="116" t="s">
        <v>445</v>
      </c>
      <c r="K9" s="114" t="s">
        <v>446</v>
      </c>
      <c r="M9" s="120" t="s">
        <v>440</v>
      </c>
      <c r="N9" s="114" t="s">
        <v>472</v>
      </c>
      <c r="O9" s="119">
        <v>43607</v>
      </c>
      <c r="P9" s="114">
        <v>5</v>
      </c>
      <c r="Q9" s="114" t="s">
        <v>443</v>
      </c>
      <c r="R9" s="114" t="s">
        <v>444</v>
      </c>
    </row>
    <row r="10" spans="2:18">
      <c r="B10" s="120" t="s">
        <v>470</v>
      </c>
      <c r="C10" s="120" t="s">
        <v>471</v>
      </c>
      <c r="D10" s="114" t="s">
        <v>441</v>
      </c>
      <c r="E10" s="114" t="s">
        <v>472</v>
      </c>
      <c r="F10" s="119">
        <v>43571</v>
      </c>
      <c r="G10" s="114">
        <v>3</v>
      </c>
      <c r="H10" s="114" t="s">
        <v>473</v>
      </c>
      <c r="I10" s="114" t="s">
        <v>455</v>
      </c>
      <c r="J10" s="116" t="s">
        <v>445</v>
      </c>
      <c r="K10" s="114" t="s">
        <v>446</v>
      </c>
      <c r="M10" s="120" t="s">
        <v>471</v>
      </c>
      <c r="N10" s="114" t="s">
        <v>476</v>
      </c>
      <c r="O10" s="119">
        <v>43655</v>
      </c>
      <c r="P10" s="114">
        <v>5</v>
      </c>
      <c r="Q10" s="114" t="s">
        <v>473</v>
      </c>
      <c r="R10" s="114" t="s">
        <v>455</v>
      </c>
    </row>
    <row r="11" spans="2:18">
      <c r="B11" s="120" t="s">
        <v>474</v>
      </c>
      <c r="C11" s="120" t="s">
        <v>452</v>
      </c>
      <c r="D11" s="114" t="s">
        <v>475</v>
      </c>
      <c r="E11" s="114" t="s">
        <v>476</v>
      </c>
      <c r="F11" s="119">
        <v>43572</v>
      </c>
      <c r="G11" s="114">
        <v>4</v>
      </c>
      <c r="H11" s="114" t="s">
        <v>454</v>
      </c>
      <c r="I11" s="114" t="s">
        <v>455</v>
      </c>
      <c r="J11" s="116" t="s">
        <v>477</v>
      </c>
      <c r="K11" s="114" t="s">
        <v>478</v>
      </c>
      <c r="M11" s="120" t="s">
        <v>464</v>
      </c>
      <c r="N11" s="114" t="s">
        <v>506</v>
      </c>
      <c r="O11" s="119">
        <v>43781</v>
      </c>
      <c r="P11" s="114">
        <v>5</v>
      </c>
      <c r="Q11" s="114" t="s">
        <v>465</v>
      </c>
      <c r="R11" s="114" t="s">
        <v>466</v>
      </c>
    </row>
    <row r="12" spans="2:18">
      <c r="B12" s="120" t="s">
        <v>479</v>
      </c>
      <c r="C12" s="120" t="s">
        <v>448</v>
      </c>
      <c r="D12" s="114" t="s">
        <v>475</v>
      </c>
      <c r="E12" s="114" t="s">
        <v>461</v>
      </c>
      <c r="F12" s="119">
        <v>43599</v>
      </c>
      <c r="G12" s="114">
        <v>3</v>
      </c>
      <c r="H12" s="114" t="s">
        <v>449</v>
      </c>
      <c r="I12" s="114" t="s">
        <v>450</v>
      </c>
      <c r="J12" s="116" t="s">
        <v>477</v>
      </c>
      <c r="K12" s="114" t="s">
        <v>478</v>
      </c>
      <c r="M12" s="120" t="s">
        <v>468</v>
      </c>
      <c r="N12" s="114" t="s">
        <v>501</v>
      </c>
      <c r="O12" s="119">
        <v>43819</v>
      </c>
      <c r="P12" s="114">
        <v>4</v>
      </c>
      <c r="Q12" s="114" t="s">
        <v>469</v>
      </c>
      <c r="R12" s="114" t="s">
        <v>444</v>
      </c>
    </row>
    <row r="13" spans="2:18">
      <c r="B13" s="120" t="s">
        <v>480</v>
      </c>
      <c r="C13" s="120" t="s">
        <v>448</v>
      </c>
      <c r="D13" s="114" t="s">
        <v>475</v>
      </c>
      <c r="E13" s="114" t="s">
        <v>453</v>
      </c>
      <c r="F13" s="119">
        <v>43606</v>
      </c>
      <c r="G13" s="114">
        <v>2</v>
      </c>
      <c r="H13" s="114" t="s">
        <v>449</v>
      </c>
      <c r="I13" s="114" t="s">
        <v>450</v>
      </c>
      <c r="J13" s="116" t="s">
        <v>477</v>
      </c>
      <c r="K13" s="114" t="s">
        <v>478</v>
      </c>
      <c r="M13" s="120" t="s">
        <v>471</v>
      </c>
      <c r="N13" s="114" t="s">
        <v>506</v>
      </c>
      <c r="O13" s="119">
        <v>43809</v>
      </c>
      <c r="P13" s="114">
        <v>3</v>
      </c>
      <c r="Q13" s="114" t="s">
        <v>473</v>
      </c>
      <c r="R13" s="114" t="s">
        <v>455</v>
      </c>
    </row>
    <row r="14" spans="2:18">
      <c r="B14" s="120" t="s">
        <v>481</v>
      </c>
      <c r="C14" s="120" t="s">
        <v>440</v>
      </c>
      <c r="D14" s="114" t="s">
        <v>475</v>
      </c>
      <c r="E14" s="114" t="s">
        <v>472</v>
      </c>
      <c r="F14" s="119">
        <v>43607</v>
      </c>
      <c r="G14" s="114">
        <v>5</v>
      </c>
      <c r="H14" s="114" t="s">
        <v>443</v>
      </c>
      <c r="I14" s="114" t="s">
        <v>444</v>
      </c>
      <c r="J14" s="116" t="s">
        <v>477</v>
      </c>
      <c r="K14" s="114" t="s">
        <v>478</v>
      </c>
      <c r="M14" s="120" t="s">
        <v>448</v>
      </c>
      <c r="N14" s="114" t="s">
        <v>506</v>
      </c>
      <c r="O14" s="119">
        <v>43816</v>
      </c>
      <c r="P14" s="114">
        <v>2</v>
      </c>
      <c r="Q14" s="114" t="s">
        <v>449</v>
      </c>
      <c r="R14" s="114" t="s">
        <v>450</v>
      </c>
    </row>
    <row r="15" spans="2:18">
      <c r="B15" s="120" t="s">
        <v>482</v>
      </c>
      <c r="C15" s="120" t="s">
        <v>460</v>
      </c>
      <c r="D15" s="114" t="s">
        <v>483</v>
      </c>
      <c r="E15" s="114" t="s">
        <v>476</v>
      </c>
      <c r="F15" s="119">
        <v>43627</v>
      </c>
      <c r="G15" s="114">
        <v>4</v>
      </c>
      <c r="H15" s="114" t="s">
        <v>462</v>
      </c>
      <c r="I15" s="114" t="s">
        <v>455</v>
      </c>
      <c r="J15" s="116" t="s">
        <v>484</v>
      </c>
      <c r="K15" s="114" t="s">
        <v>485</v>
      </c>
      <c r="M15" s="120" t="s">
        <v>452</v>
      </c>
      <c r="N15" s="114" t="s">
        <v>501</v>
      </c>
      <c r="O15" s="119">
        <v>43817</v>
      </c>
      <c r="P15" s="114">
        <v>4</v>
      </c>
      <c r="Q15" s="114" t="s">
        <v>454</v>
      </c>
      <c r="R15" s="114" t="s">
        <v>455</v>
      </c>
    </row>
    <row r="16" spans="2:18">
      <c r="B16" s="120" t="s">
        <v>486</v>
      </c>
      <c r="C16" s="120" t="s">
        <v>464</v>
      </c>
      <c r="D16" s="114" t="s">
        <v>483</v>
      </c>
      <c r="E16" s="114" t="s">
        <v>461</v>
      </c>
      <c r="F16" s="119">
        <v>43634</v>
      </c>
      <c r="G16" s="114">
        <v>3</v>
      </c>
      <c r="H16" s="114" t="s">
        <v>465</v>
      </c>
      <c r="I16" s="114" t="s">
        <v>466</v>
      </c>
      <c r="J16" s="116" t="s">
        <v>484</v>
      </c>
      <c r="K16" s="114" t="s">
        <v>485</v>
      </c>
      <c r="M16" s="120" t="s">
        <v>516</v>
      </c>
      <c r="N16" s="114" t="s">
        <v>501</v>
      </c>
      <c r="O16" s="119">
        <v>43823</v>
      </c>
      <c r="P16" s="114">
        <v>3</v>
      </c>
      <c r="Q16" s="114" t="s">
        <v>517</v>
      </c>
      <c r="R16" s="114" t="s">
        <v>450</v>
      </c>
    </row>
    <row r="17" spans="2:18">
      <c r="B17" s="120" t="s">
        <v>487</v>
      </c>
      <c r="C17" s="120" t="s">
        <v>464</v>
      </c>
      <c r="D17" s="114" t="s">
        <v>483</v>
      </c>
      <c r="E17" s="114" t="s">
        <v>488</v>
      </c>
      <c r="F17" s="119">
        <v>43641</v>
      </c>
      <c r="G17" s="114">
        <v>2</v>
      </c>
      <c r="H17" s="114" t="s">
        <v>465</v>
      </c>
      <c r="I17" s="114" t="s">
        <v>466</v>
      </c>
      <c r="J17" s="116" t="s">
        <v>484</v>
      </c>
      <c r="K17" s="114" t="s">
        <v>485</v>
      </c>
      <c r="M17" s="120" t="s">
        <v>464</v>
      </c>
      <c r="N17" s="114" t="s">
        <v>506</v>
      </c>
      <c r="O17" s="119">
        <v>43824</v>
      </c>
      <c r="P17" s="114">
        <v>2</v>
      </c>
      <c r="Q17" s="114" t="s">
        <v>465</v>
      </c>
      <c r="R17" s="114" t="s">
        <v>466</v>
      </c>
    </row>
    <row r="18" spans="2:18">
      <c r="B18" s="120" t="s">
        <v>489</v>
      </c>
      <c r="C18" s="120" t="s">
        <v>471</v>
      </c>
      <c r="D18" s="114" t="s">
        <v>483</v>
      </c>
      <c r="E18" s="114" t="s">
        <v>476</v>
      </c>
      <c r="F18" s="119">
        <v>43655</v>
      </c>
      <c r="G18" s="114">
        <v>5</v>
      </c>
      <c r="H18" s="114" t="s">
        <v>473</v>
      </c>
      <c r="I18" s="114" t="s">
        <v>455</v>
      </c>
      <c r="J18" s="116" t="s">
        <v>484</v>
      </c>
      <c r="K18" s="114" t="s">
        <v>485</v>
      </c>
    </row>
    <row r="19" spans="2:18">
      <c r="B19" s="120" t="s">
        <v>490</v>
      </c>
      <c r="C19" s="120" t="s">
        <v>491</v>
      </c>
      <c r="D19" s="114" t="s">
        <v>483</v>
      </c>
      <c r="E19" s="114" t="s">
        <v>492</v>
      </c>
      <c r="F19" s="119">
        <v>43662</v>
      </c>
      <c r="G19" s="114">
        <v>4</v>
      </c>
      <c r="H19" s="114" t="s">
        <v>493</v>
      </c>
      <c r="I19" s="114" t="s">
        <v>466</v>
      </c>
      <c r="J19" s="116" t="s">
        <v>484</v>
      </c>
      <c r="K19" s="114" t="s">
        <v>485</v>
      </c>
    </row>
    <row r="20" spans="2:18">
      <c r="B20" s="120" t="s">
        <v>494</v>
      </c>
      <c r="C20" s="120" t="s">
        <v>495</v>
      </c>
      <c r="D20" s="114" t="s">
        <v>483</v>
      </c>
      <c r="E20" s="114" t="s">
        <v>476</v>
      </c>
      <c r="F20" s="119">
        <v>43663</v>
      </c>
      <c r="G20" s="114">
        <v>3</v>
      </c>
      <c r="H20" s="114" t="s">
        <v>496</v>
      </c>
      <c r="I20" s="114" t="s">
        <v>444</v>
      </c>
      <c r="J20" s="116" t="s">
        <v>484</v>
      </c>
      <c r="K20" s="114" t="s">
        <v>485</v>
      </c>
    </row>
    <row r="21" spans="2:18">
      <c r="B21" s="120" t="s">
        <v>497</v>
      </c>
      <c r="C21" s="120" t="s">
        <v>452</v>
      </c>
      <c r="D21" s="114" t="s">
        <v>483</v>
      </c>
      <c r="E21" s="114" t="s">
        <v>453</v>
      </c>
      <c r="F21" s="119">
        <v>43690</v>
      </c>
      <c r="G21" s="114">
        <v>4</v>
      </c>
      <c r="H21" s="114" t="s">
        <v>454</v>
      </c>
      <c r="I21" s="114" t="s">
        <v>455</v>
      </c>
      <c r="J21" s="116" t="s">
        <v>484</v>
      </c>
      <c r="K21" s="114" t="s">
        <v>485</v>
      </c>
    </row>
    <row r="22" spans="2:18">
      <c r="B22" s="120" t="s">
        <v>498</v>
      </c>
      <c r="C22" s="120" t="s">
        <v>448</v>
      </c>
      <c r="D22" s="114" t="s">
        <v>483</v>
      </c>
      <c r="E22" s="114" t="s">
        <v>472</v>
      </c>
      <c r="F22" s="119">
        <v>43718</v>
      </c>
      <c r="G22" s="114">
        <v>3</v>
      </c>
      <c r="H22" s="114" t="s">
        <v>449</v>
      </c>
      <c r="I22" s="114" t="s">
        <v>450</v>
      </c>
      <c r="J22" s="116" t="s">
        <v>484</v>
      </c>
      <c r="K22" s="114" t="s">
        <v>485</v>
      </c>
    </row>
    <row r="23" spans="2:18">
      <c r="B23" s="120" t="s">
        <v>499</v>
      </c>
      <c r="C23" s="120" t="s">
        <v>452</v>
      </c>
      <c r="D23" s="114" t="s">
        <v>500</v>
      </c>
      <c r="E23" s="114" t="s">
        <v>501</v>
      </c>
      <c r="F23" s="119">
        <v>43753</v>
      </c>
      <c r="G23" s="114">
        <v>2</v>
      </c>
      <c r="H23" s="114" t="s">
        <v>454</v>
      </c>
      <c r="I23" s="114" t="s">
        <v>455</v>
      </c>
      <c r="J23" s="116" t="s">
        <v>502</v>
      </c>
      <c r="K23" s="114" t="s">
        <v>503</v>
      </c>
    </row>
    <row r="24" spans="2:18">
      <c r="B24" s="120" t="s">
        <v>504</v>
      </c>
      <c r="C24" s="120" t="s">
        <v>457</v>
      </c>
      <c r="D24" s="114" t="s">
        <v>500</v>
      </c>
      <c r="E24" s="114" t="s">
        <v>501</v>
      </c>
      <c r="F24" s="119">
        <v>43760</v>
      </c>
      <c r="G24" s="114">
        <v>4</v>
      </c>
      <c r="H24" s="114" t="s">
        <v>458</v>
      </c>
      <c r="I24" s="114" t="s">
        <v>450</v>
      </c>
      <c r="J24" s="116" t="s">
        <v>502</v>
      </c>
      <c r="K24" s="114" t="s">
        <v>503</v>
      </c>
    </row>
    <row r="25" spans="2:18">
      <c r="B25" s="120" t="s">
        <v>505</v>
      </c>
      <c r="C25" s="120" t="s">
        <v>440</v>
      </c>
      <c r="D25" s="114" t="s">
        <v>500</v>
      </c>
      <c r="E25" s="114" t="s">
        <v>506</v>
      </c>
      <c r="F25" s="119">
        <v>43767</v>
      </c>
      <c r="G25" s="114">
        <v>3</v>
      </c>
      <c r="H25" s="114" t="s">
        <v>443</v>
      </c>
      <c r="I25" s="114" t="s">
        <v>444</v>
      </c>
      <c r="J25" s="116" t="s">
        <v>502</v>
      </c>
      <c r="K25" s="114" t="s">
        <v>503</v>
      </c>
    </row>
    <row r="26" spans="2:18">
      <c r="B26" s="120" t="s">
        <v>507</v>
      </c>
      <c r="C26" s="120" t="s">
        <v>464</v>
      </c>
      <c r="D26" s="114" t="s">
        <v>500</v>
      </c>
      <c r="E26" s="114" t="s">
        <v>506</v>
      </c>
      <c r="F26" s="119">
        <v>43781</v>
      </c>
      <c r="G26" s="114">
        <v>5</v>
      </c>
      <c r="H26" s="114" t="s">
        <v>465</v>
      </c>
      <c r="I26" s="114" t="s">
        <v>466</v>
      </c>
      <c r="J26" s="116" t="s">
        <v>502</v>
      </c>
      <c r="K26" s="114" t="s">
        <v>503</v>
      </c>
    </row>
    <row r="27" spans="2:18">
      <c r="B27" s="120" t="s">
        <v>508</v>
      </c>
      <c r="C27" s="120" t="s">
        <v>468</v>
      </c>
      <c r="D27" s="114" t="s">
        <v>509</v>
      </c>
      <c r="E27" s="114" t="s">
        <v>501</v>
      </c>
      <c r="F27" s="119">
        <v>43819</v>
      </c>
      <c r="G27" s="114">
        <v>4</v>
      </c>
      <c r="H27" s="114" t="s">
        <v>469</v>
      </c>
      <c r="I27" s="114" t="s">
        <v>444</v>
      </c>
      <c r="J27" s="116" t="s">
        <v>510</v>
      </c>
      <c r="K27" s="114" t="s">
        <v>511</v>
      </c>
    </row>
    <row r="28" spans="2:18">
      <c r="B28" s="120" t="s">
        <v>512</v>
      </c>
      <c r="C28" s="120" t="s">
        <v>471</v>
      </c>
      <c r="D28" s="114" t="s">
        <v>509</v>
      </c>
      <c r="E28" s="114" t="s">
        <v>506</v>
      </c>
      <c r="F28" s="119">
        <v>43809</v>
      </c>
      <c r="G28" s="114">
        <v>3</v>
      </c>
      <c r="H28" s="114" t="s">
        <v>473</v>
      </c>
      <c r="I28" s="114" t="s">
        <v>455</v>
      </c>
      <c r="J28" s="116" t="s">
        <v>510</v>
      </c>
      <c r="K28" s="114" t="s">
        <v>511</v>
      </c>
    </row>
    <row r="29" spans="2:18">
      <c r="B29" s="120" t="s">
        <v>513</v>
      </c>
      <c r="C29" s="120" t="s">
        <v>448</v>
      </c>
      <c r="D29" s="114" t="s">
        <v>509</v>
      </c>
      <c r="E29" s="114" t="s">
        <v>506</v>
      </c>
      <c r="F29" s="119">
        <v>43816</v>
      </c>
      <c r="G29" s="114">
        <v>2</v>
      </c>
      <c r="H29" s="114" t="s">
        <v>449</v>
      </c>
      <c r="I29" s="114" t="s">
        <v>450</v>
      </c>
      <c r="J29" s="116" t="s">
        <v>510</v>
      </c>
      <c r="K29" s="114" t="s">
        <v>511</v>
      </c>
    </row>
    <row r="30" spans="2:18">
      <c r="B30" s="120" t="s">
        <v>514</v>
      </c>
      <c r="C30" s="120" t="s">
        <v>452</v>
      </c>
      <c r="D30" s="114" t="s">
        <v>509</v>
      </c>
      <c r="E30" s="114" t="s">
        <v>501</v>
      </c>
      <c r="F30" s="119">
        <v>43817</v>
      </c>
      <c r="G30" s="114">
        <v>4</v>
      </c>
      <c r="H30" s="114" t="s">
        <v>454</v>
      </c>
      <c r="I30" s="114" t="s">
        <v>455</v>
      </c>
      <c r="J30" s="116" t="s">
        <v>510</v>
      </c>
      <c r="K30" s="114" t="s">
        <v>511</v>
      </c>
    </row>
    <row r="31" spans="2:18">
      <c r="B31" s="120" t="s">
        <v>515</v>
      </c>
      <c r="C31" s="120" t="s">
        <v>516</v>
      </c>
      <c r="D31" s="114" t="s">
        <v>509</v>
      </c>
      <c r="E31" s="114" t="s">
        <v>501</v>
      </c>
      <c r="F31" s="119">
        <v>43823</v>
      </c>
      <c r="G31" s="114">
        <v>3</v>
      </c>
      <c r="H31" s="114" t="s">
        <v>517</v>
      </c>
      <c r="I31" s="114" t="s">
        <v>450</v>
      </c>
      <c r="J31" s="116" t="s">
        <v>510</v>
      </c>
      <c r="K31" s="114" t="s">
        <v>511</v>
      </c>
    </row>
    <row r="32" spans="2:18">
      <c r="B32" s="120" t="s">
        <v>518</v>
      </c>
      <c r="C32" s="120" t="s">
        <v>464</v>
      </c>
      <c r="D32" s="114" t="s">
        <v>509</v>
      </c>
      <c r="E32" s="114" t="s">
        <v>506</v>
      </c>
      <c r="F32" s="119">
        <v>43824</v>
      </c>
      <c r="G32" s="114">
        <v>2</v>
      </c>
      <c r="H32" s="114" t="s">
        <v>465</v>
      </c>
      <c r="I32" s="114" t="s">
        <v>466</v>
      </c>
      <c r="J32" s="116" t="s">
        <v>510</v>
      </c>
      <c r="K32" s="114" t="s">
        <v>511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O24"/>
  <sheetViews>
    <sheetView zoomScale="115" zoomScaleNormal="115" workbookViewId="0">
      <selection activeCell="K1" sqref="K1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  <c r="L2" s="112" t="s">
        <v>1010</v>
      </c>
    </row>
    <row r="3" spans="2:15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  <c r="L3" t="b">
        <f>OR(_xlfn.RANK.EQ(J3,$J$3:$J$24,0)=1,_xlfn.RANK.EQ(J3,$J$3:$J$24,1)=1)</f>
        <v>0</v>
      </c>
    </row>
    <row r="4" spans="2:15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5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  <c r="L5" s="114" t="s">
        <v>520</v>
      </c>
      <c r="M5" s="114" t="s">
        <v>521</v>
      </c>
      <c r="N5" s="114" t="s">
        <v>524</v>
      </c>
      <c r="O5" s="114" t="s">
        <v>527</v>
      </c>
    </row>
    <row r="6" spans="2:15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  <c r="L6" s="114" t="s">
        <v>541</v>
      </c>
      <c r="M6" s="114" t="s">
        <v>542</v>
      </c>
      <c r="N6" s="114">
        <v>1000</v>
      </c>
      <c r="O6" s="121">
        <v>90000</v>
      </c>
    </row>
    <row r="7" spans="2:15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  <c r="L7" s="114" t="s">
        <v>607</v>
      </c>
      <c r="M7" s="114" t="s">
        <v>530</v>
      </c>
      <c r="N7" s="114">
        <v>10</v>
      </c>
      <c r="O7" s="121">
        <v>1300</v>
      </c>
    </row>
    <row r="8" spans="2:15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5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5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5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5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5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5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5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5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2:O24"/>
  <sheetViews>
    <sheetView zoomScale="115" zoomScaleNormal="115" workbookViewId="0">
      <selection activeCell="K1" sqref="K1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  <col min="12" max="12" width="12" bestFit="1" customWidth="1"/>
  </cols>
  <sheetData>
    <row r="2" spans="2:15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  <c r="L2" s="205" t="s">
        <v>1037</v>
      </c>
    </row>
    <row r="3" spans="2:15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  <c r="L3" t="b">
        <f>OR(_xlfn.RANK.EQ(J3,$J$3:$J$24,0)=1,_xlfn.RANK.EQ(J3,$J$3:$J$24,1)=1)</f>
        <v>0</v>
      </c>
    </row>
    <row r="4" spans="2:15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5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  <c r="L5" t="s">
        <v>1038</v>
      </c>
      <c r="M5" t="s">
        <v>1039</v>
      </c>
      <c r="N5" t="s">
        <v>1040</v>
      </c>
      <c r="O5" t="s">
        <v>1041</v>
      </c>
    </row>
    <row r="6" spans="2:15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  <c r="L6" s="114" t="s">
        <v>541</v>
      </c>
      <c r="M6" s="114" t="s">
        <v>542</v>
      </c>
      <c r="N6" s="114">
        <v>1000</v>
      </c>
      <c r="O6" s="121">
        <v>90000</v>
      </c>
    </row>
    <row r="7" spans="2:15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  <c r="L7" s="114" t="s">
        <v>607</v>
      </c>
      <c r="M7" s="114" t="s">
        <v>530</v>
      </c>
      <c r="N7" s="114">
        <v>10</v>
      </c>
      <c r="O7" s="121">
        <v>1300</v>
      </c>
    </row>
    <row r="8" spans="2:15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5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5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5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5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5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5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5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5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47"/>
  <sheetViews>
    <sheetView zoomScale="115" zoomScaleNormal="115" workbookViewId="0">
      <selection activeCell="P32" sqref="P32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22" t="s">
        <v>0</v>
      </c>
      <c r="C1" s="222"/>
      <c r="D1" s="223" t="s">
        <v>17</v>
      </c>
      <c r="E1" s="223"/>
      <c r="F1" s="223"/>
      <c r="G1" s="223"/>
      <c r="H1" s="223"/>
      <c r="I1" s="223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24" t="s">
        <v>18</v>
      </c>
      <c r="C3" s="224"/>
      <c r="D3" s="224"/>
      <c r="E3" s="224"/>
      <c r="F3" s="224"/>
      <c r="G3" s="224"/>
      <c r="H3" s="224"/>
      <c r="I3" s="224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25"/>
      <c r="I5" s="225"/>
    </row>
    <row r="6" spans="2:9">
      <c r="B6" s="20" t="s">
        <v>3</v>
      </c>
      <c r="C6" s="226" t="s">
        <v>4</v>
      </c>
      <c r="D6" s="226"/>
      <c r="E6" s="226"/>
      <c r="F6" s="226"/>
      <c r="G6" s="226" t="s">
        <v>5</v>
      </c>
      <c r="H6" s="226"/>
      <c r="I6" s="227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7">
        <v>2021</v>
      </c>
      <c r="C8" s="8" t="s">
        <v>20</v>
      </c>
      <c r="D8" s="8">
        <v>69</v>
      </c>
      <c r="E8" s="8">
        <v>32</v>
      </c>
      <c r="F8" s="8">
        <v>40</v>
      </c>
      <c r="G8" s="10"/>
      <c r="H8" s="11"/>
      <c r="I8" s="12"/>
    </row>
    <row r="9" spans="2:9">
      <c r="B9" s="7">
        <v>2021</v>
      </c>
      <c r="C9" s="8" t="s">
        <v>21</v>
      </c>
      <c r="D9" s="8">
        <v>70</v>
      </c>
      <c r="E9" s="8">
        <v>70</v>
      </c>
      <c r="F9" s="8">
        <v>60</v>
      </c>
      <c r="G9" s="10"/>
      <c r="H9" s="11"/>
      <c r="I9" s="12"/>
    </row>
    <row r="10" spans="2:9">
      <c r="B10" s="7">
        <v>2021</v>
      </c>
      <c r="C10" s="8" t="s">
        <v>22</v>
      </c>
      <c r="D10" s="8">
        <v>60</v>
      </c>
      <c r="E10" s="8">
        <v>76</v>
      </c>
      <c r="F10" s="8">
        <v>65</v>
      </c>
      <c r="G10" s="10"/>
      <c r="H10" s="11"/>
      <c r="I10" s="12"/>
    </row>
    <row r="11" spans="2:9">
      <c r="B11" s="7">
        <v>2021</v>
      </c>
      <c r="C11" s="8" t="s">
        <v>24</v>
      </c>
      <c r="D11" s="8">
        <v>50</v>
      </c>
      <c r="E11" s="8">
        <v>80</v>
      </c>
      <c r="F11" s="8">
        <v>60</v>
      </c>
      <c r="G11" s="10"/>
      <c r="H11" s="11"/>
      <c r="I11" s="12"/>
    </row>
    <row r="12" spans="2:9">
      <c r="B12" s="7">
        <v>2021</v>
      </c>
      <c r="C12" s="8" t="s">
        <v>26</v>
      </c>
      <c r="D12" s="8">
        <v>80</v>
      </c>
      <c r="E12" s="8">
        <v>60</v>
      </c>
      <c r="F12" s="8">
        <v>70</v>
      </c>
      <c r="G12" s="10"/>
      <c r="H12" s="11"/>
      <c r="I12" s="12"/>
    </row>
    <row r="13" spans="2:9">
      <c r="B13" s="7">
        <v>2022</v>
      </c>
      <c r="C13" s="8" t="s">
        <v>27</v>
      </c>
      <c r="D13" s="8">
        <v>90</v>
      </c>
      <c r="E13" s="8">
        <v>100</v>
      </c>
      <c r="F13" s="8">
        <v>93</v>
      </c>
      <c r="G13" s="10"/>
      <c r="H13" s="11"/>
      <c r="I13" s="12"/>
    </row>
    <row r="14" spans="2:9">
      <c r="B14" s="7">
        <v>2022</v>
      </c>
      <c r="C14" s="8" t="s">
        <v>28</v>
      </c>
      <c r="D14" s="8">
        <v>50</v>
      </c>
      <c r="E14" s="8">
        <v>83</v>
      </c>
      <c r="F14" s="8">
        <v>75</v>
      </c>
      <c r="G14" s="10"/>
      <c r="H14" s="11"/>
      <c r="I14" s="12"/>
    </row>
    <row r="15" spans="2:9">
      <c r="B15" s="7">
        <v>2022</v>
      </c>
      <c r="C15" s="8" t="s">
        <v>30</v>
      </c>
      <c r="D15" s="8">
        <v>60</v>
      </c>
      <c r="E15" s="8">
        <v>64</v>
      </c>
      <c r="F15" s="8">
        <v>64</v>
      </c>
      <c r="G15" s="10"/>
      <c r="H15" s="11"/>
      <c r="I15" s="12"/>
    </row>
    <row r="16" spans="2:9">
      <c r="B16" s="7">
        <v>2022</v>
      </c>
      <c r="C16" s="8" t="s">
        <v>31</v>
      </c>
      <c r="D16" s="8">
        <v>90</v>
      </c>
      <c r="E16" s="8">
        <v>80</v>
      </c>
      <c r="F16" s="8">
        <v>79</v>
      </c>
      <c r="G16" s="10"/>
      <c r="H16" s="11"/>
      <c r="I16" s="12"/>
    </row>
    <row r="17" spans="2:9" ht="17.25" thickBot="1">
      <c r="B17" s="7">
        <v>2022</v>
      </c>
      <c r="C17" s="13" t="s">
        <v>33</v>
      </c>
      <c r="D17" s="13">
        <v>80</v>
      </c>
      <c r="E17" s="13">
        <v>40</v>
      </c>
      <c r="F17" s="13">
        <v>69</v>
      </c>
      <c r="G17" s="10"/>
      <c r="H17" s="11"/>
      <c r="I17" s="12"/>
    </row>
    <row r="18" spans="2:9">
      <c r="B18" s="209"/>
      <c r="C18" s="16" t="s">
        <v>14</v>
      </c>
      <c r="D18" s="17"/>
      <c r="E18" s="17"/>
      <c r="F18" s="17"/>
      <c r="G18" s="17"/>
      <c r="H18" s="17"/>
      <c r="I18" s="212"/>
    </row>
    <row r="19" spans="2:9">
      <c r="B19" s="210"/>
      <c r="C19" s="8" t="s">
        <v>15</v>
      </c>
      <c r="D19" s="10"/>
      <c r="E19" s="10"/>
      <c r="F19" s="10"/>
      <c r="G19" s="10"/>
      <c r="H19" s="10"/>
      <c r="I19" s="213"/>
    </row>
    <row r="20" spans="2:9" ht="17.25" thickBot="1">
      <c r="B20" s="211"/>
      <c r="C20" s="18" t="s">
        <v>16</v>
      </c>
      <c r="D20" s="19"/>
      <c r="E20" s="19"/>
      <c r="F20" s="19"/>
      <c r="G20" s="19"/>
      <c r="H20" s="19"/>
      <c r="I20" s="214"/>
    </row>
    <row r="23" spans="2:9">
      <c r="B23" s="215" t="s">
        <v>34</v>
      </c>
      <c r="C23" s="215"/>
      <c r="D23" s="215"/>
      <c r="E23" s="215"/>
      <c r="F23" s="215"/>
      <c r="G23" s="215"/>
      <c r="H23" s="215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6" t="s">
        <v>36</v>
      </c>
      <c r="C25" s="27" t="s">
        <v>37</v>
      </c>
      <c r="D25" s="27" t="s">
        <v>38</v>
      </c>
      <c r="E25" s="27" t="s">
        <v>39</v>
      </c>
      <c r="F25" s="27" t="s">
        <v>40</v>
      </c>
      <c r="G25" s="27" t="s">
        <v>41</v>
      </c>
      <c r="H25" s="28" t="s">
        <v>42</v>
      </c>
    </row>
    <row r="26" spans="2:9">
      <c r="B26" s="7" t="s">
        <v>43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>
      <c r="B27" s="7" t="s">
        <v>44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>
      <c r="B28" s="7" t="s">
        <v>45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>
      <c r="B29" s="7" t="s">
        <v>46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>
      <c r="B30" s="7" t="s">
        <v>47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>
      <c r="B31" s="7" t="s">
        <v>48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ht="17.25" thickBot="1">
      <c r="B32" s="22" t="s">
        <v>49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>
      <c r="B33" s="24" t="s">
        <v>50</v>
      </c>
      <c r="C33" s="17"/>
      <c r="D33" s="17"/>
      <c r="E33" s="17"/>
      <c r="F33" s="17"/>
      <c r="G33" s="216"/>
      <c r="H33" s="217"/>
    </row>
    <row r="34" spans="2:10">
      <c r="B34" s="7" t="s">
        <v>12</v>
      </c>
      <c r="C34" s="10"/>
      <c r="D34" s="10"/>
      <c r="E34" s="10"/>
      <c r="F34" s="10"/>
      <c r="G34" s="218"/>
      <c r="H34" s="219"/>
    </row>
    <row r="35" spans="2:10">
      <c r="B35" s="7" t="s">
        <v>52</v>
      </c>
      <c r="C35" s="10"/>
      <c r="D35" s="10"/>
      <c r="E35" s="10"/>
      <c r="F35" s="10"/>
      <c r="G35" s="218"/>
      <c r="H35" s="219"/>
    </row>
    <row r="36" spans="2:10">
      <c r="B36" s="7" t="s">
        <v>53</v>
      </c>
      <c r="C36" s="10"/>
      <c r="D36" s="10"/>
      <c r="E36" s="10"/>
      <c r="F36" s="10"/>
      <c r="G36" s="218"/>
      <c r="H36" s="219"/>
    </row>
    <row r="37" spans="2:10" ht="17.25" thickBot="1">
      <c r="B37" s="25" t="s">
        <v>54</v>
      </c>
      <c r="C37" s="19"/>
      <c r="D37" s="19"/>
      <c r="E37" s="19"/>
      <c r="F37" s="19"/>
      <c r="G37" s="220"/>
      <c r="H37" s="221"/>
    </row>
    <row r="38" spans="2:10" ht="17.25" thickBot="1"/>
    <row r="39" spans="2:10">
      <c r="B39" s="33" t="s">
        <v>55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>
      <c r="B40" s="31">
        <v>2</v>
      </c>
      <c r="C40" s="29"/>
      <c r="D40" s="29"/>
      <c r="E40" s="29"/>
      <c r="F40" s="29"/>
      <c r="G40" s="29"/>
      <c r="H40" s="29"/>
      <c r="I40" s="29"/>
      <c r="J40" s="29"/>
    </row>
    <row r="41" spans="2:10">
      <c r="B41" s="31">
        <v>3</v>
      </c>
      <c r="C41" s="29"/>
      <c r="D41" s="29"/>
      <c r="E41" s="29"/>
      <c r="F41" s="29"/>
      <c r="G41" s="29"/>
      <c r="H41" s="29"/>
      <c r="I41" s="29"/>
      <c r="J41" s="29"/>
    </row>
    <row r="42" spans="2:10">
      <c r="B42" s="31">
        <v>4</v>
      </c>
      <c r="C42" s="29"/>
      <c r="D42" s="29"/>
      <c r="E42" s="29"/>
      <c r="F42" s="29"/>
      <c r="G42" s="29"/>
      <c r="H42" s="29"/>
      <c r="I42" s="29"/>
      <c r="J42" s="29"/>
    </row>
    <row r="43" spans="2:10">
      <c r="B43" s="31">
        <v>5</v>
      </c>
      <c r="C43" s="29"/>
      <c r="D43" s="29"/>
      <c r="E43" s="29"/>
      <c r="F43" s="29"/>
      <c r="G43" s="29"/>
      <c r="H43" s="29"/>
      <c r="I43" s="29"/>
      <c r="J43" s="29"/>
    </row>
    <row r="44" spans="2:10">
      <c r="B44" s="31">
        <v>6</v>
      </c>
      <c r="C44" s="29"/>
      <c r="D44" s="29"/>
      <c r="E44" s="29"/>
      <c r="F44" s="29"/>
      <c r="G44" s="29"/>
      <c r="H44" s="29"/>
      <c r="I44" s="29"/>
      <c r="J44" s="29"/>
    </row>
    <row r="45" spans="2:10">
      <c r="B45" s="31">
        <v>7</v>
      </c>
      <c r="C45" s="29"/>
      <c r="D45" s="29"/>
      <c r="E45" s="29"/>
      <c r="F45" s="29"/>
      <c r="G45" s="29"/>
      <c r="H45" s="29"/>
      <c r="I45" s="29"/>
      <c r="J45" s="29"/>
    </row>
    <row r="46" spans="2:10">
      <c r="B46" s="31">
        <v>8</v>
      </c>
      <c r="C46" s="29"/>
      <c r="D46" s="29"/>
      <c r="E46" s="29"/>
      <c r="F46" s="29"/>
      <c r="G46" s="29"/>
      <c r="H46" s="29"/>
      <c r="I46" s="29"/>
      <c r="J46" s="29"/>
    </row>
    <row r="47" spans="2:10" ht="17.25" thickBot="1">
      <c r="B47" s="32">
        <v>9</v>
      </c>
      <c r="C47" s="29"/>
      <c r="D47" s="29"/>
      <c r="E47" s="29"/>
      <c r="F47" s="29"/>
      <c r="G47" s="29"/>
      <c r="H47" s="29"/>
      <c r="I47" s="29"/>
      <c r="J47" s="29"/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O39"/>
  <sheetViews>
    <sheetView workbookViewId="0">
      <selection activeCell="J1" sqref="J1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>
      <c r="B2" s="114" t="s">
        <v>616</v>
      </c>
      <c r="C2" s="114" t="s">
        <v>617</v>
      </c>
      <c r="D2" s="114" t="s">
        <v>618</v>
      </c>
      <c r="E2" s="114" t="s">
        <v>619</v>
      </c>
      <c r="F2" s="114" t="s">
        <v>620</v>
      </c>
      <c r="G2" s="114" t="s">
        <v>621</v>
      </c>
      <c r="H2" s="114" t="s">
        <v>622</v>
      </c>
      <c r="I2" s="114" t="s">
        <v>623</v>
      </c>
      <c r="K2" s="112" t="s">
        <v>1010</v>
      </c>
    </row>
    <row r="3" spans="2:15">
      <c r="B3" s="114" t="s">
        <v>632</v>
      </c>
      <c r="C3" s="114" t="s">
        <v>633</v>
      </c>
      <c r="D3" s="123">
        <v>80000</v>
      </c>
      <c r="E3" s="114" t="s">
        <v>626</v>
      </c>
      <c r="F3" s="119">
        <v>44200</v>
      </c>
      <c r="G3" s="119">
        <v>44215</v>
      </c>
      <c r="H3" s="122">
        <v>12</v>
      </c>
      <c r="I3" s="122">
        <v>8</v>
      </c>
      <c r="K3" t="b">
        <f>AND(MONTH(F3)&lt;=6,LEFT(C3,2)="엑셀")</f>
        <v>1</v>
      </c>
    </row>
    <row r="4" spans="2:15">
      <c r="B4" s="114" t="s">
        <v>636</v>
      </c>
      <c r="C4" s="114" t="s">
        <v>637</v>
      </c>
      <c r="D4" s="123">
        <v>95000</v>
      </c>
      <c r="E4" s="114" t="s">
        <v>626</v>
      </c>
      <c r="F4" s="119">
        <v>44200</v>
      </c>
      <c r="G4" s="119">
        <v>44215</v>
      </c>
      <c r="H4" s="122">
        <v>4</v>
      </c>
      <c r="I4" s="122">
        <v>10</v>
      </c>
    </row>
    <row r="5" spans="2:15">
      <c r="B5" s="114" t="s">
        <v>636</v>
      </c>
      <c r="C5" s="114" t="s">
        <v>637</v>
      </c>
      <c r="D5" s="123">
        <v>95000</v>
      </c>
      <c r="E5" s="114" t="s">
        <v>627</v>
      </c>
      <c r="F5" s="119">
        <v>44207</v>
      </c>
      <c r="G5" s="119">
        <v>44222</v>
      </c>
      <c r="H5" s="122">
        <v>17</v>
      </c>
      <c r="I5" s="122">
        <v>15</v>
      </c>
      <c r="K5" s="114" t="s">
        <v>617</v>
      </c>
      <c r="L5" s="114" t="s">
        <v>618</v>
      </c>
      <c r="M5" s="114" t="s">
        <v>619</v>
      </c>
      <c r="N5" s="114" t="s">
        <v>620</v>
      </c>
      <c r="O5" s="114" t="s">
        <v>622</v>
      </c>
    </row>
    <row r="6" spans="2:15">
      <c r="B6" s="114" t="s">
        <v>634</v>
      </c>
      <c r="C6" s="114" t="s">
        <v>635</v>
      </c>
      <c r="D6" s="123">
        <v>69000</v>
      </c>
      <c r="E6" s="114" t="s">
        <v>628</v>
      </c>
      <c r="F6" s="119">
        <v>44217</v>
      </c>
      <c r="G6" s="119">
        <v>44232</v>
      </c>
      <c r="H6" s="122">
        <v>5</v>
      </c>
      <c r="I6" s="122">
        <v>12</v>
      </c>
      <c r="K6" s="114" t="s">
        <v>633</v>
      </c>
      <c r="L6" s="123">
        <v>80000</v>
      </c>
      <c r="M6" s="114" t="s">
        <v>626</v>
      </c>
      <c r="N6" s="119">
        <v>44200</v>
      </c>
      <c r="O6" s="122">
        <v>12</v>
      </c>
    </row>
    <row r="7" spans="2:15">
      <c r="B7" s="114" t="s">
        <v>624</v>
      </c>
      <c r="C7" s="114" t="s">
        <v>625</v>
      </c>
      <c r="D7" s="123">
        <v>50000</v>
      </c>
      <c r="E7" s="114" t="s">
        <v>626</v>
      </c>
      <c r="F7" s="119">
        <v>44236</v>
      </c>
      <c r="G7" s="119">
        <v>44251</v>
      </c>
      <c r="H7" s="122">
        <v>12</v>
      </c>
      <c r="I7" s="122">
        <v>10</v>
      </c>
      <c r="K7" s="114" t="s">
        <v>633</v>
      </c>
      <c r="L7" s="123">
        <v>80000</v>
      </c>
      <c r="M7" s="114" t="s">
        <v>629</v>
      </c>
      <c r="N7" s="119">
        <v>44238</v>
      </c>
      <c r="O7" s="122">
        <v>20</v>
      </c>
    </row>
    <row r="8" spans="2:15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44238</v>
      </c>
      <c r="G8" s="119">
        <v>44253</v>
      </c>
      <c r="H8" s="122">
        <v>25</v>
      </c>
      <c r="I8" s="122">
        <v>15</v>
      </c>
      <c r="K8" s="114" t="s">
        <v>633</v>
      </c>
      <c r="L8" s="123">
        <v>80000</v>
      </c>
      <c r="M8" s="114" t="s">
        <v>626</v>
      </c>
      <c r="N8" s="119">
        <v>44307</v>
      </c>
      <c r="O8" s="122">
        <v>21</v>
      </c>
    </row>
    <row r="9" spans="2:15">
      <c r="B9" s="114" t="s">
        <v>632</v>
      </c>
      <c r="C9" s="114" t="s">
        <v>633</v>
      </c>
      <c r="D9" s="123">
        <v>80000</v>
      </c>
      <c r="E9" s="114" t="s">
        <v>629</v>
      </c>
      <c r="F9" s="119">
        <v>44238</v>
      </c>
      <c r="G9" s="119">
        <v>44253</v>
      </c>
      <c r="H9" s="122">
        <v>20</v>
      </c>
      <c r="I9" s="122">
        <v>12</v>
      </c>
      <c r="K9" s="114" t="s">
        <v>633</v>
      </c>
      <c r="L9" s="123">
        <v>80000</v>
      </c>
      <c r="M9" s="114" t="s">
        <v>626</v>
      </c>
      <c r="N9" s="119">
        <v>44351</v>
      </c>
      <c r="O9" s="122">
        <v>21</v>
      </c>
    </row>
    <row r="10" spans="2:15">
      <c r="B10" s="114" t="s">
        <v>630</v>
      </c>
      <c r="C10" s="114" t="s">
        <v>631</v>
      </c>
      <c r="D10" s="123">
        <v>80000</v>
      </c>
      <c r="E10" s="114" t="s">
        <v>629</v>
      </c>
      <c r="F10" s="119">
        <v>44270</v>
      </c>
      <c r="G10" s="119">
        <v>44285</v>
      </c>
      <c r="H10" s="122">
        <v>10</v>
      </c>
      <c r="I10" s="122">
        <v>14</v>
      </c>
    </row>
    <row r="11" spans="2:15">
      <c r="B11" s="114" t="s">
        <v>624</v>
      </c>
      <c r="C11" s="114" t="s">
        <v>625</v>
      </c>
      <c r="D11" s="123">
        <v>50000</v>
      </c>
      <c r="E11" s="114" t="s">
        <v>627</v>
      </c>
      <c r="F11" s="119">
        <v>44271</v>
      </c>
      <c r="G11" s="119">
        <v>44286</v>
      </c>
      <c r="H11" s="122">
        <v>6</v>
      </c>
      <c r="I11" s="122">
        <v>15</v>
      </c>
    </row>
    <row r="12" spans="2:15">
      <c r="B12" s="114" t="s">
        <v>634</v>
      </c>
      <c r="C12" s="114" t="s">
        <v>635</v>
      </c>
      <c r="D12" s="123">
        <v>69000</v>
      </c>
      <c r="E12" s="114" t="s">
        <v>628</v>
      </c>
      <c r="F12" s="119">
        <v>44276</v>
      </c>
      <c r="G12" s="119">
        <v>44291</v>
      </c>
      <c r="H12" s="122">
        <v>5</v>
      </c>
      <c r="I12" s="122">
        <v>12</v>
      </c>
    </row>
    <row r="13" spans="2:15">
      <c r="B13" s="114" t="s">
        <v>630</v>
      </c>
      <c r="C13" s="114" t="s">
        <v>631</v>
      </c>
      <c r="D13" s="123">
        <v>80000</v>
      </c>
      <c r="E13" s="114" t="s">
        <v>629</v>
      </c>
      <c r="F13" s="119">
        <v>44307</v>
      </c>
      <c r="G13" s="119">
        <v>44322</v>
      </c>
      <c r="H13" s="122">
        <v>12</v>
      </c>
      <c r="I13" s="122">
        <v>14</v>
      </c>
    </row>
    <row r="14" spans="2:15">
      <c r="B14" s="114" t="s">
        <v>632</v>
      </c>
      <c r="C14" s="114" t="s">
        <v>633</v>
      </c>
      <c r="D14" s="123">
        <v>80000</v>
      </c>
      <c r="E14" s="114" t="s">
        <v>626</v>
      </c>
      <c r="F14" s="119">
        <v>44307</v>
      </c>
      <c r="G14" s="119">
        <v>44322</v>
      </c>
      <c r="H14" s="122">
        <v>21</v>
      </c>
      <c r="I14" s="122">
        <v>12</v>
      </c>
    </row>
    <row r="15" spans="2:15">
      <c r="B15" s="114" t="s">
        <v>636</v>
      </c>
      <c r="C15" s="114" t="s">
        <v>637</v>
      </c>
      <c r="D15" s="123">
        <v>95000</v>
      </c>
      <c r="E15" s="114" t="s">
        <v>627</v>
      </c>
      <c r="F15" s="119">
        <v>44315</v>
      </c>
      <c r="G15" s="119">
        <v>44330</v>
      </c>
      <c r="H15" s="122">
        <v>20</v>
      </c>
      <c r="I15" s="122">
        <v>15</v>
      </c>
    </row>
    <row r="16" spans="2:15">
      <c r="B16" s="114" t="s">
        <v>634</v>
      </c>
      <c r="C16" s="114" t="s">
        <v>635</v>
      </c>
      <c r="D16" s="123">
        <v>69000</v>
      </c>
      <c r="E16" s="114" t="s">
        <v>628</v>
      </c>
      <c r="F16" s="119">
        <v>44322</v>
      </c>
      <c r="G16" s="119">
        <v>44347</v>
      </c>
      <c r="H16" s="122">
        <v>30</v>
      </c>
      <c r="I16" s="122">
        <v>15</v>
      </c>
    </row>
    <row r="17" spans="2:9">
      <c r="B17" s="114" t="s">
        <v>630</v>
      </c>
      <c r="C17" s="114" t="s">
        <v>631</v>
      </c>
      <c r="D17" s="123">
        <v>80000</v>
      </c>
      <c r="E17" s="114" t="s">
        <v>627</v>
      </c>
      <c r="F17" s="119">
        <v>44331</v>
      </c>
      <c r="G17" s="119">
        <v>44346</v>
      </c>
      <c r="H17" s="122">
        <v>10</v>
      </c>
      <c r="I17" s="122">
        <v>12</v>
      </c>
    </row>
    <row r="18" spans="2:9">
      <c r="B18" s="114" t="s">
        <v>624</v>
      </c>
      <c r="C18" s="114" t="s">
        <v>625</v>
      </c>
      <c r="D18" s="123">
        <v>50000</v>
      </c>
      <c r="E18" s="114" t="s">
        <v>628</v>
      </c>
      <c r="F18" s="119">
        <v>44332</v>
      </c>
      <c r="G18" s="119">
        <v>44347</v>
      </c>
      <c r="H18" s="122">
        <v>17</v>
      </c>
      <c r="I18" s="122">
        <v>15</v>
      </c>
    </row>
    <row r="19" spans="2:9">
      <c r="B19" s="114" t="s">
        <v>636</v>
      </c>
      <c r="C19" s="114" t="s">
        <v>637</v>
      </c>
      <c r="D19" s="123">
        <v>95000</v>
      </c>
      <c r="E19" s="114" t="s">
        <v>629</v>
      </c>
      <c r="F19" s="119">
        <v>44345</v>
      </c>
      <c r="G19" s="119">
        <v>44360</v>
      </c>
      <c r="H19" s="122">
        <v>4</v>
      </c>
      <c r="I19" s="122">
        <v>12</v>
      </c>
    </row>
    <row r="20" spans="2:9">
      <c r="B20" s="114" t="s">
        <v>632</v>
      </c>
      <c r="C20" s="114" t="s">
        <v>633</v>
      </c>
      <c r="D20" s="123">
        <v>80000</v>
      </c>
      <c r="E20" s="114" t="s">
        <v>626</v>
      </c>
      <c r="F20" s="119">
        <v>44351</v>
      </c>
      <c r="G20" s="119">
        <v>44366</v>
      </c>
      <c r="H20" s="122">
        <v>21</v>
      </c>
      <c r="I20" s="122">
        <v>14</v>
      </c>
    </row>
    <row r="21" spans="2:9">
      <c r="B21" s="114" t="s">
        <v>636</v>
      </c>
      <c r="C21" s="114" t="s">
        <v>637</v>
      </c>
      <c r="D21" s="123">
        <v>95000</v>
      </c>
      <c r="E21" s="114" t="s">
        <v>626</v>
      </c>
      <c r="F21" s="119">
        <v>44355</v>
      </c>
      <c r="G21" s="119">
        <v>44370</v>
      </c>
      <c r="H21" s="122">
        <v>19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627</v>
      </c>
      <c r="F22" s="119">
        <v>44376</v>
      </c>
      <c r="G22" s="119">
        <v>44391</v>
      </c>
      <c r="H22" s="122">
        <v>20</v>
      </c>
      <c r="I22" s="122">
        <v>12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626</v>
      </c>
      <c r="F23" s="119">
        <v>44385</v>
      </c>
      <c r="G23" s="119">
        <v>44400</v>
      </c>
      <c r="H23" s="122">
        <v>5</v>
      </c>
      <c r="I23" s="122">
        <v>13</v>
      </c>
    </row>
    <row r="24" spans="2:9">
      <c r="B24" s="114" t="s">
        <v>630</v>
      </c>
      <c r="C24" s="114" t="s">
        <v>631</v>
      </c>
      <c r="D24" s="123">
        <v>80000</v>
      </c>
      <c r="E24" s="114" t="s">
        <v>629</v>
      </c>
      <c r="F24" s="119">
        <v>44388</v>
      </c>
      <c r="G24" s="119">
        <v>44403</v>
      </c>
      <c r="H24" s="122">
        <v>7</v>
      </c>
      <c r="I24" s="122">
        <v>15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44392</v>
      </c>
      <c r="G25" s="119">
        <v>44407</v>
      </c>
      <c r="H25" s="122">
        <v>22</v>
      </c>
      <c r="I25" s="122">
        <v>12</v>
      </c>
    </row>
    <row r="26" spans="2:9">
      <c r="B26" s="114" t="s">
        <v>632</v>
      </c>
      <c r="C26" s="114" t="s">
        <v>633</v>
      </c>
      <c r="D26" s="123">
        <v>80000</v>
      </c>
      <c r="E26" s="114" t="s">
        <v>626</v>
      </c>
      <c r="F26" s="119">
        <v>44423</v>
      </c>
      <c r="G26" s="119">
        <v>44438</v>
      </c>
      <c r="H26" s="122">
        <v>40</v>
      </c>
      <c r="I26" s="122">
        <v>11</v>
      </c>
    </row>
    <row r="27" spans="2:9">
      <c r="B27" s="114" t="s">
        <v>624</v>
      </c>
      <c r="C27" s="114" t="s">
        <v>625</v>
      </c>
      <c r="D27" s="123">
        <v>50000</v>
      </c>
      <c r="E27" s="114" t="s">
        <v>629</v>
      </c>
      <c r="F27" s="119">
        <v>44424</v>
      </c>
      <c r="G27" s="119">
        <v>44439</v>
      </c>
      <c r="H27" s="122">
        <v>35</v>
      </c>
      <c r="I27" s="122">
        <v>15</v>
      </c>
    </row>
    <row r="28" spans="2:9">
      <c r="B28" s="114" t="s">
        <v>636</v>
      </c>
      <c r="C28" s="114" t="s">
        <v>637</v>
      </c>
      <c r="D28" s="123">
        <v>95000</v>
      </c>
      <c r="E28" s="114" t="s">
        <v>627</v>
      </c>
      <c r="F28" s="119">
        <v>44424</v>
      </c>
      <c r="G28" s="119">
        <v>44439</v>
      </c>
      <c r="H28" s="122">
        <v>23</v>
      </c>
      <c r="I28" s="122">
        <v>13</v>
      </c>
    </row>
    <row r="29" spans="2:9">
      <c r="B29" s="114" t="s">
        <v>630</v>
      </c>
      <c r="C29" s="114" t="s">
        <v>631</v>
      </c>
      <c r="D29" s="123">
        <v>80000</v>
      </c>
      <c r="E29" s="114" t="s">
        <v>626</v>
      </c>
      <c r="F29" s="119">
        <v>44454</v>
      </c>
      <c r="G29" s="119">
        <v>44469</v>
      </c>
      <c r="H29" s="122">
        <v>12</v>
      </c>
      <c r="I29" s="122">
        <v>10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629</v>
      </c>
      <c r="F30" s="119">
        <v>44455</v>
      </c>
      <c r="G30" s="119">
        <v>44470</v>
      </c>
      <c r="H30" s="122">
        <v>13</v>
      </c>
      <c r="I30" s="122">
        <v>11</v>
      </c>
    </row>
    <row r="31" spans="2:9">
      <c r="B31" s="114" t="s">
        <v>624</v>
      </c>
      <c r="C31" s="114" t="s">
        <v>625</v>
      </c>
      <c r="D31" s="123">
        <v>50000</v>
      </c>
      <c r="E31" s="114" t="s">
        <v>629</v>
      </c>
      <c r="F31" s="119">
        <v>44460</v>
      </c>
      <c r="G31" s="119">
        <v>44475</v>
      </c>
      <c r="H31" s="122">
        <v>20</v>
      </c>
      <c r="I31" s="122">
        <v>14</v>
      </c>
    </row>
    <row r="32" spans="2:9">
      <c r="B32" s="114" t="s">
        <v>634</v>
      </c>
      <c r="C32" s="114" t="s">
        <v>635</v>
      </c>
      <c r="D32" s="123">
        <v>69000</v>
      </c>
      <c r="E32" s="114" t="s">
        <v>628</v>
      </c>
      <c r="F32" s="119">
        <v>44473</v>
      </c>
      <c r="G32" s="119">
        <v>44488</v>
      </c>
      <c r="H32" s="122">
        <v>21</v>
      </c>
      <c r="I32" s="122">
        <v>11</v>
      </c>
    </row>
    <row r="33" spans="2:9">
      <c r="B33" s="114" t="s">
        <v>624</v>
      </c>
      <c r="C33" s="114" t="s">
        <v>625</v>
      </c>
      <c r="D33" s="123">
        <v>50000</v>
      </c>
      <c r="E33" s="114" t="s">
        <v>626</v>
      </c>
      <c r="F33" s="119">
        <v>44490</v>
      </c>
      <c r="G33" s="119">
        <v>44505</v>
      </c>
      <c r="H33" s="122">
        <v>5</v>
      </c>
      <c r="I33" s="122">
        <v>15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44491</v>
      </c>
      <c r="G34" s="119">
        <v>44506</v>
      </c>
      <c r="H34" s="122">
        <v>20</v>
      </c>
      <c r="I34" s="122">
        <v>10</v>
      </c>
    </row>
    <row r="35" spans="2:9">
      <c r="B35" s="114" t="s">
        <v>632</v>
      </c>
      <c r="C35" s="114" t="s">
        <v>633</v>
      </c>
      <c r="D35" s="123">
        <v>80000</v>
      </c>
      <c r="E35" s="114" t="s">
        <v>626</v>
      </c>
      <c r="F35" s="119">
        <v>44504</v>
      </c>
      <c r="G35" s="119">
        <v>44519</v>
      </c>
      <c r="H35" s="122">
        <v>11</v>
      </c>
      <c r="I35" s="122">
        <v>11</v>
      </c>
    </row>
    <row r="36" spans="2:9">
      <c r="B36" s="114" t="s">
        <v>634</v>
      </c>
      <c r="C36" s="114" t="s">
        <v>635</v>
      </c>
      <c r="D36" s="123">
        <v>69000</v>
      </c>
      <c r="E36" s="114" t="s">
        <v>628</v>
      </c>
      <c r="F36" s="119">
        <v>44511</v>
      </c>
      <c r="G36" s="119">
        <v>44526</v>
      </c>
      <c r="H36" s="122">
        <v>15</v>
      </c>
      <c r="I36" s="122">
        <v>13</v>
      </c>
    </row>
    <row r="37" spans="2:9">
      <c r="B37" s="114" t="s">
        <v>636</v>
      </c>
      <c r="C37" s="114" t="s">
        <v>637</v>
      </c>
      <c r="D37" s="123">
        <v>95000</v>
      </c>
      <c r="E37" s="114" t="s">
        <v>629</v>
      </c>
      <c r="F37" s="119">
        <v>44529</v>
      </c>
      <c r="G37" s="119">
        <v>44544</v>
      </c>
      <c r="H37" s="122">
        <v>15</v>
      </c>
      <c r="I37" s="122">
        <v>15</v>
      </c>
    </row>
    <row r="38" spans="2:9">
      <c r="B38" s="114" t="s">
        <v>632</v>
      </c>
      <c r="C38" s="114" t="s">
        <v>633</v>
      </c>
      <c r="D38" s="123">
        <v>80000</v>
      </c>
      <c r="E38" s="114" t="s">
        <v>626</v>
      </c>
      <c r="F38" s="119">
        <v>44534</v>
      </c>
      <c r="G38" s="119">
        <v>44549</v>
      </c>
      <c r="H38" s="122">
        <v>9</v>
      </c>
      <c r="I38" s="122">
        <v>10</v>
      </c>
    </row>
    <row r="39" spans="2:9">
      <c r="B39" s="114" t="s">
        <v>630</v>
      </c>
      <c r="C39" s="114" t="s">
        <v>631</v>
      </c>
      <c r="D39" s="123">
        <v>80000</v>
      </c>
      <c r="E39" s="114" t="s">
        <v>627</v>
      </c>
      <c r="F39" s="119">
        <v>44541</v>
      </c>
      <c r="G39" s="119">
        <v>44556</v>
      </c>
      <c r="H39" s="122">
        <v>13</v>
      </c>
      <c r="I39" s="122">
        <v>10</v>
      </c>
    </row>
  </sheetData>
  <phoneticPr fontId="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B2:O39"/>
  <sheetViews>
    <sheetView topLeftCell="E1" workbookViewId="0">
      <selection activeCell="K3" sqref="K3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  <col min="11" max="11" width="22.875" bestFit="1" customWidth="1"/>
    <col min="12" max="12" width="7.875" bestFit="1" customWidth="1"/>
    <col min="13" max="14" width="10.5625" bestFit="1" customWidth="1"/>
  </cols>
  <sheetData>
    <row r="2" spans="2:15">
      <c r="B2" s="114" t="s">
        <v>616</v>
      </c>
      <c r="C2" s="114" t="s">
        <v>617</v>
      </c>
      <c r="D2" s="114" t="s">
        <v>618</v>
      </c>
      <c r="E2" s="114" t="s">
        <v>619</v>
      </c>
      <c r="F2" s="114" t="s">
        <v>620</v>
      </c>
      <c r="G2" s="114" t="s">
        <v>621</v>
      </c>
      <c r="H2" s="114" t="s">
        <v>622</v>
      </c>
      <c r="I2" s="114" t="s">
        <v>623</v>
      </c>
      <c r="K2" s="205" t="s">
        <v>1042</v>
      </c>
    </row>
    <row r="3" spans="2:15">
      <c r="B3" s="114" t="s">
        <v>632</v>
      </c>
      <c r="C3" s="114" t="s">
        <v>633</v>
      </c>
      <c r="D3" s="123">
        <v>80000</v>
      </c>
      <c r="E3" s="114" t="s">
        <v>626</v>
      </c>
      <c r="F3" s="119">
        <v>44200</v>
      </c>
      <c r="G3" s="119">
        <v>44215</v>
      </c>
      <c r="H3" s="122">
        <v>12</v>
      </c>
      <c r="I3" s="122">
        <v>8</v>
      </c>
      <c r="K3" t="b">
        <f>AND(MONTH(F3)&lt;=6,LEFT(C3,2)="엑셀")</f>
        <v>1</v>
      </c>
    </row>
    <row r="4" spans="2:15">
      <c r="B4" s="114" t="s">
        <v>636</v>
      </c>
      <c r="C4" s="114" t="s">
        <v>637</v>
      </c>
      <c r="D4" s="123">
        <v>95000</v>
      </c>
      <c r="E4" s="114" t="s">
        <v>626</v>
      </c>
      <c r="F4" s="119">
        <v>44200</v>
      </c>
      <c r="G4" s="119">
        <v>44215</v>
      </c>
      <c r="H4" s="122">
        <v>4</v>
      </c>
      <c r="I4" s="122">
        <v>10</v>
      </c>
    </row>
    <row r="5" spans="2:15">
      <c r="B5" s="114" t="s">
        <v>636</v>
      </c>
      <c r="C5" s="114" t="s">
        <v>637</v>
      </c>
      <c r="D5" s="123">
        <v>95000</v>
      </c>
      <c r="E5" s="114" t="s">
        <v>627</v>
      </c>
      <c r="F5" s="119">
        <v>44207</v>
      </c>
      <c r="G5" s="119">
        <v>44222</v>
      </c>
      <c r="H5" s="122">
        <v>17</v>
      </c>
      <c r="I5" s="122">
        <v>15</v>
      </c>
      <c r="K5" t="s">
        <v>1043</v>
      </c>
      <c r="L5" t="s">
        <v>1044</v>
      </c>
      <c r="M5" t="s">
        <v>1045</v>
      </c>
      <c r="N5" t="s">
        <v>1046</v>
      </c>
      <c r="O5" t="s">
        <v>1047</v>
      </c>
    </row>
    <row r="6" spans="2:15">
      <c r="B6" s="114" t="s">
        <v>634</v>
      </c>
      <c r="C6" s="114" t="s">
        <v>635</v>
      </c>
      <c r="D6" s="123">
        <v>69000</v>
      </c>
      <c r="E6" s="114" t="s">
        <v>628</v>
      </c>
      <c r="F6" s="119">
        <v>44217</v>
      </c>
      <c r="G6" s="119">
        <v>44232</v>
      </c>
      <c r="H6" s="122">
        <v>5</v>
      </c>
      <c r="I6" s="122">
        <v>12</v>
      </c>
      <c r="K6" s="114" t="s">
        <v>633</v>
      </c>
      <c r="L6" s="123">
        <v>80000</v>
      </c>
      <c r="M6" s="114" t="s">
        <v>626</v>
      </c>
      <c r="N6" s="119">
        <v>44200</v>
      </c>
      <c r="O6" s="122">
        <v>12</v>
      </c>
    </row>
    <row r="7" spans="2:15">
      <c r="B7" s="114" t="s">
        <v>624</v>
      </c>
      <c r="C7" s="114" t="s">
        <v>625</v>
      </c>
      <c r="D7" s="123">
        <v>50000</v>
      </c>
      <c r="E7" s="114" t="s">
        <v>626</v>
      </c>
      <c r="F7" s="119">
        <v>44236</v>
      </c>
      <c r="G7" s="119">
        <v>44251</v>
      </c>
      <c r="H7" s="122">
        <v>12</v>
      </c>
      <c r="I7" s="122">
        <v>10</v>
      </c>
      <c r="K7" s="114" t="s">
        <v>633</v>
      </c>
      <c r="L7" s="123">
        <v>80000</v>
      </c>
      <c r="M7" s="114" t="s">
        <v>629</v>
      </c>
      <c r="N7" s="119">
        <v>44238</v>
      </c>
      <c r="O7" s="122">
        <v>20</v>
      </c>
    </row>
    <row r="8" spans="2:15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44238</v>
      </c>
      <c r="G8" s="119">
        <v>44253</v>
      </c>
      <c r="H8" s="122">
        <v>25</v>
      </c>
      <c r="I8" s="122">
        <v>15</v>
      </c>
      <c r="K8" s="114" t="s">
        <v>633</v>
      </c>
      <c r="L8" s="123">
        <v>80000</v>
      </c>
      <c r="M8" s="114" t="s">
        <v>626</v>
      </c>
      <c r="N8" s="119">
        <v>44307</v>
      </c>
      <c r="O8" s="122">
        <v>21</v>
      </c>
    </row>
    <row r="9" spans="2:15">
      <c r="B9" s="114" t="s">
        <v>632</v>
      </c>
      <c r="C9" s="114" t="s">
        <v>633</v>
      </c>
      <c r="D9" s="123">
        <v>80000</v>
      </c>
      <c r="E9" s="114" t="s">
        <v>629</v>
      </c>
      <c r="F9" s="119">
        <v>44238</v>
      </c>
      <c r="G9" s="119">
        <v>44253</v>
      </c>
      <c r="H9" s="122">
        <v>20</v>
      </c>
      <c r="I9" s="122">
        <v>12</v>
      </c>
      <c r="K9" s="114" t="s">
        <v>633</v>
      </c>
      <c r="L9" s="123">
        <v>80000</v>
      </c>
      <c r="M9" s="114" t="s">
        <v>626</v>
      </c>
      <c r="N9" s="119">
        <v>44351</v>
      </c>
      <c r="O9" s="122">
        <v>21</v>
      </c>
    </row>
    <row r="10" spans="2:15">
      <c r="B10" s="114" t="s">
        <v>630</v>
      </c>
      <c r="C10" s="114" t="s">
        <v>631</v>
      </c>
      <c r="D10" s="123">
        <v>80000</v>
      </c>
      <c r="E10" s="114" t="s">
        <v>629</v>
      </c>
      <c r="F10" s="119">
        <v>44270</v>
      </c>
      <c r="G10" s="119">
        <v>44285</v>
      </c>
      <c r="H10" s="122">
        <v>10</v>
      </c>
      <c r="I10" s="122">
        <v>14</v>
      </c>
    </row>
    <row r="11" spans="2:15">
      <c r="B11" s="114" t="s">
        <v>624</v>
      </c>
      <c r="C11" s="114" t="s">
        <v>625</v>
      </c>
      <c r="D11" s="123">
        <v>50000</v>
      </c>
      <c r="E11" s="114" t="s">
        <v>627</v>
      </c>
      <c r="F11" s="119">
        <v>44271</v>
      </c>
      <c r="G11" s="119">
        <v>44286</v>
      </c>
      <c r="H11" s="122">
        <v>6</v>
      </c>
      <c r="I11" s="122">
        <v>15</v>
      </c>
    </row>
    <row r="12" spans="2:15">
      <c r="B12" s="114" t="s">
        <v>634</v>
      </c>
      <c r="C12" s="114" t="s">
        <v>635</v>
      </c>
      <c r="D12" s="123">
        <v>69000</v>
      </c>
      <c r="E12" s="114" t="s">
        <v>628</v>
      </c>
      <c r="F12" s="119">
        <v>44276</v>
      </c>
      <c r="G12" s="119">
        <v>44291</v>
      </c>
      <c r="H12" s="122">
        <v>5</v>
      </c>
      <c r="I12" s="122">
        <v>12</v>
      </c>
    </row>
    <row r="13" spans="2:15">
      <c r="B13" s="114" t="s">
        <v>630</v>
      </c>
      <c r="C13" s="114" t="s">
        <v>631</v>
      </c>
      <c r="D13" s="123">
        <v>80000</v>
      </c>
      <c r="E13" s="114" t="s">
        <v>629</v>
      </c>
      <c r="F13" s="119">
        <v>44307</v>
      </c>
      <c r="G13" s="119">
        <v>44322</v>
      </c>
      <c r="H13" s="122">
        <v>12</v>
      </c>
      <c r="I13" s="122">
        <v>14</v>
      </c>
      <c r="K13">
        <v>30</v>
      </c>
      <c r="M13" s="206">
        <v>45</v>
      </c>
    </row>
    <row r="14" spans="2:15">
      <c r="B14" s="114" t="s">
        <v>632</v>
      </c>
      <c r="C14" s="114" t="s">
        <v>633</v>
      </c>
      <c r="D14" s="123">
        <v>80000</v>
      </c>
      <c r="E14" s="114" t="s">
        <v>626</v>
      </c>
      <c r="F14" s="119">
        <v>44307</v>
      </c>
      <c r="G14" s="119">
        <v>44322</v>
      </c>
      <c r="H14" s="122">
        <v>21</v>
      </c>
      <c r="I14" s="122">
        <v>12</v>
      </c>
      <c r="K14">
        <v>46</v>
      </c>
    </row>
    <row r="15" spans="2:15">
      <c r="B15" s="114" t="s">
        <v>636</v>
      </c>
      <c r="C15" s="114" t="s">
        <v>637</v>
      </c>
      <c r="D15" s="123">
        <v>95000</v>
      </c>
      <c r="E15" s="114" t="s">
        <v>627</v>
      </c>
      <c r="F15" s="119">
        <v>44315</v>
      </c>
      <c r="G15" s="119">
        <v>44330</v>
      </c>
      <c r="H15" s="122">
        <v>20</v>
      </c>
      <c r="I15" s="122">
        <v>15</v>
      </c>
    </row>
    <row r="16" spans="2:15">
      <c r="B16" s="114" t="s">
        <v>634</v>
      </c>
      <c r="C16" s="114" t="s">
        <v>635</v>
      </c>
      <c r="D16" s="123">
        <v>69000</v>
      </c>
      <c r="E16" s="114" t="s">
        <v>628</v>
      </c>
      <c r="F16" s="119">
        <v>44322</v>
      </c>
      <c r="G16" s="119">
        <v>44347</v>
      </c>
      <c r="H16" s="122">
        <v>30</v>
      </c>
      <c r="I16" s="122">
        <v>15</v>
      </c>
    </row>
    <row r="17" spans="2:9">
      <c r="B17" s="114" t="s">
        <v>630</v>
      </c>
      <c r="C17" s="114" t="s">
        <v>631</v>
      </c>
      <c r="D17" s="123">
        <v>80000</v>
      </c>
      <c r="E17" s="114" t="s">
        <v>627</v>
      </c>
      <c r="F17" s="119">
        <v>44331</v>
      </c>
      <c r="G17" s="119">
        <v>44346</v>
      </c>
      <c r="H17" s="122">
        <v>10</v>
      </c>
      <c r="I17" s="122">
        <v>12</v>
      </c>
    </row>
    <row r="18" spans="2:9">
      <c r="B18" s="114" t="s">
        <v>624</v>
      </c>
      <c r="C18" s="114" t="s">
        <v>625</v>
      </c>
      <c r="D18" s="123">
        <v>50000</v>
      </c>
      <c r="E18" s="114" t="s">
        <v>628</v>
      </c>
      <c r="F18" s="119">
        <v>44332</v>
      </c>
      <c r="G18" s="119">
        <v>44347</v>
      </c>
      <c r="H18" s="122">
        <v>17</v>
      </c>
      <c r="I18" s="122">
        <v>15</v>
      </c>
    </row>
    <row r="19" spans="2:9">
      <c r="B19" s="114" t="s">
        <v>636</v>
      </c>
      <c r="C19" s="114" t="s">
        <v>637</v>
      </c>
      <c r="D19" s="123">
        <v>95000</v>
      </c>
      <c r="E19" s="114" t="s">
        <v>629</v>
      </c>
      <c r="F19" s="119">
        <v>44345</v>
      </c>
      <c r="G19" s="119">
        <v>44360</v>
      </c>
      <c r="H19" s="122">
        <v>4</v>
      </c>
      <c r="I19" s="122">
        <v>12</v>
      </c>
    </row>
    <row r="20" spans="2:9">
      <c r="B20" s="114" t="s">
        <v>632</v>
      </c>
      <c r="C20" s="114" t="s">
        <v>633</v>
      </c>
      <c r="D20" s="123">
        <v>80000</v>
      </c>
      <c r="E20" s="114" t="s">
        <v>626</v>
      </c>
      <c r="F20" s="119">
        <v>44351</v>
      </c>
      <c r="G20" s="119">
        <v>44366</v>
      </c>
      <c r="H20" s="122">
        <v>21</v>
      </c>
      <c r="I20" s="122">
        <v>14</v>
      </c>
    </row>
    <row r="21" spans="2:9">
      <c r="B21" s="114" t="s">
        <v>636</v>
      </c>
      <c r="C21" s="114" t="s">
        <v>637</v>
      </c>
      <c r="D21" s="123">
        <v>95000</v>
      </c>
      <c r="E21" s="114" t="s">
        <v>626</v>
      </c>
      <c r="F21" s="119">
        <v>44355</v>
      </c>
      <c r="G21" s="119">
        <v>44370</v>
      </c>
      <c r="H21" s="122">
        <v>19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627</v>
      </c>
      <c r="F22" s="119">
        <v>44376</v>
      </c>
      <c r="G22" s="119">
        <v>44391</v>
      </c>
      <c r="H22" s="122">
        <v>20</v>
      </c>
      <c r="I22" s="122">
        <v>12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626</v>
      </c>
      <c r="F23" s="119">
        <v>44385</v>
      </c>
      <c r="G23" s="119">
        <v>44400</v>
      </c>
      <c r="H23" s="122">
        <v>5</v>
      </c>
      <c r="I23" s="122">
        <v>13</v>
      </c>
    </row>
    <row r="24" spans="2:9">
      <c r="B24" s="114" t="s">
        <v>630</v>
      </c>
      <c r="C24" s="114" t="s">
        <v>631</v>
      </c>
      <c r="D24" s="123">
        <v>80000</v>
      </c>
      <c r="E24" s="114" t="s">
        <v>629</v>
      </c>
      <c r="F24" s="119">
        <v>44388</v>
      </c>
      <c r="G24" s="119">
        <v>44403</v>
      </c>
      <c r="H24" s="122">
        <v>7</v>
      </c>
      <c r="I24" s="122">
        <v>15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44392</v>
      </c>
      <c r="G25" s="119">
        <v>44407</v>
      </c>
      <c r="H25" s="122">
        <v>22</v>
      </c>
      <c r="I25" s="122">
        <v>12</v>
      </c>
    </row>
    <row r="26" spans="2:9">
      <c r="B26" s="114" t="s">
        <v>632</v>
      </c>
      <c r="C26" s="114" t="s">
        <v>633</v>
      </c>
      <c r="D26" s="123">
        <v>80000</v>
      </c>
      <c r="E26" s="114" t="s">
        <v>626</v>
      </c>
      <c r="F26" s="119">
        <v>44423</v>
      </c>
      <c r="G26" s="119">
        <v>44438</v>
      </c>
      <c r="H26" s="122">
        <v>40</v>
      </c>
      <c r="I26" s="122">
        <v>11</v>
      </c>
    </row>
    <row r="27" spans="2:9">
      <c r="B27" s="114" t="s">
        <v>624</v>
      </c>
      <c r="C27" s="114" t="s">
        <v>625</v>
      </c>
      <c r="D27" s="123">
        <v>50000</v>
      </c>
      <c r="E27" s="114" t="s">
        <v>629</v>
      </c>
      <c r="F27" s="119">
        <v>44424</v>
      </c>
      <c r="G27" s="119">
        <v>44439</v>
      </c>
      <c r="H27" s="122">
        <v>35</v>
      </c>
      <c r="I27" s="122">
        <v>15</v>
      </c>
    </row>
    <row r="28" spans="2:9">
      <c r="B28" s="114" t="s">
        <v>636</v>
      </c>
      <c r="C28" s="114" t="s">
        <v>637</v>
      </c>
      <c r="D28" s="123">
        <v>95000</v>
      </c>
      <c r="E28" s="114" t="s">
        <v>627</v>
      </c>
      <c r="F28" s="119">
        <v>44424</v>
      </c>
      <c r="G28" s="119">
        <v>44439</v>
      </c>
      <c r="H28" s="122">
        <v>23</v>
      </c>
      <c r="I28" s="122">
        <v>13</v>
      </c>
    </row>
    <row r="29" spans="2:9">
      <c r="B29" s="114" t="s">
        <v>630</v>
      </c>
      <c r="C29" s="114" t="s">
        <v>631</v>
      </c>
      <c r="D29" s="123">
        <v>80000</v>
      </c>
      <c r="E29" s="114" t="s">
        <v>626</v>
      </c>
      <c r="F29" s="119">
        <v>44454</v>
      </c>
      <c r="G29" s="119">
        <v>44469</v>
      </c>
      <c r="H29" s="122">
        <v>12</v>
      </c>
      <c r="I29" s="122">
        <v>10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629</v>
      </c>
      <c r="F30" s="119">
        <v>44455</v>
      </c>
      <c r="G30" s="119">
        <v>44470</v>
      </c>
      <c r="H30" s="122">
        <v>13</v>
      </c>
      <c r="I30" s="122">
        <v>11</v>
      </c>
    </row>
    <row r="31" spans="2:9">
      <c r="B31" s="114" t="s">
        <v>624</v>
      </c>
      <c r="C31" s="114" t="s">
        <v>625</v>
      </c>
      <c r="D31" s="123">
        <v>50000</v>
      </c>
      <c r="E31" s="114" t="s">
        <v>629</v>
      </c>
      <c r="F31" s="119">
        <v>44460</v>
      </c>
      <c r="G31" s="119">
        <v>44475</v>
      </c>
      <c r="H31" s="122">
        <v>20</v>
      </c>
      <c r="I31" s="122">
        <v>14</v>
      </c>
    </row>
    <row r="32" spans="2:9">
      <c r="B32" s="114" t="s">
        <v>634</v>
      </c>
      <c r="C32" s="114" t="s">
        <v>635</v>
      </c>
      <c r="D32" s="123">
        <v>69000</v>
      </c>
      <c r="E32" s="114" t="s">
        <v>628</v>
      </c>
      <c r="F32" s="119">
        <v>44473</v>
      </c>
      <c r="G32" s="119">
        <v>44488</v>
      </c>
      <c r="H32" s="122">
        <v>21</v>
      </c>
      <c r="I32" s="122">
        <v>11</v>
      </c>
    </row>
    <row r="33" spans="2:9">
      <c r="B33" s="114" t="s">
        <v>624</v>
      </c>
      <c r="C33" s="114" t="s">
        <v>625</v>
      </c>
      <c r="D33" s="123">
        <v>50000</v>
      </c>
      <c r="E33" s="114" t="s">
        <v>626</v>
      </c>
      <c r="F33" s="119">
        <v>44490</v>
      </c>
      <c r="G33" s="119">
        <v>44505</v>
      </c>
      <c r="H33" s="122">
        <v>5</v>
      </c>
      <c r="I33" s="122">
        <v>15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44491</v>
      </c>
      <c r="G34" s="119">
        <v>44506</v>
      </c>
      <c r="H34" s="122">
        <v>20</v>
      </c>
      <c r="I34" s="122">
        <v>10</v>
      </c>
    </row>
    <row r="35" spans="2:9">
      <c r="B35" s="114" t="s">
        <v>632</v>
      </c>
      <c r="C35" s="114" t="s">
        <v>633</v>
      </c>
      <c r="D35" s="123">
        <v>80000</v>
      </c>
      <c r="E35" s="114" t="s">
        <v>626</v>
      </c>
      <c r="F35" s="119">
        <v>44504</v>
      </c>
      <c r="G35" s="119">
        <v>44519</v>
      </c>
      <c r="H35" s="122">
        <v>11</v>
      </c>
      <c r="I35" s="122">
        <v>11</v>
      </c>
    </row>
    <row r="36" spans="2:9">
      <c r="B36" s="114" t="s">
        <v>634</v>
      </c>
      <c r="C36" s="114" t="s">
        <v>635</v>
      </c>
      <c r="D36" s="123">
        <v>69000</v>
      </c>
      <c r="E36" s="114" t="s">
        <v>628</v>
      </c>
      <c r="F36" s="119">
        <v>44511</v>
      </c>
      <c r="G36" s="119">
        <v>44526</v>
      </c>
      <c r="H36" s="122">
        <v>15</v>
      </c>
      <c r="I36" s="122">
        <v>13</v>
      </c>
    </row>
    <row r="37" spans="2:9">
      <c r="B37" s="114" t="s">
        <v>636</v>
      </c>
      <c r="C37" s="114" t="s">
        <v>637</v>
      </c>
      <c r="D37" s="123">
        <v>95000</v>
      </c>
      <c r="E37" s="114" t="s">
        <v>629</v>
      </c>
      <c r="F37" s="119">
        <v>44529</v>
      </c>
      <c r="G37" s="119">
        <v>44544</v>
      </c>
      <c r="H37" s="122">
        <v>15</v>
      </c>
      <c r="I37" s="122">
        <v>15</v>
      </c>
    </row>
    <row r="38" spans="2:9">
      <c r="B38" s="114" t="s">
        <v>632</v>
      </c>
      <c r="C38" s="114" t="s">
        <v>633</v>
      </c>
      <c r="D38" s="123">
        <v>80000</v>
      </c>
      <c r="E38" s="114" t="s">
        <v>626</v>
      </c>
      <c r="F38" s="119">
        <v>44534</v>
      </c>
      <c r="G38" s="119">
        <v>44549</v>
      </c>
      <c r="H38" s="122">
        <v>9</v>
      </c>
      <c r="I38" s="122">
        <v>10</v>
      </c>
    </row>
    <row r="39" spans="2:9">
      <c r="B39" s="114" t="s">
        <v>630</v>
      </c>
      <c r="C39" s="114" t="s">
        <v>631</v>
      </c>
      <c r="D39" s="123">
        <v>80000</v>
      </c>
      <c r="E39" s="114" t="s">
        <v>627</v>
      </c>
      <c r="F39" s="119">
        <v>44541</v>
      </c>
      <c r="G39" s="119">
        <v>44556</v>
      </c>
      <c r="H39" s="122">
        <v>13</v>
      </c>
      <c r="I39" s="122">
        <v>10</v>
      </c>
    </row>
  </sheetData>
  <sortState xmlns:xlrd2="http://schemas.microsoft.com/office/spreadsheetml/2017/richdata2" ref="B3:I39">
    <sortCondition ref="F4:F40"/>
  </sortState>
  <phoneticPr fontId="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O34"/>
  <sheetViews>
    <sheetView topLeftCell="E1" workbookViewId="0">
      <selection activeCell="L1" sqref="L1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  <c r="M2" s="112" t="s">
        <v>1010</v>
      </c>
    </row>
    <row r="3" spans="2:15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  <c r="M3" t="b">
        <f>AND(H3&gt;=PERCENTILE($H$3:$H$34,60%),H3&lt;=PERCENTILE($H$3:$H$34,80%))</f>
        <v>0</v>
      </c>
    </row>
    <row r="4" spans="2:15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5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  <c r="M5" s="116" t="s">
        <v>641</v>
      </c>
      <c r="N5" s="116" t="s">
        <v>418</v>
      </c>
      <c r="O5" s="116" t="s">
        <v>644</v>
      </c>
    </row>
    <row r="6" spans="2:15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  <c r="M6" s="117">
        <v>44597</v>
      </c>
      <c r="N6" s="124">
        <v>1649000</v>
      </c>
      <c r="O6" s="116">
        <v>1</v>
      </c>
    </row>
    <row r="7" spans="2:15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  <c r="M7" s="117">
        <v>44653</v>
      </c>
      <c r="N7" s="124">
        <v>1262000</v>
      </c>
      <c r="O7" s="116">
        <v>1</v>
      </c>
    </row>
    <row r="8" spans="2:15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  <c r="M8" s="117">
        <v>44576</v>
      </c>
      <c r="N8" s="124">
        <v>1871000</v>
      </c>
      <c r="O8" s="116">
        <v>3</v>
      </c>
    </row>
    <row r="9" spans="2:15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  <c r="M9" s="117">
        <v>44737</v>
      </c>
      <c r="N9" s="124">
        <v>1871000</v>
      </c>
      <c r="O9" s="116">
        <v>1</v>
      </c>
    </row>
    <row r="10" spans="2:15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  <c r="M10" s="117">
        <v>44744</v>
      </c>
      <c r="N10" s="124">
        <v>1262000</v>
      </c>
      <c r="O10" s="116">
        <v>3</v>
      </c>
    </row>
    <row r="11" spans="2:15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  <c r="M11" s="117">
        <v>44590</v>
      </c>
      <c r="N11" s="124">
        <v>1419000</v>
      </c>
      <c r="O11" s="116">
        <v>6</v>
      </c>
    </row>
    <row r="12" spans="2:15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  <c r="M12" s="117">
        <v>44674</v>
      </c>
      <c r="N12" s="124">
        <v>1419000</v>
      </c>
      <c r="O12" s="116">
        <v>1</v>
      </c>
    </row>
    <row r="13" spans="2:15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  <c r="M13" s="117">
        <v>44751</v>
      </c>
      <c r="N13" s="124">
        <v>1419000</v>
      </c>
      <c r="O13" s="116">
        <v>4</v>
      </c>
    </row>
    <row r="14" spans="2:15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5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5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678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B2:O34"/>
  <sheetViews>
    <sheetView topLeftCell="D1" workbookViewId="0">
      <selection activeCell="M3" sqref="M3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  <col min="13" max="13" width="10.5625" bestFit="1" customWidth="1"/>
  </cols>
  <sheetData>
    <row r="2" spans="2:15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  <c r="M2" s="207" t="s">
        <v>1015</v>
      </c>
    </row>
    <row r="3" spans="2:15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  <c r="M3" t="b">
        <f>AND(H3&gt;=PERCENTILE($H$3:$H$34,0.6),H3&lt;=PERCENTILE($H$3:$H$34,0.8))</f>
        <v>0</v>
      </c>
    </row>
    <row r="4" spans="2:15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5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  <c r="M5" t="s">
        <v>1048</v>
      </c>
      <c r="N5" s="208" t="s">
        <v>1049</v>
      </c>
      <c r="O5" s="208" t="s">
        <v>1050</v>
      </c>
    </row>
    <row r="6" spans="2:15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  <c r="M6" s="117">
        <v>44597</v>
      </c>
      <c r="N6" s="124">
        <v>1649000</v>
      </c>
      <c r="O6" s="116">
        <v>1</v>
      </c>
    </row>
    <row r="7" spans="2:15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  <c r="M7" s="117">
        <v>44653</v>
      </c>
      <c r="N7" s="124">
        <v>1262000</v>
      </c>
      <c r="O7" s="116">
        <v>1</v>
      </c>
    </row>
    <row r="8" spans="2:15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  <c r="M8" s="117">
        <v>44576</v>
      </c>
      <c r="N8" s="124">
        <v>1871000</v>
      </c>
      <c r="O8" s="116">
        <v>3</v>
      </c>
    </row>
    <row r="9" spans="2:15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  <c r="M9" s="117">
        <v>44737</v>
      </c>
      <c r="N9" s="124">
        <v>1871000</v>
      </c>
      <c r="O9" s="116">
        <v>1</v>
      </c>
    </row>
    <row r="10" spans="2:15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  <c r="M10" s="117">
        <v>44744</v>
      </c>
      <c r="N10" s="124">
        <v>1262000</v>
      </c>
      <c r="O10" s="116">
        <v>3</v>
      </c>
    </row>
    <row r="11" spans="2:15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  <c r="M11" s="117">
        <v>44590</v>
      </c>
      <c r="N11" s="124">
        <v>1419000</v>
      </c>
      <c r="O11" s="116">
        <v>6</v>
      </c>
    </row>
    <row r="12" spans="2:15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  <c r="M12" s="117">
        <v>44674</v>
      </c>
      <c r="N12" s="124">
        <v>1419000</v>
      </c>
      <c r="O12" s="116">
        <v>1</v>
      </c>
    </row>
    <row r="13" spans="2:15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  <c r="M13" s="117">
        <v>44751</v>
      </c>
      <c r="N13" s="124">
        <v>1419000</v>
      </c>
      <c r="O13" s="116">
        <v>4</v>
      </c>
    </row>
    <row r="14" spans="2:15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5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5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678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O89"/>
  <sheetViews>
    <sheetView topLeftCell="B1"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112" t="s">
        <v>1010</v>
      </c>
    </row>
    <row r="3" spans="2:15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NOT(ISNUMBER(H3))</f>
        <v>0</v>
      </c>
    </row>
    <row r="4" spans="2:15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5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s="114" t="s">
        <v>174</v>
      </c>
      <c r="L5" s="114" t="s">
        <v>436</v>
      </c>
      <c r="M5" s="114" t="s">
        <v>712</v>
      </c>
      <c r="N5" s="114" t="s">
        <v>713</v>
      </c>
      <c r="O5" s="114" t="s">
        <v>714</v>
      </c>
    </row>
    <row r="6" spans="2:15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729</v>
      </c>
      <c r="L6" s="114" t="s">
        <v>719</v>
      </c>
      <c r="M6" s="114" t="s">
        <v>724</v>
      </c>
      <c r="N6" s="119">
        <v>44393.484884259298</v>
      </c>
      <c r="O6" s="119">
        <v>44406.668055555601</v>
      </c>
    </row>
    <row r="7" spans="2:15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738</v>
      </c>
      <c r="L7" s="114" t="s">
        <v>734</v>
      </c>
      <c r="M7" s="114" t="s">
        <v>723</v>
      </c>
      <c r="N7" s="119">
        <v>44389.562384259298</v>
      </c>
      <c r="O7" s="119">
        <v>44399.672222222202</v>
      </c>
    </row>
    <row r="8" spans="2:15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742</v>
      </c>
      <c r="L8" s="114" t="s">
        <v>719</v>
      </c>
      <c r="M8" s="114" t="s">
        <v>724</v>
      </c>
      <c r="N8" s="119">
        <v>44390.594143518501</v>
      </c>
      <c r="O8" s="119">
        <v>44404.714583333298</v>
      </c>
    </row>
    <row r="9" spans="2:15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749</v>
      </c>
      <c r="L9" s="114" t="s">
        <v>731</v>
      </c>
      <c r="M9" s="114" t="s">
        <v>723</v>
      </c>
      <c r="N9" s="119">
        <v>44391.693402777797</v>
      </c>
      <c r="O9" s="119">
        <v>44397.691666666702</v>
      </c>
    </row>
    <row r="10" spans="2:15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624</v>
      </c>
      <c r="L10" s="114" t="s">
        <v>760</v>
      </c>
      <c r="M10" s="114" t="s">
        <v>724</v>
      </c>
      <c r="N10" s="119">
        <v>44386.667372685202</v>
      </c>
      <c r="O10" s="119">
        <v>44404.749305555597</v>
      </c>
    </row>
    <row r="11" spans="2:15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771</v>
      </c>
      <c r="L11" s="114" t="s">
        <v>731</v>
      </c>
      <c r="M11" s="114" t="s">
        <v>724</v>
      </c>
      <c r="N11" s="119">
        <v>44389.564872685201</v>
      </c>
      <c r="O11" s="119">
        <v>44406.742361111101</v>
      </c>
    </row>
    <row r="12" spans="2:15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777</v>
      </c>
      <c r="L12" s="114" t="s">
        <v>719</v>
      </c>
      <c r="M12" s="114" t="s">
        <v>720</v>
      </c>
      <c r="N12" s="119">
        <v>44386</v>
      </c>
      <c r="O12" s="119">
        <v>44408</v>
      </c>
    </row>
    <row r="13" spans="2:15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793</v>
      </c>
      <c r="L13" s="114" t="s">
        <v>719</v>
      </c>
      <c r="M13" s="114" t="s">
        <v>724</v>
      </c>
      <c r="N13" s="119">
        <v>44393.484340277799</v>
      </c>
      <c r="O13" s="119">
        <v>44404.731249999997</v>
      </c>
    </row>
    <row r="14" spans="2:15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797</v>
      </c>
      <c r="L14" s="114" t="s">
        <v>760</v>
      </c>
      <c r="M14" s="114" t="s">
        <v>724</v>
      </c>
      <c r="N14" s="119">
        <v>44389.561365740701</v>
      </c>
      <c r="O14" s="119">
        <v>44404.7055555556</v>
      </c>
    </row>
    <row r="15" spans="2:15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15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B2:O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  <col min="12" max="12" width="13.9375" bestFit="1" customWidth="1"/>
    <col min="14" max="15" width="10.5625" bestFit="1" customWidth="1"/>
  </cols>
  <sheetData>
    <row r="2" spans="2:15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1051</v>
      </c>
    </row>
    <row r="3" spans="2:15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NOT(ISNUMBER(H3))</f>
        <v>0</v>
      </c>
    </row>
    <row r="4" spans="2:15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5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t="s">
        <v>1052</v>
      </c>
      <c r="L5" t="s">
        <v>1036</v>
      </c>
      <c r="M5" t="s">
        <v>1053</v>
      </c>
      <c r="N5" t="s">
        <v>1054</v>
      </c>
      <c r="O5" t="s">
        <v>1055</v>
      </c>
    </row>
    <row r="6" spans="2:15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729</v>
      </c>
      <c r="L6" s="114" t="s">
        <v>719</v>
      </c>
      <c r="M6" s="114" t="s">
        <v>724</v>
      </c>
      <c r="N6" s="119">
        <v>44393.484884259298</v>
      </c>
      <c r="O6" s="119">
        <v>44406.668055555601</v>
      </c>
    </row>
    <row r="7" spans="2:15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738</v>
      </c>
      <c r="L7" s="114" t="s">
        <v>734</v>
      </c>
      <c r="M7" s="114" t="s">
        <v>723</v>
      </c>
      <c r="N7" s="119">
        <v>44389.562384259298</v>
      </c>
      <c r="O7" s="119">
        <v>44399.672222222202</v>
      </c>
    </row>
    <row r="8" spans="2:15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742</v>
      </c>
      <c r="L8" s="114" t="s">
        <v>719</v>
      </c>
      <c r="M8" s="114" t="s">
        <v>724</v>
      </c>
      <c r="N8" s="119">
        <v>44390.594143518501</v>
      </c>
      <c r="O8" s="119">
        <v>44404.714583333298</v>
      </c>
    </row>
    <row r="9" spans="2:15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749</v>
      </c>
      <c r="L9" s="114" t="s">
        <v>731</v>
      </c>
      <c r="M9" s="114" t="s">
        <v>723</v>
      </c>
      <c r="N9" s="119">
        <v>44391.693402777797</v>
      </c>
      <c r="O9" s="119">
        <v>44397.691666666702</v>
      </c>
    </row>
    <row r="10" spans="2:15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624</v>
      </c>
      <c r="L10" s="114" t="s">
        <v>760</v>
      </c>
      <c r="M10" s="114" t="s">
        <v>724</v>
      </c>
      <c r="N10" s="119">
        <v>44386.667372685202</v>
      </c>
      <c r="O10" s="119">
        <v>44404.749305555597</v>
      </c>
    </row>
    <row r="11" spans="2:15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771</v>
      </c>
      <c r="L11" s="114" t="s">
        <v>731</v>
      </c>
      <c r="M11" s="114" t="s">
        <v>724</v>
      </c>
      <c r="N11" s="119">
        <v>44389.564872685201</v>
      </c>
      <c r="O11" s="119">
        <v>44406.742361111101</v>
      </c>
    </row>
    <row r="12" spans="2:15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777</v>
      </c>
      <c r="L12" s="114" t="s">
        <v>719</v>
      </c>
      <c r="M12" s="114" t="s">
        <v>720</v>
      </c>
      <c r="N12" s="119">
        <v>44386</v>
      </c>
      <c r="O12" s="119">
        <v>44408</v>
      </c>
    </row>
    <row r="13" spans="2:15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793</v>
      </c>
      <c r="L13" s="114" t="s">
        <v>719</v>
      </c>
      <c r="M13" s="114" t="s">
        <v>724</v>
      </c>
      <c r="N13" s="119">
        <v>44393.484340277799</v>
      </c>
      <c r="O13" s="119">
        <v>44404.731249999997</v>
      </c>
    </row>
    <row r="14" spans="2:15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797</v>
      </c>
      <c r="L14" s="114" t="s">
        <v>760</v>
      </c>
      <c r="M14" s="114" t="s">
        <v>724</v>
      </c>
      <c r="N14" s="119">
        <v>44389.561365740701</v>
      </c>
      <c r="O14" s="119">
        <v>44404.7055555556</v>
      </c>
    </row>
    <row r="15" spans="2:15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806</v>
      </c>
      <c r="I15" s="114" t="s">
        <v>809</v>
      </c>
    </row>
    <row r="16" spans="2:15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810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811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806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808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806</v>
      </c>
      <c r="I60" s="114" t="s">
        <v>812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811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806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N89"/>
  <sheetViews>
    <sheetView topLeftCell="B1"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112" t="s">
        <v>1010</v>
      </c>
    </row>
    <row r="3" spans="2:14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AND(E3="워드",H3&gt;=900)</f>
        <v>1</v>
      </c>
    </row>
    <row r="4" spans="2:14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4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s="114" t="s">
        <v>174</v>
      </c>
      <c r="L5" s="114" t="s">
        <v>712</v>
      </c>
      <c r="M5" s="114" t="s">
        <v>715</v>
      </c>
      <c r="N5" s="114" t="s">
        <v>716</v>
      </c>
    </row>
    <row r="6" spans="2:14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718</v>
      </c>
      <c r="L6" s="114" t="s">
        <v>720</v>
      </c>
      <c r="M6" s="114">
        <v>936</v>
      </c>
      <c r="N6" s="114" t="s">
        <v>721</v>
      </c>
    </row>
    <row r="7" spans="2:14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740</v>
      </c>
      <c r="L7" s="114" t="s">
        <v>720</v>
      </c>
      <c r="M7" s="114">
        <v>925</v>
      </c>
      <c r="N7" s="114" t="s">
        <v>721</v>
      </c>
    </row>
    <row r="8" spans="2:14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25</v>
      </c>
      <c r="L8" s="114" t="s">
        <v>720</v>
      </c>
      <c r="M8" s="114">
        <v>936</v>
      </c>
      <c r="N8" s="114" t="s">
        <v>721</v>
      </c>
    </row>
    <row r="9" spans="2:14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745</v>
      </c>
      <c r="L9" s="114" t="s">
        <v>720</v>
      </c>
      <c r="M9" s="114">
        <v>936</v>
      </c>
      <c r="N9" s="114" t="s">
        <v>721</v>
      </c>
    </row>
    <row r="10" spans="2:14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747</v>
      </c>
      <c r="L10" s="114" t="s">
        <v>720</v>
      </c>
      <c r="M10" s="114">
        <v>975</v>
      </c>
      <c r="N10" s="114" t="s">
        <v>721</v>
      </c>
    </row>
    <row r="11" spans="2:14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758</v>
      </c>
      <c r="L11" s="114" t="s">
        <v>720</v>
      </c>
      <c r="M11" s="114">
        <v>1000</v>
      </c>
      <c r="N11" s="114" t="s">
        <v>721</v>
      </c>
    </row>
    <row r="12" spans="2:14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773</v>
      </c>
      <c r="L12" s="114" t="s">
        <v>720</v>
      </c>
      <c r="M12" s="114">
        <v>925</v>
      </c>
      <c r="N12" s="114" t="s">
        <v>721</v>
      </c>
    </row>
    <row r="13" spans="2:14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777</v>
      </c>
      <c r="L13" s="114" t="s">
        <v>720</v>
      </c>
      <c r="M13" s="114" t="s">
        <v>805</v>
      </c>
      <c r="N13" s="114" t="s">
        <v>809</v>
      </c>
    </row>
    <row r="14" spans="2:14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779</v>
      </c>
      <c r="L14" s="114" t="s">
        <v>720</v>
      </c>
      <c r="M14" s="114">
        <v>936</v>
      </c>
      <c r="N14" s="114" t="s">
        <v>721</v>
      </c>
    </row>
    <row r="15" spans="2:14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  <c r="K15" s="114" t="s">
        <v>787</v>
      </c>
      <c r="L15" s="114" t="s">
        <v>720</v>
      </c>
      <c r="M15" s="114">
        <v>914</v>
      </c>
      <c r="N15" s="114" t="s">
        <v>721</v>
      </c>
    </row>
    <row r="16" spans="2:14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B2:N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4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  <c r="K2" s="205" t="s">
        <v>1015</v>
      </c>
    </row>
    <row r="3" spans="2:14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 t="b">
        <f>AND(E3="워드",H3&gt;=900)</f>
        <v>1</v>
      </c>
    </row>
    <row r="4" spans="2:14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14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  <c r="K5" t="s">
        <v>1035</v>
      </c>
      <c r="L5" t="s">
        <v>1056</v>
      </c>
      <c r="M5" t="s">
        <v>1057</v>
      </c>
      <c r="N5" t="s">
        <v>1058</v>
      </c>
    </row>
    <row r="6" spans="2:14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  <c r="K6" s="114" t="s">
        <v>718</v>
      </c>
      <c r="L6" s="114" t="s">
        <v>720</v>
      </c>
      <c r="M6" s="114">
        <v>936</v>
      </c>
      <c r="N6" s="114" t="s">
        <v>721</v>
      </c>
    </row>
    <row r="7" spans="2:14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  <c r="K7" s="114" t="s">
        <v>740</v>
      </c>
      <c r="L7" s="114" t="s">
        <v>720</v>
      </c>
      <c r="M7" s="114">
        <v>925</v>
      </c>
      <c r="N7" s="114" t="s">
        <v>721</v>
      </c>
    </row>
    <row r="8" spans="2:14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  <c r="K8" s="114" t="s">
        <v>25</v>
      </c>
      <c r="L8" s="114" t="s">
        <v>720</v>
      </c>
      <c r="M8" s="114">
        <v>936</v>
      </c>
      <c r="N8" s="114" t="s">
        <v>721</v>
      </c>
    </row>
    <row r="9" spans="2:14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  <c r="K9" s="114" t="s">
        <v>745</v>
      </c>
      <c r="L9" s="114" t="s">
        <v>720</v>
      </c>
      <c r="M9" s="114">
        <v>936</v>
      </c>
      <c r="N9" s="114" t="s">
        <v>721</v>
      </c>
    </row>
    <row r="10" spans="2:14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  <c r="K10" s="114" t="s">
        <v>747</v>
      </c>
      <c r="L10" s="114" t="s">
        <v>720</v>
      </c>
      <c r="M10" s="114">
        <v>975</v>
      </c>
      <c r="N10" s="114" t="s">
        <v>721</v>
      </c>
    </row>
    <row r="11" spans="2:14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  <c r="K11" s="114" t="s">
        <v>758</v>
      </c>
      <c r="L11" s="114" t="s">
        <v>720</v>
      </c>
      <c r="M11" s="114">
        <v>1000</v>
      </c>
      <c r="N11" s="114" t="s">
        <v>721</v>
      </c>
    </row>
    <row r="12" spans="2:14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  <c r="K12" s="114" t="s">
        <v>773</v>
      </c>
      <c r="L12" s="114" t="s">
        <v>720</v>
      </c>
      <c r="M12" s="114">
        <v>925</v>
      </c>
      <c r="N12" s="114" t="s">
        <v>721</v>
      </c>
    </row>
    <row r="13" spans="2:14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  <c r="K13" s="114" t="s">
        <v>777</v>
      </c>
      <c r="L13" s="114" t="s">
        <v>720</v>
      </c>
      <c r="M13" s="114" t="s">
        <v>805</v>
      </c>
      <c r="N13" s="114" t="s">
        <v>809</v>
      </c>
    </row>
    <row r="14" spans="2:14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  <c r="K14" s="114" t="s">
        <v>779</v>
      </c>
      <c r="L14" s="114" t="s">
        <v>720</v>
      </c>
      <c r="M14" s="114">
        <v>936</v>
      </c>
      <c r="N14" s="114" t="s">
        <v>721</v>
      </c>
    </row>
    <row r="15" spans="2:14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806</v>
      </c>
      <c r="I15" s="114" t="s">
        <v>809</v>
      </c>
      <c r="K15" s="114" t="s">
        <v>787</v>
      </c>
      <c r="L15" s="114" t="s">
        <v>720</v>
      </c>
      <c r="M15" s="114">
        <v>914</v>
      </c>
      <c r="N15" s="114" t="s">
        <v>721</v>
      </c>
    </row>
    <row r="16" spans="2:14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810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807</v>
      </c>
      <c r="I32" s="114" t="s">
        <v>811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806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808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806</v>
      </c>
      <c r="I60" s="114" t="s">
        <v>812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807</v>
      </c>
      <c r="I75" s="114" t="s">
        <v>811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806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3:T31"/>
  <sheetViews>
    <sheetView workbookViewId="0">
      <selection activeCell="U2" sqref="U2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44" t="s">
        <v>172</v>
      </c>
      <c r="C3" s="129" t="s">
        <v>173</v>
      </c>
      <c r="D3" s="129" t="s">
        <v>174</v>
      </c>
      <c r="E3" s="143">
        <v>42432</v>
      </c>
      <c r="F3" s="143">
        <v>42439</v>
      </c>
      <c r="G3" s="143">
        <v>42446</v>
      </c>
      <c r="H3" s="143">
        <v>42453</v>
      </c>
      <c r="I3" s="143">
        <v>42460</v>
      </c>
      <c r="J3" s="143">
        <v>42467</v>
      </c>
      <c r="K3" s="143">
        <v>42474</v>
      </c>
      <c r="L3" s="143">
        <v>42481</v>
      </c>
      <c r="M3" s="143">
        <v>42488</v>
      </c>
      <c r="N3" s="143">
        <v>42495</v>
      </c>
      <c r="O3" s="143">
        <v>42502</v>
      </c>
      <c r="P3" s="143">
        <v>42509</v>
      </c>
      <c r="Q3" s="143">
        <v>42516</v>
      </c>
      <c r="R3" s="143">
        <v>42523</v>
      </c>
      <c r="S3" s="143">
        <v>42530</v>
      </c>
      <c r="T3" s="142" t="s">
        <v>175</v>
      </c>
    </row>
    <row r="4" spans="2:20">
      <c r="B4" s="134">
        <v>1</v>
      </c>
      <c r="C4" s="138" t="s">
        <v>833</v>
      </c>
      <c r="D4" s="134" t="s">
        <v>835</v>
      </c>
      <c r="E4" s="125" t="s">
        <v>814</v>
      </c>
      <c r="F4" s="125" t="s">
        <v>814</v>
      </c>
      <c r="G4" s="125" t="s">
        <v>814</v>
      </c>
      <c r="H4" s="125" t="s">
        <v>814</v>
      </c>
      <c r="I4" s="125" t="s">
        <v>814</v>
      </c>
      <c r="J4" s="125" t="s">
        <v>814</v>
      </c>
      <c r="K4" s="125" t="s">
        <v>814</v>
      </c>
      <c r="L4" s="125" t="s">
        <v>814</v>
      </c>
      <c r="M4" s="125" t="s">
        <v>813</v>
      </c>
      <c r="N4" s="125" t="s">
        <v>814</v>
      </c>
      <c r="O4" s="125" t="s">
        <v>814</v>
      </c>
      <c r="P4" s="125" t="s">
        <v>814</v>
      </c>
      <c r="Q4" s="125" t="s">
        <v>814</v>
      </c>
      <c r="R4" s="125" t="s">
        <v>814</v>
      </c>
      <c r="S4" s="125" t="s">
        <v>814</v>
      </c>
      <c r="T4" s="114">
        <f t="shared" ref="T4:T31" si="0">COUNTA(E4:S4)</f>
        <v>15</v>
      </c>
    </row>
    <row r="5" spans="2:20">
      <c r="B5" s="141">
        <v>1</v>
      </c>
      <c r="C5" s="140" t="s">
        <v>833</v>
      </c>
      <c r="D5" s="139" t="s">
        <v>834</v>
      </c>
      <c r="E5" s="125" t="s">
        <v>814</v>
      </c>
      <c r="F5" s="125" t="s">
        <v>814</v>
      </c>
      <c r="G5" s="125"/>
      <c r="H5" s="125" t="s">
        <v>814</v>
      </c>
      <c r="I5" s="125" t="s">
        <v>814</v>
      </c>
      <c r="J5" s="125" t="s">
        <v>814</v>
      </c>
      <c r="K5" s="125" t="s">
        <v>814</v>
      </c>
      <c r="L5" s="125" t="s">
        <v>814</v>
      </c>
      <c r="M5" s="125"/>
      <c r="N5" s="125" t="s">
        <v>814</v>
      </c>
      <c r="O5" s="125" t="s">
        <v>814</v>
      </c>
      <c r="P5" s="125" t="s">
        <v>814</v>
      </c>
      <c r="Q5" s="125" t="s">
        <v>814</v>
      </c>
      <c r="R5" s="125" t="s">
        <v>814</v>
      </c>
      <c r="S5" s="125" t="s">
        <v>814</v>
      </c>
      <c r="T5" s="114">
        <f t="shared" si="0"/>
        <v>13</v>
      </c>
    </row>
    <row r="6" spans="2:20">
      <c r="B6" s="134">
        <v>1</v>
      </c>
      <c r="C6" s="138" t="s">
        <v>833</v>
      </c>
      <c r="D6" s="134" t="s">
        <v>832</v>
      </c>
      <c r="E6" s="125"/>
      <c r="F6" s="125" t="s">
        <v>814</v>
      </c>
      <c r="G6" s="125" t="s">
        <v>814</v>
      </c>
      <c r="H6" s="125" t="s">
        <v>814</v>
      </c>
      <c r="I6" s="125" t="s">
        <v>814</v>
      </c>
      <c r="J6" s="125" t="s">
        <v>814</v>
      </c>
      <c r="K6" s="125" t="s">
        <v>814</v>
      </c>
      <c r="L6" s="125" t="s">
        <v>814</v>
      </c>
      <c r="M6" s="125" t="s">
        <v>814</v>
      </c>
      <c r="N6" s="125" t="s">
        <v>814</v>
      </c>
      <c r="O6" s="125"/>
      <c r="P6" s="125" t="s">
        <v>814</v>
      </c>
      <c r="Q6" s="125" t="s">
        <v>814</v>
      </c>
      <c r="R6" s="125"/>
      <c r="S6" s="125" t="s">
        <v>814</v>
      </c>
      <c r="T6" s="114">
        <f t="shared" si="0"/>
        <v>12</v>
      </c>
    </row>
    <row r="7" spans="2:20">
      <c r="B7" s="132">
        <v>1</v>
      </c>
      <c r="C7" s="133" t="s">
        <v>828</v>
      </c>
      <c r="D7" s="137" t="s">
        <v>831</v>
      </c>
      <c r="E7" s="125" t="s">
        <v>814</v>
      </c>
      <c r="F7" s="125" t="s">
        <v>814</v>
      </c>
      <c r="G7" s="125" t="s">
        <v>814</v>
      </c>
      <c r="H7" s="125" t="s">
        <v>814</v>
      </c>
      <c r="I7" s="125" t="s">
        <v>814</v>
      </c>
      <c r="J7" s="125" t="s">
        <v>814</v>
      </c>
      <c r="K7" s="125" t="s">
        <v>814</v>
      </c>
      <c r="L7" s="125" t="s">
        <v>814</v>
      </c>
      <c r="M7" s="125" t="s">
        <v>814</v>
      </c>
      <c r="N7" s="125" t="s">
        <v>814</v>
      </c>
      <c r="O7" s="125" t="s">
        <v>814</v>
      </c>
      <c r="P7" s="125" t="s">
        <v>814</v>
      </c>
      <c r="Q7" s="125" t="s">
        <v>814</v>
      </c>
      <c r="R7" s="125" t="s">
        <v>814</v>
      </c>
      <c r="S7" s="125" t="s">
        <v>814</v>
      </c>
      <c r="T7" s="114">
        <f t="shared" si="0"/>
        <v>15</v>
      </c>
    </row>
    <row r="8" spans="2:20">
      <c r="B8" s="132">
        <v>1</v>
      </c>
      <c r="C8" s="133" t="s">
        <v>828</v>
      </c>
      <c r="D8" s="132" t="s">
        <v>830</v>
      </c>
      <c r="E8" s="125"/>
      <c r="F8" s="125" t="s">
        <v>814</v>
      </c>
      <c r="G8" s="125" t="s">
        <v>814</v>
      </c>
      <c r="H8" s="125" t="s">
        <v>814</v>
      </c>
      <c r="I8" s="125" t="s">
        <v>814</v>
      </c>
      <c r="J8" s="125" t="s">
        <v>814</v>
      </c>
      <c r="K8" s="125" t="s">
        <v>814</v>
      </c>
      <c r="L8" s="125" t="s">
        <v>814</v>
      </c>
      <c r="M8" s="125" t="s">
        <v>814</v>
      </c>
      <c r="N8" s="125" t="s">
        <v>814</v>
      </c>
      <c r="O8" s="125" t="s">
        <v>814</v>
      </c>
      <c r="P8" s="125" t="s">
        <v>814</v>
      </c>
      <c r="Q8" s="125" t="s">
        <v>814</v>
      </c>
      <c r="R8" s="125" t="s">
        <v>814</v>
      </c>
      <c r="S8" s="125" t="s">
        <v>814</v>
      </c>
      <c r="T8" s="114">
        <f t="shared" si="0"/>
        <v>14</v>
      </c>
    </row>
    <row r="9" spans="2:20">
      <c r="B9" s="132">
        <v>1</v>
      </c>
      <c r="C9" s="133" t="s">
        <v>828</v>
      </c>
      <c r="D9" s="132" t="s">
        <v>829</v>
      </c>
      <c r="E9" s="125" t="s">
        <v>814</v>
      </c>
      <c r="F9" s="125" t="s">
        <v>814</v>
      </c>
      <c r="G9" s="125" t="s">
        <v>814</v>
      </c>
      <c r="H9" s="125" t="s">
        <v>814</v>
      </c>
      <c r="I9" s="125" t="s">
        <v>814</v>
      </c>
      <c r="J9" s="125" t="s">
        <v>814</v>
      </c>
      <c r="K9" s="125"/>
      <c r="L9" s="125"/>
      <c r="M9" s="125" t="s">
        <v>814</v>
      </c>
      <c r="N9" s="125" t="s">
        <v>814</v>
      </c>
      <c r="O9" s="125" t="s">
        <v>814</v>
      </c>
      <c r="P9" s="125" t="s">
        <v>814</v>
      </c>
      <c r="Q9" s="125" t="s">
        <v>814</v>
      </c>
      <c r="R9" s="125" t="s">
        <v>814</v>
      </c>
      <c r="S9" s="125" t="s">
        <v>814</v>
      </c>
      <c r="T9" s="114">
        <f t="shared" si="0"/>
        <v>13</v>
      </c>
    </row>
    <row r="10" spans="2:20">
      <c r="B10" s="133">
        <v>1</v>
      </c>
      <c r="C10" s="133" t="s">
        <v>828</v>
      </c>
      <c r="D10" s="132" t="s">
        <v>827</v>
      </c>
      <c r="E10" s="125"/>
      <c r="F10" s="125" t="s">
        <v>814</v>
      </c>
      <c r="G10" s="125" t="s">
        <v>814</v>
      </c>
      <c r="H10" s="125" t="s">
        <v>814</v>
      </c>
      <c r="I10" s="125"/>
      <c r="J10" s="125" t="s">
        <v>814</v>
      </c>
      <c r="K10" s="125" t="s">
        <v>814</v>
      </c>
      <c r="L10" s="125" t="s">
        <v>814</v>
      </c>
      <c r="M10" s="125" t="s">
        <v>814</v>
      </c>
      <c r="N10" s="125" t="s">
        <v>814</v>
      </c>
      <c r="O10" s="125"/>
      <c r="P10" s="125" t="s">
        <v>814</v>
      </c>
      <c r="Q10" s="125" t="s">
        <v>814</v>
      </c>
      <c r="R10" s="125"/>
      <c r="S10" s="125" t="s">
        <v>814</v>
      </c>
      <c r="T10" s="114">
        <f t="shared" si="0"/>
        <v>11</v>
      </c>
    </row>
    <row r="11" spans="2:20">
      <c r="B11" s="130">
        <v>1</v>
      </c>
      <c r="C11" s="130" t="s">
        <v>824</v>
      </c>
      <c r="D11" s="130" t="s">
        <v>826</v>
      </c>
      <c r="E11" s="125" t="s">
        <v>814</v>
      </c>
      <c r="F11" s="125" t="s">
        <v>814</v>
      </c>
      <c r="G11" s="125" t="s">
        <v>814</v>
      </c>
      <c r="H11" s="125" t="s">
        <v>814</v>
      </c>
      <c r="I11" s="125" t="s">
        <v>814</v>
      </c>
      <c r="J11" s="125" t="s">
        <v>814</v>
      </c>
      <c r="K11" s="125" t="s">
        <v>814</v>
      </c>
      <c r="L11" s="125" t="s">
        <v>814</v>
      </c>
      <c r="M11" s="125" t="s">
        <v>814</v>
      </c>
      <c r="N11" s="125" t="s">
        <v>814</v>
      </c>
      <c r="O11" s="125" t="s">
        <v>814</v>
      </c>
      <c r="P11" s="125" t="s">
        <v>814</v>
      </c>
      <c r="Q11" s="125" t="s">
        <v>814</v>
      </c>
      <c r="R11" s="125" t="s">
        <v>814</v>
      </c>
      <c r="S11" s="125" t="s">
        <v>814</v>
      </c>
      <c r="T11" s="114">
        <f t="shared" si="0"/>
        <v>15</v>
      </c>
    </row>
    <row r="12" spans="2:20">
      <c r="B12" s="130">
        <v>1</v>
      </c>
      <c r="C12" s="130" t="s">
        <v>824</v>
      </c>
      <c r="D12" s="130" t="s">
        <v>825</v>
      </c>
      <c r="E12" s="125" t="s">
        <v>814</v>
      </c>
      <c r="F12" s="125" t="s">
        <v>814</v>
      </c>
      <c r="G12" s="125" t="s">
        <v>814</v>
      </c>
      <c r="H12" s="125" t="s">
        <v>814</v>
      </c>
      <c r="I12" s="125" t="s">
        <v>814</v>
      </c>
      <c r="J12" s="125" t="s">
        <v>813</v>
      </c>
      <c r="K12" s="125" t="s">
        <v>814</v>
      </c>
      <c r="L12" s="125" t="s">
        <v>814</v>
      </c>
      <c r="M12" s="125" t="s">
        <v>814</v>
      </c>
      <c r="N12" s="125" t="s">
        <v>814</v>
      </c>
      <c r="O12" s="125" t="s">
        <v>814</v>
      </c>
      <c r="P12" s="125" t="s">
        <v>814</v>
      </c>
      <c r="Q12" s="125" t="s">
        <v>814</v>
      </c>
      <c r="R12" s="125" t="s">
        <v>814</v>
      </c>
      <c r="S12" s="125" t="s">
        <v>814</v>
      </c>
      <c r="T12" s="114">
        <f t="shared" si="0"/>
        <v>15</v>
      </c>
    </row>
    <row r="13" spans="2:20">
      <c r="B13" s="130">
        <v>1</v>
      </c>
      <c r="C13" s="130" t="s">
        <v>824</v>
      </c>
      <c r="D13" s="130" t="s">
        <v>823</v>
      </c>
      <c r="E13" s="125" t="s">
        <v>814</v>
      </c>
      <c r="F13" s="125" t="s">
        <v>814</v>
      </c>
      <c r="G13" s="125" t="s">
        <v>814</v>
      </c>
      <c r="H13" s="125"/>
      <c r="I13" s="125" t="s">
        <v>814</v>
      </c>
      <c r="J13" s="125"/>
      <c r="K13" s="125"/>
      <c r="L13" s="125"/>
      <c r="M13" s="125" t="s">
        <v>814</v>
      </c>
      <c r="N13" s="125"/>
      <c r="O13" s="125" t="s">
        <v>814</v>
      </c>
      <c r="P13" s="125" t="s">
        <v>814</v>
      </c>
      <c r="Q13" s="125" t="s">
        <v>814</v>
      </c>
      <c r="R13" s="125" t="s">
        <v>814</v>
      </c>
      <c r="S13" s="125" t="s">
        <v>814</v>
      </c>
      <c r="T13" s="114">
        <f t="shared" si="0"/>
        <v>10</v>
      </c>
    </row>
    <row r="14" spans="2:20">
      <c r="B14" s="133">
        <v>2</v>
      </c>
      <c r="C14" s="133" t="s">
        <v>822</v>
      </c>
      <c r="D14" s="132" t="s">
        <v>189</v>
      </c>
      <c r="E14" s="125" t="s">
        <v>814</v>
      </c>
      <c r="F14" s="125" t="s">
        <v>814</v>
      </c>
      <c r="G14" s="125" t="s">
        <v>814</v>
      </c>
      <c r="H14" s="125" t="s">
        <v>814</v>
      </c>
      <c r="I14" s="125" t="s">
        <v>814</v>
      </c>
      <c r="J14" s="125" t="s">
        <v>814</v>
      </c>
      <c r="K14" s="125" t="s">
        <v>814</v>
      </c>
      <c r="L14" s="125" t="s">
        <v>814</v>
      </c>
      <c r="M14" s="125" t="s">
        <v>814</v>
      </c>
      <c r="N14" s="125" t="s">
        <v>814</v>
      </c>
      <c r="O14" s="125" t="s">
        <v>814</v>
      </c>
      <c r="P14" s="125" t="s">
        <v>814</v>
      </c>
      <c r="Q14" s="125" t="s">
        <v>814</v>
      </c>
      <c r="R14" s="125" t="s">
        <v>814</v>
      </c>
      <c r="S14" s="125" t="s">
        <v>814</v>
      </c>
      <c r="T14" s="114">
        <f t="shared" si="0"/>
        <v>15</v>
      </c>
    </row>
    <row r="15" spans="2:20">
      <c r="B15" s="132">
        <v>2</v>
      </c>
      <c r="C15" s="133" t="s">
        <v>822</v>
      </c>
      <c r="D15" s="132" t="s">
        <v>190</v>
      </c>
      <c r="E15" s="125" t="s">
        <v>814</v>
      </c>
      <c r="F15" s="125" t="s">
        <v>814</v>
      </c>
      <c r="G15" s="125" t="s">
        <v>814</v>
      </c>
      <c r="H15" s="125" t="s">
        <v>814</v>
      </c>
      <c r="I15" s="125" t="s">
        <v>814</v>
      </c>
      <c r="J15" s="125"/>
      <c r="K15" s="125" t="s">
        <v>814</v>
      </c>
      <c r="L15" s="125" t="s">
        <v>814</v>
      </c>
      <c r="M15" s="125" t="s">
        <v>814</v>
      </c>
      <c r="N15" s="125" t="s">
        <v>814</v>
      </c>
      <c r="O15" s="125" t="s">
        <v>814</v>
      </c>
      <c r="P15" s="125" t="s">
        <v>814</v>
      </c>
      <c r="Q15" s="125" t="s">
        <v>814</v>
      </c>
      <c r="R15" s="125" t="s">
        <v>814</v>
      </c>
      <c r="S15" s="125"/>
      <c r="T15" s="114">
        <f t="shared" si="0"/>
        <v>13</v>
      </c>
    </row>
    <row r="16" spans="2:20">
      <c r="B16" s="136">
        <v>2</v>
      </c>
      <c r="C16" s="135" t="s">
        <v>820</v>
      </c>
      <c r="D16" s="134" t="s">
        <v>192</v>
      </c>
      <c r="E16" s="125" t="s">
        <v>814</v>
      </c>
      <c r="F16" s="125" t="s">
        <v>814</v>
      </c>
      <c r="G16" s="125" t="s">
        <v>814</v>
      </c>
      <c r="H16" s="125" t="s">
        <v>814</v>
      </c>
      <c r="I16" s="125" t="s">
        <v>814</v>
      </c>
      <c r="J16" s="125" t="s">
        <v>814</v>
      </c>
      <c r="K16" s="125" t="s">
        <v>814</v>
      </c>
      <c r="L16" s="125" t="s">
        <v>814</v>
      </c>
      <c r="M16" s="125" t="s">
        <v>814</v>
      </c>
      <c r="N16" s="125" t="s">
        <v>814</v>
      </c>
      <c r="O16" s="125" t="s">
        <v>814</v>
      </c>
      <c r="P16" s="125" t="s">
        <v>814</v>
      </c>
      <c r="Q16" s="125" t="s">
        <v>814</v>
      </c>
      <c r="R16" s="125" t="s">
        <v>814</v>
      </c>
      <c r="S16" s="125" t="s">
        <v>814</v>
      </c>
      <c r="T16" s="114">
        <f t="shared" si="0"/>
        <v>15</v>
      </c>
    </row>
    <row r="17" spans="2:20">
      <c r="B17" s="134">
        <v>2</v>
      </c>
      <c r="C17" s="135" t="s">
        <v>821</v>
      </c>
      <c r="D17" s="134" t="s">
        <v>193</v>
      </c>
      <c r="E17" s="125" t="s">
        <v>814</v>
      </c>
      <c r="F17" s="125" t="s">
        <v>814</v>
      </c>
      <c r="G17" s="125" t="s">
        <v>814</v>
      </c>
      <c r="H17" s="125" t="s">
        <v>814</v>
      </c>
      <c r="I17" s="125" t="s">
        <v>814</v>
      </c>
      <c r="J17" s="125" t="s">
        <v>814</v>
      </c>
      <c r="K17" s="125" t="s">
        <v>814</v>
      </c>
      <c r="L17" s="125" t="s">
        <v>814</v>
      </c>
      <c r="M17" s="125"/>
      <c r="N17" s="125" t="s">
        <v>814</v>
      </c>
      <c r="O17" s="125" t="s">
        <v>813</v>
      </c>
      <c r="P17" s="125" t="s">
        <v>814</v>
      </c>
      <c r="Q17" s="125" t="s">
        <v>814</v>
      </c>
      <c r="R17" s="125" t="s">
        <v>814</v>
      </c>
      <c r="S17" s="125" t="s">
        <v>814</v>
      </c>
      <c r="T17" s="114">
        <f t="shared" si="0"/>
        <v>14</v>
      </c>
    </row>
    <row r="18" spans="2:20">
      <c r="B18" s="134">
        <v>2</v>
      </c>
      <c r="C18" s="135" t="s">
        <v>820</v>
      </c>
      <c r="D18" s="134" t="s">
        <v>194</v>
      </c>
      <c r="E18" s="125" t="s">
        <v>814</v>
      </c>
      <c r="F18" s="125" t="s">
        <v>814</v>
      </c>
      <c r="G18" s="125" t="s">
        <v>814</v>
      </c>
      <c r="H18" s="125" t="s">
        <v>814</v>
      </c>
      <c r="I18" s="125" t="s">
        <v>814</v>
      </c>
      <c r="J18" s="125" t="s">
        <v>814</v>
      </c>
      <c r="K18" s="125" t="s">
        <v>814</v>
      </c>
      <c r="L18" s="125" t="s">
        <v>814</v>
      </c>
      <c r="M18" s="125" t="s">
        <v>814</v>
      </c>
      <c r="N18" s="125" t="s">
        <v>814</v>
      </c>
      <c r="O18" s="125" t="s">
        <v>814</v>
      </c>
      <c r="P18" s="125"/>
      <c r="Q18" s="125" t="s">
        <v>814</v>
      </c>
      <c r="R18" s="125" t="s">
        <v>814</v>
      </c>
      <c r="S18" s="125"/>
      <c r="T18" s="114">
        <f t="shared" si="0"/>
        <v>13</v>
      </c>
    </row>
    <row r="19" spans="2:20">
      <c r="B19" s="134">
        <v>2</v>
      </c>
      <c r="C19" s="135" t="s">
        <v>820</v>
      </c>
      <c r="D19" s="134" t="s">
        <v>195</v>
      </c>
      <c r="E19" s="125" t="s">
        <v>814</v>
      </c>
      <c r="F19" s="125" t="s">
        <v>814</v>
      </c>
      <c r="G19" s="125" t="s">
        <v>814</v>
      </c>
      <c r="H19" s="125" t="s">
        <v>814</v>
      </c>
      <c r="I19" s="125" t="s">
        <v>814</v>
      </c>
      <c r="J19" s="125"/>
      <c r="K19" s="125" t="s">
        <v>814</v>
      </c>
      <c r="L19" s="125" t="s">
        <v>814</v>
      </c>
      <c r="M19" s="125"/>
      <c r="N19" s="125" t="s">
        <v>814</v>
      </c>
      <c r="O19" s="125" t="s">
        <v>814</v>
      </c>
      <c r="P19" s="125" t="s">
        <v>814</v>
      </c>
      <c r="Q19" s="125" t="s">
        <v>814</v>
      </c>
      <c r="R19" s="125" t="s">
        <v>814</v>
      </c>
      <c r="S19" s="125"/>
      <c r="T19" s="114">
        <f t="shared" si="0"/>
        <v>12</v>
      </c>
    </row>
    <row r="20" spans="2:20">
      <c r="B20" s="131">
        <v>2</v>
      </c>
      <c r="C20" s="131" t="s">
        <v>819</v>
      </c>
      <c r="D20" s="130" t="s">
        <v>197</v>
      </c>
      <c r="E20" s="125" t="s">
        <v>814</v>
      </c>
      <c r="F20" s="125" t="s">
        <v>814</v>
      </c>
      <c r="G20" s="125" t="s">
        <v>814</v>
      </c>
      <c r="H20" s="125" t="s">
        <v>814</v>
      </c>
      <c r="I20" s="125" t="s">
        <v>814</v>
      </c>
      <c r="J20" s="125" t="s">
        <v>814</v>
      </c>
      <c r="K20" s="125" t="s">
        <v>814</v>
      </c>
      <c r="L20" s="125" t="s">
        <v>814</v>
      </c>
      <c r="M20" s="125" t="s">
        <v>814</v>
      </c>
      <c r="N20" s="125" t="s">
        <v>814</v>
      </c>
      <c r="O20" s="125" t="s">
        <v>814</v>
      </c>
      <c r="P20" s="125" t="s">
        <v>814</v>
      </c>
      <c r="Q20" s="125" t="s">
        <v>814</v>
      </c>
      <c r="R20" s="125" t="s">
        <v>814</v>
      </c>
      <c r="S20" s="125" t="s">
        <v>814</v>
      </c>
      <c r="T20" s="114">
        <f t="shared" si="0"/>
        <v>15</v>
      </c>
    </row>
    <row r="21" spans="2:20">
      <c r="B21" s="130">
        <v>2</v>
      </c>
      <c r="C21" s="131" t="s">
        <v>819</v>
      </c>
      <c r="D21" s="130" t="s">
        <v>198</v>
      </c>
      <c r="E21" s="125" t="s">
        <v>814</v>
      </c>
      <c r="F21" s="125" t="s">
        <v>814</v>
      </c>
      <c r="G21" s="125" t="s">
        <v>814</v>
      </c>
      <c r="H21" s="125" t="s">
        <v>814</v>
      </c>
      <c r="I21" s="125" t="s">
        <v>814</v>
      </c>
      <c r="J21" s="125" t="s">
        <v>814</v>
      </c>
      <c r="K21" s="125" t="s">
        <v>814</v>
      </c>
      <c r="L21" s="125" t="s">
        <v>814</v>
      </c>
      <c r="M21" s="125" t="s">
        <v>814</v>
      </c>
      <c r="N21" s="125" t="s">
        <v>814</v>
      </c>
      <c r="O21" s="125" t="s">
        <v>814</v>
      </c>
      <c r="P21" s="125" t="s">
        <v>814</v>
      </c>
      <c r="Q21" s="125" t="s">
        <v>814</v>
      </c>
      <c r="R21" s="125" t="s">
        <v>814</v>
      </c>
      <c r="S21" s="125" t="s">
        <v>814</v>
      </c>
      <c r="T21" s="114">
        <f t="shared" si="0"/>
        <v>15</v>
      </c>
    </row>
    <row r="22" spans="2:20">
      <c r="B22" s="132">
        <v>2</v>
      </c>
      <c r="C22" s="133" t="s">
        <v>819</v>
      </c>
      <c r="D22" s="132" t="s">
        <v>199</v>
      </c>
      <c r="E22" s="125" t="s">
        <v>814</v>
      </c>
      <c r="F22" s="125"/>
      <c r="G22" s="125" t="s">
        <v>814</v>
      </c>
      <c r="H22" s="125" t="s">
        <v>814</v>
      </c>
      <c r="I22" s="125" t="s">
        <v>814</v>
      </c>
      <c r="J22" s="125" t="s">
        <v>814</v>
      </c>
      <c r="K22" s="125" t="s">
        <v>814</v>
      </c>
      <c r="L22" s="125" t="s">
        <v>814</v>
      </c>
      <c r="M22" s="125" t="s">
        <v>814</v>
      </c>
      <c r="N22" s="125" t="s">
        <v>814</v>
      </c>
      <c r="O22" s="125" t="s">
        <v>814</v>
      </c>
      <c r="P22" s="125" t="s">
        <v>814</v>
      </c>
      <c r="Q22" s="125" t="s">
        <v>814</v>
      </c>
      <c r="R22" s="125" t="s">
        <v>814</v>
      </c>
      <c r="S22" s="125" t="s">
        <v>814</v>
      </c>
      <c r="T22" s="114">
        <f t="shared" si="0"/>
        <v>14</v>
      </c>
    </row>
    <row r="23" spans="2:20">
      <c r="B23" s="130">
        <v>2</v>
      </c>
      <c r="C23" s="131" t="s">
        <v>819</v>
      </c>
      <c r="D23" s="130" t="s">
        <v>200</v>
      </c>
      <c r="E23" s="125" t="s">
        <v>814</v>
      </c>
      <c r="F23" s="125" t="s">
        <v>814</v>
      </c>
      <c r="G23" s="125"/>
      <c r="H23" s="125" t="s">
        <v>814</v>
      </c>
      <c r="I23" s="125"/>
      <c r="J23" s="125"/>
      <c r="K23" s="125" t="s">
        <v>814</v>
      </c>
      <c r="L23" s="125" t="s">
        <v>814</v>
      </c>
      <c r="M23" s="125" t="s">
        <v>814</v>
      </c>
      <c r="N23" s="125" t="s">
        <v>814</v>
      </c>
      <c r="O23" s="125" t="s">
        <v>814</v>
      </c>
      <c r="P23" s="125" t="s">
        <v>814</v>
      </c>
      <c r="Q23" s="125" t="s">
        <v>814</v>
      </c>
      <c r="R23" s="125" t="s">
        <v>814</v>
      </c>
      <c r="S23" s="125" t="s">
        <v>814</v>
      </c>
      <c r="T23" s="114">
        <f t="shared" si="0"/>
        <v>12</v>
      </c>
    </row>
    <row r="24" spans="2:20">
      <c r="B24" s="130">
        <v>2</v>
      </c>
      <c r="C24" s="131" t="s">
        <v>819</v>
      </c>
      <c r="D24" s="130" t="s">
        <v>201</v>
      </c>
      <c r="E24" s="125"/>
      <c r="F24" s="125" t="s">
        <v>814</v>
      </c>
      <c r="G24" s="125" t="s">
        <v>814</v>
      </c>
      <c r="H24" s="125"/>
      <c r="I24" s="125" t="s">
        <v>814</v>
      </c>
      <c r="J24" s="125"/>
      <c r="K24" s="125" t="s">
        <v>814</v>
      </c>
      <c r="L24" s="125"/>
      <c r="M24" s="125"/>
      <c r="N24" s="125"/>
      <c r="O24" s="125" t="s">
        <v>813</v>
      </c>
      <c r="P24" s="125" t="s">
        <v>814</v>
      </c>
      <c r="Q24" s="125" t="s">
        <v>814</v>
      </c>
      <c r="R24" s="125" t="s">
        <v>814</v>
      </c>
      <c r="S24" s="125" t="s">
        <v>813</v>
      </c>
      <c r="T24" s="114">
        <f t="shared" si="0"/>
        <v>9</v>
      </c>
    </row>
    <row r="25" spans="2:20">
      <c r="B25" s="127">
        <v>2</v>
      </c>
      <c r="C25" s="127" t="s">
        <v>817</v>
      </c>
      <c r="D25" s="126" t="s">
        <v>203</v>
      </c>
      <c r="E25" s="125" t="s">
        <v>814</v>
      </c>
      <c r="F25" s="125" t="s">
        <v>814</v>
      </c>
      <c r="G25" s="125" t="s">
        <v>814</v>
      </c>
      <c r="H25" s="125" t="s">
        <v>814</v>
      </c>
      <c r="I25" s="125" t="s">
        <v>814</v>
      </c>
      <c r="J25" s="125" t="s">
        <v>814</v>
      </c>
      <c r="K25" s="125" t="s">
        <v>814</v>
      </c>
      <c r="L25" s="125" t="s">
        <v>814</v>
      </c>
      <c r="M25" s="125" t="s">
        <v>814</v>
      </c>
      <c r="N25" s="125" t="s">
        <v>814</v>
      </c>
      <c r="O25" s="125" t="s">
        <v>814</v>
      </c>
      <c r="P25" s="125" t="s">
        <v>814</v>
      </c>
      <c r="Q25" s="125" t="s">
        <v>814</v>
      </c>
      <c r="R25" s="125" t="s">
        <v>814</v>
      </c>
      <c r="S25" s="125" t="s">
        <v>814</v>
      </c>
      <c r="T25" s="114">
        <f t="shared" si="0"/>
        <v>15</v>
      </c>
    </row>
    <row r="26" spans="2:20">
      <c r="B26" s="126">
        <v>2</v>
      </c>
      <c r="C26" s="127" t="s">
        <v>817</v>
      </c>
      <c r="D26" s="126" t="s">
        <v>204</v>
      </c>
      <c r="E26" s="125" t="s">
        <v>814</v>
      </c>
      <c r="F26" s="125" t="s">
        <v>814</v>
      </c>
      <c r="G26" s="125" t="s">
        <v>813</v>
      </c>
      <c r="H26" s="125" t="s">
        <v>814</v>
      </c>
      <c r="I26" s="125" t="s">
        <v>814</v>
      </c>
      <c r="J26" s="125" t="s">
        <v>814</v>
      </c>
      <c r="K26" s="125" t="s">
        <v>814</v>
      </c>
      <c r="L26" s="125" t="s">
        <v>814</v>
      </c>
      <c r="M26" s="125" t="s">
        <v>814</v>
      </c>
      <c r="N26" s="125" t="s">
        <v>814</v>
      </c>
      <c r="O26" s="125" t="s">
        <v>814</v>
      </c>
      <c r="P26" s="125" t="s">
        <v>814</v>
      </c>
      <c r="Q26" s="125" t="s">
        <v>814</v>
      </c>
      <c r="R26" s="125" t="s">
        <v>813</v>
      </c>
      <c r="S26" s="125" t="s">
        <v>814</v>
      </c>
      <c r="T26" s="114">
        <f t="shared" si="0"/>
        <v>15</v>
      </c>
    </row>
    <row r="27" spans="2:20">
      <c r="B27" s="126">
        <v>2</v>
      </c>
      <c r="C27" s="127" t="s">
        <v>817</v>
      </c>
      <c r="D27" s="126" t="s">
        <v>818</v>
      </c>
      <c r="E27" s="125" t="s">
        <v>814</v>
      </c>
      <c r="F27" s="125" t="s">
        <v>814</v>
      </c>
      <c r="G27" s="125" t="s">
        <v>814</v>
      </c>
      <c r="H27" s="125" t="s">
        <v>814</v>
      </c>
      <c r="I27" s="125" t="s">
        <v>814</v>
      </c>
      <c r="J27" s="125" t="s">
        <v>814</v>
      </c>
      <c r="K27" s="125" t="s">
        <v>814</v>
      </c>
      <c r="L27" s="125" t="s">
        <v>814</v>
      </c>
      <c r="M27" s="125" t="s">
        <v>813</v>
      </c>
      <c r="N27" s="125" t="s">
        <v>813</v>
      </c>
      <c r="O27" s="125" t="s">
        <v>814</v>
      </c>
      <c r="P27" s="125" t="s">
        <v>813</v>
      </c>
      <c r="Q27" s="125" t="s">
        <v>814</v>
      </c>
      <c r="R27" s="125" t="s">
        <v>814</v>
      </c>
      <c r="S27" s="125" t="s">
        <v>814</v>
      </c>
      <c r="T27" s="114">
        <f t="shared" si="0"/>
        <v>15</v>
      </c>
    </row>
    <row r="28" spans="2:20">
      <c r="B28" s="126">
        <v>2</v>
      </c>
      <c r="C28" s="127" t="s">
        <v>817</v>
      </c>
      <c r="D28" s="126" t="s">
        <v>206</v>
      </c>
      <c r="E28" s="125" t="s">
        <v>814</v>
      </c>
      <c r="F28" s="125" t="s">
        <v>814</v>
      </c>
      <c r="G28" s="125" t="s">
        <v>813</v>
      </c>
      <c r="H28" s="125" t="s">
        <v>813</v>
      </c>
      <c r="I28" s="125" t="s">
        <v>813</v>
      </c>
      <c r="J28" s="125"/>
      <c r="K28" s="125" t="s">
        <v>814</v>
      </c>
      <c r="L28" s="125" t="s">
        <v>813</v>
      </c>
      <c r="M28" s="125" t="s">
        <v>813</v>
      </c>
      <c r="N28" s="125" t="s">
        <v>813</v>
      </c>
      <c r="O28" s="125" t="s">
        <v>813</v>
      </c>
      <c r="P28" s="125" t="s">
        <v>813</v>
      </c>
      <c r="Q28" s="125" t="s">
        <v>814</v>
      </c>
      <c r="R28" s="125" t="s">
        <v>814</v>
      </c>
      <c r="S28" s="125" t="s">
        <v>813</v>
      </c>
      <c r="T28" s="114">
        <f t="shared" si="0"/>
        <v>14</v>
      </c>
    </row>
    <row r="29" spans="2:20">
      <c r="B29" s="126">
        <v>2</v>
      </c>
      <c r="C29" s="127" t="s">
        <v>817</v>
      </c>
      <c r="D29" s="126" t="s">
        <v>207</v>
      </c>
      <c r="E29" s="125"/>
      <c r="F29" s="125" t="s">
        <v>814</v>
      </c>
      <c r="G29" s="125" t="s">
        <v>814</v>
      </c>
      <c r="H29" s="125" t="s">
        <v>813</v>
      </c>
      <c r="I29" s="125"/>
      <c r="J29" s="125" t="s">
        <v>813</v>
      </c>
      <c r="K29" s="125" t="s">
        <v>814</v>
      </c>
      <c r="L29" s="125" t="s">
        <v>814</v>
      </c>
      <c r="M29" s="125" t="s">
        <v>814</v>
      </c>
      <c r="N29" s="125" t="s">
        <v>813</v>
      </c>
      <c r="O29" s="125" t="s">
        <v>813</v>
      </c>
      <c r="P29" s="125" t="s">
        <v>813</v>
      </c>
      <c r="Q29" s="125" t="s">
        <v>814</v>
      </c>
      <c r="R29" s="125" t="s">
        <v>814</v>
      </c>
      <c r="S29" s="125" t="s">
        <v>813</v>
      </c>
      <c r="T29" s="114">
        <f t="shared" si="0"/>
        <v>13</v>
      </c>
    </row>
    <row r="30" spans="2:20">
      <c r="B30" s="129">
        <v>2</v>
      </c>
      <c r="C30" s="127" t="s">
        <v>815</v>
      </c>
      <c r="D30" s="128" t="s">
        <v>816</v>
      </c>
      <c r="E30" s="125"/>
      <c r="F30" s="125"/>
      <c r="G30" s="125" t="s">
        <v>814</v>
      </c>
      <c r="H30" s="125" t="s">
        <v>813</v>
      </c>
      <c r="I30" s="125" t="s">
        <v>814</v>
      </c>
      <c r="J30" s="125" t="s">
        <v>814</v>
      </c>
      <c r="K30" s="125" t="s">
        <v>813</v>
      </c>
      <c r="L30" s="125" t="s">
        <v>813</v>
      </c>
      <c r="M30" s="125" t="s">
        <v>813</v>
      </c>
      <c r="N30" s="125" t="s">
        <v>813</v>
      </c>
      <c r="O30" s="125" t="s">
        <v>813</v>
      </c>
      <c r="P30" s="125" t="s">
        <v>813</v>
      </c>
      <c r="Q30" s="125" t="s">
        <v>813</v>
      </c>
      <c r="R30" s="125" t="s">
        <v>813</v>
      </c>
      <c r="S30" s="125" t="s">
        <v>813</v>
      </c>
      <c r="T30" s="114">
        <f t="shared" si="0"/>
        <v>13</v>
      </c>
    </row>
    <row r="31" spans="2:20">
      <c r="B31" s="126">
        <v>2</v>
      </c>
      <c r="C31" s="127" t="s">
        <v>815</v>
      </c>
      <c r="D31" s="126" t="s">
        <v>209</v>
      </c>
      <c r="E31" s="125" t="s">
        <v>814</v>
      </c>
      <c r="F31" s="125" t="s">
        <v>813</v>
      </c>
      <c r="G31" s="125" t="s">
        <v>813</v>
      </c>
      <c r="H31" s="125" t="s">
        <v>813</v>
      </c>
      <c r="I31" s="125"/>
      <c r="J31" s="125" t="s">
        <v>813</v>
      </c>
      <c r="K31" s="125" t="s">
        <v>813</v>
      </c>
      <c r="L31" s="125" t="s">
        <v>813</v>
      </c>
      <c r="M31" s="125"/>
      <c r="N31" s="125"/>
      <c r="O31" s="125" t="s">
        <v>813</v>
      </c>
      <c r="P31" s="125" t="s">
        <v>814</v>
      </c>
      <c r="Q31" s="125"/>
      <c r="R31" s="125"/>
      <c r="S31" s="125" t="s">
        <v>813</v>
      </c>
      <c r="T31" s="114">
        <f t="shared" si="0"/>
        <v>10</v>
      </c>
    </row>
  </sheetData>
  <phoneticPr fontId="5" type="noConversion"/>
  <conditionalFormatting sqref="E3:S31">
    <cfRule type="expression" dxfId="15" priority="1">
      <formula>AND(ISODD(COLUMN(E$3)),ISODD(MONTH(E$3)))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B3:T31"/>
  <sheetViews>
    <sheetView topLeftCell="E1" workbookViewId="0">
      <selection activeCell="U2" sqref="U2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</cols>
  <sheetData>
    <row r="3" spans="2:20">
      <c r="B3" s="144" t="s">
        <v>172</v>
      </c>
      <c r="C3" s="129" t="s">
        <v>173</v>
      </c>
      <c r="D3" s="129" t="s">
        <v>174</v>
      </c>
      <c r="E3" s="143">
        <v>42432</v>
      </c>
      <c r="F3" s="143">
        <v>42439</v>
      </c>
      <c r="G3" s="143">
        <v>42446</v>
      </c>
      <c r="H3" s="143">
        <v>42453</v>
      </c>
      <c r="I3" s="143">
        <v>42460</v>
      </c>
      <c r="J3" s="143">
        <v>42467</v>
      </c>
      <c r="K3" s="143">
        <v>42474</v>
      </c>
      <c r="L3" s="143">
        <v>42481</v>
      </c>
      <c r="M3" s="143">
        <v>42488</v>
      </c>
      <c r="N3" s="143">
        <v>42495</v>
      </c>
      <c r="O3" s="143">
        <v>42502</v>
      </c>
      <c r="P3" s="143">
        <v>42509</v>
      </c>
      <c r="Q3" s="143">
        <v>42516</v>
      </c>
      <c r="R3" s="143">
        <v>42523</v>
      </c>
      <c r="S3" s="143">
        <v>42530</v>
      </c>
      <c r="T3" s="142" t="s">
        <v>175</v>
      </c>
    </row>
    <row r="4" spans="2:20">
      <c r="B4" s="134">
        <v>1</v>
      </c>
      <c r="C4" s="138" t="s">
        <v>833</v>
      </c>
      <c r="D4" s="134" t="s">
        <v>211</v>
      </c>
      <c r="E4" s="125" t="s">
        <v>176</v>
      </c>
      <c r="F4" s="125" t="s">
        <v>176</v>
      </c>
      <c r="G4" s="125" t="s">
        <v>176</v>
      </c>
      <c r="H4" s="125" t="s">
        <v>176</v>
      </c>
      <c r="I4" s="125" t="s">
        <v>176</v>
      </c>
      <c r="J4" s="125" t="s">
        <v>176</v>
      </c>
      <c r="K4" s="125" t="s">
        <v>176</v>
      </c>
      <c r="L4" s="125" t="s">
        <v>176</v>
      </c>
      <c r="M4" s="125" t="s">
        <v>176</v>
      </c>
      <c r="N4" s="125" t="s">
        <v>176</v>
      </c>
      <c r="O4" s="125" t="s">
        <v>176</v>
      </c>
      <c r="P4" s="125" t="s">
        <v>176</v>
      </c>
      <c r="Q4" s="125" t="s">
        <v>176</v>
      </c>
      <c r="R4" s="125" t="s">
        <v>176</v>
      </c>
      <c r="S4" s="125" t="s">
        <v>176</v>
      </c>
      <c r="T4" s="114">
        <f t="shared" ref="T4:T31" si="0">COUNTA(E4:S4)</f>
        <v>15</v>
      </c>
    </row>
    <row r="5" spans="2:20">
      <c r="B5" s="141">
        <v>1</v>
      </c>
      <c r="C5" s="140" t="s">
        <v>833</v>
      </c>
      <c r="D5" s="139" t="s">
        <v>213</v>
      </c>
      <c r="E5" s="125" t="s">
        <v>176</v>
      </c>
      <c r="F5" s="125" t="s">
        <v>176</v>
      </c>
      <c r="G5" s="125"/>
      <c r="H5" s="125" t="s">
        <v>176</v>
      </c>
      <c r="I5" s="125" t="s">
        <v>176</v>
      </c>
      <c r="J5" s="125" t="s">
        <v>176</v>
      </c>
      <c r="K5" s="125" t="s">
        <v>176</v>
      </c>
      <c r="L5" s="125" t="s">
        <v>176</v>
      </c>
      <c r="M5" s="125"/>
      <c r="N5" s="125" t="s">
        <v>176</v>
      </c>
      <c r="O5" s="125" t="s">
        <v>176</v>
      </c>
      <c r="P5" s="125" t="s">
        <v>176</v>
      </c>
      <c r="Q5" s="125" t="s">
        <v>176</v>
      </c>
      <c r="R5" s="125" t="s">
        <v>176</v>
      </c>
      <c r="S5" s="125" t="s">
        <v>176</v>
      </c>
      <c r="T5" s="114">
        <f t="shared" si="0"/>
        <v>13</v>
      </c>
    </row>
    <row r="6" spans="2:20">
      <c r="B6" s="134">
        <v>1</v>
      </c>
      <c r="C6" s="138" t="s">
        <v>833</v>
      </c>
      <c r="D6" s="134" t="s">
        <v>179</v>
      </c>
      <c r="E6" s="125"/>
      <c r="F6" s="125" t="s">
        <v>176</v>
      </c>
      <c r="G6" s="125" t="s">
        <v>176</v>
      </c>
      <c r="H6" s="125" t="s">
        <v>176</v>
      </c>
      <c r="I6" s="125" t="s">
        <v>176</v>
      </c>
      <c r="J6" s="125" t="s">
        <v>176</v>
      </c>
      <c r="K6" s="125" t="s">
        <v>176</v>
      </c>
      <c r="L6" s="125" t="s">
        <v>176</v>
      </c>
      <c r="M6" s="125" t="s">
        <v>176</v>
      </c>
      <c r="N6" s="125" t="s">
        <v>176</v>
      </c>
      <c r="O6" s="125"/>
      <c r="P6" s="125" t="s">
        <v>176</v>
      </c>
      <c r="Q6" s="125" t="s">
        <v>176</v>
      </c>
      <c r="R6" s="125"/>
      <c r="S6" s="125" t="s">
        <v>176</v>
      </c>
      <c r="T6" s="114">
        <f t="shared" si="0"/>
        <v>12</v>
      </c>
    </row>
    <row r="7" spans="2:20">
      <c r="B7" s="132">
        <v>1</v>
      </c>
      <c r="C7" s="133" t="s">
        <v>180</v>
      </c>
      <c r="D7" s="137" t="s">
        <v>181</v>
      </c>
      <c r="E7" s="125" t="s">
        <v>176</v>
      </c>
      <c r="F7" s="125" t="s">
        <v>176</v>
      </c>
      <c r="G7" s="125" t="s">
        <v>176</v>
      </c>
      <c r="H7" s="125" t="s">
        <v>176</v>
      </c>
      <c r="I7" s="125" t="s">
        <v>176</v>
      </c>
      <c r="J7" s="125" t="s">
        <v>176</v>
      </c>
      <c r="K7" s="125" t="s">
        <v>176</v>
      </c>
      <c r="L7" s="125" t="s">
        <v>176</v>
      </c>
      <c r="M7" s="125" t="s">
        <v>176</v>
      </c>
      <c r="N7" s="125" t="s">
        <v>176</v>
      </c>
      <c r="O7" s="125" t="s">
        <v>176</v>
      </c>
      <c r="P7" s="125" t="s">
        <v>176</v>
      </c>
      <c r="Q7" s="125" t="s">
        <v>176</v>
      </c>
      <c r="R7" s="125" t="s">
        <v>176</v>
      </c>
      <c r="S7" s="125" t="s">
        <v>176</v>
      </c>
      <c r="T7" s="114">
        <f t="shared" si="0"/>
        <v>15</v>
      </c>
    </row>
    <row r="8" spans="2:20">
      <c r="B8" s="132">
        <v>1</v>
      </c>
      <c r="C8" s="133" t="s">
        <v>180</v>
      </c>
      <c r="D8" s="132" t="s">
        <v>182</v>
      </c>
      <c r="E8" s="125"/>
      <c r="F8" s="125" t="s">
        <v>176</v>
      </c>
      <c r="G8" s="125" t="s">
        <v>176</v>
      </c>
      <c r="H8" s="125" t="s">
        <v>176</v>
      </c>
      <c r="I8" s="125" t="s">
        <v>176</v>
      </c>
      <c r="J8" s="125" t="s">
        <v>176</v>
      </c>
      <c r="K8" s="125" t="s">
        <v>176</v>
      </c>
      <c r="L8" s="125" t="s">
        <v>176</v>
      </c>
      <c r="M8" s="125" t="s">
        <v>176</v>
      </c>
      <c r="N8" s="125" t="s">
        <v>176</v>
      </c>
      <c r="O8" s="125" t="s">
        <v>176</v>
      </c>
      <c r="P8" s="125" t="s">
        <v>176</v>
      </c>
      <c r="Q8" s="125" t="s">
        <v>176</v>
      </c>
      <c r="R8" s="125" t="s">
        <v>176</v>
      </c>
      <c r="S8" s="125" t="s">
        <v>176</v>
      </c>
      <c r="T8" s="114">
        <f t="shared" si="0"/>
        <v>14</v>
      </c>
    </row>
    <row r="9" spans="2:20">
      <c r="B9" s="132">
        <v>1</v>
      </c>
      <c r="C9" s="133" t="s">
        <v>180</v>
      </c>
      <c r="D9" s="132" t="s">
        <v>829</v>
      </c>
      <c r="E9" s="125" t="s">
        <v>176</v>
      </c>
      <c r="F9" s="125" t="s">
        <v>176</v>
      </c>
      <c r="G9" s="125" t="s">
        <v>176</v>
      </c>
      <c r="H9" s="125" t="s">
        <v>176</v>
      </c>
      <c r="I9" s="125" t="s">
        <v>176</v>
      </c>
      <c r="J9" s="125" t="s">
        <v>176</v>
      </c>
      <c r="K9" s="125"/>
      <c r="L9" s="125"/>
      <c r="M9" s="125" t="s">
        <v>176</v>
      </c>
      <c r="N9" s="125" t="s">
        <v>176</v>
      </c>
      <c r="O9" s="125" t="s">
        <v>176</v>
      </c>
      <c r="P9" s="125" t="s">
        <v>176</v>
      </c>
      <c r="Q9" s="125" t="s">
        <v>176</v>
      </c>
      <c r="R9" s="125" t="s">
        <v>176</v>
      </c>
      <c r="S9" s="125" t="s">
        <v>176</v>
      </c>
      <c r="T9" s="114">
        <f t="shared" si="0"/>
        <v>13</v>
      </c>
    </row>
    <row r="10" spans="2:20">
      <c r="B10" s="133">
        <v>1</v>
      </c>
      <c r="C10" s="133" t="s">
        <v>180</v>
      </c>
      <c r="D10" s="132" t="s">
        <v>184</v>
      </c>
      <c r="E10" s="125"/>
      <c r="F10" s="125" t="s">
        <v>176</v>
      </c>
      <c r="G10" s="125" t="s">
        <v>176</v>
      </c>
      <c r="H10" s="125" t="s">
        <v>176</v>
      </c>
      <c r="I10" s="125"/>
      <c r="J10" s="125" t="s">
        <v>176</v>
      </c>
      <c r="K10" s="125" t="s">
        <v>176</v>
      </c>
      <c r="L10" s="125" t="s">
        <v>176</v>
      </c>
      <c r="M10" s="125" t="s">
        <v>176</v>
      </c>
      <c r="N10" s="125" t="s">
        <v>176</v>
      </c>
      <c r="O10" s="125"/>
      <c r="P10" s="125" t="s">
        <v>176</v>
      </c>
      <c r="Q10" s="125" t="s">
        <v>176</v>
      </c>
      <c r="R10" s="125"/>
      <c r="S10" s="125" t="s">
        <v>176</v>
      </c>
      <c r="T10" s="114">
        <f t="shared" si="0"/>
        <v>11</v>
      </c>
    </row>
    <row r="11" spans="2:20">
      <c r="B11" s="130">
        <v>1</v>
      </c>
      <c r="C11" s="130" t="s">
        <v>824</v>
      </c>
      <c r="D11" s="130" t="s">
        <v>186</v>
      </c>
      <c r="E11" s="125" t="s">
        <v>176</v>
      </c>
      <c r="F11" s="125" t="s">
        <v>176</v>
      </c>
      <c r="G11" s="125" t="s">
        <v>176</v>
      </c>
      <c r="H11" s="125" t="s">
        <v>176</v>
      </c>
      <c r="I11" s="125" t="s">
        <v>176</v>
      </c>
      <c r="J11" s="125" t="s">
        <v>176</v>
      </c>
      <c r="K11" s="125" t="s">
        <v>176</v>
      </c>
      <c r="L11" s="125" t="s">
        <v>176</v>
      </c>
      <c r="M11" s="125" t="s">
        <v>176</v>
      </c>
      <c r="N11" s="125" t="s">
        <v>176</v>
      </c>
      <c r="O11" s="125" t="s">
        <v>176</v>
      </c>
      <c r="P11" s="125" t="s">
        <v>176</v>
      </c>
      <c r="Q11" s="125" t="s">
        <v>176</v>
      </c>
      <c r="R11" s="125" t="s">
        <v>176</v>
      </c>
      <c r="S11" s="125" t="s">
        <v>176</v>
      </c>
      <c r="T11" s="114">
        <f t="shared" si="0"/>
        <v>15</v>
      </c>
    </row>
    <row r="12" spans="2:20">
      <c r="B12" s="130">
        <v>1</v>
      </c>
      <c r="C12" s="130" t="s">
        <v>824</v>
      </c>
      <c r="D12" s="130" t="s">
        <v>216</v>
      </c>
      <c r="E12" s="125" t="s">
        <v>176</v>
      </c>
      <c r="F12" s="125" t="s">
        <v>176</v>
      </c>
      <c r="G12" s="125" t="s">
        <v>176</v>
      </c>
      <c r="H12" s="125" t="s">
        <v>176</v>
      </c>
      <c r="I12" s="125" t="s">
        <v>176</v>
      </c>
      <c r="J12" s="125" t="s">
        <v>176</v>
      </c>
      <c r="K12" s="125" t="s">
        <v>176</v>
      </c>
      <c r="L12" s="125" t="s">
        <v>176</v>
      </c>
      <c r="M12" s="125" t="s">
        <v>176</v>
      </c>
      <c r="N12" s="125" t="s">
        <v>176</v>
      </c>
      <c r="O12" s="125" t="s">
        <v>176</v>
      </c>
      <c r="P12" s="125" t="s">
        <v>176</v>
      </c>
      <c r="Q12" s="125" t="s">
        <v>176</v>
      </c>
      <c r="R12" s="125" t="s">
        <v>176</v>
      </c>
      <c r="S12" s="125" t="s">
        <v>176</v>
      </c>
      <c r="T12" s="114">
        <f t="shared" si="0"/>
        <v>15</v>
      </c>
    </row>
    <row r="13" spans="2:20">
      <c r="B13" s="130">
        <v>1</v>
      </c>
      <c r="C13" s="130" t="s">
        <v>824</v>
      </c>
      <c r="D13" s="130" t="s">
        <v>187</v>
      </c>
      <c r="E13" s="125" t="s">
        <v>176</v>
      </c>
      <c r="F13" s="125" t="s">
        <v>176</v>
      </c>
      <c r="G13" s="125" t="s">
        <v>176</v>
      </c>
      <c r="H13" s="125"/>
      <c r="I13" s="125" t="s">
        <v>176</v>
      </c>
      <c r="J13" s="125"/>
      <c r="K13" s="125"/>
      <c r="L13" s="125"/>
      <c r="M13" s="125" t="s">
        <v>176</v>
      </c>
      <c r="N13" s="125"/>
      <c r="O13" s="125" t="s">
        <v>176</v>
      </c>
      <c r="P13" s="125" t="s">
        <v>176</v>
      </c>
      <c r="Q13" s="125" t="s">
        <v>176</v>
      </c>
      <c r="R13" s="125" t="s">
        <v>176</v>
      </c>
      <c r="S13" s="125" t="s">
        <v>176</v>
      </c>
      <c r="T13" s="114">
        <f t="shared" si="0"/>
        <v>10</v>
      </c>
    </row>
    <row r="14" spans="2:20">
      <c r="B14" s="133">
        <v>2</v>
      </c>
      <c r="C14" s="133" t="s">
        <v>188</v>
      </c>
      <c r="D14" s="132" t="s">
        <v>189</v>
      </c>
      <c r="E14" s="125" t="s">
        <v>176</v>
      </c>
      <c r="F14" s="125" t="s">
        <v>176</v>
      </c>
      <c r="G14" s="125" t="s">
        <v>176</v>
      </c>
      <c r="H14" s="125" t="s">
        <v>176</v>
      </c>
      <c r="I14" s="125" t="s">
        <v>176</v>
      </c>
      <c r="J14" s="125" t="s">
        <v>176</v>
      </c>
      <c r="K14" s="125" t="s">
        <v>176</v>
      </c>
      <c r="L14" s="125" t="s">
        <v>176</v>
      </c>
      <c r="M14" s="125" t="s">
        <v>176</v>
      </c>
      <c r="N14" s="125" t="s">
        <v>176</v>
      </c>
      <c r="O14" s="125" t="s">
        <v>176</v>
      </c>
      <c r="P14" s="125" t="s">
        <v>176</v>
      </c>
      <c r="Q14" s="125" t="s">
        <v>176</v>
      </c>
      <c r="R14" s="125" t="s">
        <v>176</v>
      </c>
      <c r="S14" s="125" t="s">
        <v>176</v>
      </c>
      <c r="T14" s="114">
        <f t="shared" si="0"/>
        <v>15</v>
      </c>
    </row>
    <row r="15" spans="2:20">
      <c r="B15" s="132">
        <v>2</v>
      </c>
      <c r="C15" s="133" t="s">
        <v>188</v>
      </c>
      <c r="D15" s="132" t="s">
        <v>190</v>
      </c>
      <c r="E15" s="125" t="s">
        <v>176</v>
      </c>
      <c r="F15" s="125" t="s">
        <v>176</v>
      </c>
      <c r="G15" s="125" t="s">
        <v>176</v>
      </c>
      <c r="H15" s="125" t="s">
        <v>176</v>
      </c>
      <c r="I15" s="125" t="s">
        <v>176</v>
      </c>
      <c r="J15" s="125"/>
      <c r="K15" s="125" t="s">
        <v>176</v>
      </c>
      <c r="L15" s="125" t="s">
        <v>176</v>
      </c>
      <c r="M15" s="125" t="s">
        <v>176</v>
      </c>
      <c r="N15" s="125" t="s">
        <v>176</v>
      </c>
      <c r="O15" s="125" t="s">
        <v>176</v>
      </c>
      <c r="P15" s="125" t="s">
        <v>176</v>
      </c>
      <c r="Q15" s="125" t="s">
        <v>176</v>
      </c>
      <c r="R15" s="125" t="s">
        <v>176</v>
      </c>
      <c r="S15" s="125"/>
      <c r="T15" s="114">
        <f t="shared" si="0"/>
        <v>13</v>
      </c>
    </row>
    <row r="16" spans="2:20">
      <c r="B16" s="136">
        <v>2</v>
      </c>
      <c r="C16" s="135" t="s">
        <v>191</v>
      </c>
      <c r="D16" s="134" t="s">
        <v>192</v>
      </c>
      <c r="E16" s="125" t="s">
        <v>176</v>
      </c>
      <c r="F16" s="125" t="s">
        <v>176</v>
      </c>
      <c r="G16" s="125" t="s">
        <v>176</v>
      </c>
      <c r="H16" s="125" t="s">
        <v>176</v>
      </c>
      <c r="I16" s="125" t="s">
        <v>176</v>
      </c>
      <c r="J16" s="125" t="s">
        <v>176</v>
      </c>
      <c r="K16" s="125" t="s">
        <v>176</v>
      </c>
      <c r="L16" s="125" t="s">
        <v>176</v>
      </c>
      <c r="M16" s="125" t="s">
        <v>176</v>
      </c>
      <c r="N16" s="125" t="s">
        <v>176</v>
      </c>
      <c r="O16" s="125" t="s">
        <v>176</v>
      </c>
      <c r="P16" s="125" t="s">
        <v>176</v>
      </c>
      <c r="Q16" s="125" t="s">
        <v>176</v>
      </c>
      <c r="R16" s="125" t="s">
        <v>176</v>
      </c>
      <c r="S16" s="125" t="s">
        <v>176</v>
      </c>
      <c r="T16" s="114">
        <f t="shared" si="0"/>
        <v>15</v>
      </c>
    </row>
    <row r="17" spans="2:20">
      <c r="B17" s="134">
        <v>2</v>
      </c>
      <c r="C17" s="135" t="s">
        <v>191</v>
      </c>
      <c r="D17" s="134" t="s">
        <v>193</v>
      </c>
      <c r="E17" s="125" t="s">
        <v>176</v>
      </c>
      <c r="F17" s="125" t="s">
        <v>176</v>
      </c>
      <c r="G17" s="125" t="s">
        <v>176</v>
      </c>
      <c r="H17" s="125" t="s">
        <v>176</v>
      </c>
      <c r="I17" s="125" t="s">
        <v>176</v>
      </c>
      <c r="J17" s="125" t="s">
        <v>176</v>
      </c>
      <c r="K17" s="125" t="s">
        <v>176</v>
      </c>
      <c r="L17" s="125" t="s">
        <v>176</v>
      </c>
      <c r="M17" s="125"/>
      <c r="N17" s="125" t="s">
        <v>176</v>
      </c>
      <c r="O17" s="125" t="s">
        <v>176</v>
      </c>
      <c r="P17" s="125" t="s">
        <v>176</v>
      </c>
      <c r="Q17" s="125" t="s">
        <v>176</v>
      </c>
      <c r="R17" s="125" t="s">
        <v>176</v>
      </c>
      <c r="S17" s="125" t="s">
        <v>176</v>
      </c>
      <c r="T17" s="114">
        <f t="shared" si="0"/>
        <v>14</v>
      </c>
    </row>
    <row r="18" spans="2:20">
      <c r="B18" s="134">
        <v>2</v>
      </c>
      <c r="C18" s="135" t="s">
        <v>191</v>
      </c>
      <c r="D18" s="134" t="s">
        <v>194</v>
      </c>
      <c r="E18" s="125" t="s">
        <v>176</v>
      </c>
      <c r="F18" s="125" t="s">
        <v>176</v>
      </c>
      <c r="G18" s="125" t="s">
        <v>176</v>
      </c>
      <c r="H18" s="125" t="s">
        <v>176</v>
      </c>
      <c r="I18" s="125" t="s">
        <v>176</v>
      </c>
      <c r="J18" s="125" t="s">
        <v>176</v>
      </c>
      <c r="K18" s="125" t="s">
        <v>176</v>
      </c>
      <c r="L18" s="125" t="s">
        <v>176</v>
      </c>
      <c r="M18" s="125" t="s">
        <v>176</v>
      </c>
      <c r="N18" s="125" t="s">
        <v>176</v>
      </c>
      <c r="O18" s="125" t="s">
        <v>176</v>
      </c>
      <c r="P18" s="125"/>
      <c r="Q18" s="125" t="s">
        <v>176</v>
      </c>
      <c r="R18" s="125" t="s">
        <v>176</v>
      </c>
      <c r="S18" s="125"/>
      <c r="T18" s="114">
        <f t="shared" si="0"/>
        <v>13</v>
      </c>
    </row>
    <row r="19" spans="2:20">
      <c r="B19" s="134">
        <v>2</v>
      </c>
      <c r="C19" s="135" t="s">
        <v>191</v>
      </c>
      <c r="D19" s="134" t="s">
        <v>195</v>
      </c>
      <c r="E19" s="125" t="s">
        <v>176</v>
      </c>
      <c r="F19" s="125" t="s">
        <v>176</v>
      </c>
      <c r="G19" s="125" t="s">
        <v>176</v>
      </c>
      <c r="H19" s="125" t="s">
        <v>176</v>
      </c>
      <c r="I19" s="125" t="s">
        <v>176</v>
      </c>
      <c r="J19" s="125"/>
      <c r="K19" s="125" t="s">
        <v>176</v>
      </c>
      <c r="L19" s="125" t="s">
        <v>176</v>
      </c>
      <c r="M19" s="125"/>
      <c r="N19" s="125" t="s">
        <v>176</v>
      </c>
      <c r="O19" s="125" t="s">
        <v>176</v>
      </c>
      <c r="P19" s="125" t="s">
        <v>176</v>
      </c>
      <c r="Q19" s="125" t="s">
        <v>176</v>
      </c>
      <c r="R19" s="125" t="s">
        <v>176</v>
      </c>
      <c r="S19" s="125"/>
      <c r="T19" s="114">
        <f t="shared" si="0"/>
        <v>12</v>
      </c>
    </row>
    <row r="20" spans="2:20">
      <c r="B20" s="131">
        <v>2</v>
      </c>
      <c r="C20" s="131" t="s">
        <v>196</v>
      </c>
      <c r="D20" s="130" t="s">
        <v>197</v>
      </c>
      <c r="E20" s="125" t="s">
        <v>176</v>
      </c>
      <c r="F20" s="125" t="s">
        <v>176</v>
      </c>
      <c r="G20" s="125" t="s">
        <v>176</v>
      </c>
      <c r="H20" s="125" t="s">
        <v>176</v>
      </c>
      <c r="I20" s="125" t="s">
        <v>176</v>
      </c>
      <c r="J20" s="125" t="s">
        <v>176</v>
      </c>
      <c r="K20" s="125" t="s">
        <v>176</v>
      </c>
      <c r="L20" s="125" t="s">
        <v>176</v>
      </c>
      <c r="M20" s="125" t="s">
        <v>176</v>
      </c>
      <c r="N20" s="125" t="s">
        <v>176</v>
      </c>
      <c r="O20" s="125" t="s">
        <v>176</v>
      </c>
      <c r="P20" s="125" t="s">
        <v>176</v>
      </c>
      <c r="Q20" s="125" t="s">
        <v>176</v>
      </c>
      <c r="R20" s="125" t="s">
        <v>176</v>
      </c>
      <c r="S20" s="125" t="s">
        <v>176</v>
      </c>
      <c r="T20" s="114">
        <f t="shared" si="0"/>
        <v>15</v>
      </c>
    </row>
    <row r="21" spans="2:20">
      <c r="B21" s="130">
        <v>2</v>
      </c>
      <c r="C21" s="131" t="s">
        <v>196</v>
      </c>
      <c r="D21" s="130" t="s">
        <v>198</v>
      </c>
      <c r="E21" s="125" t="s">
        <v>176</v>
      </c>
      <c r="F21" s="125" t="s">
        <v>176</v>
      </c>
      <c r="G21" s="125" t="s">
        <v>176</v>
      </c>
      <c r="H21" s="125" t="s">
        <v>176</v>
      </c>
      <c r="I21" s="125" t="s">
        <v>176</v>
      </c>
      <c r="J21" s="125" t="s">
        <v>176</v>
      </c>
      <c r="K21" s="125" t="s">
        <v>176</v>
      </c>
      <c r="L21" s="125" t="s">
        <v>176</v>
      </c>
      <c r="M21" s="125" t="s">
        <v>176</v>
      </c>
      <c r="N21" s="125" t="s">
        <v>176</v>
      </c>
      <c r="O21" s="125" t="s">
        <v>176</v>
      </c>
      <c r="P21" s="125" t="s">
        <v>176</v>
      </c>
      <c r="Q21" s="125" t="s">
        <v>176</v>
      </c>
      <c r="R21" s="125" t="s">
        <v>176</v>
      </c>
      <c r="S21" s="125" t="s">
        <v>176</v>
      </c>
      <c r="T21" s="114">
        <f t="shared" si="0"/>
        <v>15</v>
      </c>
    </row>
    <row r="22" spans="2:20">
      <c r="B22" s="132">
        <v>2</v>
      </c>
      <c r="C22" s="133" t="s">
        <v>196</v>
      </c>
      <c r="D22" s="132" t="s">
        <v>199</v>
      </c>
      <c r="E22" s="125" t="s">
        <v>176</v>
      </c>
      <c r="F22" s="125"/>
      <c r="G22" s="125" t="s">
        <v>176</v>
      </c>
      <c r="H22" s="125" t="s">
        <v>176</v>
      </c>
      <c r="I22" s="125" t="s">
        <v>176</v>
      </c>
      <c r="J22" s="125" t="s">
        <v>176</v>
      </c>
      <c r="K22" s="125" t="s">
        <v>176</v>
      </c>
      <c r="L22" s="125" t="s">
        <v>176</v>
      </c>
      <c r="M22" s="125" t="s">
        <v>176</v>
      </c>
      <c r="N22" s="125" t="s">
        <v>176</v>
      </c>
      <c r="O22" s="125" t="s">
        <v>176</v>
      </c>
      <c r="P22" s="125" t="s">
        <v>176</v>
      </c>
      <c r="Q22" s="125" t="s">
        <v>176</v>
      </c>
      <c r="R22" s="125" t="s">
        <v>176</v>
      </c>
      <c r="S22" s="125" t="s">
        <v>176</v>
      </c>
      <c r="T22" s="114">
        <f t="shared" si="0"/>
        <v>14</v>
      </c>
    </row>
    <row r="23" spans="2:20">
      <c r="B23" s="130">
        <v>2</v>
      </c>
      <c r="C23" s="131" t="s">
        <v>196</v>
      </c>
      <c r="D23" s="130" t="s">
        <v>200</v>
      </c>
      <c r="E23" s="125" t="s">
        <v>176</v>
      </c>
      <c r="F23" s="125" t="s">
        <v>176</v>
      </c>
      <c r="G23" s="125"/>
      <c r="H23" s="125" t="s">
        <v>176</v>
      </c>
      <c r="I23" s="125"/>
      <c r="J23" s="125"/>
      <c r="K23" s="125" t="s">
        <v>176</v>
      </c>
      <c r="L23" s="125" t="s">
        <v>176</v>
      </c>
      <c r="M23" s="125" t="s">
        <v>176</v>
      </c>
      <c r="N23" s="125" t="s">
        <v>176</v>
      </c>
      <c r="O23" s="125" t="s">
        <v>176</v>
      </c>
      <c r="P23" s="125" t="s">
        <v>176</v>
      </c>
      <c r="Q23" s="125" t="s">
        <v>176</v>
      </c>
      <c r="R23" s="125" t="s">
        <v>176</v>
      </c>
      <c r="S23" s="125" t="s">
        <v>176</v>
      </c>
      <c r="T23" s="114">
        <f t="shared" si="0"/>
        <v>12</v>
      </c>
    </row>
    <row r="24" spans="2:20">
      <c r="B24" s="130">
        <v>2</v>
      </c>
      <c r="C24" s="131" t="s">
        <v>196</v>
      </c>
      <c r="D24" s="130" t="s">
        <v>201</v>
      </c>
      <c r="E24" s="125"/>
      <c r="F24" s="125" t="s">
        <v>176</v>
      </c>
      <c r="G24" s="125" t="s">
        <v>176</v>
      </c>
      <c r="H24" s="125"/>
      <c r="I24" s="125" t="s">
        <v>176</v>
      </c>
      <c r="J24" s="125"/>
      <c r="K24" s="125" t="s">
        <v>176</v>
      </c>
      <c r="L24" s="125"/>
      <c r="M24" s="125"/>
      <c r="N24" s="125"/>
      <c r="O24" s="125" t="s">
        <v>176</v>
      </c>
      <c r="P24" s="125" t="s">
        <v>176</v>
      </c>
      <c r="Q24" s="125" t="s">
        <v>176</v>
      </c>
      <c r="R24" s="125" t="s">
        <v>176</v>
      </c>
      <c r="S24" s="125" t="s">
        <v>176</v>
      </c>
      <c r="T24" s="114">
        <f t="shared" si="0"/>
        <v>9</v>
      </c>
    </row>
    <row r="25" spans="2:20">
      <c r="B25" s="127">
        <v>2</v>
      </c>
      <c r="C25" s="127" t="s">
        <v>817</v>
      </c>
      <c r="D25" s="126" t="s">
        <v>203</v>
      </c>
      <c r="E25" s="125" t="s">
        <v>176</v>
      </c>
      <c r="F25" s="125" t="s">
        <v>176</v>
      </c>
      <c r="G25" s="125" t="s">
        <v>176</v>
      </c>
      <c r="H25" s="125" t="s">
        <v>176</v>
      </c>
      <c r="I25" s="125" t="s">
        <v>176</v>
      </c>
      <c r="J25" s="125" t="s">
        <v>176</v>
      </c>
      <c r="K25" s="125" t="s">
        <v>176</v>
      </c>
      <c r="L25" s="125" t="s">
        <v>176</v>
      </c>
      <c r="M25" s="125" t="s">
        <v>176</v>
      </c>
      <c r="N25" s="125" t="s">
        <v>176</v>
      </c>
      <c r="O25" s="125" t="s">
        <v>176</v>
      </c>
      <c r="P25" s="125" t="s">
        <v>176</v>
      </c>
      <c r="Q25" s="125" t="s">
        <v>176</v>
      </c>
      <c r="R25" s="125" t="s">
        <v>176</v>
      </c>
      <c r="S25" s="125" t="s">
        <v>176</v>
      </c>
      <c r="T25" s="114">
        <f t="shared" si="0"/>
        <v>15</v>
      </c>
    </row>
    <row r="26" spans="2:20">
      <c r="B26" s="126">
        <v>2</v>
      </c>
      <c r="C26" s="127" t="s">
        <v>817</v>
      </c>
      <c r="D26" s="126" t="s">
        <v>204</v>
      </c>
      <c r="E26" s="125" t="s">
        <v>176</v>
      </c>
      <c r="F26" s="125" t="s">
        <v>176</v>
      </c>
      <c r="G26" s="125" t="s">
        <v>176</v>
      </c>
      <c r="H26" s="125" t="s">
        <v>176</v>
      </c>
      <c r="I26" s="125" t="s">
        <v>176</v>
      </c>
      <c r="J26" s="125" t="s">
        <v>176</v>
      </c>
      <c r="K26" s="125" t="s">
        <v>176</v>
      </c>
      <c r="L26" s="125" t="s">
        <v>176</v>
      </c>
      <c r="M26" s="125" t="s">
        <v>176</v>
      </c>
      <c r="N26" s="125" t="s">
        <v>176</v>
      </c>
      <c r="O26" s="125" t="s">
        <v>176</v>
      </c>
      <c r="P26" s="125" t="s">
        <v>176</v>
      </c>
      <c r="Q26" s="125" t="s">
        <v>176</v>
      </c>
      <c r="R26" s="125" t="s">
        <v>176</v>
      </c>
      <c r="S26" s="125" t="s">
        <v>176</v>
      </c>
      <c r="T26" s="114">
        <f t="shared" si="0"/>
        <v>15</v>
      </c>
    </row>
    <row r="27" spans="2:20">
      <c r="B27" s="126">
        <v>2</v>
      </c>
      <c r="C27" s="127" t="s">
        <v>817</v>
      </c>
      <c r="D27" s="126" t="s">
        <v>205</v>
      </c>
      <c r="E27" s="125" t="s">
        <v>176</v>
      </c>
      <c r="F27" s="125" t="s">
        <v>176</v>
      </c>
      <c r="G27" s="125" t="s">
        <v>176</v>
      </c>
      <c r="H27" s="125" t="s">
        <v>176</v>
      </c>
      <c r="I27" s="125" t="s">
        <v>176</v>
      </c>
      <c r="J27" s="125" t="s">
        <v>176</v>
      </c>
      <c r="K27" s="125" t="s">
        <v>176</v>
      </c>
      <c r="L27" s="125" t="s">
        <v>176</v>
      </c>
      <c r="M27" s="125" t="s">
        <v>176</v>
      </c>
      <c r="N27" s="125" t="s">
        <v>176</v>
      </c>
      <c r="O27" s="125" t="s">
        <v>176</v>
      </c>
      <c r="P27" s="125" t="s">
        <v>176</v>
      </c>
      <c r="Q27" s="125" t="s">
        <v>176</v>
      </c>
      <c r="R27" s="125" t="s">
        <v>176</v>
      </c>
      <c r="S27" s="125" t="s">
        <v>176</v>
      </c>
      <c r="T27" s="114">
        <f t="shared" si="0"/>
        <v>15</v>
      </c>
    </row>
    <row r="28" spans="2:20">
      <c r="B28" s="126">
        <v>2</v>
      </c>
      <c r="C28" s="127" t="s">
        <v>817</v>
      </c>
      <c r="D28" s="126" t="s">
        <v>206</v>
      </c>
      <c r="E28" s="125" t="s">
        <v>176</v>
      </c>
      <c r="F28" s="125" t="s">
        <v>176</v>
      </c>
      <c r="G28" s="125" t="s">
        <v>176</v>
      </c>
      <c r="H28" s="125" t="s">
        <v>176</v>
      </c>
      <c r="I28" s="125" t="s">
        <v>176</v>
      </c>
      <c r="J28" s="125"/>
      <c r="K28" s="125" t="s">
        <v>176</v>
      </c>
      <c r="L28" s="125" t="s">
        <v>176</v>
      </c>
      <c r="M28" s="125" t="s">
        <v>176</v>
      </c>
      <c r="N28" s="125" t="s">
        <v>176</v>
      </c>
      <c r="O28" s="125" t="s">
        <v>176</v>
      </c>
      <c r="P28" s="125" t="s">
        <v>176</v>
      </c>
      <c r="Q28" s="125" t="s">
        <v>176</v>
      </c>
      <c r="R28" s="125" t="s">
        <v>176</v>
      </c>
      <c r="S28" s="125" t="s">
        <v>176</v>
      </c>
      <c r="T28" s="114">
        <f t="shared" si="0"/>
        <v>14</v>
      </c>
    </row>
    <row r="29" spans="2:20">
      <c r="B29" s="126">
        <v>2</v>
      </c>
      <c r="C29" s="127" t="s">
        <v>817</v>
      </c>
      <c r="D29" s="126" t="s">
        <v>207</v>
      </c>
      <c r="E29" s="125"/>
      <c r="F29" s="125" t="s">
        <v>176</v>
      </c>
      <c r="G29" s="125" t="s">
        <v>176</v>
      </c>
      <c r="H29" s="125" t="s">
        <v>176</v>
      </c>
      <c r="I29" s="125"/>
      <c r="J29" s="125" t="s">
        <v>176</v>
      </c>
      <c r="K29" s="125" t="s">
        <v>176</v>
      </c>
      <c r="L29" s="125" t="s">
        <v>176</v>
      </c>
      <c r="M29" s="125" t="s">
        <v>176</v>
      </c>
      <c r="N29" s="125" t="s">
        <v>176</v>
      </c>
      <c r="O29" s="125" t="s">
        <v>176</v>
      </c>
      <c r="P29" s="125" t="s">
        <v>176</v>
      </c>
      <c r="Q29" s="125" t="s">
        <v>176</v>
      </c>
      <c r="R29" s="125" t="s">
        <v>176</v>
      </c>
      <c r="S29" s="125" t="s">
        <v>176</v>
      </c>
      <c r="T29" s="114">
        <f t="shared" si="0"/>
        <v>13</v>
      </c>
    </row>
    <row r="30" spans="2:20">
      <c r="B30" s="129">
        <v>2</v>
      </c>
      <c r="C30" s="127" t="s">
        <v>202</v>
      </c>
      <c r="D30" s="128" t="s">
        <v>208</v>
      </c>
      <c r="E30" s="125"/>
      <c r="F30" s="125"/>
      <c r="G30" s="125" t="s">
        <v>176</v>
      </c>
      <c r="H30" s="125" t="s">
        <v>176</v>
      </c>
      <c r="I30" s="125" t="s">
        <v>176</v>
      </c>
      <c r="J30" s="125" t="s">
        <v>176</v>
      </c>
      <c r="K30" s="125" t="s">
        <v>176</v>
      </c>
      <c r="L30" s="125" t="s">
        <v>176</v>
      </c>
      <c r="M30" s="125" t="s">
        <v>176</v>
      </c>
      <c r="N30" s="125" t="s">
        <v>176</v>
      </c>
      <c r="O30" s="125" t="s">
        <v>176</v>
      </c>
      <c r="P30" s="125" t="s">
        <v>176</v>
      </c>
      <c r="Q30" s="125" t="s">
        <v>176</v>
      </c>
      <c r="R30" s="125" t="s">
        <v>176</v>
      </c>
      <c r="S30" s="125" t="s">
        <v>176</v>
      </c>
      <c r="T30" s="114">
        <f t="shared" si="0"/>
        <v>13</v>
      </c>
    </row>
    <row r="31" spans="2:20">
      <c r="B31" s="126">
        <v>2</v>
      </c>
      <c r="C31" s="127" t="s">
        <v>202</v>
      </c>
      <c r="D31" s="126" t="s">
        <v>209</v>
      </c>
      <c r="E31" s="125" t="s">
        <v>176</v>
      </c>
      <c r="F31" s="125" t="s">
        <v>176</v>
      </c>
      <c r="G31" s="125" t="s">
        <v>176</v>
      </c>
      <c r="H31" s="125" t="s">
        <v>176</v>
      </c>
      <c r="I31" s="125"/>
      <c r="J31" s="125" t="s">
        <v>176</v>
      </c>
      <c r="K31" s="125" t="s">
        <v>176</v>
      </c>
      <c r="L31" s="125" t="s">
        <v>176</v>
      </c>
      <c r="M31" s="125"/>
      <c r="N31" s="125"/>
      <c r="O31" s="125" t="s">
        <v>176</v>
      </c>
      <c r="P31" s="125" t="s">
        <v>176</v>
      </c>
      <c r="Q31" s="125"/>
      <c r="R31" s="125"/>
      <c r="S31" s="125" t="s">
        <v>176</v>
      </c>
      <c r="T31" s="114">
        <f t="shared" si="0"/>
        <v>10</v>
      </c>
    </row>
  </sheetData>
  <phoneticPr fontId="5" type="noConversion"/>
  <conditionalFormatting sqref="E3:S31">
    <cfRule type="expression" dxfId="25" priority="1">
      <formula>AND(ISODD(COLUMN(E$3)),ISODD(MONTH(E$3)))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J47"/>
  <sheetViews>
    <sheetView topLeftCell="G1" zoomScale="130" zoomScaleNormal="130" workbookViewId="0">
      <selection activeCell="I46" sqref="I46"/>
    </sheetView>
  </sheetViews>
  <sheetFormatPr defaultRowHeight="16.899999999999999"/>
  <cols>
    <col min="1" max="1" width="3.4375" customWidth="1"/>
    <col min="9" max="9" width="9.5" customWidth="1"/>
  </cols>
  <sheetData>
    <row r="1" spans="2:9">
      <c r="B1" s="222" t="s">
        <v>0</v>
      </c>
      <c r="C1" s="222"/>
      <c r="D1" s="223" t="s">
        <v>17</v>
      </c>
      <c r="E1" s="223"/>
      <c r="F1" s="223"/>
      <c r="G1" s="223"/>
      <c r="H1" s="223"/>
      <c r="I1" s="223"/>
    </row>
    <row r="2" spans="2:9" ht="7.9" customHeight="1">
      <c r="B2" s="1"/>
      <c r="C2" s="1"/>
      <c r="D2" s="2"/>
      <c r="E2" s="2"/>
      <c r="F2" s="2"/>
      <c r="G2" s="2"/>
      <c r="H2" s="2"/>
      <c r="I2" s="2"/>
    </row>
    <row r="3" spans="2:9">
      <c r="B3" s="224" t="s">
        <v>18</v>
      </c>
      <c r="C3" s="224"/>
      <c r="D3" s="224"/>
      <c r="E3" s="224"/>
      <c r="F3" s="224"/>
      <c r="G3" s="224"/>
      <c r="H3" s="224"/>
      <c r="I3" s="224"/>
    </row>
    <row r="4" spans="2:9" ht="7.9" customHeight="1">
      <c r="B4" s="3"/>
      <c r="C4" s="3"/>
      <c r="D4" s="3"/>
      <c r="E4" s="3"/>
      <c r="F4" s="3"/>
      <c r="G4" s="4"/>
      <c r="H4" s="4"/>
      <c r="I4" s="4"/>
    </row>
    <row r="5" spans="2:9" ht="17.25" thickBot="1">
      <c r="B5" s="5" t="s">
        <v>1</v>
      </c>
      <c r="C5" s="5"/>
      <c r="D5" s="5"/>
      <c r="E5" s="5"/>
      <c r="F5" s="5"/>
      <c r="G5" s="6" t="s">
        <v>2</v>
      </c>
      <c r="H5" s="225"/>
      <c r="I5" s="225"/>
    </row>
    <row r="6" spans="2:9">
      <c r="B6" s="20" t="s">
        <v>3</v>
      </c>
      <c r="C6" s="226" t="s">
        <v>4</v>
      </c>
      <c r="D6" s="226"/>
      <c r="E6" s="226"/>
      <c r="F6" s="226"/>
      <c r="G6" s="226" t="s">
        <v>5</v>
      </c>
      <c r="H6" s="226"/>
      <c r="I6" s="227"/>
    </row>
    <row r="7" spans="2:9">
      <c r="B7" s="7" t="s">
        <v>6</v>
      </c>
      <c r="C7" s="8" t="s">
        <v>7</v>
      </c>
      <c r="D7" s="8" t="s">
        <v>8</v>
      </c>
      <c r="E7" s="8" t="s">
        <v>9</v>
      </c>
      <c r="F7" s="8" t="s">
        <v>10</v>
      </c>
      <c r="G7" s="8" t="s">
        <v>11</v>
      </c>
      <c r="H7" s="8" t="s">
        <v>12</v>
      </c>
      <c r="I7" s="9" t="s">
        <v>13</v>
      </c>
    </row>
    <row r="8" spans="2:9">
      <c r="B8" s="7">
        <v>2021</v>
      </c>
      <c r="C8" s="8" t="s">
        <v>20</v>
      </c>
      <c r="D8" s="8">
        <v>69</v>
      </c>
      <c r="E8" s="8">
        <v>32</v>
      </c>
      <c r="F8" s="8">
        <v>40</v>
      </c>
      <c r="G8" s="10">
        <f>SUM(D8:F8)</f>
        <v>141</v>
      </c>
      <c r="H8" s="11">
        <f>AVERAGE(D8:F8)</f>
        <v>47</v>
      </c>
      <c r="I8" s="12">
        <f>_xlfn.RANK.EQ(H8,$H$8:$H$17,0)</f>
        <v>10</v>
      </c>
    </row>
    <row r="9" spans="2:9">
      <c r="B9" s="7">
        <v>2021</v>
      </c>
      <c r="C9" s="8" t="s">
        <v>21</v>
      </c>
      <c r="D9" s="8">
        <v>70</v>
      </c>
      <c r="E9" s="8">
        <v>70</v>
      </c>
      <c r="F9" s="8">
        <v>60</v>
      </c>
      <c r="G9" s="10">
        <f t="shared" ref="G9:G17" si="0">SUM(D9:F9)</f>
        <v>200</v>
      </c>
      <c r="H9" s="11">
        <f t="shared" ref="H9:H17" si="1">AVERAGE(D9:F9)</f>
        <v>66.666666666666671</v>
      </c>
      <c r="I9" s="12">
        <f t="shared" ref="I9:I17" si="2">_xlfn.RANK.EQ(H9,$H$8:$H$17,0)</f>
        <v>6</v>
      </c>
    </row>
    <row r="10" spans="2:9">
      <c r="B10" s="7">
        <v>2021</v>
      </c>
      <c r="C10" s="8" t="s">
        <v>22</v>
      </c>
      <c r="D10" s="8">
        <v>60</v>
      </c>
      <c r="E10" s="8">
        <v>76</v>
      </c>
      <c r="F10" s="8">
        <v>65</v>
      </c>
      <c r="G10" s="10">
        <f t="shared" si="0"/>
        <v>201</v>
      </c>
      <c r="H10" s="11">
        <f t="shared" si="1"/>
        <v>67</v>
      </c>
      <c r="I10" s="12">
        <f t="shared" si="2"/>
        <v>5</v>
      </c>
    </row>
    <row r="11" spans="2:9">
      <c r="B11" s="7">
        <v>2021</v>
      </c>
      <c r="C11" s="8" t="s">
        <v>24</v>
      </c>
      <c r="D11" s="8">
        <v>50</v>
      </c>
      <c r="E11" s="8">
        <v>80</v>
      </c>
      <c r="F11" s="8">
        <v>60</v>
      </c>
      <c r="G11" s="10">
        <f t="shared" si="0"/>
        <v>190</v>
      </c>
      <c r="H11" s="11">
        <f t="shared" si="1"/>
        <v>63.333333333333336</v>
      </c>
      <c r="I11" s="12">
        <f t="shared" si="2"/>
        <v>7</v>
      </c>
    </row>
    <row r="12" spans="2:9">
      <c r="B12" s="7">
        <v>2021</v>
      </c>
      <c r="C12" s="8" t="s">
        <v>26</v>
      </c>
      <c r="D12" s="8">
        <v>80</v>
      </c>
      <c r="E12" s="8">
        <v>60</v>
      </c>
      <c r="F12" s="8">
        <v>70</v>
      </c>
      <c r="G12" s="10">
        <f t="shared" si="0"/>
        <v>210</v>
      </c>
      <c r="H12" s="11">
        <f t="shared" si="1"/>
        <v>70</v>
      </c>
      <c r="I12" s="12">
        <f t="shared" si="2"/>
        <v>3</v>
      </c>
    </row>
    <row r="13" spans="2:9">
      <c r="B13" s="7">
        <v>2022</v>
      </c>
      <c r="C13" s="8" t="s">
        <v>27</v>
      </c>
      <c r="D13" s="8">
        <v>90</v>
      </c>
      <c r="E13" s="8">
        <v>100</v>
      </c>
      <c r="F13" s="8">
        <v>93</v>
      </c>
      <c r="G13" s="10">
        <f t="shared" si="0"/>
        <v>283</v>
      </c>
      <c r="H13" s="11">
        <f t="shared" si="1"/>
        <v>94.333333333333329</v>
      </c>
      <c r="I13" s="12">
        <f t="shared" si="2"/>
        <v>1</v>
      </c>
    </row>
    <row r="14" spans="2:9">
      <c r="B14" s="7">
        <v>2022</v>
      </c>
      <c r="C14" s="8" t="s">
        <v>28</v>
      </c>
      <c r="D14" s="8">
        <v>50</v>
      </c>
      <c r="E14" s="8">
        <v>83</v>
      </c>
      <c r="F14" s="8">
        <v>75</v>
      </c>
      <c r="G14" s="10">
        <f t="shared" si="0"/>
        <v>208</v>
      </c>
      <c r="H14" s="11">
        <f t="shared" si="1"/>
        <v>69.333333333333329</v>
      </c>
      <c r="I14" s="12">
        <f t="shared" si="2"/>
        <v>4</v>
      </c>
    </row>
    <row r="15" spans="2:9">
      <c r="B15" s="7">
        <v>2022</v>
      </c>
      <c r="C15" s="8" t="s">
        <v>30</v>
      </c>
      <c r="D15" s="8">
        <v>60</v>
      </c>
      <c r="E15" s="8">
        <v>64</v>
      </c>
      <c r="F15" s="8">
        <v>64</v>
      </c>
      <c r="G15" s="10">
        <f t="shared" si="0"/>
        <v>188</v>
      </c>
      <c r="H15" s="11">
        <f t="shared" si="1"/>
        <v>62.666666666666664</v>
      </c>
      <c r="I15" s="12">
        <f t="shared" si="2"/>
        <v>9</v>
      </c>
    </row>
    <row r="16" spans="2:9">
      <c r="B16" s="7">
        <v>2022</v>
      </c>
      <c r="C16" s="8" t="s">
        <v>31</v>
      </c>
      <c r="D16" s="8">
        <v>90</v>
      </c>
      <c r="E16" s="8">
        <v>80</v>
      </c>
      <c r="F16" s="8">
        <v>79</v>
      </c>
      <c r="G16" s="10">
        <f t="shared" si="0"/>
        <v>249</v>
      </c>
      <c r="H16" s="11">
        <f t="shared" si="1"/>
        <v>83</v>
      </c>
      <c r="I16" s="12">
        <f t="shared" si="2"/>
        <v>2</v>
      </c>
    </row>
    <row r="17" spans="2:9" ht="17.25" thickBot="1">
      <c r="B17" s="7">
        <v>2022</v>
      </c>
      <c r="C17" s="13" t="s">
        <v>33</v>
      </c>
      <c r="D17" s="13">
        <v>80</v>
      </c>
      <c r="E17" s="13">
        <v>40</v>
      </c>
      <c r="F17" s="13">
        <v>69</v>
      </c>
      <c r="G17" s="10">
        <f t="shared" si="0"/>
        <v>189</v>
      </c>
      <c r="H17" s="11">
        <f t="shared" si="1"/>
        <v>63</v>
      </c>
      <c r="I17" s="12">
        <f t="shared" si="2"/>
        <v>8</v>
      </c>
    </row>
    <row r="18" spans="2:9">
      <c r="B18" s="209"/>
      <c r="C18" s="16" t="s">
        <v>14</v>
      </c>
      <c r="D18" s="17">
        <f>MAX(D8:D17)</f>
        <v>90</v>
      </c>
      <c r="E18" s="17">
        <f t="shared" ref="E18:H18" si="3">MAX(E8:E17)</f>
        <v>100</v>
      </c>
      <c r="F18" s="17">
        <f t="shared" si="3"/>
        <v>93</v>
      </c>
      <c r="G18" s="17">
        <f t="shared" si="3"/>
        <v>283</v>
      </c>
      <c r="H18" s="17">
        <f t="shared" si="3"/>
        <v>94.333333333333329</v>
      </c>
      <c r="I18" s="212"/>
    </row>
    <row r="19" spans="2:9">
      <c r="B19" s="210"/>
      <c r="C19" s="8" t="s">
        <v>15</v>
      </c>
      <c r="D19" s="10">
        <f>MIN(D8:D17)</f>
        <v>50</v>
      </c>
      <c r="E19" s="10">
        <f t="shared" ref="E19:H19" si="4">MIN(E8:E17)</f>
        <v>32</v>
      </c>
      <c r="F19" s="10">
        <f t="shared" si="4"/>
        <v>40</v>
      </c>
      <c r="G19" s="10">
        <f t="shared" si="4"/>
        <v>141</v>
      </c>
      <c r="H19" s="10">
        <f t="shared" si="4"/>
        <v>47</v>
      </c>
      <c r="I19" s="213"/>
    </row>
    <row r="20" spans="2:9" ht="17.25" thickBot="1">
      <c r="B20" s="211"/>
      <c r="C20" s="18" t="s">
        <v>16</v>
      </c>
      <c r="D20" s="19">
        <f>COUNT(D8:D17)</f>
        <v>10</v>
      </c>
      <c r="E20" s="19">
        <f t="shared" ref="E20:H20" si="5">COUNT(E8:E17)</f>
        <v>10</v>
      </c>
      <c r="F20" s="19">
        <f t="shared" si="5"/>
        <v>10</v>
      </c>
      <c r="G20" s="19">
        <f t="shared" si="5"/>
        <v>10</v>
      </c>
      <c r="H20" s="19">
        <f t="shared" si="5"/>
        <v>10</v>
      </c>
      <c r="I20" s="214"/>
    </row>
    <row r="23" spans="2:9">
      <c r="B23" s="215" t="s">
        <v>34</v>
      </c>
      <c r="C23" s="215"/>
      <c r="D23" s="215"/>
      <c r="E23" s="215"/>
      <c r="F23" s="215"/>
      <c r="G23" s="215"/>
      <c r="H23" s="215"/>
    </row>
    <row r="24" spans="2:9" ht="17.25" thickBot="1">
      <c r="B24" s="5" t="s">
        <v>35</v>
      </c>
      <c r="C24" s="5"/>
      <c r="D24" s="5"/>
      <c r="E24" s="5"/>
      <c r="F24" s="5"/>
      <c r="G24" s="5"/>
      <c r="H24" s="5"/>
    </row>
    <row r="25" spans="2:9">
      <c r="B25" s="26" t="s">
        <v>36</v>
      </c>
      <c r="C25" s="27" t="s">
        <v>37</v>
      </c>
      <c r="D25" s="27" t="s">
        <v>38</v>
      </c>
      <c r="E25" s="27" t="s">
        <v>39</v>
      </c>
      <c r="F25" s="27" t="s">
        <v>40</v>
      </c>
      <c r="G25" s="27" t="s">
        <v>41</v>
      </c>
      <c r="H25" s="28" t="s">
        <v>42</v>
      </c>
    </row>
    <row r="26" spans="2:9">
      <c r="B26" s="7" t="s">
        <v>43</v>
      </c>
      <c r="C26" s="21">
        <v>10000</v>
      </c>
      <c r="D26" s="21">
        <v>10000</v>
      </c>
      <c r="E26" s="21">
        <v>15000</v>
      </c>
      <c r="F26" s="21">
        <v>7000</v>
      </c>
      <c r="G26" s="10"/>
      <c r="H26" s="12"/>
    </row>
    <row r="27" spans="2:9">
      <c r="B27" s="7" t="s">
        <v>44</v>
      </c>
      <c r="C27" s="21">
        <v>20000</v>
      </c>
      <c r="D27" s="21">
        <v>15000</v>
      </c>
      <c r="E27" s="21">
        <v>30000</v>
      </c>
      <c r="F27" s="21">
        <v>8000</v>
      </c>
      <c r="G27" s="10"/>
      <c r="H27" s="12"/>
    </row>
    <row r="28" spans="2:9">
      <c r="B28" s="7" t="s">
        <v>45</v>
      </c>
      <c r="C28" s="21">
        <v>30000</v>
      </c>
      <c r="D28" s="21">
        <v>30000</v>
      </c>
      <c r="E28" s="21">
        <v>10000</v>
      </c>
      <c r="F28" s="21">
        <v>5000</v>
      </c>
      <c r="G28" s="10"/>
      <c r="H28" s="12"/>
    </row>
    <row r="29" spans="2:9">
      <c r="B29" s="7" t="s">
        <v>46</v>
      </c>
      <c r="C29" s="21">
        <v>13000</v>
      </c>
      <c r="D29" s="21">
        <v>24000</v>
      </c>
      <c r="E29" s="21">
        <v>10000</v>
      </c>
      <c r="F29" s="21">
        <v>150000</v>
      </c>
      <c r="G29" s="10"/>
      <c r="H29" s="12"/>
    </row>
    <row r="30" spans="2:9">
      <c r="B30" s="7" t="s">
        <v>47</v>
      </c>
      <c r="C30" s="21">
        <v>100000</v>
      </c>
      <c r="D30" s="21">
        <v>5000</v>
      </c>
      <c r="E30" s="21">
        <v>100000</v>
      </c>
      <c r="F30" s="21">
        <v>10000</v>
      </c>
      <c r="G30" s="10"/>
      <c r="H30" s="12"/>
    </row>
    <row r="31" spans="2:9">
      <c r="B31" s="7" t="s">
        <v>48</v>
      </c>
      <c r="C31" s="21">
        <v>15000</v>
      </c>
      <c r="D31" s="21">
        <v>30000</v>
      </c>
      <c r="E31" s="21">
        <v>10000</v>
      </c>
      <c r="F31" s="21">
        <v>7000</v>
      </c>
      <c r="G31" s="10"/>
      <c r="H31" s="12"/>
    </row>
    <row r="32" spans="2:9" ht="17.25" thickBot="1">
      <c r="B32" s="22" t="s">
        <v>49</v>
      </c>
      <c r="C32" s="23">
        <v>14000</v>
      </c>
      <c r="D32" s="23">
        <v>17000</v>
      </c>
      <c r="E32" s="23">
        <v>25000</v>
      </c>
      <c r="F32" s="23">
        <v>15000</v>
      </c>
      <c r="G32" s="14"/>
      <c r="H32" s="15"/>
    </row>
    <row r="33" spans="2:10">
      <c r="B33" s="24" t="s">
        <v>50</v>
      </c>
      <c r="C33" s="17"/>
      <c r="D33" s="17"/>
      <c r="E33" s="17"/>
      <c r="F33" s="17"/>
      <c r="G33" s="216"/>
      <c r="H33" s="217"/>
    </row>
    <row r="34" spans="2:10">
      <c r="B34" s="7" t="s">
        <v>51</v>
      </c>
      <c r="C34" s="10"/>
      <c r="D34" s="10"/>
      <c r="E34" s="10"/>
      <c r="F34" s="10"/>
      <c r="G34" s="218"/>
      <c r="H34" s="219"/>
    </row>
    <row r="35" spans="2:10">
      <c r="B35" s="7" t="s">
        <v>52</v>
      </c>
      <c r="C35" s="10"/>
      <c r="D35" s="10"/>
      <c r="E35" s="10"/>
      <c r="F35" s="10"/>
      <c r="G35" s="218"/>
      <c r="H35" s="219"/>
    </row>
    <row r="36" spans="2:10">
      <c r="B36" s="7" t="s">
        <v>53</v>
      </c>
      <c r="C36" s="10"/>
      <c r="D36" s="10"/>
      <c r="E36" s="10"/>
      <c r="F36" s="10"/>
      <c r="G36" s="218"/>
      <c r="H36" s="219"/>
    </row>
    <row r="37" spans="2:10" ht="17.25" thickBot="1">
      <c r="B37" s="25" t="s">
        <v>54</v>
      </c>
      <c r="C37" s="19"/>
      <c r="D37" s="19"/>
      <c r="E37" s="19"/>
      <c r="F37" s="19"/>
      <c r="G37" s="220"/>
      <c r="H37" s="221"/>
    </row>
    <row r="38" spans="2:10" ht="17.25" thickBot="1"/>
    <row r="39" spans="2:10">
      <c r="B39" s="33" t="s">
        <v>55</v>
      </c>
      <c r="C39" s="34">
        <v>2</v>
      </c>
      <c r="D39" s="34">
        <v>3</v>
      </c>
      <c r="E39" s="34">
        <v>4</v>
      </c>
      <c r="F39" s="34">
        <v>5</v>
      </c>
      <c r="G39" s="34">
        <v>6</v>
      </c>
      <c r="H39" s="34">
        <v>7</v>
      </c>
      <c r="I39" s="34">
        <v>8</v>
      </c>
      <c r="J39" s="35">
        <v>9</v>
      </c>
    </row>
    <row r="40" spans="2:10">
      <c r="B40" s="31">
        <v>2</v>
      </c>
      <c r="C40" s="29">
        <f>C$39*$B40</f>
        <v>4</v>
      </c>
      <c r="D40" s="29">
        <f t="shared" ref="D40:J40" si="6">D$39*$B40</f>
        <v>6</v>
      </c>
      <c r="E40" s="29">
        <f t="shared" si="6"/>
        <v>8</v>
      </c>
      <c r="F40" s="29">
        <f t="shared" si="6"/>
        <v>10</v>
      </c>
      <c r="G40" s="29">
        <f t="shared" si="6"/>
        <v>12</v>
      </c>
      <c r="H40" s="29">
        <f t="shared" si="6"/>
        <v>14</v>
      </c>
      <c r="I40" s="29">
        <f t="shared" si="6"/>
        <v>16</v>
      </c>
      <c r="J40" s="29">
        <f t="shared" si="6"/>
        <v>18</v>
      </c>
    </row>
    <row r="41" spans="2:10">
      <c r="B41" s="31">
        <v>3</v>
      </c>
      <c r="C41" s="29">
        <f t="shared" ref="C41:J47" si="7">C$39*$B41</f>
        <v>6</v>
      </c>
      <c r="D41" s="29">
        <f t="shared" si="7"/>
        <v>9</v>
      </c>
      <c r="E41" s="29">
        <f t="shared" si="7"/>
        <v>12</v>
      </c>
      <c r="F41" s="29">
        <f t="shared" si="7"/>
        <v>15</v>
      </c>
      <c r="G41" s="29">
        <f t="shared" si="7"/>
        <v>18</v>
      </c>
      <c r="H41" s="29">
        <f t="shared" si="7"/>
        <v>21</v>
      </c>
      <c r="I41" s="29">
        <f t="shared" si="7"/>
        <v>24</v>
      </c>
      <c r="J41" s="29">
        <f t="shared" si="7"/>
        <v>27</v>
      </c>
    </row>
    <row r="42" spans="2:10">
      <c r="B42" s="31">
        <v>4</v>
      </c>
      <c r="C42" s="29">
        <f t="shared" si="7"/>
        <v>8</v>
      </c>
      <c r="D42" s="29">
        <f t="shared" si="7"/>
        <v>12</v>
      </c>
      <c r="E42" s="29">
        <f t="shared" si="7"/>
        <v>16</v>
      </c>
      <c r="F42" s="29">
        <f t="shared" si="7"/>
        <v>20</v>
      </c>
      <c r="G42" s="29">
        <f t="shared" si="7"/>
        <v>24</v>
      </c>
      <c r="H42" s="29">
        <f t="shared" si="7"/>
        <v>28</v>
      </c>
      <c r="I42" s="29">
        <f t="shared" si="7"/>
        <v>32</v>
      </c>
      <c r="J42" s="29">
        <f t="shared" si="7"/>
        <v>36</v>
      </c>
    </row>
    <row r="43" spans="2:10">
      <c r="B43" s="31">
        <v>5</v>
      </c>
      <c r="C43" s="29">
        <f t="shared" si="7"/>
        <v>10</v>
      </c>
      <c r="D43" s="29">
        <f t="shared" si="7"/>
        <v>15</v>
      </c>
      <c r="E43" s="29">
        <f t="shared" si="7"/>
        <v>20</v>
      </c>
      <c r="F43" s="29">
        <f t="shared" si="7"/>
        <v>25</v>
      </c>
      <c r="G43" s="29">
        <f t="shared" si="7"/>
        <v>30</v>
      </c>
      <c r="H43" s="29">
        <f t="shared" si="7"/>
        <v>35</v>
      </c>
      <c r="I43" s="29">
        <f t="shared" si="7"/>
        <v>40</v>
      </c>
      <c r="J43" s="29">
        <f t="shared" si="7"/>
        <v>45</v>
      </c>
    </row>
    <row r="44" spans="2:10">
      <c r="B44" s="31">
        <v>6</v>
      </c>
      <c r="C44" s="29">
        <f t="shared" si="7"/>
        <v>12</v>
      </c>
      <c r="D44" s="29">
        <f t="shared" si="7"/>
        <v>18</v>
      </c>
      <c r="E44" s="29">
        <f t="shared" si="7"/>
        <v>24</v>
      </c>
      <c r="F44" s="29">
        <f t="shared" si="7"/>
        <v>30</v>
      </c>
      <c r="G44" s="29">
        <f t="shared" si="7"/>
        <v>36</v>
      </c>
      <c r="H44" s="29">
        <f t="shared" si="7"/>
        <v>42</v>
      </c>
      <c r="I44" s="29">
        <f t="shared" si="7"/>
        <v>48</v>
      </c>
      <c r="J44" s="29">
        <f t="shared" si="7"/>
        <v>54</v>
      </c>
    </row>
    <row r="45" spans="2:10">
      <c r="B45" s="31">
        <v>7</v>
      </c>
      <c r="C45" s="29">
        <f t="shared" si="7"/>
        <v>14</v>
      </c>
      <c r="D45" s="29">
        <f t="shared" si="7"/>
        <v>21</v>
      </c>
      <c r="E45" s="29">
        <f t="shared" si="7"/>
        <v>28</v>
      </c>
      <c r="F45" s="29">
        <f t="shared" si="7"/>
        <v>35</v>
      </c>
      <c r="G45" s="29">
        <f t="shared" si="7"/>
        <v>42</v>
      </c>
      <c r="H45" s="29">
        <f t="shared" si="7"/>
        <v>49</v>
      </c>
      <c r="I45" s="29">
        <f t="shared" si="7"/>
        <v>56</v>
      </c>
      <c r="J45" s="29">
        <f t="shared" si="7"/>
        <v>63</v>
      </c>
    </row>
    <row r="46" spans="2:10">
      <c r="B46" s="31">
        <v>8</v>
      </c>
      <c r="C46" s="29">
        <f t="shared" si="7"/>
        <v>16</v>
      </c>
      <c r="D46" s="29">
        <f t="shared" si="7"/>
        <v>24</v>
      </c>
      <c r="E46" s="29">
        <f t="shared" si="7"/>
        <v>32</v>
      </c>
      <c r="F46" s="29">
        <f t="shared" si="7"/>
        <v>40</v>
      </c>
      <c r="G46" s="29">
        <f t="shared" si="7"/>
        <v>48</v>
      </c>
      <c r="H46" s="29">
        <f t="shared" si="7"/>
        <v>56</v>
      </c>
      <c r="I46" s="29">
        <f t="shared" si="7"/>
        <v>64</v>
      </c>
      <c r="J46" s="29">
        <f t="shared" si="7"/>
        <v>72</v>
      </c>
    </row>
    <row r="47" spans="2:10" ht="17.25" thickBot="1">
      <c r="B47" s="32">
        <v>9</v>
      </c>
      <c r="C47" s="29">
        <f t="shared" si="7"/>
        <v>18</v>
      </c>
      <c r="D47" s="29">
        <f t="shared" si="7"/>
        <v>27</v>
      </c>
      <c r="E47" s="29">
        <f t="shared" si="7"/>
        <v>36</v>
      </c>
      <c r="F47" s="29">
        <f t="shared" si="7"/>
        <v>45</v>
      </c>
      <c r="G47" s="29">
        <f t="shared" si="7"/>
        <v>54</v>
      </c>
      <c r="H47" s="29">
        <f t="shared" si="7"/>
        <v>63</v>
      </c>
      <c r="I47" s="29">
        <f t="shared" si="7"/>
        <v>72</v>
      </c>
      <c r="J47" s="29">
        <f t="shared" si="7"/>
        <v>81</v>
      </c>
    </row>
  </sheetData>
  <mergeCells count="10">
    <mergeCell ref="B18:B20"/>
    <mergeCell ref="I18:I20"/>
    <mergeCell ref="B23:H23"/>
    <mergeCell ref="G33:H37"/>
    <mergeCell ref="B1:C1"/>
    <mergeCell ref="D1:I1"/>
    <mergeCell ref="B3:I3"/>
    <mergeCell ref="H5:I5"/>
    <mergeCell ref="C6:F6"/>
    <mergeCell ref="G6:I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3:H39"/>
  <sheetViews>
    <sheetView workbookViewId="0">
      <selection activeCell="I2" sqref="I2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15" t="s">
        <v>217</v>
      </c>
      <c r="C3" s="115" t="s">
        <v>218</v>
      </c>
      <c r="D3" s="115" t="s">
        <v>219</v>
      </c>
      <c r="E3" s="115" t="s">
        <v>220</v>
      </c>
      <c r="F3" s="115" t="s">
        <v>221</v>
      </c>
      <c r="G3" s="115" t="s">
        <v>222</v>
      </c>
      <c r="H3" s="115" t="s">
        <v>223</v>
      </c>
    </row>
    <row r="4" spans="2:8">
      <c r="B4" s="114">
        <v>24</v>
      </c>
      <c r="C4" s="114" t="s">
        <v>224</v>
      </c>
      <c r="D4" s="114" t="s">
        <v>225</v>
      </c>
      <c r="E4" s="113">
        <v>13200</v>
      </c>
      <c r="F4" s="114">
        <v>5</v>
      </c>
      <c r="G4" s="114">
        <v>3</v>
      </c>
      <c r="H4" s="114" t="s">
        <v>226</v>
      </c>
    </row>
    <row r="5" spans="2:8">
      <c r="B5" s="114">
        <v>41</v>
      </c>
      <c r="C5" s="114" t="s">
        <v>227</v>
      </c>
      <c r="D5" s="114" t="s">
        <v>228</v>
      </c>
      <c r="E5" s="113">
        <v>22500</v>
      </c>
      <c r="F5" s="114">
        <v>3</v>
      </c>
      <c r="G5" s="114">
        <v>0</v>
      </c>
      <c r="H5" s="114" t="s">
        <v>229</v>
      </c>
    </row>
    <row r="6" spans="2:8">
      <c r="B6" s="114">
        <v>50</v>
      </c>
      <c r="C6" s="114" t="s">
        <v>230</v>
      </c>
      <c r="D6" s="114" t="s">
        <v>231</v>
      </c>
      <c r="E6" s="113">
        <v>45000</v>
      </c>
      <c r="F6" s="114">
        <v>15</v>
      </c>
      <c r="G6" s="114">
        <v>0</v>
      </c>
      <c r="H6" s="114" t="s">
        <v>229</v>
      </c>
    </row>
    <row r="7" spans="2:8">
      <c r="B7" s="114">
        <v>29</v>
      </c>
      <c r="C7" s="114" t="s">
        <v>232</v>
      </c>
      <c r="D7" s="114" t="s">
        <v>233</v>
      </c>
      <c r="E7" s="113">
        <v>14200</v>
      </c>
      <c r="F7" s="114">
        <v>15</v>
      </c>
      <c r="G7" s="114">
        <v>0</v>
      </c>
      <c r="H7" s="114" t="s">
        <v>229</v>
      </c>
    </row>
    <row r="8" spans="2:8">
      <c r="B8" s="114">
        <v>42</v>
      </c>
      <c r="C8" s="114" t="s">
        <v>232</v>
      </c>
      <c r="D8" s="114" t="s">
        <v>233</v>
      </c>
      <c r="E8" s="113">
        <v>28400</v>
      </c>
      <c r="F8" s="114">
        <v>5</v>
      </c>
      <c r="G8" s="114">
        <v>1</v>
      </c>
      <c r="H8" s="114" t="s">
        <v>234</v>
      </c>
    </row>
    <row r="9" spans="2:8">
      <c r="B9" s="114">
        <v>7</v>
      </c>
      <c r="C9" s="114" t="s">
        <v>232</v>
      </c>
      <c r="D9" s="114" t="s">
        <v>233</v>
      </c>
      <c r="E9" s="113">
        <v>13000</v>
      </c>
      <c r="F9" s="114">
        <v>10</v>
      </c>
      <c r="G9" s="114">
        <v>0</v>
      </c>
      <c r="H9" s="114" t="s">
        <v>229</v>
      </c>
    </row>
    <row r="10" spans="2:8">
      <c r="B10" s="114">
        <v>45</v>
      </c>
      <c r="C10" s="114" t="s">
        <v>230</v>
      </c>
      <c r="D10" s="114" t="s">
        <v>231</v>
      </c>
      <c r="E10" s="113">
        <v>24000</v>
      </c>
      <c r="F10" s="114">
        <v>14</v>
      </c>
      <c r="G10" s="114">
        <v>1</v>
      </c>
      <c r="H10" s="114" t="s">
        <v>234</v>
      </c>
    </row>
    <row r="11" spans="2:8">
      <c r="B11" s="114">
        <v>16</v>
      </c>
      <c r="C11" s="114" t="s">
        <v>232</v>
      </c>
      <c r="D11" s="114" t="s">
        <v>233</v>
      </c>
      <c r="E11" s="113">
        <v>12900</v>
      </c>
      <c r="F11" s="114">
        <v>5</v>
      </c>
      <c r="G11" s="114">
        <v>1</v>
      </c>
      <c r="H11" s="114" t="s">
        <v>234</v>
      </c>
    </row>
    <row r="12" spans="2:8">
      <c r="B12" s="114">
        <v>16</v>
      </c>
      <c r="C12" s="114" t="s">
        <v>224</v>
      </c>
      <c r="D12" s="114" t="s">
        <v>225</v>
      </c>
      <c r="E12" s="113">
        <v>12800</v>
      </c>
      <c r="F12" s="114">
        <v>6</v>
      </c>
      <c r="G12" s="114">
        <v>1</v>
      </c>
      <c r="H12" s="114" t="s">
        <v>234</v>
      </c>
    </row>
    <row r="13" spans="2:8">
      <c r="B13" s="114">
        <v>51</v>
      </c>
      <c r="C13" s="114" t="s">
        <v>224</v>
      </c>
      <c r="D13" s="114" t="s">
        <v>225</v>
      </c>
      <c r="E13" s="113">
        <v>33000</v>
      </c>
      <c r="F13" s="114">
        <v>8</v>
      </c>
      <c r="G13" s="114">
        <v>0</v>
      </c>
      <c r="H13" s="114" t="s">
        <v>229</v>
      </c>
    </row>
    <row r="14" spans="2:8">
      <c r="B14" s="114">
        <v>46</v>
      </c>
      <c r="C14" s="114" t="s">
        <v>224</v>
      </c>
      <c r="D14" s="114" t="s">
        <v>225</v>
      </c>
      <c r="E14" s="113">
        <v>19800</v>
      </c>
      <c r="F14" s="114">
        <v>8</v>
      </c>
      <c r="G14" s="114">
        <v>2</v>
      </c>
      <c r="H14" s="114" t="s">
        <v>235</v>
      </c>
    </row>
    <row r="15" spans="2:8">
      <c r="B15" s="114">
        <v>22</v>
      </c>
      <c r="C15" s="114" t="s">
        <v>224</v>
      </c>
      <c r="D15" s="114" t="s">
        <v>225</v>
      </c>
      <c r="E15" s="113">
        <v>13200</v>
      </c>
      <c r="F15" s="114">
        <v>21</v>
      </c>
      <c r="G15" s="114">
        <v>0</v>
      </c>
      <c r="H15" s="114" t="s">
        <v>229</v>
      </c>
    </row>
    <row r="16" spans="2:8">
      <c r="B16" s="114">
        <v>6</v>
      </c>
      <c r="C16" s="114" t="s">
        <v>224</v>
      </c>
      <c r="D16" s="114" t="s">
        <v>225</v>
      </c>
      <c r="E16" s="113">
        <v>12800</v>
      </c>
      <c r="F16" s="114">
        <v>7</v>
      </c>
      <c r="G16" s="114">
        <v>0</v>
      </c>
      <c r="H16" s="114" t="s">
        <v>229</v>
      </c>
    </row>
    <row r="17" spans="2:8">
      <c r="B17" s="114">
        <v>22</v>
      </c>
      <c r="C17" s="114" t="s">
        <v>227</v>
      </c>
      <c r="D17" s="114" t="s">
        <v>228</v>
      </c>
      <c r="E17" s="113">
        <v>13500</v>
      </c>
      <c r="F17" s="114">
        <v>21</v>
      </c>
      <c r="G17" s="114">
        <v>2</v>
      </c>
      <c r="H17" s="114" t="s">
        <v>235</v>
      </c>
    </row>
    <row r="18" spans="2:8">
      <c r="B18" s="114">
        <v>21</v>
      </c>
      <c r="C18" s="114" t="s">
        <v>230</v>
      </c>
      <c r="D18" s="114" t="s">
        <v>231</v>
      </c>
      <c r="E18" s="113">
        <v>13700</v>
      </c>
      <c r="F18" s="114">
        <v>20</v>
      </c>
      <c r="G18" s="114">
        <v>0</v>
      </c>
      <c r="H18" s="114" t="s">
        <v>229</v>
      </c>
    </row>
    <row r="19" spans="2:8">
      <c r="B19" s="114">
        <v>13</v>
      </c>
      <c r="C19" s="114" t="s">
        <v>232</v>
      </c>
      <c r="D19" s="114" t="s">
        <v>233</v>
      </c>
      <c r="E19" s="113">
        <v>12900</v>
      </c>
      <c r="F19" s="114">
        <v>8</v>
      </c>
      <c r="G19" s="114">
        <v>0</v>
      </c>
      <c r="H19" s="114" t="s">
        <v>229</v>
      </c>
    </row>
    <row r="20" spans="2:8">
      <c r="B20" s="114">
        <v>29</v>
      </c>
      <c r="C20" s="114" t="s">
        <v>224</v>
      </c>
      <c r="D20" s="114" t="s">
        <v>225</v>
      </c>
      <c r="E20" s="113">
        <v>13200</v>
      </c>
      <c r="F20" s="114">
        <v>24</v>
      </c>
      <c r="G20" s="114">
        <v>0</v>
      </c>
      <c r="H20" s="114" t="s">
        <v>229</v>
      </c>
    </row>
    <row r="21" spans="2:8">
      <c r="B21" s="114">
        <v>61</v>
      </c>
      <c r="C21" s="114" t="s">
        <v>227</v>
      </c>
      <c r="D21" s="114" t="s">
        <v>228</v>
      </c>
      <c r="E21" s="113">
        <v>32200</v>
      </c>
      <c r="F21" s="114">
        <v>23</v>
      </c>
      <c r="G21" s="114">
        <v>1</v>
      </c>
      <c r="H21" s="114" t="s">
        <v>234</v>
      </c>
    </row>
    <row r="22" spans="2:8">
      <c r="B22" s="114">
        <v>12</v>
      </c>
      <c r="C22" s="114" t="s">
        <v>227</v>
      </c>
      <c r="D22" s="114" t="s">
        <v>228</v>
      </c>
      <c r="E22" s="113">
        <v>12600</v>
      </c>
      <c r="F22" s="114">
        <v>20</v>
      </c>
      <c r="G22" s="114">
        <v>2</v>
      </c>
      <c r="H22" s="114" t="s">
        <v>235</v>
      </c>
    </row>
    <row r="23" spans="2:8">
      <c r="B23" s="114">
        <v>64</v>
      </c>
      <c r="C23" s="114" t="s">
        <v>232</v>
      </c>
      <c r="D23" s="114" t="s">
        <v>233</v>
      </c>
      <c r="E23" s="113">
        <v>43900</v>
      </c>
      <c r="F23" s="114">
        <v>7</v>
      </c>
      <c r="G23" s="114">
        <v>0</v>
      </c>
      <c r="H23" s="114" t="s">
        <v>229</v>
      </c>
    </row>
    <row r="24" spans="2:8">
      <c r="B24" s="114">
        <v>29</v>
      </c>
      <c r="C24" s="114" t="s">
        <v>224</v>
      </c>
      <c r="D24" s="114" t="s">
        <v>225</v>
      </c>
      <c r="E24" s="113">
        <v>13200</v>
      </c>
      <c r="F24" s="114">
        <v>17</v>
      </c>
      <c r="G24" s="114">
        <v>2</v>
      </c>
      <c r="H24" s="114" t="s">
        <v>235</v>
      </c>
    </row>
    <row r="25" spans="2:8">
      <c r="B25" s="114">
        <v>17</v>
      </c>
      <c r="C25" s="114" t="s">
        <v>227</v>
      </c>
      <c r="D25" s="114" t="s">
        <v>228</v>
      </c>
      <c r="E25" s="113">
        <v>12600</v>
      </c>
      <c r="F25" s="114">
        <v>21</v>
      </c>
      <c r="G25" s="114">
        <v>2</v>
      </c>
      <c r="H25" s="114" t="s">
        <v>235</v>
      </c>
    </row>
    <row r="26" spans="2:8">
      <c r="B26" s="114">
        <v>29</v>
      </c>
      <c r="C26" s="114" t="s">
        <v>230</v>
      </c>
      <c r="D26" s="114" t="s">
        <v>231</v>
      </c>
      <c r="E26" s="113">
        <v>13700</v>
      </c>
      <c r="F26" s="114">
        <v>2</v>
      </c>
      <c r="G26" s="114">
        <v>2</v>
      </c>
      <c r="H26" s="114" t="s">
        <v>236</v>
      </c>
    </row>
    <row r="27" spans="2:8">
      <c r="B27" s="114">
        <v>26</v>
      </c>
      <c r="C27" s="114" t="s">
        <v>230</v>
      </c>
      <c r="D27" s="114" t="s">
        <v>231</v>
      </c>
      <c r="E27" s="113">
        <v>13700</v>
      </c>
      <c r="F27" s="114">
        <v>4</v>
      </c>
      <c r="G27" s="114">
        <v>1</v>
      </c>
      <c r="H27" s="114" t="s">
        <v>234</v>
      </c>
    </row>
    <row r="28" spans="2:8">
      <c r="B28" s="114">
        <v>59</v>
      </c>
      <c r="C28" s="114" t="s">
        <v>230</v>
      </c>
      <c r="D28" s="114" t="s">
        <v>231</v>
      </c>
      <c r="E28" s="113">
        <v>45000</v>
      </c>
      <c r="F28" s="114">
        <v>2</v>
      </c>
      <c r="G28" s="114">
        <v>1</v>
      </c>
      <c r="H28" s="114" t="s">
        <v>234</v>
      </c>
    </row>
    <row r="29" spans="2:8">
      <c r="B29" s="114">
        <v>43</v>
      </c>
      <c r="C29" s="114" t="s">
        <v>227</v>
      </c>
      <c r="D29" s="114" t="s">
        <v>228</v>
      </c>
      <c r="E29" s="113">
        <v>22500</v>
      </c>
      <c r="F29" s="114">
        <v>5</v>
      </c>
      <c r="G29" s="114">
        <v>2</v>
      </c>
      <c r="H29" s="114" t="s">
        <v>235</v>
      </c>
    </row>
    <row r="30" spans="2:8">
      <c r="B30" s="114">
        <v>53</v>
      </c>
      <c r="C30" s="114" t="s">
        <v>230</v>
      </c>
      <c r="D30" s="114" t="s">
        <v>231</v>
      </c>
      <c r="E30" s="113">
        <v>45000</v>
      </c>
      <c r="F30" s="114">
        <v>21</v>
      </c>
      <c r="G30" s="114">
        <v>2</v>
      </c>
      <c r="H30" s="114" t="s">
        <v>235</v>
      </c>
    </row>
    <row r="31" spans="2:8">
      <c r="B31" s="114">
        <v>29</v>
      </c>
      <c r="C31" s="114" t="s">
        <v>232</v>
      </c>
      <c r="D31" s="114" t="s">
        <v>233</v>
      </c>
      <c r="E31" s="113">
        <v>14200</v>
      </c>
      <c r="F31" s="114">
        <v>18</v>
      </c>
      <c r="G31" s="114">
        <v>1</v>
      </c>
      <c r="H31" s="114" t="s">
        <v>234</v>
      </c>
    </row>
    <row r="32" spans="2:8">
      <c r="B32" s="114">
        <v>18</v>
      </c>
      <c r="C32" s="114" t="s">
        <v>224</v>
      </c>
      <c r="D32" s="114" t="s">
        <v>225</v>
      </c>
      <c r="E32" s="113">
        <v>12800</v>
      </c>
      <c r="F32" s="114">
        <v>9</v>
      </c>
      <c r="G32" s="114">
        <v>1</v>
      </c>
      <c r="H32" s="114" t="s">
        <v>234</v>
      </c>
    </row>
    <row r="33" spans="2:8">
      <c r="B33" s="114">
        <v>41</v>
      </c>
      <c r="C33" s="114" t="s">
        <v>227</v>
      </c>
      <c r="D33" s="114" t="s">
        <v>228</v>
      </c>
      <c r="E33" s="113">
        <v>22500</v>
      </c>
      <c r="F33" s="114">
        <v>7</v>
      </c>
      <c r="G33" s="114">
        <v>0</v>
      </c>
      <c r="H33" s="114" t="s">
        <v>229</v>
      </c>
    </row>
    <row r="34" spans="2:8">
      <c r="B34" s="114">
        <v>8</v>
      </c>
      <c r="C34" s="114" t="s">
        <v>230</v>
      </c>
      <c r="D34" s="114" t="s">
        <v>231</v>
      </c>
      <c r="E34" s="113">
        <v>13100</v>
      </c>
      <c r="F34" s="114">
        <v>9</v>
      </c>
      <c r="G34" s="114">
        <v>2</v>
      </c>
      <c r="H34" s="114" t="s">
        <v>235</v>
      </c>
    </row>
    <row r="35" spans="2:8">
      <c r="B35" s="114">
        <v>64</v>
      </c>
      <c r="C35" s="114" t="s">
        <v>232</v>
      </c>
      <c r="D35" s="114" t="s">
        <v>233</v>
      </c>
      <c r="E35" s="113">
        <v>43900</v>
      </c>
      <c r="F35" s="114">
        <v>20</v>
      </c>
      <c r="G35" s="114">
        <v>1</v>
      </c>
      <c r="H35" s="114" t="s">
        <v>234</v>
      </c>
    </row>
    <row r="36" spans="2:8">
      <c r="B36" s="114">
        <v>21</v>
      </c>
      <c r="C36" s="114" t="s">
        <v>232</v>
      </c>
      <c r="D36" s="114" t="s">
        <v>233</v>
      </c>
      <c r="E36" s="113">
        <v>14200</v>
      </c>
      <c r="F36" s="114">
        <v>12</v>
      </c>
      <c r="G36" s="114">
        <v>2</v>
      </c>
      <c r="H36" s="114" t="s">
        <v>235</v>
      </c>
    </row>
    <row r="37" spans="2:8">
      <c r="B37" s="114">
        <v>25</v>
      </c>
      <c r="C37" s="114" t="s">
        <v>232</v>
      </c>
      <c r="D37" s="114" t="s">
        <v>233</v>
      </c>
      <c r="E37" s="113">
        <v>14200</v>
      </c>
      <c r="F37" s="114">
        <v>21</v>
      </c>
      <c r="G37" s="114">
        <v>0</v>
      </c>
      <c r="H37" s="114" t="s">
        <v>229</v>
      </c>
    </row>
    <row r="38" spans="2:8">
      <c r="B38" s="114">
        <v>53</v>
      </c>
      <c r="C38" s="114" t="s">
        <v>232</v>
      </c>
      <c r="D38" s="114" t="s">
        <v>233</v>
      </c>
      <c r="E38" s="113">
        <v>34900</v>
      </c>
      <c r="F38" s="114">
        <v>23</v>
      </c>
      <c r="G38" s="114">
        <v>0</v>
      </c>
      <c r="H38" s="114" t="s">
        <v>229</v>
      </c>
    </row>
    <row r="39" spans="2:8">
      <c r="B39" s="114">
        <v>59</v>
      </c>
      <c r="C39" s="114" t="s">
        <v>232</v>
      </c>
      <c r="D39" s="114" t="s">
        <v>233</v>
      </c>
      <c r="E39" s="113">
        <v>34900</v>
      </c>
      <c r="F39" s="114">
        <v>9</v>
      </c>
      <c r="G39" s="114">
        <v>1</v>
      </c>
      <c r="H39" s="114" t="s">
        <v>234</v>
      </c>
    </row>
  </sheetData>
  <phoneticPr fontId="5" type="noConversion"/>
  <conditionalFormatting sqref="B4:H39">
    <cfRule type="expression" dxfId="14" priority="1">
      <formula>OR($B4&gt;=50,$F4&gt;=20)</formula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B3:H39"/>
  <sheetViews>
    <sheetView workbookViewId="0">
      <selection activeCell="M34" sqref="M34"/>
    </sheetView>
  </sheetViews>
  <sheetFormatPr defaultRowHeight="16.899999999999999"/>
  <cols>
    <col min="1" max="1" width="2.5625" customWidth="1"/>
    <col min="4" max="4" width="12.8125" bestFit="1" customWidth="1"/>
    <col min="8" max="8" width="9.875" bestFit="1" customWidth="1"/>
  </cols>
  <sheetData>
    <row r="3" spans="2:8">
      <c r="B3" s="115" t="s">
        <v>217</v>
      </c>
      <c r="C3" s="115" t="s">
        <v>218</v>
      </c>
      <c r="D3" s="115" t="s">
        <v>219</v>
      </c>
      <c r="E3" s="115" t="s">
        <v>220</v>
      </c>
      <c r="F3" s="115" t="s">
        <v>221</v>
      </c>
      <c r="G3" s="115" t="s">
        <v>222</v>
      </c>
      <c r="H3" s="115" t="s">
        <v>223</v>
      </c>
    </row>
    <row r="4" spans="2:8">
      <c r="B4" s="114">
        <v>24</v>
      </c>
      <c r="C4" s="114" t="s">
        <v>224</v>
      </c>
      <c r="D4" s="114" t="s">
        <v>225</v>
      </c>
      <c r="E4" s="113">
        <v>13200</v>
      </c>
      <c r="F4" s="114">
        <v>5</v>
      </c>
      <c r="G4" s="114">
        <v>3</v>
      </c>
      <c r="H4" s="114" t="s">
        <v>226</v>
      </c>
    </row>
    <row r="5" spans="2:8">
      <c r="B5" s="114">
        <v>41</v>
      </c>
      <c r="C5" s="114" t="s">
        <v>227</v>
      </c>
      <c r="D5" s="114" t="s">
        <v>228</v>
      </c>
      <c r="E5" s="113">
        <v>22500</v>
      </c>
      <c r="F5" s="114">
        <v>3</v>
      </c>
      <c r="G5" s="114">
        <v>0</v>
      </c>
      <c r="H5" s="114" t="s">
        <v>229</v>
      </c>
    </row>
    <row r="6" spans="2:8">
      <c r="B6" s="114">
        <v>50</v>
      </c>
      <c r="C6" s="114" t="s">
        <v>230</v>
      </c>
      <c r="D6" s="114" t="s">
        <v>231</v>
      </c>
      <c r="E6" s="113">
        <v>45000</v>
      </c>
      <c r="F6" s="114">
        <v>15</v>
      </c>
      <c r="G6" s="114">
        <v>0</v>
      </c>
      <c r="H6" s="114" t="s">
        <v>229</v>
      </c>
    </row>
    <row r="7" spans="2:8">
      <c r="B7" s="114">
        <v>29</v>
      </c>
      <c r="C7" s="114" t="s">
        <v>232</v>
      </c>
      <c r="D7" s="114" t="s">
        <v>233</v>
      </c>
      <c r="E7" s="113">
        <v>14200</v>
      </c>
      <c r="F7" s="114">
        <v>15</v>
      </c>
      <c r="G7" s="114">
        <v>0</v>
      </c>
      <c r="H7" s="114" t="s">
        <v>229</v>
      </c>
    </row>
    <row r="8" spans="2:8">
      <c r="B8" s="114">
        <v>42</v>
      </c>
      <c r="C8" s="114" t="s">
        <v>232</v>
      </c>
      <c r="D8" s="114" t="s">
        <v>233</v>
      </c>
      <c r="E8" s="113">
        <v>28400</v>
      </c>
      <c r="F8" s="114">
        <v>5</v>
      </c>
      <c r="G8" s="114">
        <v>1</v>
      </c>
      <c r="H8" s="114" t="s">
        <v>234</v>
      </c>
    </row>
    <row r="9" spans="2:8">
      <c r="B9" s="114">
        <v>7</v>
      </c>
      <c r="C9" s="114" t="s">
        <v>232</v>
      </c>
      <c r="D9" s="114" t="s">
        <v>233</v>
      </c>
      <c r="E9" s="113">
        <v>13000</v>
      </c>
      <c r="F9" s="114">
        <v>10</v>
      </c>
      <c r="G9" s="114">
        <v>0</v>
      </c>
      <c r="H9" s="114" t="s">
        <v>229</v>
      </c>
    </row>
    <row r="10" spans="2:8">
      <c r="B10" s="114">
        <v>45</v>
      </c>
      <c r="C10" s="114" t="s">
        <v>230</v>
      </c>
      <c r="D10" s="114" t="s">
        <v>231</v>
      </c>
      <c r="E10" s="113">
        <v>24000</v>
      </c>
      <c r="F10" s="114">
        <v>14</v>
      </c>
      <c r="G10" s="114">
        <v>1</v>
      </c>
      <c r="H10" s="114" t="s">
        <v>234</v>
      </c>
    </row>
    <row r="11" spans="2:8">
      <c r="B11" s="114">
        <v>16</v>
      </c>
      <c r="C11" s="114" t="s">
        <v>232</v>
      </c>
      <c r="D11" s="114" t="s">
        <v>233</v>
      </c>
      <c r="E11" s="113">
        <v>12900</v>
      </c>
      <c r="F11" s="114">
        <v>5</v>
      </c>
      <c r="G11" s="114">
        <v>1</v>
      </c>
      <c r="H11" s="114" t="s">
        <v>234</v>
      </c>
    </row>
    <row r="12" spans="2:8">
      <c r="B12" s="114">
        <v>16</v>
      </c>
      <c r="C12" s="114" t="s">
        <v>224</v>
      </c>
      <c r="D12" s="114" t="s">
        <v>225</v>
      </c>
      <c r="E12" s="113">
        <v>12800</v>
      </c>
      <c r="F12" s="114">
        <v>6</v>
      </c>
      <c r="G12" s="114">
        <v>1</v>
      </c>
      <c r="H12" s="114" t="s">
        <v>234</v>
      </c>
    </row>
    <row r="13" spans="2:8">
      <c r="B13" s="114">
        <v>51</v>
      </c>
      <c r="C13" s="114" t="s">
        <v>224</v>
      </c>
      <c r="D13" s="114" t="s">
        <v>225</v>
      </c>
      <c r="E13" s="113">
        <v>33000</v>
      </c>
      <c r="F13" s="114">
        <v>8</v>
      </c>
      <c r="G13" s="114">
        <v>0</v>
      </c>
      <c r="H13" s="114" t="s">
        <v>229</v>
      </c>
    </row>
    <row r="14" spans="2:8">
      <c r="B14" s="114">
        <v>46</v>
      </c>
      <c r="C14" s="114" t="s">
        <v>224</v>
      </c>
      <c r="D14" s="114" t="s">
        <v>225</v>
      </c>
      <c r="E14" s="113">
        <v>19800</v>
      </c>
      <c r="F14" s="114">
        <v>8</v>
      </c>
      <c r="G14" s="114">
        <v>2</v>
      </c>
      <c r="H14" s="114" t="s">
        <v>235</v>
      </c>
    </row>
    <row r="15" spans="2:8">
      <c r="B15" s="114">
        <v>22</v>
      </c>
      <c r="C15" s="114" t="s">
        <v>224</v>
      </c>
      <c r="D15" s="114" t="s">
        <v>225</v>
      </c>
      <c r="E15" s="113">
        <v>13200</v>
      </c>
      <c r="F15" s="114">
        <v>21</v>
      </c>
      <c r="G15" s="114">
        <v>0</v>
      </c>
      <c r="H15" s="114" t="s">
        <v>229</v>
      </c>
    </row>
    <row r="16" spans="2:8">
      <c r="B16" s="114">
        <v>6</v>
      </c>
      <c r="C16" s="114" t="s">
        <v>224</v>
      </c>
      <c r="D16" s="114" t="s">
        <v>225</v>
      </c>
      <c r="E16" s="113">
        <v>12800</v>
      </c>
      <c r="F16" s="114">
        <v>7</v>
      </c>
      <c r="G16" s="114">
        <v>0</v>
      </c>
      <c r="H16" s="114" t="s">
        <v>229</v>
      </c>
    </row>
    <row r="17" spans="2:8">
      <c r="B17" s="114">
        <v>22</v>
      </c>
      <c r="C17" s="114" t="s">
        <v>227</v>
      </c>
      <c r="D17" s="114" t="s">
        <v>228</v>
      </c>
      <c r="E17" s="113">
        <v>13500</v>
      </c>
      <c r="F17" s="114">
        <v>21</v>
      </c>
      <c r="G17" s="114">
        <v>2</v>
      </c>
      <c r="H17" s="114" t="s">
        <v>235</v>
      </c>
    </row>
    <row r="18" spans="2:8">
      <c r="B18" s="114">
        <v>21</v>
      </c>
      <c r="C18" s="114" t="s">
        <v>230</v>
      </c>
      <c r="D18" s="114" t="s">
        <v>231</v>
      </c>
      <c r="E18" s="113">
        <v>13700</v>
      </c>
      <c r="F18" s="114">
        <v>20</v>
      </c>
      <c r="G18" s="114">
        <v>0</v>
      </c>
      <c r="H18" s="114" t="s">
        <v>229</v>
      </c>
    </row>
    <row r="19" spans="2:8">
      <c r="B19" s="114">
        <v>13</v>
      </c>
      <c r="C19" s="114" t="s">
        <v>232</v>
      </c>
      <c r="D19" s="114" t="s">
        <v>233</v>
      </c>
      <c r="E19" s="113">
        <v>12900</v>
      </c>
      <c r="F19" s="114">
        <v>8</v>
      </c>
      <c r="G19" s="114">
        <v>0</v>
      </c>
      <c r="H19" s="114" t="s">
        <v>229</v>
      </c>
    </row>
    <row r="20" spans="2:8">
      <c r="B20" s="114">
        <v>29</v>
      </c>
      <c r="C20" s="114" t="s">
        <v>224</v>
      </c>
      <c r="D20" s="114" t="s">
        <v>225</v>
      </c>
      <c r="E20" s="113">
        <v>13200</v>
      </c>
      <c r="F20" s="114">
        <v>24</v>
      </c>
      <c r="G20" s="114">
        <v>0</v>
      </c>
      <c r="H20" s="114" t="s">
        <v>229</v>
      </c>
    </row>
    <row r="21" spans="2:8">
      <c r="B21" s="114">
        <v>61</v>
      </c>
      <c r="C21" s="114" t="s">
        <v>227</v>
      </c>
      <c r="D21" s="114" t="s">
        <v>228</v>
      </c>
      <c r="E21" s="113">
        <v>32200</v>
      </c>
      <c r="F21" s="114">
        <v>23</v>
      </c>
      <c r="G21" s="114">
        <v>1</v>
      </c>
      <c r="H21" s="114" t="s">
        <v>234</v>
      </c>
    </row>
    <row r="22" spans="2:8">
      <c r="B22" s="114">
        <v>12</v>
      </c>
      <c r="C22" s="114" t="s">
        <v>227</v>
      </c>
      <c r="D22" s="114" t="s">
        <v>228</v>
      </c>
      <c r="E22" s="113">
        <v>12600</v>
      </c>
      <c r="F22" s="114">
        <v>20</v>
      </c>
      <c r="G22" s="114">
        <v>2</v>
      </c>
      <c r="H22" s="114" t="s">
        <v>235</v>
      </c>
    </row>
    <row r="23" spans="2:8">
      <c r="B23" s="114">
        <v>64</v>
      </c>
      <c r="C23" s="114" t="s">
        <v>232</v>
      </c>
      <c r="D23" s="114" t="s">
        <v>233</v>
      </c>
      <c r="E23" s="113">
        <v>43900</v>
      </c>
      <c r="F23" s="114">
        <v>7</v>
      </c>
      <c r="G23" s="114">
        <v>0</v>
      </c>
      <c r="H23" s="114" t="s">
        <v>229</v>
      </c>
    </row>
    <row r="24" spans="2:8">
      <c r="B24" s="114">
        <v>29</v>
      </c>
      <c r="C24" s="114" t="s">
        <v>224</v>
      </c>
      <c r="D24" s="114" t="s">
        <v>225</v>
      </c>
      <c r="E24" s="113">
        <v>13200</v>
      </c>
      <c r="F24" s="114">
        <v>17</v>
      </c>
      <c r="G24" s="114">
        <v>2</v>
      </c>
      <c r="H24" s="114" t="s">
        <v>235</v>
      </c>
    </row>
    <row r="25" spans="2:8">
      <c r="B25" s="114">
        <v>17</v>
      </c>
      <c r="C25" s="114" t="s">
        <v>227</v>
      </c>
      <c r="D25" s="114" t="s">
        <v>228</v>
      </c>
      <c r="E25" s="113">
        <v>12600</v>
      </c>
      <c r="F25" s="114">
        <v>21</v>
      </c>
      <c r="G25" s="114">
        <v>2</v>
      </c>
      <c r="H25" s="114" t="s">
        <v>235</v>
      </c>
    </row>
    <row r="26" spans="2:8">
      <c r="B26" s="114">
        <v>29</v>
      </c>
      <c r="C26" s="114" t="s">
        <v>230</v>
      </c>
      <c r="D26" s="114" t="s">
        <v>231</v>
      </c>
      <c r="E26" s="113">
        <v>13700</v>
      </c>
      <c r="F26" s="114">
        <v>2</v>
      </c>
      <c r="G26" s="114">
        <v>2</v>
      </c>
      <c r="H26" s="114" t="s">
        <v>236</v>
      </c>
    </row>
    <row r="27" spans="2:8">
      <c r="B27" s="114">
        <v>26</v>
      </c>
      <c r="C27" s="114" t="s">
        <v>230</v>
      </c>
      <c r="D27" s="114" t="s">
        <v>231</v>
      </c>
      <c r="E27" s="113">
        <v>13700</v>
      </c>
      <c r="F27" s="114">
        <v>4</v>
      </c>
      <c r="G27" s="114">
        <v>1</v>
      </c>
      <c r="H27" s="114" t="s">
        <v>234</v>
      </c>
    </row>
    <row r="28" spans="2:8">
      <c r="B28" s="114">
        <v>59</v>
      </c>
      <c r="C28" s="114" t="s">
        <v>230</v>
      </c>
      <c r="D28" s="114" t="s">
        <v>231</v>
      </c>
      <c r="E28" s="113">
        <v>45000</v>
      </c>
      <c r="F28" s="114">
        <v>2</v>
      </c>
      <c r="G28" s="114">
        <v>1</v>
      </c>
      <c r="H28" s="114" t="s">
        <v>234</v>
      </c>
    </row>
    <row r="29" spans="2:8">
      <c r="B29" s="114">
        <v>43</v>
      </c>
      <c r="C29" s="114" t="s">
        <v>227</v>
      </c>
      <c r="D29" s="114" t="s">
        <v>228</v>
      </c>
      <c r="E29" s="113">
        <v>22500</v>
      </c>
      <c r="F29" s="114">
        <v>5</v>
      </c>
      <c r="G29" s="114">
        <v>2</v>
      </c>
      <c r="H29" s="114" t="s">
        <v>235</v>
      </c>
    </row>
    <row r="30" spans="2:8">
      <c r="B30" s="114">
        <v>53</v>
      </c>
      <c r="C30" s="114" t="s">
        <v>230</v>
      </c>
      <c r="D30" s="114" t="s">
        <v>231</v>
      </c>
      <c r="E30" s="113">
        <v>45000</v>
      </c>
      <c r="F30" s="114">
        <v>21</v>
      </c>
      <c r="G30" s="114">
        <v>2</v>
      </c>
      <c r="H30" s="114" t="s">
        <v>235</v>
      </c>
    </row>
    <row r="31" spans="2:8">
      <c r="B31" s="114">
        <v>29</v>
      </c>
      <c r="C31" s="114" t="s">
        <v>232</v>
      </c>
      <c r="D31" s="114" t="s">
        <v>233</v>
      </c>
      <c r="E31" s="113">
        <v>14200</v>
      </c>
      <c r="F31" s="114">
        <v>18</v>
      </c>
      <c r="G31" s="114">
        <v>1</v>
      </c>
      <c r="H31" s="114" t="s">
        <v>234</v>
      </c>
    </row>
    <row r="32" spans="2:8">
      <c r="B32" s="114">
        <v>18</v>
      </c>
      <c r="C32" s="114" t="s">
        <v>224</v>
      </c>
      <c r="D32" s="114" t="s">
        <v>225</v>
      </c>
      <c r="E32" s="113">
        <v>12800</v>
      </c>
      <c r="F32" s="114">
        <v>9</v>
      </c>
      <c r="G32" s="114">
        <v>1</v>
      </c>
      <c r="H32" s="114" t="s">
        <v>234</v>
      </c>
    </row>
    <row r="33" spans="2:8">
      <c r="B33" s="114">
        <v>41</v>
      </c>
      <c r="C33" s="114" t="s">
        <v>227</v>
      </c>
      <c r="D33" s="114" t="s">
        <v>228</v>
      </c>
      <c r="E33" s="113">
        <v>22500</v>
      </c>
      <c r="F33" s="114">
        <v>7</v>
      </c>
      <c r="G33" s="114">
        <v>0</v>
      </c>
      <c r="H33" s="114" t="s">
        <v>229</v>
      </c>
    </row>
    <row r="34" spans="2:8">
      <c r="B34" s="114">
        <v>8</v>
      </c>
      <c r="C34" s="114" t="s">
        <v>230</v>
      </c>
      <c r="D34" s="114" t="s">
        <v>231</v>
      </c>
      <c r="E34" s="113">
        <v>13100</v>
      </c>
      <c r="F34" s="114">
        <v>9</v>
      </c>
      <c r="G34" s="114">
        <v>2</v>
      </c>
      <c r="H34" s="114" t="s">
        <v>235</v>
      </c>
    </row>
    <row r="35" spans="2:8">
      <c r="B35" s="114">
        <v>64</v>
      </c>
      <c r="C35" s="114" t="s">
        <v>232</v>
      </c>
      <c r="D35" s="114" t="s">
        <v>233</v>
      </c>
      <c r="E35" s="113">
        <v>43900</v>
      </c>
      <c r="F35" s="114">
        <v>20</v>
      </c>
      <c r="G35" s="114">
        <v>1</v>
      </c>
      <c r="H35" s="114" t="s">
        <v>234</v>
      </c>
    </row>
    <row r="36" spans="2:8">
      <c r="B36" s="114">
        <v>21</v>
      </c>
      <c r="C36" s="114" t="s">
        <v>232</v>
      </c>
      <c r="D36" s="114" t="s">
        <v>233</v>
      </c>
      <c r="E36" s="113">
        <v>14200</v>
      </c>
      <c r="F36" s="114">
        <v>12</v>
      </c>
      <c r="G36" s="114">
        <v>2</v>
      </c>
      <c r="H36" s="114" t="s">
        <v>235</v>
      </c>
    </row>
    <row r="37" spans="2:8">
      <c r="B37" s="114">
        <v>25</v>
      </c>
      <c r="C37" s="114" t="s">
        <v>232</v>
      </c>
      <c r="D37" s="114" t="s">
        <v>233</v>
      </c>
      <c r="E37" s="113">
        <v>14200</v>
      </c>
      <c r="F37" s="114">
        <v>21</v>
      </c>
      <c r="G37" s="114">
        <v>0</v>
      </c>
      <c r="H37" s="114" t="s">
        <v>229</v>
      </c>
    </row>
    <row r="38" spans="2:8">
      <c r="B38" s="114">
        <v>53</v>
      </c>
      <c r="C38" s="114" t="s">
        <v>232</v>
      </c>
      <c r="D38" s="114" t="s">
        <v>233</v>
      </c>
      <c r="E38" s="113">
        <v>34900</v>
      </c>
      <c r="F38" s="114">
        <v>23</v>
      </c>
      <c r="G38" s="114">
        <v>0</v>
      </c>
      <c r="H38" s="114" t="s">
        <v>229</v>
      </c>
    </row>
    <row r="39" spans="2:8">
      <c r="B39" s="114">
        <v>59</v>
      </c>
      <c r="C39" s="114" t="s">
        <v>232</v>
      </c>
      <c r="D39" s="114" t="s">
        <v>233</v>
      </c>
      <c r="E39" s="113">
        <v>34900</v>
      </c>
      <c r="F39" s="114">
        <v>9</v>
      </c>
      <c r="G39" s="114">
        <v>1</v>
      </c>
      <c r="H39" s="114" t="s">
        <v>234</v>
      </c>
    </row>
  </sheetData>
  <phoneticPr fontId="5" type="noConversion"/>
  <conditionalFormatting sqref="B4:H39">
    <cfRule type="expression" dxfId="24" priority="1">
      <formula>OR($B4&gt;=50,$F4&gt;=20)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G43"/>
  <sheetViews>
    <sheetView workbookViewId="0">
      <selection activeCell="H1" sqref="H1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46" t="s">
        <v>237</v>
      </c>
      <c r="C2" s="146" t="s">
        <v>238</v>
      </c>
      <c r="D2" s="146" t="s">
        <v>239</v>
      </c>
      <c r="E2" s="146" t="s">
        <v>240</v>
      </c>
      <c r="F2" s="146" t="s">
        <v>241</v>
      </c>
      <c r="G2" s="146" t="s">
        <v>242</v>
      </c>
    </row>
    <row r="3" spans="2:7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888</v>
      </c>
      <c r="G3" s="111"/>
    </row>
    <row r="4" spans="2:7">
      <c r="B4" s="145" t="s">
        <v>246</v>
      </c>
      <c r="C4" s="145" t="s">
        <v>247</v>
      </c>
      <c r="D4" s="114">
        <v>2015</v>
      </c>
      <c r="E4" s="114" t="s">
        <v>245</v>
      </c>
      <c r="F4" s="114" t="s">
        <v>888</v>
      </c>
      <c r="G4" s="114"/>
    </row>
    <row r="5" spans="2:7">
      <c r="B5" s="145" t="s">
        <v>248</v>
      </c>
      <c r="C5" s="145" t="s">
        <v>249</v>
      </c>
      <c r="D5" s="114">
        <v>2016</v>
      </c>
      <c r="E5" s="114" t="s">
        <v>250</v>
      </c>
      <c r="F5" s="114" t="s">
        <v>887</v>
      </c>
      <c r="G5" s="114" t="s">
        <v>883</v>
      </c>
    </row>
    <row r="6" spans="2:7">
      <c r="B6" s="145" t="s">
        <v>252</v>
      </c>
      <c r="C6" s="145" t="s">
        <v>253</v>
      </c>
      <c r="D6" s="114">
        <v>2016</v>
      </c>
      <c r="E6" s="114" t="s">
        <v>250</v>
      </c>
      <c r="F6" s="114" t="s">
        <v>887</v>
      </c>
      <c r="G6" s="114"/>
    </row>
    <row r="7" spans="2:7">
      <c r="B7" s="145" t="s">
        <v>254</v>
      </c>
      <c r="C7" s="145" t="s">
        <v>255</v>
      </c>
      <c r="D7" s="114">
        <v>2015</v>
      </c>
      <c r="E7" s="114" t="s">
        <v>250</v>
      </c>
      <c r="F7" s="114" t="s">
        <v>886</v>
      </c>
      <c r="G7" s="114"/>
    </row>
    <row r="8" spans="2:7">
      <c r="B8" s="145" t="s">
        <v>256</v>
      </c>
      <c r="C8" s="145" t="s">
        <v>257</v>
      </c>
      <c r="D8" s="114">
        <v>2016</v>
      </c>
      <c r="E8" s="114" t="s">
        <v>258</v>
      </c>
      <c r="F8" s="114" t="s">
        <v>885</v>
      </c>
      <c r="G8" s="114"/>
    </row>
    <row r="9" spans="2:7">
      <c r="B9" s="145" t="s">
        <v>259</v>
      </c>
      <c r="C9" s="145" t="s">
        <v>260</v>
      </c>
      <c r="D9" s="114">
        <v>2015</v>
      </c>
      <c r="E9" s="114" t="s">
        <v>261</v>
      </c>
      <c r="F9" s="114" t="s">
        <v>884</v>
      </c>
      <c r="G9" s="114" t="s">
        <v>883</v>
      </c>
    </row>
    <row r="10" spans="2:7">
      <c r="B10" s="145" t="s">
        <v>882</v>
      </c>
      <c r="C10" s="145" t="s">
        <v>263</v>
      </c>
      <c r="D10" s="114">
        <v>2016</v>
      </c>
      <c r="E10" s="114" t="s">
        <v>261</v>
      </c>
      <c r="F10" s="114" t="s">
        <v>326</v>
      </c>
      <c r="G10" s="114"/>
    </row>
    <row r="11" spans="2:7">
      <c r="B11" s="145" t="s">
        <v>264</v>
      </c>
      <c r="C11" s="145" t="s">
        <v>265</v>
      </c>
      <c r="D11" s="114">
        <v>2015</v>
      </c>
      <c r="E11" s="114" t="s">
        <v>261</v>
      </c>
      <c r="F11" s="114" t="s">
        <v>881</v>
      </c>
      <c r="G11" s="114"/>
    </row>
    <row r="12" spans="2:7">
      <c r="B12" s="145" t="s">
        <v>267</v>
      </c>
      <c r="C12" s="145" t="s">
        <v>880</v>
      </c>
      <c r="D12" s="114">
        <v>2013</v>
      </c>
      <c r="E12" s="114" t="s">
        <v>268</v>
      </c>
      <c r="F12" s="114" t="s">
        <v>879</v>
      </c>
      <c r="G12" s="114"/>
    </row>
    <row r="13" spans="2:7">
      <c r="B13" s="145" t="s">
        <v>269</v>
      </c>
      <c r="C13" s="145" t="s">
        <v>270</v>
      </c>
      <c r="D13" s="114">
        <v>2012</v>
      </c>
      <c r="E13" s="114" t="s">
        <v>271</v>
      </c>
      <c r="F13" s="114" t="s">
        <v>872</v>
      </c>
      <c r="G13" s="114"/>
    </row>
    <row r="14" spans="2:7">
      <c r="B14" s="145" t="s">
        <v>878</v>
      </c>
      <c r="C14" s="145" t="s">
        <v>273</v>
      </c>
      <c r="D14" s="114">
        <v>2016</v>
      </c>
      <c r="E14" s="114" t="s">
        <v>274</v>
      </c>
      <c r="F14" s="114" t="s">
        <v>877</v>
      </c>
      <c r="G14" s="114" t="s">
        <v>862</v>
      </c>
    </row>
    <row r="15" spans="2:7">
      <c r="B15" s="145" t="s">
        <v>276</v>
      </c>
      <c r="C15" s="145" t="s">
        <v>277</v>
      </c>
      <c r="D15" s="114">
        <v>2016</v>
      </c>
      <c r="E15" s="114" t="s">
        <v>274</v>
      </c>
      <c r="F15" s="114" t="s">
        <v>331</v>
      </c>
      <c r="G15" s="114"/>
    </row>
    <row r="16" spans="2:7">
      <c r="B16" s="145" t="s">
        <v>278</v>
      </c>
      <c r="C16" s="145" t="s">
        <v>279</v>
      </c>
      <c r="D16" s="114">
        <v>2014</v>
      </c>
      <c r="E16" s="114" t="s">
        <v>280</v>
      </c>
      <c r="F16" s="114" t="s">
        <v>876</v>
      </c>
      <c r="G16" s="114"/>
    </row>
    <row r="17" spans="2:7">
      <c r="B17" s="145" t="s">
        <v>281</v>
      </c>
      <c r="C17" s="145" t="s">
        <v>282</v>
      </c>
      <c r="D17" s="114">
        <v>2015</v>
      </c>
      <c r="E17" s="114" t="s">
        <v>280</v>
      </c>
      <c r="F17" s="114" t="s">
        <v>875</v>
      </c>
      <c r="G17" s="114"/>
    </row>
    <row r="18" spans="2:7">
      <c r="B18" s="145" t="s">
        <v>874</v>
      </c>
      <c r="C18" s="145" t="s">
        <v>873</v>
      </c>
      <c r="D18" s="114">
        <v>2016</v>
      </c>
      <c r="E18" s="114" t="s">
        <v>283</v>
      </c>
      <c r="F18" s="114" t="s">
        <v>872</v>
      </c>
      <c r="G18" s="114"/>
    </row>
    <row r="19" spans="2:7">
      <c r="B19" s="145" t="s">
        <v>871</v>
      </c>
      <c r="C19" s="145" t="s">
        <v>870</v>
      </c>
      <c r="D19" s="114">
        <v>2016</v>
      </c>
      <c r="E19" s="114" t="s">
        <v>285</v>
      </c>
      <c r="F19" s="114" t="s">
        <v>869</v>
      </c>
      <c r="G19" s="114"/>
    </row>
    <row r="20" spans="2:7">
      <c r="B20" s="145" t="s">
        <v>868</v>
      </c>
      <c r="C20" s="145" t="s">
        <v>867</v>
      </c>
      <c r="D20" s="114">
        <v>2015</v>
      </c>
      <c r="E20" s="114" t="s">
        <v>286</v>
      </c>
      <c r="F20" s="114" t="s">
        <v>866</v>
      </c>
      <c r="G20" s="114"/>
    </row>
    <row r="21" spans="2:7">
      <c r="B21" s="145" t="s">
        <v>865</v>
      </c>
      <c r="C21" s="145" t="s">
        <v>864</v>
      </c>
      <c r="D21" s="114">
        <v>2015</v>
      </c>
      <c r="E21" s="114" t="s">
        <v>286</v>
      </c>
      <c r="F21" s="114" t="s">
        <v>863</v>
      </c>
      <c r="G21" s="114" t="s">
        <v>862</v>
      </c>
    </row>
    <row r="22" spans="2:7">
      <c r="B22" s="145" t="s">
        <v>861</v>
      </c>
      <c r="C22" s="145" t="s">
        <v>860</v>
      </c>
      <c r="D22" s="114">
        <v>2014</v>
      </c>
      <c r="E22" s="114" t="s">
        <v>286</v>
      </c>
      <c r="F22" s="114" t="s">
        <v>859</v>
      </c>
      <c r="G22" s="114"/>
    </row>
    <row r="23" spans="2:7">
      <c r="B23" s="145" t="s">
        <v>858</v>
      </c>
      <c r="C23" s="145" t="s">
        <v>857</v>
      </c>
      <c r="D23" s="114">
        <v>2016</v>
      </c>
      <c r="E23" s="114" t="s">
        <v>289</v>
      </c>
      <c r="F23" s="114" t="s">
        <v>843</v>
      </c>
      <c r="G23" s="114"/>
    </row>
    <row r="24" spans="2:7">
      <c r="B24" s="145" t="s">
        <v>856</v>
      </c>
      <c r="C24" s="145" t="s">
        <v>855</v>
      </c>
      <c r="D24" s="114">
        <v>2016</v>
      </c>
      <c r="E24" s="114" t="s">
        <v>290</v>
      </c>
      <c r="F24" s="114" t="s">
        <v>854</v>
      </c>
      <c r="G24" s="114"/>
    </row>
    <row r="25" spans="2:7">
      <c r="B25" s="145" t="s">
        <v>853</v>
      </c>
      <c r="C25" s="145" t="s">
        <v>852</v>
      </c>
      <c r="D25" s="114">
        <v>2013</v>
      </c>
      <c r="E25" s="114" t="s">
        <v>292</v>
      </c>
      <c r="F25" s="114" t="s">
        <v>849</v>
      </c>
      <c r="G25" s="114"/>
    </row>
    <row r="26" spans="2:7">
      <c r="B26" s="145" t="s">
        <v>851</v>
      </c>
      <c r="C26" s="145" t="s">
        <v>850</v>
      </c>
      <c r="D26" s="114">
        <v>2014</v>
      </c>
      <c r="E26" s="114" t="s">
        <v>292</v>
      </c>
      <c r="F26" s="114" t="s">
        <v>849</v>
      </c>
      <c r="G26" s="114"/>
    </row>
    <row r="27" spans="2:7">
      <c r="B27" s="145" t="s">
        <v>848</v>
      </c>
      <c r="C27" s="145" t="s">
        <v>847</v>
      </c>
      <c r="D27" s="114">
        <v>2016</v>
      </c>
      <c r="E27" s="114" t="s">
        <v>292</v>
      </c>
      <c r="F27" s="114" t="s">
        <v>846</v>
      </c>
      <c r="G27" s="114"/>
    </row>
    <row r="28" spans="2:7">
      <c r="B28" s="145" t="s">
        <v>845</v>
      </c>
      <c r="C28" s="145" t="s">
        <v>844</v>
      </c>
      <c r="D28" s="114">
        <v>2015</v>
      </c>
      <c r="E28" s="114" t="s">
        <v>294</v>
      </c>
      <c r="F28" s="114" t="s">
        <v>843</v>
      </c>
      <c r="G28" s="114"/>
    </row>
    <row r="29" spans="2:7">
      <c r="B29" s="145" t="s">
        <v>295</v>
      </c>
      <c r="C29" s="145" t="s">
        <v>296</v>
      </c>
      <c r="D29" s="114">
        <v>2016</v>
      </c>
      <c r="E29" s="114" t="s">
        <v>294</v>
      </c>
      <c r="F29" s="114" t="s">
        <v>842</v>
      </c>
      <c r="G29" s="114"/>
    </row>
    <row r="30" spans="2:7">
      <c r="B30" s="145" t="s">
        <v>297</v>
      </c>
      <c r="C30" s="145" t="s">
        <v>298</v>
      </c>
      <c r="D30" s="114">
        <v>2012</v>
      </c>
      <c r="E30" s="114" t="s">
        <v>299</v>
      </c>
      <c r="F30" s="114" t="s">
        <v>840</v>
      </c>
      <c r="G30" s="114" t="s">
        <v>839</v>
      </c>
    </row>
    <row r="31" spans="2:7">
      <c r="B31" s="145" t="s">
        <v>841</v>
      </c>
      <c r="C31" s="145" t="s">
        <v>298</v>
      </c>
      <c r="D31" s="114">
        <v>2009</v>
      </c>
      <c r="E31" s="114" t="s">
        <v>299</v>
      </c>
      <c r="F31" s="114" t="s">
        <v>840</v>
      </c>
      <c r="G31" s="114" t="s">
        <v>839</v>
      </c>
    </row>
    <row r="32" spans="2:7">
      <c r="B32" s="145" t="s">
        <v>300</v>
      </c>
      <c r="C32" s="145" t="s">
        <v>301</v>
      </c>
      <c r="D32" s="114">
        <v>2015</v>
      </c>
      <c r="E32" s="114" t="s">
        <v>302</v>
      </c>
      <c r="F32" s="114" t="s">
        <v>838</v>
      </c>
      <c r="G32" s="114"/>
    </row>
    <row r="33" spans="2:7">
      <c r="B33" s="145" t="s">
        <v>366</v>
      </c>
      <c r="C33" s="145" t="s">
        <v>303</v>
      </c>
      <c r="D33" s="114">
        <v>2015</v>
      </c>
      <c r="E33" s="114" t="s">
        <v>302</v>
      </c>
      <c r="F33" s="114" t="s">
        <v>367</v>
      </c>
      <c r="G33" s="114"/>
    </row>
    <row r="34" spans="2:7">
      <c r="B34" s="145" t="s">
        <v>368</v>
      </c>
      <c r="C34" s="145" t="s">
        <v>304</v>
      </c>
      <c r="D34" s="114">
        <v>2015</v>
      </c>
      <c r="E34" s="114" t="s">
        <v>302</v>
      </c>
      <c r="F34" s="114" t="s">
        <v>367</v>
      </c>
      <c r="G34" s="114"/>
    </row>
    <row r="35" spans="2:7">
      <c r="B35" s="145" t="s">
        <v>369</v>
      </c>
      <c r="C35" s="145" t="s">
        <v>305</v>
      </c>
      <c r="D35" s="114">
        <v>2015</v>
      </c>
      <c r="E35" s="114" t="s">
        <v>302</v>
      </c>
      <c r="F35" s="114" t="s">
        <v>370</v>
      </c>
      <c r="G35" s="114"/>
    </row>
    <row r="36" spans="2:7">
      <c r="B36" s="145" t="s">
        <v>306</v>
      </c>
      <c r="C36" s="145" t="s">
        <v>307</v>
      </c>
      <c r="D36" s="114">
        <v>2016</v>
      </c>
      <c r="E36" s="114" t="s">
        <v>302</v>
      </c>
      <c r="F36" s="114" t="s">
        <v>371</v>
      </c>
      <c r="G36" s="114"/>
    </row>
    <row r="37" spans="2:7">
      <c r="B37" s="145" t="s">
        <v>308</v>
      </c>
      <c r="C37" s="145" t="s">
        <v>309</v>
      </c>
      <c r="D37" s="114">
        <v>2016</v>
      </c>
      <c r="E37" s="114" t="s">
        <v>302</v>
      </c>
      <c r="F37" s="114" t="s">
        <v>371</v>
      </c>
      <c r="G37" s="114"/>
    </row>
    <row r="38" spans="2:7">
      <c r="B38" s="145" t="s">
        <v>372</v>
      </c>
      <c r="C38" s="145" t="s">
        <v>373</v>
      </c>
      <c r="D38" s="114">
        <v>2012</v>
      </c>
      <c r="E38" s="114" t="s">
        <v>302</v>
      </c>
      <c r="F38" s="114" t="s">
        <v>374</v>
      </c>
      <c r="G38" s="114"/>
    </row>
    <row r="39" spans="2:7">
      <c r="B39" s="145" t="s">
        <v>375</v>
      </c>
      <c r="C39" s="145" t="s">
        <v>310</v>
      </c>
      <c r="D39" s="114">
        <v>2011</v>
      </c>
      <c r="E39" s="114" t="s">
        <v>302</v>
      </c>
      <c r="F39" s="114" t="s">
        <v>376</v>
      </c>
      <c r="G39" s="114" t="s">
        <v>377</v>
      </c>
    </row>
    <row r="40" spans="2:7">
      <c r="B40" s="145" t="s">
        <v>837</v>
      </c>
      <c r="C40" s="145" t="s">
        <v>379</v>
      </c>
      <c r="D40" s="114">
        <v>2013</v>
      </c>
      <c r="E40" s="114" t="s">
        <v>311</v>
      </c>
      <c r="F40" s="114" t="s">
        <v>376</v>
      </c>
      <c r="G40" s="114"/>
    </row>
    <row r="41" spans="2:7">
      <c r="B41" s="145" t="s">
        <v>312</v>
      </c>
      <c r="C41" s="145" t="s">
        <v>313</v>
      </c>
      <c r="D41" s="114">
        <v>2014</v>
      </c>
      <c r="E41" s="114" t="s">
        <v>311</v>
      </c>
      <c r="F41" s="114" t="s">
        <v>380</v>
      </c>
      <c r="G41" s="114" t="s">
        <v>381</v>
      </c>
    </row>
    <row r="42" spans="2:7">
      <c r="B42" s="145" t="s">
        <v>314</v>
      </c>
      <c r="C42" s="145" t="s">
        <v>315</v>
      </c>
      <c r="D42" s="114">
        <v>2011</v>
      </c>
      <c r="E42" s="114" t="s">
        <v>316</v>
      </c>
      <c r="F42" s="114" t="s">
        <v>382</v>
      </c>
      <c r="G42" s="114" t="s">
        <v>381</v>
      </c>
    </row>
    <row r="43" spans="2:7">
      <c r="B43" s="145" t="s">
        <v>384</v>
      </c>
      <c r="C43" s="145" t="s">
        <v>836</v>
      </c>
      <c r="D43" s="114">
        <v>2014</v>
      </c>
      <c r="E43" s="114" t="s">
        <v>317</v>
      </c>
      <c r="F43" s="114" t="s">
        <v>386</v>
      </c>
      <c r="G43" s="114"/>
    </row>
  </sheetData>
  <phoneticPr fontId="5" type="noConversion"/>
  <conditionalFormatting sqref="B3:G43">
    <cfRule type="expression" dxfId="13" priority="1">
      <formula>MOD(ROW($B3),5)=2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B2:G43"/>
  <sheetViews>
    <sheetView workbookViewId="0">
      <selection activeCell="H1" sqref="H1"/>
    </sheetView>
  </sheetViews>
  <sheetFormatPr defaultRowHeight="16.899999999999999"/>
  <cols>
    <col min="1" max="1" width="2.5625" customWidth="1"/>
    <col min="2" max="2" width="37.75" bestFit="1" customWidth="1"/>
    <col min="3" max="3" width="20.625" bestFit="1" customWidth="1"/>
    <col min="5" max="5" width="11.125" bestFit="1" customWidth="1"/>
    <col min="6" max="6" width="11" bestFit="1" customWidth="1"/>
    <col min="7" max="7" width="14.125" bestFit="1" customWidth="1"/>
  </cols>
  <sheetData>
    <row r="2" spans="2:7">
      <c r="B2" s="146" t="s">
        <v>237</v>
      </c>
      <c r="C2" s="146" t="s">
        <v>238</v>
      </c>
      <c r="D2" s="146" t="s">
        <v>239</v>
      </c>
      <c r="E2" s="146" t="s">
        <v>240</v>
      </c>
      <c r="F2" s="146" t="s">
        <v>241</v>
      </c>
      <c r="G2" s="146" t="s">
        <v>242</v>
      </c>
    </row>
    <row r="3" spans="2:7">
      <c r="B3" s="110" t="s">
        <v>243</v>
      </c>
      <c r="C3" s="110" t="s">
        <v>244</v>
      </c>
      <c r="D3" s="111">
        <v>2015</v>
      </c>
      <c r="E3" s="111" t="s">
        <v>245</v>
      </c>
      <c r="F3" s="111" t="s">
        <v>318</v>
      </c>
      <c r="G3" s="111"/>
    </row>
    <row r="4" spans="2:7">
      <c r="B4" s="145" t="s">
        <v>246</v>
      </c>
      <c r="C4" s="145" t="s">
        <v>247</v>
      </c>
      <c r="D4" s="114">
        <v>2015</v>
      </c>
      <c r="E4" s="114" t="s">
        <v>245</v>
      </c>
      <c r="F4" s="114" t="s">
        <v>318</v>
      </c>
      <c r="G4" s="114"/>
    </row>
    <row r="5" spans="2:7">
      <c r="B5" s="145" t="s">
        <v>248</v>
      </c>
      <c r="C5" s="145" t="s">
        <v>249</v>
      </c>
      <c r="D5" s="114">
        <v>2016</v>
      </c>
      <c r="E5" s="114" t="s">
        <v>250</v>
      </c>
      <c r="F5" s="114" t="s">
        <v>251</v>
      </c>
      <c r="G5" s="114" t="s">
        <v>883</v>
      </c>
    </row>
    <row r="6" spans="2:7">
      <c r="B6" s="145" t="s">
        <v>252</v>
      </c>
      <c r="C6" s="145" t="s">
        <v>253</v>
      </c>
      <c r="D6" s="114">
        <v>2016</v>
      </c>
      <c r="E6" s="114" t="s">
        <v>250</v>
      </c>
      <c r="F6" s="114" t="s">
        <v>251</v>
      </c>
      <c r="G6" s="114"/>
    </row>
    <row r="7" spans="2:7">
      <c r="B7" s="145" t="s">
        <v>254</v>
      </c>
      <c r="C7" s="145" t="s">
        <v>255</v>
      </c>
      <c r="D7" s="114">
        <v>2015</v>
      </c>
      <c r="E7" s="114" t="s">
        <v>250</v>
      </c>
      <c r="F7" s="114" t="s">
        <v>322</v>
      </c>
      <c r="G7" s="114"/>
    </row>
    <row r="8" spans="2:7">
      <c r="B8" s="145" t="s">
        <v>256</v>
      </c>
      <c r="C8" s="145" t="s">
        <v>257</v>
      </c>
      <c r="D8" s="114">
        <v>2016</v>
      </c>
      <c r="E8" s="114" t="s">
        <v>258</v>
      </c>
      <c r="F8" s="114" t="s">
        <v>323</v>
      </c>
      <c r="G8" s="114"/>
    </row>
    <row r="9" spans="2:7">
      <c r="B9" s="145" t="s">
        <v>259</v>
      </c>
      <c r="C9" s="145" t="s">
        <v>260</v>
      </c>
      <c r="D9" s="114">
        <v>2015</v>
      </c>
      <c r="E9" s="114" t="s">
        <v>261</v>
      </c>
      <c r="F9" s="114" t="s">
        <v>324</v>
      </c>
      <c r="G9" s="114" t="s">
        <v>883</v>
      </c>
    </row>
    <row r="10" spans="2:7">
      <c r="B10" s="145" t="s">
        <v>882</v>
      </c>
      <c r="C10" s="145" t="s">
        <v>263</v>
      </c>
      <c r="D10" s="114">
        <v>2016</v>
      </c>
      <c r="E10" s="114" t="s">
        <v>261</v>
      </c>
      <c r="F10" s="114" t="s">
        <v>326</v>
      </c>
      <c r="G10" s="114"/>
    </row>
    <row r="11" spans="2:7">
      <c r="B11" s="145" t="s">
        <v>264</v>
      </c>
      <c r="C11" s="145" t="s">
        <v>265</v>
      </c>
      <c r="D11" s="114">
        <v>2015</v>
      </c>
      <c r="E11" s="114" t="s">
        <v>261</v>
      </c>
      <c r="F11" s="114" t="s">
        <v>266</v>
      </c>
      <c r="G11" s="114"/>
    </row>
    <row r="12" spans="2:7">
      <c r="B12" s="145" t="s">
        <v>267</v>
      </c>
      <c r="C12" s="145" t="s">
        <v>327</v>
      </c>
      <c r="D12" s="114">
        <v>2013</v>
      </c>
      <c r="E12" s="114" t="s">
        <v>268</v>
      </c>
      <c r="F12" s="114" t="s">
        <v>328</v>
      </c>
      <c r="G12" s="114"/>
    </row>
    <row r="13" spans="2:7">
      <c r="B13" s="145" t="s">
        <v>269</v>
      </c>
      <c r="C13" s="145" t="s">
        <v>270</v>
      </c>
      <c r="D13" s="114">
        <v>2012</v>
      </c>
      <c r="E13" s="114" t="s">
        <v>271</v>
      </c>
      <c r="F13" s="114" t="s">
        <v>272</v>
      </c>
      <c r="G13" s="114"/>
    </row>
    <row r="14" spans="2:7">
      <c r="B14" s="145" t="s">
        <v>878</v>
      </c>
      <c r="C14" s="145" t="s">
        <v>273</v>
      </c>
      <c r="D14" s="114">
        <v>2016</v>
      </c>
      <c r="E14" s="114" t="s">
        <v>274</v>
      </c>
      <c r="F14" s="114" t="s">
        <v>877</v>
      </c>
      <c r="G14" s="114" t="s">
        <v>862</v>
      </c>
    </row>
    <row r="15" spans="2:7">
      <c r="B15" s="145" t="s">
        <v>276</v>
      </c>
      <c r="C15" s="145" t="s">
        <v>277</v>
      </c>
      <c r="D15" s="114">
        <v>2016</v>
      </c>
      <c r="E15" s="114" t="s">
        <v>274</v>
      </c>
      <c r="F15" s="114" t="s">
        <v>331</v>
      </c>
      <c r="G15" s="114"/>
    </row>
    <row r="16" spans="2:7">
      <c r="B16" s="145" t="s">
        <v>278</v>
      </c>
      <c r="C16" s="145" t="s">
        <v>279</v>
      </c>
      <c r="D16" s="114">
        <v>2014</v>
      </c>
      <c r="E16" s="114" t="s">
        <v>280</v>
      </c>
      <c r="F16" s="114" t="s">
        <v>332</v>
      </c>
      <c r="G16" s="114"/>
    </row>
    <row r="17" spans="2:7">
      <c r="B17" s="145" t="s">
        <v>281</v>
      </c>
      <c r="C17" s="145" t="s">
        <v>282</v>
      </c>
      <c r="D17" s="114">
        <v>2015</v>
      </c>
      <c r="E17" s="114" t="s">
        <v>280</v>
      </c>
      <c r="F17" s="114" t="s">
        <v>875</v>
      </c>
      <c r="G17" s="114"/>
    </row>
    <row r="18" spans="2:7">
      <c r="B18" s="145" t="s">
        <v>874</v>
      </c>
      <c r="C18" s="145" t="s">
        <v>335</v>
      </c>
      <c r="D18" s="114">
        <v>2016</v>
      </c>
      <c r="E18" s="114" t="s">
        <v>283</v>
      </c>
      <c r="F18" s="114" t="s">
        <v>272</v>
      </c>
      <c r="G18" s="114"/>
    </row>
    <row r="19" spans="2:7">
      <c r="B19" s="145" t="s">
        <v>337</v>
      </c>
      <c r="C19" s="145" t="s">
        <v>284</v>
      </c>
      <c r="D19" s="114">
        <v>2016</v>
      </c>
      <c r="E19" s="114" t="s">
        <v>285</v>
      </c>
      <c r="F19" s="114" t="s">
        <v>869</v>
      </c>
      <c r="G19" s="114"/>
    </row>
    <row r="20" spans="2:7">
      <c r="B20" s="145" t="s">
        <v>868</v>
      </c>
      <c r="C20" s="145" t="s">
        <v>340</v>
      </c>
      <c r="D20" s="114">
        <v>2015</v>
      </c>
      <c r="E20" s="114" t="s">
        <v>286</v>
      </c>
      <c r="F20" s="114" t="s">
        <v>866</v>
      </c>
      <c r="G20" s="114"/>
    </row>
    <row r="21" spans="2:7">
      <c r="B21" s="145" t="s">
        <v>342</v>
      </c>
      <c r="C21" s="145" t="s">
        <v>287</v>
      </c>
      <c r="D21" s="114">
        <v>2015</v>
      </c>
      <c r="E21" s="114" t="s">
        <v>286</v>
      </c>
      <c r="F21" s="114" t="s">
        <v>288</v>
      </c>
      <c r="G21" s="114" t="s">
        <v>862</v>
      </c>
    </row>
    <row r="22" spans="2:7">
      <c r="B22" s="145" t="s">
        <v>861</v>
      </c>
      <c r="C22" s="145" t="s">
        <v>345</v>
      </c>
      <c r="D22" s="114">
        <v>2014</v>
      </c>
      <c r="E22" s="114" t="s">
        <v>286</v>
      </c>
      <c r="F22" s="114" t="s">
        <v>346</v>
      </c>
      <c r="G22" s="114"/>
    </row>
    <row r="23" spans="2:7">
      <c r="B23" s="145" t="s">
        <v>347</v>
      </c>
      <c r="C23" s="145" t="s">
        <v>857</v>
      </c>
      <c r="D23" s="114">
        <v>2016</v>
      </c>
      <c r="E23" s="114" t="s">
        <v>289</v>
      </c>
      <c r="F23" s="114" t="s">
        <v>349</v>
      </c>
      <c r="G23" s="114"/>
    </row>
    <row r="24" spans="2:7">
      <c r="B24" s="145" t="s">
        <v>350</v>
      </c>
      <c r="C24" s="145" t="s">
        <v>351</v>
      </c>
      <c r="D24" s="114">
        <v>2016</v>
      </c>
      <c r="E24" s="114" t="s">
        <v>290</v>
      </c>
      <c r="F24" s="114" t="s">
        <v>854</v>
      </c>
      <c r="G24" s="114"/>
    </row>
    <row r="25" spans="2:7">
      <c r="B25" s="145" t="s">
        <v>853</v>
      </c>
      <c r="C25" s="145" t="s">
        <v>353</v>
      </c>
      <c r="D25" s="114">
        <v>2013</v>
      </c>
      <c r="E25" s="114" t="s">
        <v>292</v>
      </c>
      <c r="F25" s="114" t="s">
        <v>354</v>
      </c>
      <c r="G25" s="114"/>
    </row>
    <row r="26" spans="2:7">
      <c r="B26" s="145" t="s">
        <v>355</v>
      </c>
      <c r="C26" s="145" t="s">
        <v>850</v>
      </c>
      <c r="D26" s="114">
        <v>2014</v>
      </c>
      <c r="E26" s="114" t="s">
        <v>292</v>
      </c>
      <c r="F26" s="114" t="s">
        <v>354</v>
      </c>
      <c r="G26" s="114"/>
    </row>
    <row r="27" spans="2:7">
      <c r="B27" s="145" t="s">
        <v>356</v>
      </c>
      <c r="C27" s="145" t="s">
        <v>847</v>
      </c>
      <c r="D27" s="114">
        <v>2016</v>
      </c>
      <c r="E27" s="114" t="s">
        <v>292</v>
      </c>
      <c r="F27" s="114" t="s">
        <v>358</v>
      </c>
      <c r="G27" s="114"/>
    </row>
    <row r="28" spans="2:7">
      <c r="B28" s="145" t="s">
        <v>845</v>
      </c>
      <c r="C28" s="145" t="s">
        <v>360</v>
      </c>
      <c r="D28" s="114">
        <v>2015</v>
      </c>
      <c r="E28" s="114" t="s">
        <v>294</v>
      </c>
      <c r="F28" s="114" t="s">
        <v>349</v>
      </c>
      <c r="G28" s="114"/>
    </row>
    <row r="29" spans="2:7">
      <c r="B29" s="145" t="s">
        <v>295</v>
      </c>
      <c r="C29" s="145" t="s">
        <v>296</v>
      </c>
      <c r="D29" s="114">
        <v>2016</v>
      </c>
      <c r="E29" s="114" t="s">
        <v>294</v>
      </c>
      <c r="F29" s="114" t="s">
        <v>331</v>
      </c>
      <c r="G29" s="114"/>
    </row>
    <row r="30" spans="2:7">
      <c r="B30" s="145" t="s">
        <v>297</v>
      </c>
      <c r="C30" s="145" t="s">
        <v>298</v>
      </c>
      <c r="D30" s="114">
        <v>2012</v>
      </c>
      <c r="E30" s="114" t="s">
        <v>299</v>
      </c>
      <c r="F30" s="114" t="s">
        <v>840</v>
      </c>
      <c r="G30" s="114" t="s">
        <v>362</v>
      </c>
    </row>
    <row r="31" spans="2:7">
      <c r="B31" s="145" t="s">
        <v>363</v>
      </c>
      <c r="C31" s="145" t="s">
        <v>298</v>
      </c>
      <c r="D31" s="114">
        <v>2009</v>
      </c>
      <c r="E31" s="114" t="s">
        <v>299</v>
      </c>
      <c r="F31" s="114" t="s">
        <v>840</v>
      </c>
      <c r="G31" s="114" t="s">
        <v>362</v>
      </c>
    </row>
    <row r="32" spans="2:7">
      <c r="B32" s="145" t="s">
        <v>300</v>
      </c>
      <c r="C32" s="145" t="s">
        <v>301</v>
      </c>
      <c r="D32" s="114">
        <v>2015</v>
      </c>
      <c r="E32" s="114" t="s">
        <v>302</v>
      </c>
      <c r="F32" s="114" t="s">
        <v>838</v>
      </c>
      <c r="G32" s="114"/>
    </row>
    <row r="33" spans="2:7">
      <c r="B33" s="145" t="s">
        <v>366</v>
      </c>
      <c r="C33" s="145" t="s">
        <v>303</v>
      </c>
      <c r="D33" s="114">
        <v>2015</v>
      </c>
      <c r="E33" s="114" t="s">
        <v>302</v>
      </c>
      <c r="F33" s="114" t="s">
        <v>367</v>
      </c>
      <c r="G33" s="114"/>
    </row>
    <row r="34" spans="2:7">
      <c r="B34" s="145" t="s">
        <v>368</v>
      </c>
      <c r="C34" s="145" t="s">
        <v>304</v>
      </c>
      <c r="D34" s="114">
        <v>2015</v>
      </c>
      <c r="E34" s="114" t="s">
        <v>302</v>
      </c>
      <c r="F34" s="114" t="s">
        <v>367</v>
      </c>
      <c r="G34" s="114"/>
    </row>
    <row r="35" spans="2:7">
      <c r="B35" s="145" t="s">
        <v>369</v>
      </c>
      <c r="C35" s="145" t="s">
        <v>305</v>
      </c>
      <c r="D35" s="114">
        <v>2015</v>
      </c>
      <c r="E35" s="114" t="s">
        <v>302</v>
      </c>
      <c r="F35" s="114" t="s">
        <v>370</v>
      </c>
      <c r="G35" s="114"/>
    </row>
    <row r="36" spans="2:7">
      <c r="B36" s="145" t="s">
        <v>306</v>
      </c>
      <c r="C36" s="145" t="s">
        <v>307</v>
      </c>
      <c r="D36" s="114">
        <v>2016</v>
      </c>
      <c r="E36" s="114" t="s">
        <v>302</v>
      </c>
      <c r="F36" s="114" t="s">
        <v>371</v>
      </c>
      <c r="G36" s="114"/>
    </row>
    <row r="37" spans="2:7">
      <c r="B37" s="145" t="s">
        <v>308</v>
      </c>
      <c r="C37" s="145" t="s">
        <v>309</v>
      </c>
      <c r="D37" s="114">
        <v>2016</v>
      </c>
      <c r="E37" s="114" t="s">
        <v>302</v>
      </c>
      <c r="F37" s="114" t="s">
        <v>371</v>
      </c>
      <c r="G37" s="114"/>
    </row>
    <row r="38" spans="2:7">
      <c r="B38" s="145" t="s">
        <v>372</v>
      </c>
      <c r="C38" s="145" t="s">
        <v>373</v>
      </c>
      <c r="D38" s="114">
        <v>2012</v>
      </c>
      <c r="E38" s="114" t="s">
        <v>302</v>
      </c>
      <c r="F38" s="114" t="s">
        <v>374</v>
      </c>
      <c r="G38" s="114"/>
    </row>
    <row r="39" spans="2:7">
      <c r="B39" s="145" t="s">
        <v>375</v>
      </c>
      <c r="C39" s="145" t="s">
        <v>310</v>
      </c>
      <c r="D39" s="114">
        <v>2011</v>
      </c>
      <c r="E39" s="114" t="s">
        <v>302</v>
      </c>
      <c r="F39" s="114" t="s">
        <v>376</v>
      </c>
      <c r="G39" s="114" t="s">
        <v>377</v>
      </c>
    </row>
    <row r="40" spans="2:7">
      <c r="B40" s="145" t="s">
        <v>378</v>
      </c>
      <c r="C40" s="145" t="s">
        <v>379</v>
      </c>
      <c r="D40" s="114">
        <v>2013</v>
      </c>
      <c r="E40" s="114" t="s">
        <v>311</v>
      </c>
      <c r="F40" s="114" t="s">
        <v>376</v>
      </c>
      <c r="G40" s="114"/>
    </row>
    <row r="41" spans="2:7">
      <c r="B41" s="145" t="s">
        <v>312</v>
      </c>
      <c r="C41" s="145" t="s">
        <v>313</v>
      </c>
      <c r="D41" s="114">
        <v>2014</v>
      </c>
      <c r="E41" s="114" t="s">
        <v>311</v>
      </c>
      <c r="F41" s="114" t="s">
        <v>380</v>
      </c>
      <c r="G41" s="114" t="s">
        <v>381</v>
      </c>
    </row>
    <row r="42" spans="2:7">
      <c r="B42" s="145" t="s">
        <v>314</v>
      </c>
      <c r="C42" s="145" t="s">
        <v>315</v>
      </c>
      <c r="D42" s="114">
        <v>2011</v>
      </c>
      <c r="E42" s="114" t="s">
        <v>316</v>
      </c>
      <c r="F42" s="114" t="s">
        <v>382</v>
      </c>
      <c r="G42" s="114" t="s">
        <v>381</v>
      </c>
    </row>
    <row r="43" spans="2:7">
      <c r="B43" s="145" t="s">
        <v>384</v>
      </c>
      <c r="C43" s="145" t="s">
        <v>385</v>
      </c>
      <c r="D43" s="114">
        <v>2014</v>
      </c>
      <c r="E43" s="114" t="s">
        <v>317</v>
      </c>
      <c r="F43" s="114" t="s">
        <v>386</v>
      </c>
      <c r="G43" s="114"/>
    </row>
  </sheetData>
  <phoneticPr fontId="5" type="noConversion"/>
  <conditionalFormatting sqref="B3:G43">
    <cfRule type="expression" dxfId="23" priority="1">
      <formula>MOD(ROW($B3),5)=2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3:J42"/>
  <sheetViews>
    <sheetView workbookViewId="0">
      <selection activeCell="K1" sqref="K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15" t="s">
        <v>413</v>
      </c>
      <c r="C3" s="115" t="s">
        <v>387</v>
      </c>
      <c r="D3" s="115" t="s">
        <v>388</v>
      </c>
      <c r="E3" s="115" t="s">
        <v>414</v>
      </c>
      <c r="F3" s="115" t="s">
        <v>415</v>
      </c>
      <c r="G3" s="115" t="s">
        <v>416</v>
      </c>
      <c r="H3" s="115" t="s">
        <v>417</v>
      </c>
      <c r="I3" s="115" t="s">
        <v>418</v>
      </c>
      <c r="J3" s="115" t="s">
        <v>419</v>
      </c>
    </row>
    <row r="4" spans="2:10">
      <c r="B4" s="114" t="s">
        <v>389</v>
      </c>
      <c r="C4" s="114" t="s">
        <v>390</v>
      </c>
      <c r="D4" s="114" t="s">
        <v>420</v>
      </c>
      <c r="E4" s="114" t="s">
        <v>391</v>
      </c>
      <c r="F4" s="114" t="s">
        <v>392</v>
      </c>
      <c r="G4" s="114" t="s">
        <v>412</v>
      </c>
      <c r="H4" s="114" t="s">
        <v>421</v>
      </c>
      <c r="I4" s="113">
        <v>612700</v>
      </c>
      <c r="J4" s="113">
        <v>306350</v>
      </c>
    </row>
    <row r="5" spans="2:10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13000</v>
      </c>
      <c r="J5" s="113">
        <v>0</v>
      </c>
    </row>
    <row r="6" spans="2:10">
      <c r="B6" s="114" t="s">
        <v>389</v>
      </c>
      <c r="C6" s="114" t="s">
        <v>390</v>
      </c>
      <c r="D6" s="114" t="s">
        <v>420</v>
      </c>
      <c r="E6" s="114" t="s">
        <v>393</v>
      </c>
      <c r="F6" s="114" t="s">
        <v>394</v>
      </c>
      <c r="G6" s="114" t="s">
        <v>395</v>
      </c>
      <c r="H6" s="114" t="s">
        <v>422</v>
      </c>
      <c r="I6" s="113">
        <v>46000</v>
      </c>
      <c r="J6" s="113">
        <v>0</v>
      </c>
    </row>
    <row r="7" spans="2:10">
      <c r="B7" s="114" t="s">
        <v>389</v>
      </c>
      <c r="C7" s="114" t="s">
        <v>390</v>
      </c>
      <c r="D7" s="114" t="s">
        <v>420</v>
      </c>
      <c r="E7" s="114" t="s">
        <v>396</v>
      </c>
      <c r="F7" s="114" t="s">
        <v>397</v>
      </c>
      <c r="G7" s="114" t="s">
        <v>398</v>
      </c>
      <c r="H7" s="114" t="s">
        <v>398</v>
      </c>
      <c r="I7" s="113">
        <v>3000</v>
      </c>
      <c r="J7" s="113">
        <v>0</v>
      </c>
    </row>
    <row r="8" spans="2:10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536790</v>
      </c>
      <c r="J8" s="113">
        <v>0</v>
      </c>
    </row>
    <row r="9" spans="2:10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397</v>
      </c>
      <c r="G9" s="114" t="s">
        <v>395</v>
      </c>
      <c r="H9" s="114" t="s">
        <v>422</v>
      </c>
      <c r="I9" s="113">
        <v>1738200</v>
      </c>
      <c r="J9" s="113">
        <v>0</v>
      </c>
    </row>
    <row r="10" spans="2:10">
      <c r="B10" s="114" t="s">
        <v>389</v>
      </c>
      <c r="C10" s="114" t="s">
        <v>390</v>
      </c>
      <c r="D10" s="114" t="s">
        <v>420</v>
      </c>
      <c r="E10" s="114" t="s">
        <v>393</v>
      </c>
      <c r="F10" s="114" t="s">
        <v>399</v>
      </c>
      <c r="G10" s="114" t="s">
        <v>395</v>
      </c>
      <c r="H10" s="114" t="s">
        <v>422</v>
      </c>
      <c r="I10" s="113">
        <v>23520</v>
      </c>
      <c r="J10" s="113">
        <v>0</v>
      </c>
    </row>
    <row r="11" spans="2:10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58600</v>
      </c>
      <c r="J11" s="113">
        <v>29300</v>
      </c>
    </row>
    <row r="12" spans="2:10">
      <c r="B12" s="114" t="s">
        <v>389</v>
      </c>
      <c r="C12" s="114" t="s">
        <v>390</v>
      </c>
      <c r="D12" s="114" t="s">
        <v>420</v>
      </c>
      <c r="E12" s="114" t="s">
        <v>391</v>
      </c>
      <c r="F12" s="114" t="s">
        <v>392</v>
      </c>
      <c r="G12" s="114" t="s">
        <v>400</v>
      </c>
      <c r="H12" s="114" t="s">
        <v>423</v>
      </c>
      <c r="I12" s="113">
        <v>117840</v>
      </c>
      <c r="J12" s="113">
        <v>58920</v>
      </c>
    </row>
    <row r="13" spans="2:10">
      <c r="B13" s="114" t="s">
        <v>424</v>
      </c>
      <c r="C13" s="114" t="s">
        <v>425</v>
      </c>
      <c r="D13" s="114" t="s">
        <v>426</v>
      </c>
      <c r="E13" s="114" t="s">
        <v>401</v>
      </c>
      <c r="F13" s="114" t="s">
        <v>402</v>
      </c>
      <c r="G13" s="114" t="s">
        <v>427</v>
      </c>
      <c r="H13" s="114" t="s">
        <v>398</v>
      </c>
      <c r="I13" s="113">
        <v>220000</v>
      </c>
      <c r="J13" s="113">
        <v>0</v>
      </c>
    </row>
    <row r="14" spans="2:10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44700</v>
      </c>
      <c r="J14" s="113">
        <v>35760</v>
      </c>
    </row>
    <row r="15" spans="2:10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412</v>
      </c>
      <c r="H15" s="114" t="s">
        <v>421</v>
      </c>
      <c r="I15" s="113">
        <v>88400</v>
      </c>
      <c r="J15" s="113">
        <v>70720</v>
      </c>
    </row>
    <row r="16" spans="2:10">
      <c r="B16" s="114" t="s">
        <v>424</v>
      </c>
      <c r="C16" s="114" t="s">
        <v>425</v>
      </c>
      <c r="D16" s="114" t="s">
        <v>426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107190</v>
      </c>
      <c r="J16" s="113">
        <v>85752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391</v>
      </c>
      <c r="F17" s="114" t="s">
        <v>392</v>
      </c>
      <c r="G17" s="114" t="s">
        <v>400</v>
      </c>
      <c r="H17" s="114" t="s">
        <v>423</v>
      </c>
      <c r="I17" s="113">
        <v>360600</v>
      </c>
      <c r="J17" s="113">
        <v>180300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145000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396</v>
      </c>
      <c r="F19" s="114" t="s">
        <v>397</v>
      </c>
      <c r="G19" s="114" t="s">
        <v>398</v>
      </c>
      <c r="H19" s="114" t="s">
        <v>398</v>
      </c>
      <c r="I19" s="113">
        <v>231000</v>
      </c>
      <c r="J19" s="113">
        <v>0</v>
      </c>
    </row>
    <row r="20" spans="2:10">
      <c r="B20" s="114" t="s">
        <v>403</v>
      </c>
      <c r="C20" s="114" t="s">
        <v>404</v>
      </c>
      <c r="D20" s="114" t="s">
        <v>420</v>
      </c>
      <c r="E20" s="114" t="s">
        <v>391</v>
      </c>
      <c r="F20" s="114" t="s">
        <v>392</v>
      </c>
      <c r="G20" s="114" t="s">
        <v>400</v>
      </c>
      <c r="H20" s="114" t="s">
        <v>423</v>
      </c>
      <c r="I20" s="113">
        <v>50620</v>
      </c>
      <c r="J20" s="113">
        <v>25310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46360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394</v>
      </c>
      <c r="G22" s="114" t="s">
        <v>408</v>
      </c>
      <c r="H22" s="114" t="s">
        <v>428</v>
      </c>
      <c r="I22" s="113">
        <v>143040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138660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397</v>
      </c>
      <c r="G24" s="114" t="s">
        <v>408</v>
      </c>
      <c r="H24" s="114" t="s">
        <v>428</v>
      </c>
      <c r="I24" s="113">
        <v>239250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407</v>
      </c>
      <c r="F25" s="114" t="s">
        <v>399</v>
      </c>
      <c r="G25" s="114" t="s">
        <v>408</v>
      </c>
      <c r="H25" s="114" t="s">
        <v>428</v>
      </c>
      <c r="I25" s="113">
        <v>4000</v>
      </c>
      <c r="J25" s="113">
        <v>0</v>
      </c>
    </row>
    <row r="26" spans="2:10">
      <c r="B26" s="114" t="s">
        <v>405</v>
      </c>
      <c r="C26" s="114" t="s">
        <v>406</v>
      </c>
      <c r="D26" s="114" t="s">
        <v>420</v>
      </c>
      <c r="E26" s="114" t="s">
        <v>391</v>
      </c>
      <c r="F26" s="114" t="s">
        <v>392</v>
      </c>
      <c r="G26" s="114" t="s">
        <v>400</v>
      </c>
      <c r="H26" s="114" t="s">
        <v>423</v>
      </c>
      <c r="I26" s="113">
        <v>81970</v>
      </c>
      <c r="J26" s="113">
        <v>65576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411</v>
      </c>
      <c r="H27" s="114" t="s">
        <v>429</v>
      </c>
      <c r="I27" s="113">
        <v>15000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111980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393</v>
      </c>
      <c r="F29" s="114" t="s">
        <v>394</v>
      </c>
      <c r="G29" s="114" t="s">
        <v>395</v>
      </c>
      <c r="H29" s="114" t="s">
        <v>422</v>
      </c>
      <c r="I29" s="113">
        <v>213200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110000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240000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401</v>
      </c>
      <c r="F32" s="114" t="s">
        <v>402</v>
      </c>
      <c r="G32" s="114" t="s">
        <v>427</v>
      </c>
      <c r="H32" s="114" t="s">
        <v>398</v>
      </c>
      <c r="I32" s="113">
        <v>600000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62340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396</v>
      </c>
      <c r="F34" s="114" t="s">
        <v>397</v>
      </c>
      <c r="G34" s="114" t="s">
        <v>398</v>
      </c>
      <c r="H34" s="114" t="s">
        <v>398</v>
      </c>
      <c r="I34" s="113">
        <v>213020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1925602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395</v>
      </c>
      <c r="H36" s="114" t="s">
        <v>422</v>
      </c>
      <c r="I36" s="113">
        <v>2638488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10725504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397</v>
      </c>
      <c r="G38" s="114" t="s">
        <v>411</v>
      </c>
      <c r="H38" s="114" t="s">
        <v>429</v>
      </c>
      <c r="I38" s="113">
        <v>12127516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8000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393</v>
      </c>
      <c r="F40" s="114" t="s">
        <v>399</v>
      </c>
      <c r="G40" s="114" t="s">
        <v>411</v>
      </c>
      <c r="H40" s="114" t="s">
        <v>429</v>
      </c>
      <c r="I40" s="113">
        <v>60100</v>
      </c>
      <c r="J40" s="113">
        <v>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59400</v>
      </c>
      <c r="J41" s="113">
        <v>47520</v>
      </c>
    </row>
    <row r="42" spans="2:10">
      <c r="B42" s="114" t="s">
        <v>409</v>
      </c>
      <c r="C42" s="114" t="s">
        <v>410</v>
      </c>
      <c r="D42" s="114" t="s">
        <v>420</v>
      </c>
      <c r="E42" s="114" t="s">
        <v>391</v>
      </c>
      <c r="F42" s="114" t="s">
        <v>392</v>
      </c>
      <c r="G42" s="114" t="s">
        <v>412</v>
      </c>
      <c r="H42" s="114" t="s">
        <v>421</v>
      </c>
      <c r="I42" s="113">
        <v>103400</v>
      </c>
      <c r="J42" s="113">
        <v>82720</v>
      </c>
    </row>
  </sheetData>
  <phoneticPr fontId="5" type="noConversion"/>
  <conditionalFormatting sqref="B4:J42">
    <cfRule type="expression" dxfId="12" priority="1">
      <formula>AND(RIGHT($E4,2)="카드",$I4&gt;=200000)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B3:J42"/>
  <sheetViews>
    <sheetView workbookViewId="0">
      <selection activeCell="K1" sqref="K1"/>
    </sheetView>
  </sheetViews>
  <sheetFormatPr defaultRowHeight="16.899999999999999"/>
  <cols>
    <col min="1" max="1" width="2.5625" customWidth="1"/>
    <col min="5" max="5" width="10.0625" bestFit="1" customWidth="1"/>
    <col min="6" max="6" width="12" bestFit="1" customWidth="1"/>
    <col min="7" max="7" width="10.0625" bestFit="1" customWidth="1"/>
    <col min="8" max="8" width="13.3125" bestFit="1" customWidth="1"/>
    <col min="9" max="9" width="11.3125" bestFit="1" customWidth="1"/>
    <col min="10" max="10" width="10.0625" bestFit="1" customWidth="1"/>
  </cols>
  <sheetData>
    <row r="3" spans="2:10">
      <c r="B3" s="115" t="s">
        <v>413</v>
      </c>
      <c r="C3" s="115" t="s">
        <v>387</v>
      </c>
      <c r="D3" s="115" t="s">
        <v>388</v>
      </c>
      <c r="E3" s="115" t="s">
        <v>414</v>
      </c>
      <c r="F3" s="115" t="s">
        <v>415</v>
      </c>
      <c r="G3" s="115" t="s">
        <v>416</v>
      </c>
      <c r="H3" s="115" t="s">
        <v>417</v>
      </c>
      <c r="I3" s="115" t="s">
        <v>418</v>
      </c>
      <c r="J3" s="115" t="s">
        <v>419</v>
      </c>
    </row>
    <row r="4" spans="2:10">
      <c r="B4" s="114" t="s">
        <v>389</v>
      </c>
      <c r="C4" s="114" t="s">
        <v>390</v>
      </c>
      <c r="D4" s="114" t="s">
        <v>420</v>
      </c>
      <c r="E4" s="114" t="s">
        <v>391</v>
      </c>
      <c r="F4" s="114" t="s">
        <v>392</v>
      </c>
      <c r="G4" s="114" t="s">
        <v>412</v>
      </c>
      <c r="H4" s="114" t="s">
        <v>421</v>
      </c>
      <c r="I4" s="113">
        <v>612700</v>
      </c>
      <c r="J4" s="113">
        <v>306350</v>
      </c>
    </row>
    <row r="5" spans="2:10">
      <c r="B5" s="114" t="s">
        <v>389</v>
      </c>
      <c r="C5" s="114" t="s">
        <v>390</v>
      </c>
      <c r="D5" s="114" t="s">
        <v>420</v>
      </c>
      <c r="E5" s="114" t="s">
        <v>393</v>
      </c>
      <c r="F5" s="114" t="s">
        <v>394</v>
      </c>
      <c r="G5" s="114" t="s">
        <v>395</v>
      </c>
      <c r="H5" s="114" t="s">
        <v>422</v>
      </c>
      <c r="I5" s="113">
        <v>13000</v>
      </c>
      <c r="J5" s="113">
        <v>0</v>
      </c>
    </row>
    <row r="6" spans="2:10">
      <c r="B6" s="114" t="s">
        <v>389</v>
      </c>
      <c r="C6" s="114" t="s">
        <v>390</v>
      </c>
      <c r="D6" s="114" t="s">
        <v>420</v>
      </c>
      <c r="E6" s="114" t="s">
        <v>393</v>
      </c>
      <c r="F6" s="114" t="s">
        <v>394</v>
      </c>
      <c r="G6" s="114" t="s">
        <v>395</v>
      </c>
      <c r="H6" s="114" t="s">
        <v>422</v>
      </c>
      <c r="I6" s="113">
        <v>46000</v>
      </c>
      <c r="J6" s="113">
        <v>0</v>
      </c>
    </row>
    <row r="7" spans="2:10">
      <c r="B7" s="114" t="s">
        <v>389</v>
      </c>
      <c r="C7" s="114" t="s">
        <v>390</v>
      </c>
      <c r="D7" s="114" t="s">
        <v>420</v>
      </c>
      <c r="E7" s="114" t="s">
        <v>396</v>
      </c>
      <c r="F7" s="114" t="s">
        <v>397</v>
      </c>
      <c r="G7" s="114" t="s">
        <v>398</v>
      </c>
      <c r="H7" s="114" t="s">
        <v>398</v>
      </c>
      <c r="I7" s="113">
        <v>3000</v>
      </c>
      <c r="J7" s="113">
        <v>0</v>
      </c>
    </row>
    <row r="8" spans="2:10">
      <c r="B8" s="114" t="s">
        <v>389</v>
      </c>
      <c r="C8" s="114" t="s">
        <v>390</v>
      </c>
      <c r="D8" s="114" t="s">
        <v>420</v>
      </c>
      <c r="E8" s="114" t="s">
        <v>393</v>
      </c>
      <c r="F8" s="114" t="s">
        <v>397</v>
      </c>
      <c r="G8" s="114" t="s">
        <v>395</v>
      </c>
      <c r="H8" s="114" t="s">
        <v>422</v>
      </c>
      <c r="I8" s="113">
        <v>536790</v>
      </c>
      <c r="J8" s="113">
        <v>0</v>
      </c>
    </row>
    <row r="9" spans="2:10">
      <c r="B9" s="114" t="s">
        <v>389</v>
      </c>
      <c r="C9" s="114" t="s">
        <v>390</v>
      </c>
      <c r="D9" s="114" t="s">
        <v>420</v>
      </c>
      <c r="E9" s="114" t="s">
        <v>393</v>
      </c>
      <c r="F9" s="114" t="s">
        <v>397</v>
      </c>
      <c r="G9" s="114" t="s">
        <v>395</v>
      </c>
      <c r="H9" s="114" t="s">
        <v>422</v>
      </c>
      <c r="I9" s="113">
        <v>1738200</v>
      </c>
      <c r="J9" s="113">
        <v>0</v>
      </c>
    </row>
    <row r="10" spans="2:10">
      <c r="B10" s="114" t="s">
        <v>389</v>
      </c>
      <c r="C10" s="114" t="s">
        <v>390</v>
      </c>
      <c r="D10" s="114" t="s">
        <v>420</v>
      </c>
      <c r="E10" s="114" t="s">
        <v>393</v>
      </c>
      <c r="F10" s="114" t="s">
        <v>399</v>
      </c>
      <c r="G10" s="114" t="s">
        <v>395</v>
      </c>
      <c r="H10" s="114" t="s">
        <v>422</v>
      </c>
      <c r="I10" s="113">
        <v>23520</v>
      </c>
      <c r="J10" s="113">
        <v>0</v>
      </c>
    </row>
    <row r="11" spans="2:10">
      <c r="B11" s="114" t="s">
        <v>389</v>
      </c>
      <c r="C11" s="114" t="s">
        <v>390</v>
      </c>
      <c r="D11" s="114" t="s">
        <v>420</v>
      </c>
      <c r="E11" s="114" t="s">
        <v>391</v>
      </c>
      <c r="F11" s="114" t="s">
        <v>392</v>
      </c>
      <c r="G11" s="114" t="s">
        <v>400</v>
      </c>
      <c r="H11" s="114" t="s">
        <v>423</v>
      </c>
      <c r="I11" s="113">
        <v>58600</v>
      </c>
      <c r="J11" s="113">
        <v>29300</v>
      </c>
    </row>
    <row r="12" spans="2:10">
      <c r="B12" s="114" t="s">
        <v>389</v>
      </c>
      <c r="C12" s="114" t="s">
        <v>390</v>
      </c>
      <c r="D12" s="114" t="s">
        <v>420</v>
      </c>
      <c r="E12" s="114" t="s">
        <v>391</v>
      </c>
      <c r="F12" s="114" t="s">
        <v>392</v>
      </c>
      <c r="G12" s="114" t="s">
        <v>400</v>
      </c>
      <c r="H12" s="114" t="s">
        <v>423</v>
      </c>
      <c r="I12" s="113">
        <v>117840</v>
      </c>
      <c r="J12" s="113">
        <v>58920</v>
      </c>
    </row>
    <row r="13" spans="2:10">
      <c r="B13" s="114" t="s">
        <v>424</v>
      </c>
      <c r="C13" s="114" t="s">
        <v>425</v>
      </c>
      <c r="D13" s="114" t="s">
        <v>426</v>
      </c>
      <c r="E13" s="114" t="s">
        <v>401</v>
      </c>
      <c r="F13" s="114" t="s">
        <v>402</v>
      </c>
      <c r="G13" s="114" t="s">
        <v>427</v>
      </c>
      <c r="H13" s="114" t="s">
        <v>398</v>
      </c>
      <c r="I13" s="113">
        <v>220000</v>
      </c>
      <c r="J13" s="113">
        <v>0</v>
      </c>
    </row>
    <row r="14" spans="2:10">
      <c r="B14" s="114" t="s">
        <v>424</v>
      </c>
      <c r="C14" s="114" t="s">
        <v>425</v>
      </c>
      <c r="D14" s="114" t="s">
        <v>426</v>
      </c>
      <c r="E14" s="114" t="s">
        <v>391</v>
      </c>
      <c r="F14" s="114" t="s">
        <v>392</v>
      </c>
      <c r="G14" s="114" t="s">
        <v>412</v>
      </c>
      <c r="H14" s="114" t="s">
        <v>421</v>
      </c>
      <c r="I14" s="113">
        <v>44700</v>
      </c>
      <c r="J14" s="113">
        <v>35760</v>
      </c>
    </row>
    <row r="15" spans="2:10">
      <c r="B15" s="114" t="s">
        <v>424</v>
      </c>
      <c r="C15" s="114" t="s">
        <v>425</v>
      </c>
      <c r="D15" s="114" t="s">
        <v>426</v>
      </c>
      <c r="E15" s="114" t="s">
        <v>391</v>
      </c>
      <c r="F15" s="114" t="s">
        <v>392</v>
      </c>
      <c r="G15" s="114" t="s">
        <v>412</v>
      </c>
      <c r="H15" s="114" t="s">
        <v>421</v>
      </c>
      <c r="I15" s="113">
        <v>88400</v>
      </c>
      <c r="J15" s="113">
        <v>70720</v>
      </c>
    </row>
    <row r="16" spans="2:10">
      <c r="B16" s="114" t="s">
        <v>424</v>
      </c>
      <c r="C16" s="114" t="s">
        <v>425</v>
      </c>
      <c r="D16" s="114" t="s">
        <v>426</v>
      </c>
      <c r="E16" s="114" t="s">
        <v>391</v>
      </c>
      <c r="F16" s="114" t="s">
        <v>392</v>
      </c>
      <c r="G16" s="114" t="s">
        <v>400</v>
      </c>
      <c r="H16" s="114" t="s">
        <v>423</v>
      </c>
      <c r="I16" s="113">
        <v>107190</v>
      </c>
      <c r="J16" s="113">
        <v>85752</v>
      </c>
    </row>
    <row r="17" spans="2:10">
      <c r="B17" s="114" t="s">
        <v>403</v>
      </c>
      <c r="C17" s="114" t="s">
        <v>404</v>
      </c>
      <c r="D17" s="114" t="s">
        <v>420</v>
      </c>
      <c r="E17" s="114" t="s">
        <v>391</v>
      </c>
      <c r="F17" s="114" t="s">
        <v>392</v>
      </c>
      <c r="G17" s="114" t="s">
        <v>400</v>
      </c>
      <c r="H17" s="114" t="s">
        <v>423</v>
      </c>
      <c r="I17" s="113">
        <v>360600</v>
      </c>
      <c r="J17" s="113">
        <v>180300</v>
      </c>
    </row>
    <row r="18" spans="2:10">
      <c r="B18" s="114" t="s">
        <v>403</v>
      </c>
      <c r="C18" s="114" t="s">
        <v>404</v>
      </c>
      <c r="D18" s="114" t="s">
        <v>420</v>
      </c>
      <c r="E18" s="114" t="s">
        <v>396</v>
      </c>
      <c r="F18" s="114" t="s">
        <v>397</v>
      </c>
      <c r="G18" s="114" t="s">
        <v>398</v>
      </c>
      <c r="H18" s="114" t="s">
        <v>398</v>
      </c>
      <c r="I18" s="113">
        <v>145000</v>
      </c>
      <c r="J18" s="113">
        <v>0</v>
      </c>
    </row>
    <row r="19" spans="2:10">
      <c r="B19" s="114" t="s">
        <v>403</v>
      </c>
      <c r="C19" s="114" t="s">
        <v>404</v>
      </c>
      <c r="D19" s="114" t="s">
        <v>420</v>
      </c>
      <c r="E19" s="114" t="s">
        <v>396</v>
      </c>
      <c r="F19" s="114" t="s">
        <v>397</v>
      </c>
      <c r="G19" s="114" t="s">
        <v>398</v>
      </c>
      <c r="H19" s="114" t="s">
        <v>398</v>
      </c>
      <c r="I19" s="113">
        <v>231000</v>
      </c>
      <c r="J19" s="113">
        <v>0</v>
      </c>
    </row>
    <row r="20" spans="2:10">
      <c r="B20" s="114" t="s">
        <v>403</v>
      </c>
      <c r="C20" s="114" t="s">
        <v>404</v>
      </c>
      <c r="D20" s="114" t="s">
        <v>420</v>
      </c>
      <c r="E20" s="114" t="s">
        <v>391</v>
      </c>
      <c r="F20" s="114" t="s">
        <v>392</v>
      </c>
      <c r="G20" s="114" t="s">
        <v>400</v>
      </c>
      <c r="H20" s="114" t="s">
        <v>423</v>
      </c>
      <c r="I20" s="113">
        <v>50620</v>
      </c>
      <c r="J20" s="113">
        <v>25310</v>
      </c>
    </row>
    <row r="21" spans="2:10">
      <c r="B21" s="114" t="s">
        <v>405</v>
      </c>
      <c r="C21" s="114" t="s">
        <v>406</v>
      </c>
      <c r="D21" s="114" t="s">
        <v>420</v>
      </c>
      <c r="E21" s="114" t="s">
        <v>407</v>
      </c>
      <c r="F21" s="114" t="s">
        <v>394</v>
      </c>
      <c r="G21" s="114" t="s">
        <v>408</v>
      </c>
      <c r="H21" s="114" t="s">
        <v>428</v>
      </c>
      <c r="I21" s="113">
        <v>46360</v>
      </c>
      <c r="J21" s="113">
        <v>0</v>
      </c>
    </row>
    <row r="22" spans="2:10">
      <c r="B22" s="114" t="s">
        <v>405</v>
      </c>
      <c r="C22" s="114" t="s">
        <v>406</v>
      </c>
      <c r="D22" s="114" t="s">
        <v>420</v>
      </c>
      <c r="E22" s="114" t="s">
        <v>407</v>
      </c>
      <c r="F22" s="114" t="s">
        <v>394</v>
      </c>
      <c r="G22" s="114" t="s">
        <v>408</v>
      </c>
      <c r="H22" s="114" t="s">
        <v>428</v>
      </c>
      <c r="I22" s="113">
        <v>143040</v>
      </c>
      <c r="J22" s="113">
        <v>0</v>
      </c>
    </row>
    <row r="23" spans="2:10">
      <c r="B23" s="114" t="s">
        <v>405</v>
      </c>
      <c r="C23" s="114" t="s">
        <v>406</v>
      </c>
      <c r="D23" s="114" t="s">
        <v>420</v>
      </c>
      <c r="E23" s="114" t="s">
        <v>407</v>
      </c>
      <c r="F23" s="114" t="s">
        <v>397</v>
      </c>
      <c r="G23" s="114" t="s">
        <v>408</v>
      </c>
      <c r="H23" s="114" t="s">
        <v>428</v>
      </c>
      <c r="I23" s="113">
        <v>138660</v>
      </c>
      <c r="J23" s="113">
        <v>0</v>
      </c>
    </row>
    <row r="24" spans="2:10">
      <c r="B24" s="114" t="s">
        <v>405</v>
      </c>
      <c r="C24" s="114" t="s">
        <v>406</v>
      </c>
      <c r="D24" s="114" t="s">
        <v>420</v>
      </c>
      <c r="E24" s="114" t="s">
        <v>407</v>
      </c>
      <c r="F24" s="114" t="s">
        <v>397</v>
      </c>
      <c r="G24" s="114" t="s">
        <v>408</v>
      </c>
      <c r="H24" s="114" t="s">
        <v>428</v>
      </c>
      <c r="I24" s="113">
        <v>239250</v>
      </c>
      <c r="J24" s="113">
        <v>0</v>
      </c>
    </row>
    <row r="25" spans="2:10">
      <c r="B25" s="114" t="s">
        <v>405</v>
      </c>
      <c r="C25" s="114" t="s">
        <v>406</v>
      </c>
      <c r="D25" s="114" t="s">
        <v>420</v>
      </c>
      <c r="E25" s="114" t="s">
        <v>407</v>
      </c>
      <c r="F25" s="114" t="s">
        <v>399</v>
      </c>
      <c r="G25" s="114" t="s">
        <v>408</v>
      </c>
      <c r="H25" s="114" t="s">
        <v>428</v>
      </c>
      <c r="I25" s="113">
        <v>4000</v>
      </c>
      <c r="J25" s="113">
        <v>0</v>
      </c>
    </row>
    <row r="26" spans="2:10">
      <c r="B26" s="114" t="s">
        <v>405</v>
      </c>
      <c r="C26" s="114" t="s">
        <v>406</v>
      </c>
      <c r="D26" s="114" t="s">
        <v>420</v>
      </c>
      <c r="E26" s="114" t="s">
        <v>391</v>
      </c>
      <c r="F26" s="114" t="s">
        <v>392</v>
      </c>
      <c r="G26" s="114" t="s">
        <v>400</v>
      </c>
      <c r="H26" s="114" t="s">
        <v>423</v>
      </c>
      <c r="I26" s="113">
        <v>81970</v>
      </c>
      <c r="J26" s="113">
        <v>65576</v>
      </c>
    </row>
    <row r="27" spans="2:10">
      <c r="B27" s="114" t="s">
        <v>409</v>
      </c>
      <c r="C27" s="114" t="s">
        <v>410</v>
      </c>
      <c r="D27" s="114" t="s">
        <v>420</v>
      </c>
      <c r="E27" s="114" t="s">
        <v>393</v>
      </c>
      <c r="F27" s="114" t="s">
        <v>394</v>
      </c>
      <c r="G27" s="114" t="s">
        <v>411</v>
      </c>
      <c r="H27" s="114" t="s">
        <v>429</v>
      </c>
      <c r="I27" s="113">
        <v>15000</v>
      </c>
      <c r="J27" s="113">
        <v>0</v>
      </c>
    </row>
    <row r="28" spans="2:10">
      <c r="B28" s="114" t="s">
        <v>409</v>
      </c>
      <c r="C28" s="114" t="s">
        <v>410</v>
      </c>
      <c r="D28" s="114" t="s">
        <v>420</v>
      </c>
      <c r="E28" s="114" t="s">
        <v>393</v>
      </c>
      <c r="F28" s="114" t="s">
        <v>394</v>
      </c>
      <c r="G28" s="114" t="s">
        <v>395</v>
      </c>
      <c r="H28" s="114" t="s">
        <v>422</v>
      </c>
      <c r="I28" s="113">
        <v>111980</v>
      </c>
      <c r="J28" s="113">
        <v>0</v>
      </c>
    </row>
    <row r="29" spans="2:10">
      <c r="B29" s="114" t="s">
        <v>409</v>
      </c>
      <c r="C29" s="114" t="s">
        <v>410</v>
      </c>
      <c r="D29" s="114" t="s">
        <v>420</v>
      </c>
      <c r="E29" s="114" t="s">
        <v>393</v>
      </c>
      <c r="F29" s="114" t="s">
        <v>394</v>
      </c>
      <c r="G29" s="114" t="s">
        <v>395</v>
      </c>
      <c r="H29" s="114" t="s">
        <v>422</v>
      </c>
      <c r="I29" s="113">
        <v>213200</v>
      </c>
      <c r="J29" s="113">
        <v>0</v>
      </c>
    </row>
    <row r="30" spans="2:10">
      <c r="B30" s="114" t="s">
        <v>409</v>
      </c>
      <c r="C30" s="114" t="s">
        <v>410</v>
      </c>
      <c r="D30" s="114" t="s">
        <v>420</v>
      </c>
      <c r="E30" s="114" t="s">
        <v>401</v>
      </c>
      <c r="F30" s="114" t="s">
        <v>402</v>
      </c>
      <c r="G30" s="114" t="s">
        <v>427</v>
      </c>
      <c r="H30" s="114" t="s">
        <v>398</v>
      </c>
      <c r="I30" s="113">
        <v>110000</v>
      </c>
      <c r="J30" s="113">
        <v>0</v>
      </c>
    </row>
    <row r="31" spans="2:10">
      <c r="B31" s="114" t="s">
        <v>409</v>
      </c>
      <c r="C31" s="114" t="s">
        <v>410</v>
      </c>
      <c r="D31" s="114" t="s">
        <v>420</v>
      </c>
      <c r="E31" s="114" t="s">
        <v>401</v>
      </c>
      <c r="F31" s="114" t="s">
        <v>402</v>
      </c>
      <c r="G31" s="114" t="s">
        <v>427</v>
      </c>
      <c r="H31" s="114" t="s">
        <v>398</v>
      </c>
      <c r="I31" s="113">
        <v>240000</v>
      </c>
      <c r="J31" s="113">
        <v>0</v>
      </c>
    </row>
    <row r="32" spans="2:10">
      <c r="B32" s="114" t="s">
        <v>409</v>
      </c>
      <c r="C32" s="114" t="s">
        <v>410</v>
      </c>
      <c r="D32" s="114" t="s">
        <v>420</v>
      </c>
      <c r="E32" s="114" t="s">
        <v>401</v>
      </c>
      <c r="F32" s="114" t="s">
        <v>402</v>
      </c>
      <c r="G32" s="114" t="s">
        <v>427</v>
      </c>
      <c r="H32" s="114" t="s">
        <v>398</v>
      </c>
      <c r="I32" s="113">
        <v>600000</v>
      </c>
      <c r="J32" s="113">
        <v>0</v>
      </c>
    </row>
    <row r="33" spans="2:10">
      <c r="B33" s="114" t="s">
        <v>409</v>
      </c>
      <c r="C33" s="114" t="s">
        <v>410</v>
      </c>
      <c r="D33" s="114" t="s">
        <v>420</v>
      </c>
      <c r="E33" s="114" t="s">
        <v>396</v>
      </c>
      <c r="F33" s="114" t="s">
        <v>397</v>
      </c>
      <c r="G33" s="114" t="s">
        <v>398</v>
      </c>
      <c r="H33" s="114" t="s">
        <v>398</v>
      </c>
      <c r="I33" s="113">
        <v>62340</v>
      </c>
      <c r="J33" s="113">
        <v>0</v>
      </c>
    </row>
    <row r="34" spans="2:10">
      <c r="B34" s="114" t="s">
        <v>409</v>
      </c>
      <c r="C34" s="114" t="s">
        <v>410</v>
      </c>
      <c r="D34" s="114" t="s">
        <v>420</v>
      </c>
      <c r="E34" s="114" t="s">
        <v>396</v>
      </c>
      <c r="F34" s="114" t="s">
        <v>397</v>
      </c>
      <c r="G34" s="114" t="s">
        <v>398</v>
      </c>
      <c r="H34" s="114" t="s">
        <v>398</v>
      </c>
      <c r="I34" s="113">
        <v>213020</v>
      </c>
      <c r="J34" s="113">
        <v>0</v>
      </c>
    </row>
    <row r="35" spans="2:10">
      <c r="B35" s="114" t="s">
        <v>409</v>
      </c>
      <c r="C35" s="114" t="s">
        <v>410</v>
      </c>
      <c r="D35" s="114" t="s">
        <v>420</v>
      </c>
      <c r="E35" s="114" t="s">
        <v>393</v>
      </c>
      <c r="F35" s="114" t="s">
        <v>397</v>
      </c>
      <c r="G35" s="114" t="s">
        <v>395</v>
      </c>
      <c r="H35" s="114" t="s">
        <v>422</v>
      </c>
      <c r="I35" s="113">
        <v>1925602</v>
      </c>
      <c r="J35" s="113">
        <v>0</v>
      </c>
    </row>
    <row r="36" spans="2:10">
      <c r="B36" s="114" t="s">
        <v>409</v>
      </c>
      <c r="C36" s="114" t="s">
        <v>410</v>
      </c>
      <c r="D36" s="114" t="s">
        <v>420</v>
      </c>
      <c r="E36" s="114" t="s">
        <v>393</v>
      </c>
      <c r="F36" s="114" t="s">
        <v>397</v>
      </c>
      <c r="G36" s="114" t="s">
        <v>395</v>
      </c>
      <c r="H36" s="114" t="s">
        <v>422</v>
      </c>
      <c r="I36" s="113">
        <v>2638488</v>
      </c>
      <c r="J36" s="113">
        <v>0</v>
      </c>
    </row>
    <row r="37" spans="2:10">
      <c r="B37" s="114" t="s">
        <v>409</v>
      </c>
      <c r="C37" s="114" t="s">
        <v>410</v>
      </c>
      <c r="D37" s="114" t="s">
        <v>420</v>
      </c>
      <c r="E37" s="114" t="s">
        <v>393</v>
      </c>
      <c r="F37" s="114" t="s">
        <v>397</v>
      </c>
      <c r="G37" s="114" t="s">
        <v>411</v>
      </c>
      <c r="H37" s="114" t="s">
        <v>429</v>
      </c>
      <c r="I37" s="113">
        <v>10725504</v>
      </c>
      <c r="J37" s="113">
        <v>0</v>
      </c>
    </row>
    <row r="38" spans="2:10">
      <c r="B38" s="114" t="s">
        <v>409</v>
      </c>
      <c r="C38" s="114" t="s">
        <v>410</v>
      </c>
      <c r="D38" s="114" t="s">
        <v>420</v>
      </c>
      <c r="E38" s="114" t="s">
        <v>393</v>
      </c>
      <c r="F38" s="114" t="s">
        <v>397</v>
      </c>
      <c r="G38" s="114" t="s">
        <v>411</v>
      </c>
      <c r="H38" s="114" t="s">
        <v>429</v>
      </c>
      <c r="I38" s="113">
        <v>12127516</v>
      </c>
      <c r="J38" s="113">
        <v>0</v>
      </c>
    </row>
    <row r="39" spans="2:10">
      <c r="B39" s="114" t="s">
        <v>409</v>
      </c>
      <c r="C39" s="114" t="s">
        <v>410</v>
      </c>
      <c r="D39" s="114" t="s">
        <v>420</v>
      </c>
      <c r="E39" s="114" t="s">
        <v>393</v>
      </c>
      <c r="F39" s="114" t="s">
        <v>399</v>
      </c>
      <c r="G39" s="114" t="s">
        <v>411</v>
      </c>
      <c r="H39" s="114" t="s">
        <v>429</v>
      </c>
      <c r="I39" s="113">
        <v>8000</v>
      </c>
      <c r="J39" s="113">
        <v>0</v>
      </c>
    </row>
    <row r="40" spans="2:10">
      <c r="B40" s="114" t="s">
        <v>409</v>
      </c>
      <c r="C40" s="114" t="s">
        <v>410</v>
      </c>
      <c r="D40" s="114" t="s">
        <v>420</v>
      </c>
      <c r="E40" s="114" t="s">
        <v>393</v>
      </c>
      <c r="F40" s="114" t="s">
        <v>399</v>
      </c>
      <c r="G40" s="114" t="s">
        <v>411</v>
      </c>
      <c r="H40" s="114" t="s">
        <v>429</v>
      </c>
      <c r="I40" s="113">
        <v>60100</v>
      </c>
      <c r="J40" s="113">
        <v>0</v>
      </c>
    </row>
    <row r="41" spans="2:10">
      <c r="B41" s="114" t="s">
        <v>409</v>
      </c>
      <c r="C41" s="114" t="s">
        <v>410</v>
      </c>
      <c r="D41" s="114" t="s">
        <v>420</v>
      </c>
      <c r="E41" s="114" t="s">
        <v>391</v>
      </c>
      <c r="F41" s="114" t="s">
        <v>392</v>
      </c>
      <c r="G41" s="114" t="s">
        <v>412</v>
      </c>
      <c r="H41" s="114" t="s">
        <v>421</v>
      </c>
      <c r="I41" s="113">
        <v>59400</v>
      </c>
      <c r="J41" s="113">
        <v>47520</v>
      </c>
    </row>
    <row r="42" spans="2:10">
      <c r="B42" s="114" t="s">
        <v>409</v>
      </c>
      <c r="C42" s="114" t="s">
        <v>410</v>
      </c>
      <c r="D42" s="114" t="s">
        <v>420</v>
      </c>
      <c r="E42" s="114" t="s">
        <v>391</v>
      </c>
      <c r="F42" s="114" t="s">
        <v>392</v>
      </c>
      <c r="G42" s="114" t="s">
        <v>412</v>
      </c>
      <c r="H42" s="114" t="s">
        <v>421</v>
      </c>
      <c r="I42" s="113">
        <v>103400</v>
      </c>
      <c r="J42" s="113">
        <v>82720</v>
      </c>
    </row>
  </sheetData>
  <phoneticPr fontId="5" type="noConversion"/>
  <conditionalFormatting sqref="B4:J42">
    <cfRule type="expression" dxfId="22" priority="1">
      <formula>AND(RIGHT($E4,2)="카드",$I4&gt;=200000)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3:K33"/>
  <sheetViews>
    <sheetView workbookViewId="0">
      <selection activeCell="B4" sqref="B4:K33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18" t="s">
        <v>430</v>
      </c>
      <c r="C3" s="118" t="s">
        <v>431</v>
      </c>
      <c r="D3" s="118" t="s">
        <v>432</v>
      </c>
      <c r="E3" s="118" t="s">
        <v>433</v>
      </c>
      <c r="F3" s="118" t="s">
        <v>434</v>
      </c>
      <c r="G3" s="118" t="s">
        <v>435</v>
      </c>
      <c r="H3" s="118" t="s">
        <v>174</v>
      </c>
      <c r="I3" s="118" t="s">
        <v>436</v>
      </c>
      <c r="J3" s="118" t="s">
        <v>437</v>
      </c>
      <c r="K3" s="118" t="s">
        <v>438</v>
      </c>
    </row>
    <row r="4" spans="2:11">
      <c r="B4" s="120" t="s">
        <v>439</v>
      </c>
      <c r="C4" s="120" t="s">
        <v>440</v>
      </c>
      <c r="D4" s="114" t="s">
        <v>441</v>
      </c>
      <c r="E4" s="114" t="s">
        <v>442</v>
      </c>
      <c r="F4" s="119">
        <v>43482</v>
      </c>
      <c r="G4" s="114">
        <v>2</v>
      </c>
      <c r="H4" s="114" t="s">
        <v>443</v>
      </c>
      <c r="I4" s="114" t="s">
        <v>444</v>
      </c>
      <c r="J4" s="116" t="s">
        <v>445</v>
      </c>
      <c r="K4" s="114" t="s">
        <v>446</v>
      </c>
    </row>
    <row r="5" spans="2:11">
      <c r="B5" s="120" t="s">
        <v>447</v>
      </c>
      <c r="C5" s="120" t="s">
        <v>448</v>
      </c>
      <c r="D5" s="114" t="s">
        <v>441</v>
      </c>
      <c r="E5" s="114" t="s">
        <v>442</v>
      </c>
      <c r="F5" s="119">
        <v>43486</v>
      </c>
      <c r="G5" s="114">
        <v>5</v>
      </c>
      <c r="H5" s="114" t="s">
        <v>449</v>
      </c>
      <c r="I5" s="114" t="s">
        <v>450</v>
      </c>
      <c r="J5" s="116" t="s">
        <v>445</v>
      </c>
      <c r="K5" s="114" t="s">
        <v>446</v>
      </c>
    </row>
    <row r="6" spans="2:11">
      <c r="B6" s="120" t="s">
        <v>451</v>
      </c>
      <c r="C6" s="120" t="s">
        <v>452</v>
      </c>
      <c r="D6" s="114" t="s">
        <v>441</v>
      </c>
      <c r="E6" s="114" t="s">
        <v>453</v>
      </c>
      <c r="F6" s="119">
        <v>43510</v>
      </c>
      <c r="G6" s="114">
        <v>4</v>
      </c>
      <c r="H6" s="114" t="s">
        <v>454</v>
      </c>
      <c r="I6" s="114" t="s">
        <v>455</v>
      </c>
      <c r="J6" s="116" t="s">
        <v>445</v>
      </c>
      <c r="K6" s="114" t="s">
        <v>446</v>
      </c>
    </row>
    <row r="7" spans="2:11">
      <c r="B7" s="120" t="s">
        <v>456</v>
      </c>
      <c r="C7" s="120" t="s">
        <v>457</v>
      </c>
      <c r="D7" s="114" t="s">
        <v>441</v>
      </c>
      <c r="E7" s="114" t="s">
        <v>442</v>
      </c>
      <c r="F7" s="119">
        <v>43536</v>
      </c>
      <c r="G7" s="114">
        <v>3</v>
      </c>
      <c r="H7" s="114" t="s">
        <v>458</v>
      </c>
      <c r="I7" s="114" t="s">
        <v>450</v>
      </c>
      <c r="J7" s="116" t="s">
        <v>445</v>
      </c>
      <c r="K7" s="114" t="s">
        <v>446</v>
      </c>
    </row>
    <row r="8" spans="2:11">
      <c r="B8" s="120" t="s">
        <v>459</v>
      </c>
      <c r="C8" s="120" t="s">
        <v>460</v>
      </c>
      <c r="D8" s="114" t="s">
        <v>441</v>
      </c>
      <c r="E8" s="114" t="s">
        <v>461</v>
      </c>
      <c r="F8" s="119">
        <v>43537</v>
      </c>
      <c r="G8" s="114">
        <v>5</v>
      </c>
      <c r="H8" s="114" t="s">
        <v>462</v>
      </c>
      <c r="I8" s="114" t="s">
        <v>455</v>
      </c>
      <c r="J8" s="116" t="s">
        <v>445</v>
      </c>
      <c r="K8" s="114" t="s">
        <v>446</v>
      </c>
    </row>
    <row r="9" spans="2:11">
      <c r="B9" s="120" t="s">
        <v>463</v>
      </c>
      <c r="C9" s="120" t="s">
        <v>464</v>
      </c>
      <c r="D9" s="114" t="s">
        <v>441</v>
      </c>
      <c r="E9" s="114" t="s">
        <v>442</v>
      </c>
      <c r="F9" s="119">
        <v>43543</v>
      </c>
      <c r="G9" s="114">
        <v>4</v>
      </c>
      <c r="H9" s="114" t="s">
        <v>465</v>
      </c>
      <c r="I9" s="114" t="s">
        <v>466</v>
      </c>
      <c r="J9" s="116" t="s">
        <v>445</v>
      </c>
      <c r="K9" s="114" t="s">
        <v>446</v>
      </c>
    </row>
    <row r="10" spans="2:11">
      <c r="B10" s="120" t="s">
        <v>467</v>
      </c>
      <c r="C10" s="120" t="s">
        <v>468</v>
      </c>
      <c r="D10" s="114" t="s">
        <v>441</v>
      </c>
      <c r="E10" s="114" t="s">
        <v>453</v>
      </c>
      <c r="F10" s="119">
        <v>43564</v>
      </c>
      <c r="G10" s="114">
        <v>2</v>
      </c>
      <c r="H10" s="114" t="s">
        <v>469</v>
      </c>
      <c r="I10" s="114" t="s">
        <v>444</v>
      </c>
      <c r="J10" s="116" t="s">
        <v>445</v>
      </c>
      <c r="K10" s="114" t="s">
        <v>446</v>
      </c>
    </row>
    <row r="11" spans="2:11">
      <c r="B11" s="120" t="s">
        <v>470</v>
      </c>
      <c r="C11" s="120" t="s">
        <v>471</v>
      </c>
      <c r="D11" s="114" t="s">
        <v>441</v>
      </c>
      <c r="E11" s="114" t="s">
        <v>472</v>
      </c>
      <c r="F11" s="119">
        <v>43571</v>
      </c>
      <c r="G11" s="114">
        <v>3</v>
      </c>
      <c r="H11" s="114" t="s">
        <v>473</v>
      </c>
      <c r="I11" s="114" t="s">
        <v>455</v>
      </c>
      <c r="J11" s="116" t="s">
        <v>445</v>
      </c>
      <c r="K11" s="114" t="s">
        <v>446</v>
      </c>
    </row>
    <row r="12" spans="2:11">
      <c r="B12" s="120" t="s">
        <v>474</v>
      </c>
      <c r="C12" s="120" t="s">
        <v>452</v>
      </c>
      <c r="D12" s="114" t="s">
        <v>475</v>
      </c>
      <c r="E12" s="114" t="s">
        <v>476</v>
      </c>
      <c r="F12" s="119">
        <v>43572</v>
      </c>
      <c r="G12" s="114">
        <v>4</v>
      </c>
      <c r="H12" s="114" t="s">
        <v>454</v>
      </c>
      <c r="I12" s="114" t="s">
        <v>455</v>
      </c>
      <c r="J12" s="116" t="s">
        <v>477</v>
      </c>
      <c r="K12" s="114" t="s">
        <v>478</v>
      </c>
    </row>
    <row r="13" spans="2:11">
      <c r="B13" s="120" t="s">
        <v>479</v>
      </c>
      <c r="C13" s="120" t="s">
        <v>448</v>
      </c>
      <c r="D13" s="114" t="s">
        <v>475</v>
      </c>
      <c r="E13" s="114" t="s">
        <v>461</v>
      </c>
      <c r="F13" s="119">
        <v>43599</v>
      </c>
      <c r="G13" s="114">
        <v>3</v>
      </c>
      <c r="H13" s="114" t="s">
        <v>449</v>
      </c>
      <c r="I13" s="114" t="s">
        <v>450</v>
      </c>
      <c r="J13" s="116" t="s">
        <v>477</v>
      </c>
      <c r="K13" s="114" t="s">
        <v>478</v>
      </c>
    </row>
    <row r="14" spans="2:11">
      <c r="B14" s="120" t="s">
        <v>480</v>
      </c>
      <c r="C14" s="120" t="s">
        <v>448</v>
      </c>
      <c r="D14" s="114" t="s">
        <v>475</v>
      </c>
      <c r="E14" s="114" t="s">
        <v>453</v>
      </c>
      <c r="F14" s="119">
        <v>43606</v>
      </c>
      <c r="G14" s="114">
        <v>2</v>
      </c>
      <c r="H14" s="114" t="s">
        <v>449</v>
      </c>
      <c r="I14" s="114" t="s">
        <v>450</v>
      </c>
      <c r="J14" s="116" t="s">
        <v>477</v>
      </c>
      <c r="K14" s="114" t="s">
        <v>478</v>
      </c>
    </row>
    <row r="15" spans="2:11">
      <c r="B15" s="120" t="s">
        <v>481</v>
      </c>
      <c r="C15" s="120" t="s">
        <v>440</v>
      </c>
      <c r="D15" s="114" t="s">
        <v>475</v>
      </c>
      <c r="E15" s="114" t="s">
        <v>472</v>
      </c>
      <c r="F15" s="119">
        <v>43607</v>
      </c>
      <c r="G15" s="114">
        <v>5</v>
      </c>
      <c r="H15" s="114" t="s">
        <v>443</v>
      </c>
      <c r="I15" s="114" t="s">
        <v>444</v>
      </c>
      <c r="J15" s="116" t="s">
        <v>477</v>
      </c>
      <c r="K15" s="114" t="s">
        <v>478</v>
      </c>
    </row>
    <row r="16" spans="2:11">
      <c r="B16" s="120" t="s">
        <v>482</v>
      </c>
      <c r="C16" s="120" t="s">
        <v>460</v>
      </c>
      <c r="D16" s="114" t="s">
        <v>483</v>
      </c>
      <c r="E16" s="114" t="s">
        <v>476</v>
      </c>
      <c r="F16" s="119">
        <v>43627</v>
      </c>
      <c r="G16" s="114">
        <v>4</v>
      </c>
      <c r="H16" s="114" t="s">
        <v>462</v>
      </c>
      <c r="I16" s="114" t="s">
        <v>455</v>
      </c>
      <c r="J16" s="116" t="s">
        <v>484</v>
      </c>
      <c r="K16" s="114" t="s">
        <v>485</v>
      </c>
    </row>
    <row r="17" spans="2:11">
      <c r="B17" s="120" t="s">
        <v>486</v>
      </c>
      <c r="C17" s="120" t="s">
        <v>464</v>
      </c>
      <c r="D17" s="114" t="s">
        <v>483</v>
      </c>
      <c r="E17" s="114" t="s">
        <v>461</v>
      </c>
      <c r="F17" s="119">
        <v>43634</v>
      </c>
      <c r="G17" s="114">
        <v>3</v>
      </c>
      <c r="H17" s="114" t="s">
        <v>465</v>
      </c>
      <c r="I17" s="114" t="s">
        <v>466</v>
      </c>
      <c r="J17" s="116" t="s">
        <v>484</v>
      </c>
      <c r="K17" s="114" t="s">
        <v>485</v>
      </c>
    </row>
    <row r="18" spans="2:11">
      <c r="B18" s="120" t="s">
        <v>487</v>
      </c>
      <c r="C18" s="120" t="s">
        <v>464</v>
      </c>
      <c r="D18" s="114" t="s">
        <v>483</v>
      </c>
      <c r="E18" s="114" t="s">
        <v>488</v>
      </c>
      <c r="F18" s="119">
        <v>43641</v>
      </c>
      <c r="G18" s="114">
        <v>2</v>
      </c>
      <c r="H18" s="114" t="s">
        <v>465</v>
      </c>
      <c r="I18" s="114" t="s">
        <v>466</v>
      </c>
      <c r="J18" s="116" t="s">
        <v>484</v>
      </c>
      <c r="K18" s="114" t="s">
        <v>485</v>
      </c>
    </row>
    <row r="19" spans="2:11">
      <c r="B19" s="120" t="s">
        <v>489</v>
      </c>
      <c r="C19" s="120" t="s">
        <v>471</v>
      </c>
      <c r="D19" s="114" t="s">
        <v>483</v>
      </c>
      <c r="E19" s="114" t="s">
        <v>476</v>
      </c>
      <c r="F19" s="119">
        <v>43655</v>
      </c>
      <c r="G19" s="114">
        <v>5</v>
      </c>
      <c r="H19" s="114" t="s">
        <v>473</v>
      </c>
      <c r="I19" s="114" t="s">
        <v>455</v>
      </c>
      <c r="J19" s="116" t="s">
        <v>484</v>
      </c>
      <c r="K19" s="114" t="s">
        <v>485</v>
      </c>
    </row>
    <row r="20" spans="2:11">
      <c r="B20" s="120" t="s">
        <v>490</v>
      </c>
      <c r="C20" s="120" t="s">
        <v>491</v>
      </c>
      <c r="D20" s="114" t="s">
        <v>483</v>
      </c>
      <c r="E20" s="114" t="s">
        <v>492</v>
      </c>
      <c r="F20" s="119">
        <v>43662</v>
      </c>
      <c r="G20" s="114">
        <v>4</v>
      </c>
      <c r="H20" s="114" t="s">
        <v>493</v>
      </c>
      <c r="I20" s="114" t="s">
        <v>466</v>
      </c>
      <c r="J20" s="116" t="s">
        <v>484</v>
      </c>
      <c r="K20" s="114" t="s">
        <v>485</v>
      </c>
    </row>
    <row r="21" spans="2:11">
      <c r="B21" s="120" t="s">
        <v>494</v>
      </c>
      <c r="C21" s="120" t="s">
        <v>495</v>
      </c>
      <c r="D21" s="114" t="s">
        <v>483</v>
      </c>
      <c r="E21" s="114" t="s">
        <v>476</v>
      </c>
      <c r="F21" s="119">
        <v>43663</v>
      </c>
      <c r="G21" s="114">
        <v>3</v>
      </c>
      <c r="H21" s="114" t="s">
        <v>496</v>
      </c>
      <c r="I21" s="114" t="s">
        <v>444</v>
      </c>
      <c r="J21" s="116" t="s">
        <v>484</v>
      </c>
      <c r="K21" s="114" t="s">
        <v>485</v>
      </c>
    </row>
    <row r="22" spans="2:11">
      <c r="B22" s="120" t="s">
        <v>497</v>
      </c>
      <c r="C22" s="120" t="s">
        <v>452</v>
      </c>
      <c r="D22" s="114" t="s">
        <v>483</v>
      </c>
      <c r="E22" s="114" t="s">
        <v>453</v>
      </c>
      <c r="F22" s="119">
        <v>43690</v>
      </c>
      <c r="G22" s="114">
        <v>4</v>
      </c>
      <c r="H22" s="114" t="s">
        <v>454</v>
      </c>
      <c r="I22" s="114" t="s">
        <v>455</v>
      </c>
      <c r="J22" s="116" t="s">
        <v>484</v>
      </c>
      <c r="K22" s="114" t="s">
        <v>485</v>
      </c>
    </row>
    <row r="23" spans="2:11">
      <c r="B23" s="120" t="s">
        <v>498</v>
      </c>
      <c r="C23" s="120" t="s">
        <v>448</v>
      </c>
      <c r="D23" s="114" t="s">
        <v>483</v>
      </c>
      <c r="E23" s="114" t="s">
        <v>472</v>
      </c>
      <c r="F23" s="119">
        <v>43718</v>
      </c>
      <c r="G23" s="114">
        <v>3</v>
      </c>
      <c r="H23" s="114" t="s">
        <v>449</v>
      </c>
      <c r="I23" s="114" t="s">
        <v>450</v>
      </c>
      <c r="J23" s="116" t="s">
        <v>484</v>
      </c>
      <c r="K23" s="114" t="s">
        <v>485</v>
      </c>
    </row>
    <row r="24" spans="2:11">
      <c r="B24" s="120" t="s">
        <v>499</v>
      </c>
      <c r="C24" s="120" t="s">
        <v>452</v>
      </c>
      <c r="D24" s="114" t="s">
        <v>500</v>
      </c>
      <c r="E24" s="114" t="s">
        <v>501</v>
      </c>
      <c r="F24" s="119">
        <v>43753</v>
      </c>
      <c r="G24" s="114">
        <v>2</v>
      </c>
      <c r="H24" s="114" t="s">
        <v>454</v>
      </c>
      <c r="I24" s="114" t="s">
        <v>455</v>
      </c>
      <c r="J24" s="116" t="s">
        <v>502</v>
      </c>
      <c r="K24" s="114" t="s">
        <v>503</v>
      </c>
    </row>
    <row r="25" spans="2:11">
      <c r="B25" s="120" t="s">
        <v>504</v>
      </c>
      <c r="C25" s="120" t="s">
        <v>457</v>
      </c>
      <c r="D25" s="114" t="s">
        <v>500</v>
      </c>
      <c r="E25" s="114" t="s">
        <v>501</v>
      </c>
      <c r="F25" s="119">
        <v>43760</v>
      </c>
      <c r="G25" s="114">
        <v>4</v>
      </c>
      <c r="H25" s="114" t="s">
        <v>458</v>
      </c>
      <c r="I25" s="114" t="s">
        <v>450</v>
      </c>
      <c r="J25" s="116" t="s">
        <v>502</v>
      </c>
      <c r="K25" s="114" t="s">
        <v>503</v>
      </c>
    </row>
    <row r="26" spans="2:11">
      <c r="B26" s="120" t="s">
        <v>505</v>
      </c>
      <c r="C26" s="120" t="s">
        <v>440</v>
      </c>
      <c r="D26" s="114" t="s">
        <v>500</v>
      </c>
      <c r="E26" s="114" t="s">
        <v>506</v>
      </c>
      <c r="F26" s="119">
        <v>43767</v>
      </c>
      <c r="G26" s="114">
        <v>3</v>
      </c>
      <c r="H26" s="114" t="s">
        <v>443</v>
      </c>
      <c r="I26" s="114" t="s">
        <v>444</v>
      </c>
      <c r="J26" s="116" t="s">
        <v>502</v>
      </c>
      <c r="K26" s="114" t="s">
        <v>503</v>
      </c>
    </row>
    <row r="27" spans="2:11">
      <c r="B27" s="120" t="s">
        <v>507</v>
      </c>
      <c r="C27" s="120" t="s">
        <v>464</v>
      </c>
      <c r="D27" s="114" t="s">
        <v>500</v>
      </c>
      <c r="E27" s="114" t="s">
        <v>506</v>
      </c>
      <c r="F27" s="119">
        <v>43781</v>
      </c>
      <c r="G27" s="114">
        <v>5</v>
      </c>
      <c r="H27" s="114" t="s">
        <v>465</v>
      </c>
      <c r="I27" s="114" t="s">
        <v>466</v>
      </c>
      <c r="J27" s="116" t="s">
        <v>502</v>
      </c>
      <c r="K27" s="114" t="s">
        <v>503</v>
      </c>
    </row>
    <row r="28" spans="2:11">
      <c r="B28" s="120" t="s">
        <v>508</v>
      </c>
      <c r="C28" s="120" t="s">
        <v>468</v>
      </c>
      <c r="D28" s="114" t="s">
        <v>509</v>
      </c>
      <c r="E28" s="114" t="s">
        <v>501</v>
      </c>
      <c r="F28" s="119">
        <v>43819</v>
      </c>
      <c r="G28" s="114">
        <v>4</v>
      </c>
      <c r="H28" s="114" t="s">
        <v>469</v>
      </c>
      <c r="I28" s="114" t="s">
        <v>444</v>
      </c>
      <c r="J28" s="116" t="s">
        <v>510</v>
      </c>
      <c r="K28" s="114" t="s">
        <v>511</v>
      </c>
    </row>
    <row r="29" spans="2:11">
      <c r="B29" s="120" t="s">
        <v>512</v>
      </c>
      <c r="C29" s="120" t="s">
        <v>471</v>
      </c>
      <c r="D29" s="114" t="s">
        <v>509</v>
      </c>
      <c r="E29" s="114" t="s">
        <v>506</v>
      </c>
      <c r="F29" s="119">
        <v>43809</v>
      </c>
      <c r="G29" s="114">
        <v>3</v>
      </c>
      <c r="H29" s="114" t="s">
        <v>473</v>
      </c>
      <c r="I29" s="114" t="s">
        <v>455</v>
      </c>
      <c r="J29" s="116" t="s">
        <v>510</v>
      </c>
      <c r="K29" s="114" t="s">
        <v>511</v>
      </c>
    </row>
    <row r="30" spans="2:11">
      <c r="B30" s="120" t="s">
        <v>513</v>
      </c>
      <c r="C30" s="120" t="s">
        <v>448</v>
      </c>
      <c r="D30" s="114" t="s">
        <v>509</v>
      </c>
      <c r="E30" s="114" t="s">
        <v>506</v>
      </c>
      <c r="F30" s="119">
        <v>43816</v>
      </c>
      <c r="G30" s="114">
        <v>2</v>
      </c>
      <c r="H30" s="114" t="s">
        <v>449</v>
      </c>
      <c r="I30" s="114" t="s">
        <v>450</v>
      </c>
      <c r="J30" s="116" t="s">
        <v>510</v>
      </c>
      <c r="K30" s="114" t="s">
        <v>511</v>
      </c>
    </row>
    <row r="31" spans="2:11">
      <c r="B31" s="120" t="s">
        <v>514</v>
      </c>
      <c r="C31" s="120" t="s">
        <v>452</v>
      </c>
      <c r="D31" s="114" t="s">
        <v>509</v>
      </c>
      <c r="E31" s="114" t="s">
        <v>501</v>
      </c>
      <c r="F31" s="119">
        <v>43817</v>
      </c>
      <c r="G31" s="114">
        <v>4</v>
      </c>
      <c r="H31" s="114" t="s">
        <v>454</v>
      </c>
      <c r="I31" s="114" t="s">
        <v>455</v>
      </c>
      <c r="J31" s="116" t="s">
        <v>510</v>
      </c>
      <c r="K31" s="114" t="s">
        <v>511</v>
      </c>
    </row>
    <row r="32" spans="2:11">
      <c r="B32" s="120" t="s">
        <v>515</v>
      </c>
      <c r="C32" s="120" t="s">
        <v>516</v>
      </c>
      <c r="D32" s="114" t="s">
        <v>509</v>
      </c>
      <c r="E32" s="114" t="s">
        <v>501</v>
      </c>
      <c r="F32" s="119">
        <v>43823</v>
      </c>
      <c r="G32" s="114">
        <v>3</v>
      </c>
      <c r="H32" s="114" t="s">
        <v>517</v>
      </c>
      <c r="I32" s="114" t="s">
        <v>450</v>
      </c>
      <c r="J32" s="116" t="s">
        <v>510</v>
      </c>
      <c r="K32" s="114" t="s">
        <v>511</v>
      </c>
    </row>
    <row r="33" spans="2:11">
      <c r="B33" s="120" t="s">
        <v>518</v>
      </c>
      <c r="C33" s="120" t="s">
        <v>464</v>
      </c>
      <c r="D33" s="114" t="s">
        <v>509</v>
      </c>
      <c r="E33" s="114" t="s">
        <v>506</v>
      </c>
      <c r="F33" s="119">
        <v>43824</v>
      </c>
      <c r="G33" s="114">
        <v>2</v>
      </c>
      <c r="H33" s="114" t="s">
        <v>465</v>
      </c>
      <c r="I33" s="114" t="s">
        <v>466</v>
      </c>
      <c r="J33" s="116" t="s">
        <v>510</v>
      </c>
      <c r="K33" s="114" t="s">
        <v>511</v>
      </c>
    </row>
  </sheetData>
  <phoneticPr fontId="5" type="noConversion"/>
  <conditionalFormatting sqref="B4:K33">
    <cfRule type="expression" dxfId="11" priority="1">
      <formula>OR(WEEKDAY($F4)=4,WEEKDAY($F4)=6)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B3:K33"/>
  <sheetViews>
    <sheetView topLeftCell="B1" workbookViewId="0">
      <selection activeCell="L1" sqref="L1"/>
    </sheetView>
  </sheetViews>
  <sheetFormatPr defaultRowHeight="16.899999999999999"/>
  <cols>
    <col min="1" max="1" width="2.5625" customWidth="1"/>
    <col min="2" max="2" width="8.25" bestFit="1" customWidth="1"/>
    <col min="3" max="3" width="11.125" customWidth="1"/>
    <col min="4" max="4" width="8.25" bestFit="1" customWidth="1"/>
    <col min="5" max="5" width="12.6875" bestFit="1" customWidth="1"/>
    <col min="6" max="6" width="10.5625" bestFit="1" customWidth="1"/>
    <col min="9" max="9" width="10.0625" bestFit="1" customWidth="1"/>
    <col min="10" max="10" width="20.9375" bestFit="1" customWidth="1"/>
    <col min="11" max="11" width="12.6875" bestFit="1" customWidth="1"/>
  </cols>
  <sheetData>
    <row r="3" spans="2:11">
      <c r="B3" s="118" t="s">
        <v>430</v>
      </c>
      <c r="C3" s="118" t="s">
        <v>431</v>
      </c>
      <c r="D3" s="118" t="s">
        <v>432</v>
      </c>
      <c r="E3" s="118" t="s">
        <v>433</v>
      </c>
      <c r="F3" s="118" t="s">
        <v>434</v>
      </c>
      <c r="G3" s="118" t="s">
        <v>435</v>
      </c>
      <c r="H3" s="118" t="s">
        <v>174</v>
      </c>
      <c r="I3" s="118" t="s">
        <v>436</v>
      </c>
      <c r="J3" s="118" t="s">
        <v>437</v>
      </c>
      <c r="K3" s="118" t="s">
        <v>438</v>
      </c>
    </row>
    <row r="4" spans="2:11">
      <c r="B4" s="120" t="s">
        <v>439</v>
      </c>
      <c r="C4" s="120" t="s">
        <v>440</v>
      </c>
      <c r="D4" s="114" t="s">
        <v>441</v>
      </c>
      <c r="E4" s="114" t="s">
        <v>442</v>
      </c>
      <c r="F4" s="119">
        <v>43482</v>
      </c>
      <c r="G4" s="114">
        <v>2</v>
      </c>
      <c r="H4" s="114" t="s">
        <v>443</v>
      </c>
      <c r="I4" s="114" t="s">
        <v>444</v>
      </c>
      <c r="J4" s="116" t="s">
        <v>445</v>
      </c>
      <c r="K4" s="114" t="s">
        <v>446</v>
      </c>
    </row>
    <row r="5" spans="2:11">
      <c r="B5" s="120" t="s">
        <v>447</v>
      </c>
      <c r="C5" s="120" t="s">
        <v>448</v>
      </c>
      <c r="D5" s="114" t="s">
        <v>441</v>
      </c>
      <c r="E5" s="114" t="s">
        <v>442</v>
      </c>
      <c r="F5" s="119">
        <v>43486</v>
      </c>
      <c r="G5" s="114">
        <v>5</v>
      </c>
      <c r="H5" s="114" t="s">
        <v>449</v>
      </c>
      <c r="I5" s="114" t="s">
        <v>450</v>
      </c>
      <c r="J5" s="116" t="s">
        <v>445</v>
      </c>
      <c r="K5" s="114" t="s">
        <v>446</v>
      </c>
    </row>
    <row r="6" spans="2:11">
      <c r="B6" s="120" t="s">
        <v>451</v>
      </c>
      <c r="C6" s="120" t="s">
        <v>452</v>
      </c>
      <c r="D6" s="114" t="s">
        <v>441</v>
      </c>
      <c r="E6" s="114" t="s">
        <v>453</v>
      </c>
      <c r="F6" s="119">
        <v>43510</v>
      </c>
      <c r="G6" s="114">
        <v>4</v>
      </c>
      <c r="H6" s="114" t="s">
        <v>454</v>
      </c>
      <c r="I6" s="114" t="s">
        <v>455</v>
      </c>
      <c r="J6" s="116" t="s">
        <v>445</v>
      </c>
      <c r="K6" s="114" t="s">
        <v>446</v>
      </c>
    </row>
    <row r="7" spans="2:11">
      <c r="B7" s="120" t="s">
        <v>456</v>
      </c>
      <c r="C7" s="120" t="s">
        <v>457</v>
      </c>
      <c r="D7" s="114" t="s">
        <v>441</v>
      </c>
      <c r="E7" s="114" t="s">
        <v>442</v>
      </c>
      <c r="F7" s="119">
        <v>43536</v>
      </c>
      <c r="G7" s="114">
        <v>3</v>
      </c>
      <c r="H7" s="114" t="s">
        <v>458</v>
      </c>
      <c r="I7" s="114" t="s">
        <v>450</v>
      </c>
      <c r="J7" s="116" t="s">
        <v>445</v>
      </c>
      <c r="K7" s="114" t="s">
        <v>446</v>
      </c>
    </row>
    <row r="8" spans="2:11">
      <c r="B8" s="120" t="s">
        <v>459</v>
      </c>
      <c r="C8" s="120" t="s">
        <v>460</v>
      </c>
      <c r="D8" s="114" t="s">
        <v>441</v>
      </c>
      <c r="E8" s="114" t="s">
        <v>461</v>
      </c>
      <c r="F8" s="119">
        <v>43537</v>
      </c>
      <c r="G8" s="114">
        <v>5</v>
      </c>
      <c r="H8" s="114" t="s">
        <v>462</v>
      </c>
      <c r="I8" s="114" t="s">
        <v>455</v>
      </c>
      <c r="J8" s="116" t="s">
        <v>445</v>
      </c>
      <c r="K8" s="114" t="s">
        <v>446</v>
      </c>
    </row>
    <row r="9" spans="2:11">
      <c r="B9" s="120" t="s">
        <v>463</v>
      </c>
      <c r="C9" s="120" t="s">
        <v>464</v>
      </c>
      <c r="D9" s="114" t="s">
        <v>441</v>
      </c>
      <c r="E9" s="114" t="s">
        <v>442</v>
      </c>
      <c r="F9" s="119">
        <v>43543</v>
      </c>
      <c r="G9" s="114">
        <v>4</v>
      </c>
      <c r="H9" s="114" t="s">
        <v>465</v>
      </c>
      <c r="I9" s="114" t="s">
        <v>466</v>
      </c>
      <c r="J9" s="116" t="s">
        <v>445</v>
      </c>
      <c r="K9" s="114" t="s">
        <v>446</v>
      </c>
    </row>
    <row r="10" spans="2:11">
      <c r="B10" s="120" t="s">
        <v>467</v>
      </c>
      <c r="C10" s="120" t="s">
        <v>468</v>
      </c>
      <c r="D10" s="114" t="s">
        <v>441</v>
      </c>
      <c r="E10" s="114" t="s">
        <v>453</v>
      </c>
      <c r="F10" s="119">
        <v>43564</v>
      </c>
      <c r="G10" s="114">
        <v>2</v>
      </c>
      <c r="H10" s="114" t="s">
        <v>469</v>
      </c>
      <c r="I10" s="114" t="s">
        <v>444</v>
      </c>
      <c r="J10" s="116" t="s">
        <v>445</v>
      </c>
      <c r="K10" s="114" t="s">
        <v>446</v>
      </c>
    </row>
    <row r="11" spans="2:11">
      <c r="B11" s="120" t="s">
        <v>470</v>
      </c>
      <c r="C11" s="120" t="s">
        <v>471</v>
      </c>
      <c r="D11" s="114" t="s">
        <v>441</v>
      </c>
      <c r="E11" s="114" t="s">
        <v>472</v>
      </c>
      <c r="F11" s="119">
        <v>43571</v>
      </c>
      <c r="G11" s="114">
        <v>3</v>
      </c>
      <c r="H11" s="114" t="s">
        <v>473</v>
      </c>
      <c r="I11" s="114" t="s">
        <v>455</v>
      </c>
      <c r="J11" s="116" t="s">
        <v>445</v>
      </c>
      <c r="K11" s="114" t="s">
        <v>446</v>
      </c>
    </row>
    <row r="12" spans="2:11">
      <c r="B12" s="120" t="s">
        <v>474</v>
      </c>
      <c r="C12" s="120" t="s">
        <v>452</v>
      </c>
      <c r="D12" s="114" t="s">
        <v>475</v>
      </c>
      <c r="E12" s="114" t="s">
        <v>476</v>
      </c>
      <c r="F12" s="119">
        <v>43572</v>
      </c>
      <c r="G12" s="114">
        <v>4</v>
      </c>
      <c r="H12" s="114" t="s">
        <v>454</v>
      </c>
      <c r="I12" s="114" t="s">
        <v>455</v>
      </c>
      <c r="J12" s="116" t="s">
        <v>477</v>
      </c>
      <c r="K12" s="114" t="s">
        <v>478</v>
      </c>
    </row>
    <row r="13" spans="2:11">
      <c r="B13" s="120" t="s">
        <v>479</v>
      </c>
      <c r="C13" s="120" t="s">
        <v>448</v>
      </c>
      <c r="D13" s="114" t="s">
        <v>475</v>
      </c>
      <c r="E13" s="114" t="s">
        <v>461</v>
      </c>
      <c r="F13" s="119">
        <v>43599</v>
      </c>
      <c r="G13" s="114">
        <v>3</v>
      </c>
      <c r="H13" s="114" t="s">
        <v>449</v>
      </c>
      <c r="I13" s="114" t="s">
        <v>450</v>
      </c>
      <c r="J13" s="116" t="s">
        <v>477</v>
      </c>
      <c r="K13" s="114" t="s">
        <v>478</v>
      </c>
    </row>
    <row r="14" spans="2:11">
      <c r="B14" s="120" t="s">
        <v>480</v>
      </c>
      <c r="C14" s="120" t="s">
        <v>448</v>
      </c>
      <c r="D14" s="114" t="s">
        <v>475</v>
      </c>
      <c r="E14" s="114" t="s">
        <v>453</v>
      </c>
      <c r="F14" s="119">
        <v>43606</v>
      </c>
      <c r="G14" s="114">
        <v>2</v>
      </c>
      <c r="H14" s="114" t="s">
        <v>449</v>
      </c>
      <c r="I14" s="114" t="s">
        <v>450</v>
      </c>
      <c r="J14" s="116" t="s">
        <v>477</v>
      </c>
      <c r="K14" s="114" t="s">
        <v>478</v>
      </c>
    </row>
    <row r="15" spans="2:11">
      <c r="B15" s="120" t="s">
        <v>481</v>
      </c>
      <c r="C15" s="120" t="s">
        <v>440</v>
      </c>
      <c r="D15" s="114" t="s">
        <v>475</v>
      </c>
      <c r="E15" s="114" t="s">
        <v>472</v>
      </c>
      <c r="F15" s="119">
        <v>43607</v>
      </c>
      <c r="G15" s="114">
        <v>5</v>
      </c>
      <c r="H15" s="114" t="s">
        <v>443</v>
      </c>
      <c r="I15" s="114" t="s">
        <v>444</v>
      </c>
      <c r="J15" s="116" t="s">
        <v>477</v>
      </c>
      <c r="K15" s="114" t="s">
        <v>478</v>
      </c>
    </row>
    <row r="16" spans="2:11">
      <c r="B16" s="120" t="s">
        <v>482</v>
      </c>
      <c r="C16" s="120" t="s">
        <v>460</v>
      </c>
      <c r="D16" s="114" t="s">
        <v>483</v>
      </c>
      <c r="E16" s="114" t="s">
        <v>476</v>
      </c>
      <c r="F16" s="119">
        <v>43627</v>
      </c>
      <c r="G16" s="114">
        <v>4</v>
      </c>
      <c r="H16" s="114" t="s">
        <v>462</v>
      </c>
      <c r="I16" s="114" t="s">
        <v>455</v>
      </c>
      <c r="J16" s="116" t="s">
        <v>484</v>
      </c>
      <c r="K16" s="114" t="s">
        <v>485</v>
      </c>
    </row>
    <row r="17" spans="2:11">
      <c r="B17" s="120" t="s">
        <v>486</v>
      </c>
      <c r="C17" s="120" t="s">
        <v>464</v>
      </c>
      <c r="D17" s="114" t="s">
        <v>483</v>
      </c>
      <c r="E17" s="114" t="s">
        <v>461</v>
      </c>
      <c r="F17" s="119">
        <v>43634</v>
      </c>
      <c r="G17" s="114">
        <v>3</v>
      </c>
      <c r="H17" s="114" t="s">
        <v>465</v>
      </c>
      <c r="I17" s="114" t="s">
        <v>466</v>
      </c>
      <c r="J17" s="116" t="s">
        <v>484</v>
      </c>
      <c r="K17" s="114" t="s">
        <v>485</v>
      </c>
    </row>
    <row r="18" spans="2:11">
      <c r="B18" s="120" t="s">
        <v>487</v>
      </c>
      <c r="C18" s="120" t="s">
        <v>464</v>
      </c>
      <c r="D18" s="114" t="s">
        <v>483</v>
      </c>
      <c r="E18" s="114" t="s">
        <v>488</v>
      </c>
      <c r="F18" s="119">
        <v>43641</v>
      </c>
      <c r="G18" s="114">
        <v>2</v>
      </c>
      <c r="H18" s="114" t="s">
        <v>465</v>
      </c>
      <c r="I18" s="114" t="s">
        <v>466</v>
      </c>
      <c r="J18" s="116" t="s">
        <v>484</v>
      </c>
      <c r="K18" s="114" t="s">
        <v>485</v>
      </c>
    </row>
    <row r="19" spans="2:11">
      <c r="B19" s="120" t="s">
        <v>489</v>
      </c>
      <c r="C19" s="120" t="s">
        <v>471</v>
      </c>
      <c r="D19" s="114" t="s">
        <v>483</v>
      </c>
      <c r="E19" s="114" t="s">
        <v>476</v>
      </c>
      <c r="F19" s="119">
        <v>43655</v>
      </c>
      <c r="G19" s="114">
        <v>5</v>
      </c>
      <c r="H19" s="114" t="s">
        <v>473</v>
      </c>
      <c r="I19" s="114" t="s">
        <v>455</v>
      </c>
      <c r="J19" s="116" t="s">
        <v>484</v>
      </c>
      <c r="K19" s="114" t="s">
        <v>485</v>
      </c>
    </row>
    <row r="20" spans="2:11">
      <c r="B20" s="120" t="s">
        <v>490</v>
      </c>
      <c r="C20" s="120" t="s">
        <v>491</v>
      </c>
      <c r="D20" s="114" t="s">
        <v>483</v>
      </c>
      <c r="E20" s="114" t="s">
        <v>492</v>
      </c>
      <c r="F20" s="119">
        <v>43662</v>
      </c>
      <c r="G20" s="114">
        <v>4</v>
      </c>
      <c r="H20" s="114" t="s">
        <v>493</v>
      </c>
      <c r="I20" s="114" t="s">
        <v>466</v>
      </c>
      <c r="J20" s="116" t="s">
        <v>484</v>
      </c>
      <c r="K20" s="114" t="s">
        <v>485</v>
      </c>
    </row>
    <row r="21" spans="2:11">
      <c r="B21" s="120" t="s">
        <v>494</v>
      </c>
      <c r="C21" s="120" t="s">
        <v>495</v>
      </c>
      <c r="D21" s="114" t="s">
        <v>483</v>
      </c>
      <c r="E21" s="114" t="s">
        <v>476</v>
      </c>
      <c r="F21" s="119">
        <v>43663</v>
      </c>
      <c r="G21" s="114">
        <v>3</v>
      </c>
      <c r="H21" s="114" t="s">
        <v>496</v>
      </c>
      <c r="I21" s="114" t="s">
        <v>444</v>
      </c>
      <c r="J21" s="116" t="s">
        <v>484</v>
      </c>
      <c r="K21" s="114" t="s">
        <v>485</v>
      </c>
    </row>
    <row r="22" spans="2:11">
      <c r="B22" s="120" t="s">
        <v>497</v>
      </c>
      <c r="C22" s="120" t="s">
        <v>452</v>
      </c>
      <c r="D22" s="114" t="s">
        <v>483</v>
      </c>
      <c r="E22" s="114" t="s">
        <v>453</v>
      </c>
      <c r="F22" s="119">
        <v>43690</v>
      </c>
      <c r="G22" s="114">
        <v>4</v>
      </c>
      <c r="H22" s="114" t="s">
        <v>454</v>
      </c>
      <c r="I22" s="114" t="s">
        <v>455</v>
      </c>
      <c r="J22" s="116" t="s">
        <v>484</v>
      </c>
      <c r="K22" s="114" t="s">
        <v>485</v>
      </c>
    </row>
    <row r="23" spans="2:11">
      <c r="B23" s="120" t="s">
        <v>498</v>
      </c>
      <c r="C23" s="120" t="s">
        <v>448</v>
      </c>
      <c r="D23" s="114" t="s">
        <v>483</v>
      </c>
      <c r="E23" s="114" t="s">
        <v>472</v>
      </c>
      <c r="F23" s="119">
        <v>43718</v>
      </c>
      <c r="G23" s="114">
        <v>3</v>
      </c>
      <c r="H23" s="114" t="s">
        <v>449</v>
      </c>
      <c r="I23" s="114" t="s">
        <v>450</v>
      </c>
      <c r="J23" s="116" t="s">
        <v>484</v>
      </c>
      <c r="K23" s="114" t="s">
        <v>485</v>
      </c>
    </row>
    <row r="24" spans="2:11">
      <c r="B24" s="120" t="s">
        <v>499</v>
      </c>
      <c r="C24" s="120" t="s">
        <v>452</v>
      </c>
      <c r="D24" s="114" t="s">
        <v>500</v>
      </c>
      <c r="E24" s="114" t="s">
        <v>501</v>
      </c>
      <c r="F24" s="119">
        <v>43753</v>
      </c>
      <c r="G24" s="114">
        <v>2</v>
      </c>
      <c r="H24" s="114" t="s">
        <v>454</v>
      </c>
      <c r="I24" s="114" t="s">
        <v>455</v>
      </c>
      <c r="J24" s="116" t="s">
        <v>502</v>
      </c>
      <c r="K24" s="114" t="s">
        <v>503</v>
      </c>
    </row>
    <row r="25" spans="2:11">
      <c r="B25" s="120" t="s">
        <v>504</v>
      </c>
      <c r="C25" s="120" t="s">
        <v>457</v>
      </c>
      <c r="D25" s="114" t="s">
        <v>500</v>
      </c>
      <c r="E25" s="114" t="s">
        <v>501</v>
      </c>
      <c r="F25" s="119">
        <v>43760</v>
      </c>
      <c r="G25" s="114">
        <v>4</v>
      </c>
      <c r="H25" s="114" t="s">
        <v>458</v>
      </c>
      <c r="I25" s="114" t="s">
        <v>450</v>
      </c>
      <c r="J25" s="116" t="s">
        <v>502</v>
      </c>
      <c r="K25" s="114" t="s">
        <v>503</v>
      </c>
    </row>
    <row r="26" spans="2:11">
      <c r="B26" s="120" t="s">
        <v>505</v>
      </c>
      <c r="C26" s="120" t="s">
        <v>440</v>
      </c>
      <c r="D26" s="114" t="s">
        <v>500</v>
      </c>
      <c r="E26" s="114" t="s">
        <v>506</v>
      </c>
      <c r="F26" s="119">
        <v>43767</v>
      </c>
      <c r="G26" s="114">
        <v>3</v>
      </c>
      <c r="H26" s="114" t="s">
        <v>443</v>
      </c>
      <c r="I26" s="114" t="s">
        <v>444</v>
      </c>
      <c r="J26" s="116" t="s">
        <v>502</v>
      </c>
      <c r="K26" s="114" t="s">
        <v>503</v>
      </c>
    </row>
    <row r="27" spans="2:11">
      <c r="B27" s="120" t="s">
        <v>507</v>
      </c>
      <c r="C27" s="120" t="s">
        <v>464</v>
      </c>
      <c r="D27" s="114" t="s">
        <v>500</v>
      </c>
      <c r="E27" s="114" t="s">
        <v>506</v>
      </c>
      <c r="F27" s="119">
        <v>43781</v>
      </c>
      <c r="G27" s="114">
        <v>5</v>
      </c>
      <c r="H27" s="114" t="s">
        <v>465</v>
      </c>
      <c r="I27" s="114" t="s">
        <v>466</v>
      </c>
      <c r="J27" s="116" t="s">
        <v>502</v>
      </c>
      <c r="K27" s="114" t="s">
        <v>503</v>
      </c>
    </row>
    <row r="28" spans="2:11">
      <c r="B28" s="120" t="s">
        <v>508</v>
      </c>
      <c r="C28" s="120" t="s">
        <v>468</v>
      </c>
      <c r="D28" s="114" t="s">
        <v>509</v>
      </c>
      <c r="E28" s="114" t="s">
        <v>501</v>
      </c>
      <c r="F28" s="119">
        <v>43819</v>
      </c>
      <c r="G28" s="114">
        <v>4</v>
      </c>
      <c r="H28" s="114" t="s">
        <v>469</v>
      </c>
      <c r="I28" s="114" t="s">
        <v>444</v>
      </c>
      <c r="J28" s="116" t="s">
        <v>510</v>
      </c>
      <c r="K28" s="114" t="s">
        <v>511</v>
      </c>
    </row>
    <row r="29" spans="2:11">
      <c r="B29" s="120" t="s">
        <v>512</v>
      </c>
      <c r="C29" s="120" t="s">
        <v>471</v>
      </c>
      <c r="D29" s="114" t="s">
        <v>509</v>
      </c>
      <c r="E29" s="114" t="s">
        <v>506</v>
      </c>
      <c r="F29" s="119">
        <v>43809</v>
      </c>
      <c r="G29" s="114">
        <v>3</v>
      </c>
      <c r="H29" s="114" t="s">
        <v>473</v>
      </c>
      <c r="I29" s="114" t="s">
        <v>455</v>
      </c>
      <c r="J29" s="116" t="s">
        <v>510</v>
      </c>
      <c r="K29" s="114" t="s">
        <v>511</v>
      </c>
    </row>
    <row r="30" spans="2:11">
      <c r="B30" s="120" t="s">
        <v>513</v>
      </c>
      <c r="C30" s="120" t="s">
        <v>448</v>
      </c>
      <c r="D30" s="114" t="s">
        <v>509</v>
      </c>
      <c r="E30" s="114" t="s">
        <v>506</v>
      </c>
      <c r="F30" s="119">
        <v>43816</v>
      </c>
      <c r="G30" s="114">
        <v>2</v>
      </c>
      <c r="H30" s="114" t="s">
        <v>449</v>
      </c>
      <c r="I30" s="114" t="s">
        <v>450</v>
      </c>
      <c r="J30" s="116" t="s">
        <v>510</v>
      </c>
      <c r="K30" s="114" t="s">
        <v>511</v>
      </c>
    </row>
    <row r="31" spans="2:11">
      <c r="B31" s="120" t="s">
        <v>514</v>
      </c>
      <c r="C31" s="120" t="s">
        <v>452</v>
      </c>
      <c r="D31" s="114" t="s">
        <v>509</v>
      </c>
      <c r="E31" s="114" t="s">
        <v>501</v>
      </c>
      <c r="F31" s="119">
        <v>43817</v>
      </c>
      <c r="G31" s="114">
        <v>4</v>
      </c>
      <c r="H31" s="114" t="s">
        <v>454</v>
      </c>
      <c r="I31" s="114" t="s">
        <v>455</v>
      </c>
      <c r="J31" s="116" t="s">
        <v>510</v>
      </c>
      <c r="K31" s="114" t="s">
        <v>511</v>
      </c>
    </row>
    <row r="32" spans="2:11">
      <c r="B32" s="120" t="s">
        <v>515</v>
      </c>
      <c r="C32" s="120" t="s">
        <v>516</v>
      </c>
      <c r="D32" s="114" t="s">
        <v>509</v>
      </c>
      <c r="E32" s="114" t="s">
        <v>501</v>
      </c>
      <c r="F32" s="119">
        <v>43823</v>
      </c>
      <c r="G32" s="114">
        <v>3</v>
      </c>
      <c r="H32" s="114" t="s">
        <v>517</v>
      </c>
      <c r="I32" s="114" t="s">
        <v>450</v>
      </c>
      <c r="J32" s="116" t="s">
        <v>510</v>
      </c>
      <c r="K32" s="114" t="s">
        <v>511</v>
      </c>
    </row>
    <row r="33" spans="2:11">
      <c r="B33" s="120" t="s">
        <v>518</v>
      </c>
      <c r="C33" s="120" t="s">
        <v>464</v>
      </c>
      <c r="D33" s="114" t="s">
        <v>509</v>
      </c>
      <c r="E33" s="114" t="s">
        <v>506</v>
      </c>
      <c r="F33" s="119">
        <v>43824</v>
      </c>
      <c r="G33" s="114">
        <v>2</v>
      </c>
      <c r="H33" s="114" t="s">
        <v>465</v>
      </c>
      <c r="I33" s="114" t="s">
        <v>466</v>
      </c>
      <c r="J33" s="116" t="s">
        <v>510</v>
      </c>
      <c r="K33" s="114" t="s">
        <v>511</v>
      </c>
    </row>
  </sheetData>
  <phoneticPr fontId="5" type="noConversion"/>
  <conditionalFormatting sqref="B4:K33">
    <cfRule type="expression" dxfId="21" priority="1">
      <formula>OR(WEEKDAY($F4)=5,WEEKDAY($F4)=7)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2:J24"/>
  <sheetViews>
    <sheetView workbookViewId="0">
      <selection activeCell="K1" sqref="K1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</row>
    <row r="3" spans="2:10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</row>
    <row r="4" spans="2:10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0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</row>
    <row r="6" spans="2:10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</row>
    <row r="7" spans="2:10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</row>
    <row r="8" spans="2:10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0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0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0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0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0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0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0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0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conditionalFormatting sqref="B3:J24">
    <cfRule type="expression" dxfId="9" priority="1">
      <formula>OR(_xlfn.RANK.EQ($J3,$J$3:$J$24,0)&lt;=3,_xlfn.RANK.EQ($J3,$J$3:$J$24,1)&lt;=3)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2:J24"/>
  <sheetViews>
    <sheetView workbookViewId="0">
      <selection activeCell="K1" sqref="K1"/>
    </sheetView>
  </sheetViews>
  <sheetFormatPr defaultRowHeight="16.899999999999999"/>
  <cols>
    <col min="1" max="1" width="2.5625" customWidth="1"/>
    <col min="3" max="3" width="12" bestFit="1" customWidth="1"/>
    <col min="6" max="6" width="9.75" bestFit="1" customWidth="1"/>
  </cols>
  <sheetData>
    <row r="2" spans="2:10">
      <c r="B2" s="114" t="s">
        <v>519</v>
      </c>
      <c r="C2" s="114" t="s">
        <v>520</v>
      </c>
      <c r="D2" s="114" t="s">
        <v>521</v>
      </c>
      <c r="E2" s="114" t="s">
        <v>522</v>
      </c>
      <c r="F2" s="114" t="s">
        <v>523</v>
      </c>
      <c r="G2" s="114" t="s">
        <v>524</v>
      </c>
      <c r="H2" s="114" t="s">
        <v>525</v>
      </c>
      <c r="I2" s="114" t="s">
        <v>526</v>
      </c>
      <c r="J2" s="114" t="s">
        <v>527</v>
      </c>
    </row>
    <row r="3" spans="2:10">
      <c r="B3" s="114" t="s">
        <v>528</v>
      </c>
      <c r="C3" s="114" t="s">
        <v>529</v>
      </c>
      <c r="D3" s="114" t="s">
        <v>530</v>
      </c>
      <c r="E3" s="114" t="s">
        <v>531</v>
      </c>
      <c r="F3" s="114" t="s">
        <v>532</v>
      </c>
      <c r="G3" s="114">
        <v>1000</v>
      </c>
      <c r="H3" s="114" t="s">
        <v>533</v>
      </c>
      <c r="I3" s="114" t="s">
        <v>534</v>
      </c>
      <c r="J3" s="121">
        <v>45000</v>
      </c>
    </row>
    <row r="4" spans="2:10">
      <c r="B4" s="114" t="s">
        <v>535</v>
      </c>
      <c r="C4" s="114" t="s">
        <v>536</v>
      </c>
      <c r="D4" s="114" t="s">
        <v>530</v>
      </c>
      <c r="E4" s="114" t="s">
        <v>531</v>
      </c>
      <c r="F4" s="114" t="s">
        <v>537</v>
      </c>
      <c r="G4" s="114">
        <v>1000</v>
      </c>
      <c r="H4" s="114" t="s">
        <v>538</v>
      </c>
      <c r="I4" s="114" t="s">
        <v>539</v>
      </c>
      <c r="J4" s="121">
        <v>25000</v>
      </c>
    </row>
    <row r="5" spans="2:10">
      <c r="B5" s="114" t="s">
        <v>540</v>
      </c>
      <c r="C5" s="114" t="s">
        <v>541</v>
      </c>
      <c r="D5" s="114" t="s">
        <v>542</v>
      </c>
      <c r="E5" s="114" t="s">
        <v>531</v>
      </c>
      <c r="F5" s="114" t="s">
        <v>543</v>
      </c>
      <c r="G5" s="114">
        <v>1000</v>
      </c>
      <c r="H5" s="114" t="s">
        <v>533</v>
      </c>
      <c r="I5" s="114" t="s">
        <v>544</v>
      </c>
      <c r="J5" s="121">
        <v>90000</v>
      </c>
    </row>
    <row r="6" spans="2:10">
      <c r="B6" s="114" t="s">
        <v>545</v>
      </c>
      <c r="C6" s="114" t="s">
        <v>546</v>
      </c>
      <c r="D6" s="114" t="s">
        <v>547</v>
      </c>
      <c r="E6" s="114" t="s">
        <v>531</v>
      </c>
      <c r="F6" s="114" t="s">
        <v>548</v>
      </c>
      <c r="G6" s="114">
        <v>1000</v>
      </c>
      <c r="H6" s="114" t="s">
        <v>549</v>
      </c>
      <c r="I6" s="114" t="s">
        <v>544</v>
      </c>
      <c r="J6" s="121">
        <v>10000</v>
      </c>
    </row>
    <row r="7" spans="2:10">
      <c r="B7" s="114" t="s">
        <v>550</v>
      </c>
      <c r="C7" s="114" t="s">
        <v>551</v>
      </c>
      <c r="D7" s="114" t="s">
        <v>547</v>
      </c>
      <c r="E7" s="114" t="s">
        <v>531</v>
      </c>
      <c r="F7" s="114" t="s">
        <v>552</v>
      </c>
      <c r="G7" s="114">
        <v>100</v>
      </c>
      <c r="H7" s="114" t="s">
        <v>549</v>
      </c>
      <c r="I7" s="114" t="s">
        <v>534</v>
      </c>
      <c r="J7" s="121">
        <v>8000</v>
      </c>
    </row>
    <row r="8" spans="2:10">
      <c r="B8" s="114" t="s">
        <v>553</v>
      </c>
      <c r="C8" s="114" t="s">
        <v>554</v>
      </c>
      <c r="D8" s="114" t="s">
        <v>542</v>
      </c>
      <c r="E8" s="114" t="s">
        <v>531</v>
      </c>
      <c r="F8" s="114" t="s">
        <v>555</v>
      </c>
      <c r="G8" s="114">
        <v>100</v>
      </c>
      <c r="H8" s="114" t="s">
        <v>533</v>
      </c>
      <c r="I8" s="114" t="s">
        <v>544</v>
      </c>
      <c r="J8" s="121">
        <v>5000</v>
      </c>
    </row>
    <row r="9" spans="2:10">
      <c r="B9" s="114" t="s">
        <v>556</v>
      </c>
      <c r="C9" s="114" t="s">
        <v>557</v>
      </c>
      <c r="D9" s="114" t="s">
        <v>542</v>
      </c>
      <c r="E9" s="114" t="s">
        <v>531</v>
      </c>
      <c r="F9" s="114" t="s">
        <v>558</v>
      </c>
      <c r="G9" s="114">
        <v>100</v>
      </c>
      <c r="H9" s="114" t="s">
        <v>533</v>
      </c>
      <c r="I9" s="114" t="s">
        <v>539</v>
      </c>
      <c r="J9" s="121">
        <v>5500</v>
      </c>
    </row>
    <row r="10" spans="2:10">
      <c r="B10" s="114" t="s">
        <v>559</v>
      </c>
      <c r="C10" s="114" t="s">
        <v>560</v>
      </c>
      <c r="D10" s="114" t="s">
        <v>542</v>
      </c>
      <c r="E10" s="114" t="s">
        <v>531</v>
      </c>
      <c r="F10" s="114" t="s">
        <v>561</v>
      </c>
      <c r="G10" s="114">
        <v>1000</v>
      </c>
      <c r="H10" s="114" t="s">
        <v>533</v>
      </c>
      <c r="I10" s="114" t="s">
        <v>562</v>
      </c>
      <c r="J10" s="121">
        <v>60000</v>
      </c>
    </row>
    <row r="11" spans="2:10">
      <c r="B11" s="114" t="s">
        <v>563</v>
      </c>
      <c r="C11" s="114" t="s">
        <v>564</v>
      </c>
      <c r="D11" s="114" t="s">
        <v>542</v>
      </c>
      <c r="E11" s="114" t="s">
        <v>565</v>
      </c>
      <c r="F11" s="114" t="s">
        <v>566</v>
      </c>
      <c r="G11" s="114">
        <v>5</v>
      </c>
      <c r="H11" s="114" t="s">
        <v>567</v>
      </c>
      <c r="I11" s="114" t="s">
        <v>538</v>
      </c>
      <c r="J11" s="121">
        <v>6800</v>
      </c>
    </row>
    <row r="12" spans="2:10">
      <c r="B12" s="114" t="s">
        <v>568</v>
      </c>
      <c r="C12" s="114" t="s">
        <v>569</v>
      </c>
      <c r="D12" s="114" t="s">
        <v>547</v>
      </c>
      <c r="E12" s="114" t="s">
        <v>565</v>
      </c>
      <c r="F12" s="114" t="s">
        <v>570</v>
      </c>
      <c r="G12" s="114">
        <v>200</v>
      </c>
      <c r="H12" s="114" t="s">
        <v>571</v>
      </c>
      <c r="I12" s="114" t="s">
        <v>538</v>
      </c>
      <c r="J12" s="121">
        <v>50000</v>
      </c>
    </row>
    <row r="13" spans="2:10">
      <c r="B13" s="114" t="s">
        <v>572</v>
      </c>
      <c r="C13" s="114" t="s">
        <v>573</v>
      </c>
      <c r="D13" s="114" t="s">
        <v>542</v>
      </c>
      <c r="E13" s="114" t="s">
        <v>565</v>
      </c>
      <c r="F13" s="114" t="s">
        <v>574</v>
      </c>
      <c r="G13" s="114">
        <v>100</v>
      </c>
      <c r="H13" s="114" t="s">
        <v>567</v>
      </c>
      <c r="I13" s="114" t="s">
        <v>575</v>
      </c>
      <c r="J13" s="121">
        <v>4000</v>
      </c>
    </row>
    <row r="14" spans="2:10">
      <c r="B14" s="114" t="s">
        <v>576</v>
      </c>
      <c r="C14" s="114" t="s">
        <v>577</v>
      </c>
      <c r="D14" s="114" t="s">
        <v>542</v>
      </c>
      <c r="E14" s="114" t="s">
        <v>565</v>
      </c>
      <c r="F14" s="114" t="s">
        <v>578</v>
      </c>
      <c r="G14" s="114">
        <v>1000</v>
      </c>
      <c r="H14" s="114" t="s">
        <v>579</v>
      </c>
      <c r="I14" s="114" t="s">
        <v>549</v>
      </c>
      <c r="J14" s="121">
        <v>15000</v>
      </c>
    </row>
    <row r="15" spans="2:10">
      <c r="B15" s="114" t="s">
        <v>580</v>
      </c>
      <c r="C15" s="114" t="s">
        <v>581</v>
      </c>
      <c r="D15" s="114" t="s">
        <v>547</v>
      </c>
      <c r="E15" s="114" t="s">
        <v>565</v>
      </c>
      <c r="F15" s="114" t="s">
        <v>582</v>
      </c>
      <c r="G15" s="114">
        <v>1000</v>
      </c>
      <c r="H15" s="114" t="s">
        <v>567</v>
      </c>
      <c r="I15" s="114" t="s">
        <v>583</v>
      </c>
      <c r="J15" s="121">
        <v>8000</v>
      </c>
    </row>
    <row r="16" spans="2:10">
      <c r="B16" s="114" t="s">
        <v>584</v>
      </c>
      <c r="C16" s="114" t="s">
        <v>585</v>
      </c>
      <c r="D16" s="114" t="s">
        <v>542</v>
      </c>
      <c r="E16" s="114" t="s">
        <v>565</v>
      </c>
      <c r="F16" s="114" t="s">
        <v>586</v>
      </c>
      <c r="G16" s="114">
        <v>100</v>
      </c>
      <c r="H16" s="114" t="s">
        <v>587</v>
      </c>
      <c r="I16" s="114" t="s">
        <v>544</v>
      </c>
      <c r="J16" s="121">
        <v>1500</v>
      </c>
    </row>
    <row r="17" spans="2:10">
      <c r="B17" s="114" t="s">
        <v>588</v>
      </c>
      <c r="C17" s="114" t="s">
        <v>589</v>
      </c>
      <c r="D17" s="114" t="s">
        <v>530</v>
      </c>
      <c r="E17" s="114" t="s">
        <v>565</v>
      </c>
      <c r="F17" s="114" t="s">
        <v>590</v>
      </c>
      <c r="G17" s="114">
        <v>100</v>
      </c>
      <c r="H17" s="114" t="s">
        <v>533</v>
      </c>
      <c r="I17" s="114" t="s">
        <v>591</v>
      </c>
      <c r="J17" s="121">
        <v>4500</v>
      </c>
    </row>
    <row r="18" spans="2:10">
      <c r="B18" s="114" t="s">
        <v>592</v>
      </c>
      <c r="C18" s="114" t="s">
        <v>593</v>
      </c>
      <c r="D18" s="114" t="s">
        <v>542</v>
      </c>
      <c r="E18" s="114" t="s">
        <v>565</v>
      </c>
      <c r="F18" s="114" t="s">
        <v>532</v>
      </c>
      <c r="G18" s="114">
        <v>100</v>
      </c>
      <c r="H18" s="114" t="s">
        <v>549</v>
      </c>
      <c r="I18" s="114" t="s">
        <v>594</v>
      </c>
      <c r="J18" s="121">
        <v>4000</v>
      </c>
    </row>
    <row r="19" spans="2:10">
      <c r="B19" s="114" t="s">
        <v>595</v>
      </c>
      <c r="C19" s="114" t="s">
        <v>596</v>
      </c>
      <c r="D19" s="114" t="s">
        <v>597</v>
      </c>
      <c r="E19" s="114" t="s">
        <v>565</v>
      </c>
      <c r="F19" s="114" t="s">
        <v>598</v>
      </c>
      <c r="G19" s="114">
        <v>1000</v>
      </c>
      <c r="H19" s="114" t="s">
        <v>567</v>
      </c>
      <c r="I19" s="114" t="s">
        <v>549</v>
      </c>
      <c r="J19" s="121">
        <v>4500</v>
      </c>
    </row>
    <row r="20" spans="2:10">
      <c r="B20" s="114" t="s">
        <v>599</v>
      </c>
      <c r="C20" s="114" t="s">
        <v>600</v>
      </c>
      <c r="D20" s="114" t="s">
        <v>530</v>
      </c>
      <c r="E20" s="114" t="s">
        <v>601</v>
      </c>
      <c r="F20" s="114" t="s">
        <v>602</v>
      </c>
      <c r="G20" s="114">
        <v>100</v>
      </c>
      <c r="H20" s="114" t="s">
        <v>533</v>
      </c>
      <c r="I20" s="114" t="s">
        <v>544</v>
      </c>
      <c r="J20" s="121">
        <v>6500</v>
      </c>
    </row>
    <row r="21" spans="2:10">
      <c r="B21" s="114" t="s">
        <v>603</v>
      </c>
      <c r="C21" s="114" t="s">
        <v>604</v>
      </c>
      <c r="D21" s="114" t="s">
        <v>547</v>
      </c>
      <c r="E21" s="114" t="s">
        <v>601</v>
      </c>
      <c r="F21" s="114" t="s">
        <v>605</v>
      </c>
      <c r="G21" s="114">
        <v>100</v>
      </c>
      <c r="H21" s="114" t="s">
        <v>583</v>
      </c>
      <c r="I21" s="114" t="s">
        <v>579</v>
      </c>
      <c r="J21" s="121">
        <v>16000</v>
      </c>
    </row>
    <row r="22" spans="2:10">
      <c r="B22" s="114" t="s">
        <v>606</v>
      </c>
      <c r="C22" s="114" t="s">
        <v>607</v>
      </c>
      <c r="D22" s="114" t="s">
        <v>530</v>
      </c>
      <c r="E22" s="114" t="s">
        <v>601</v>
      </c>
      <c r="F22" s="114" t="s">
        <v>608</v>
      </c>
      <c r="G22" s="114">
        <v>10</v>
      </c>
      <c r="H22" s="114" t="s">
        <v>533</v>
      </c>
      <c r="I22" s="114" t="s">
        <v>609</v>
      </c>
      <c r="J22" s="121">
        <v>1300</v>
      </c>
    </row>
    <row r="23" spans="2:10">
      <c r="B23" s="114" t="s">
        <v>610</v>
      </c>
      <c r="C23" s="114" t="s">
        <v>611</v>
      </c>
      <c r="D23" s="114" t="s">
        <v>542</v>
      </c>
      <c r="E23" s="114" t="s">
        <v>601</v>
      </c>
      <c r="F23" s="114" t="s">
        <v>612</v>
      </c>
      <c r="G23" s="114">
        <v>100</v>
      </c>
      <c r="H23" s="114" t="s">
        <v>533</v>
      </c>
      <c r="I23" s="114" t="s">
        <v>544</v>
      </c>
      <c r="J23" s="121">
        <v>4800</v>
      </c>
    </row>
    <row r="24" spans="2:10">
      <c r="B24" s="114" t="s">
        <v>613</v>
      </c>
      <c r="C24" s="114" t="s">
        <v>614</v>
      </c>
      <c r="D24" s="114" t="s">
        <v>530</v>
      </c>
      <c r="E24" s="114" t="s">
        <v>601</v>
      </c>
      <c r="F24" s="114" t="s">
        <v>615</v>
      </c>
      <c r="G24" s="114">
        <v>10</v>
      </c>
      <c r="H24" s="114" t="s">
        <v>533</v>
      </c>
      <c r="I24" s="114" t="s">
        <v>571</v>
      </c>
      <c r="J24" s="121">
        <v>4500</v>
      </c>
    </row>
  </sheetData>
  <phoneticPr fontId="5" type="noConversion"/>
  <conditionalFormatting sqref="B3:J24">
    <cfRule type="expression" dxfId="20" priority="1">
      <formula>OR(_xlfn.RANK.EQ($J3,$J$3:$J$24,0)&lt;=3,_xlfn.RANK.EQ($J3,$J$3:$J$24,1)&lt;=3)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5"/>
  <sheetViews>
    <sheetView topLeftCell="A4" workbookViewId="0">
      <selection activeCell="F7" sqref="F7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>
      <c r="A2" s="230" t="s">
        <v>56</v>
      </c>
      <c r="B2" s="230"/>
      <c r="C2" s="231" t="s">
        <v>57</v>
      </c>
      <c r="D2" s="232"/>
      <c r="E2" s="232"/>
      <c r="F2" s="232"/>
      <c r="G2" s="232"/>
      <c r="H2" s="232"/>
      <c r="I2" s="232"/>
      <c r="J2" s="232"/>
      <c r="K2" s="232"/>
    </row>
    <row r="3" spans="1:12" ht="20.25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>
      <c r="A4" s="215" t="s">
        <v>58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0" t="s">
        <v>60</v>
      </c>
      <c r="B6" s="82" t="s">
        <v>7</v>
      </c>
      <c r="C6" s="82" t="s">
        <v>62</v>
      </c>
      <c r="D6" s="82" t="s">
        <v>63</v>
      </c>
      <c r="E6" s="82" t="s">
        <v>64</v>
      </c>
      <c r="F6" s="82" t="s">
        <v>11</v>
      </c>
      <c r="G6" s="82" t="s">
        <v>12</v>
      </c>
      <c r="H6" s="82" t="s">
        <v>67</v>
      </c>
      <c r="I6" s="83" t="s">
        <v>68</v>
      </c>
      <c r="J6" s="38"/>
      <c r="K6" s="5"/>
    </row>
    <row r="7" spans="1:12" ht="17.25" thickTop="1">
      <c r="A7" s="7">
        <v>20020101</v>
      </c>
      <c r="B7" s="8" t="s">
        <v>28</v>
      </c>
      <c r="C7" s="8">
        <v>54</v>
      </c>
      <c r="D7" s="8">
        <v>92</v>
      </c>
      <c r="E7" s="8">
        <v>100</v>
      </c>
      <c r="F7" s="10"/>
      <c r="G7" s="39"/>
      <c r="H7" s="10"/>
      <c r="I7" s="12"/>
      <c r="J7" s="38"/>
      <c r="K7" s="71"/>
      <c r="L7" s="76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72" t="s">
        <v>71</v>
      </c>
      <c r="L8" s="74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3" t="s">
        <v>73</v>
      </c>
      <c r="L9" s="75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7"/>
      <c r="L11" s="78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9" t="s">
        <v>77</v>
      </c>
      <c r="L12" s="80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81" t="s">
        <v>79</v>
      </c>
      <c r="L13" s="30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ht="17.25" thickBot="1">
      <c r="A16" s="22">
        <v>20020110</v>
      </c>
      <c r="B16" s="13" t="s">
        <v>82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ht="17.25" thickBot="1">
      <c r="A17" s="233"/>
      <c r="B17" s="234"/>
      <c r="C17" s="234"/>
      <c r="D17" s="234"/>
      <c r="E17" s="234"/>
      <c r="F17" s="40" t="s">
        <v>83</v>
      </c>
      <c r="G17" s="41"/>
      <c r="H17" s="234"/>
      <c r="I17" s="23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7.25" thickBot="1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0" t="s">
        <v>85</v>
      </c>
      <c r="B20" s="82" t="s">
        <v>7</v>
      </c>
      <c r="C20" s="82" t="s">
        <v>9</v>
      </c>
      <c r="D20" s="82" t="s">
        <v>87</v>
      </c>
      <c r="E20" s="82" t="s">
        <v>12</v>
      </c>
      <c r="F20" s="82" t="s">
        <v>88</v>
      </c>
      <c r="G20" s="82" t="s">
        <v>89</v>
      </c>
      <c r="H20" s="84" t="s">
        <v>5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ht="17.25" thickBot="1">
      <c r="A27" s="25" t="s">
        <v>103</v>
      </c>
      <c r="B27" s="18" t="s">
        <v>104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15" t="s">
        <v>105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</row>
    <row r="30" spans="1:11" ht="17.25" thickBot="1">
      <c r="A30" s="43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0" t="s">
        <v>107</v>
      </c>
      <c r="B31" s="82" t="s">
        <v>108</v>
      </c>
      <c r="C31" s="82" t="s">
        <v>109</v>
      </c>
      <c r="D31" s="82" t="s">
        <v>110</v>
      </c>
      <c r="E31" s="82" t="s">
        <v>111</v>
      </c>
      <c r="F31" s="84" t="s">
        <v>112</v>
      </c>
      <c r="H31" s="228" t="s">
        <v>113</v>
      </c>
      <c r="I31" s="228"/>
      <c r="J31" s="228"/>
      <c r="K31" s="228"/>
    </row>
    <row r="32" spans="1:11">
      <c r="A32" s="44" t="s">
        <v>114</v>
      </c>
      <c r="B32" s="45" t="s">
        <v>115</v>
      </c>
      <c r="C32" s="46">
        <v>75300</v>
      </c>
      <c r="D32" s="45">
        <v>5</v>
      </c>
      <c r="E32" s="47">
        <f>C32*D32</f>
        <v>376500</v>
      </c>
      <c r="F32" s="48" t="s">
        <v>116</v>
      </c>
      <c r="H32" s="20" t="s">
        <v>108</v>
      </c>
      <c r="I32" s="82" t="s">
        <v>117</v>
      </c>
      <c r="J32" s="82" t="s">
        <v>118</v>
      </c>
      <c r="K32" s="84" t="s">
        <v>119</v>
      </c>
    </row>
    <row r="33" spans="1:11">
      <c r="A33" s="44" t="s">
        <v>120</v>
      </c>
      <c r="B33" s="45" t="s">
        <v>121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122</v>
      </c>
      <c r="H33" s="44" t="s">
        <v>123</v>
      </c>
      <c r="I33" s="49"/>
      <c r="J33" s="49"/>
      <c r="K33" s="49"/>
    </row>
    <row r="34" spans="1:11">
      <c r="A34" s="44" t="s">
        <v>124</v>
      </c>
      <c r="B34" s="45" t="s">
        <v>121</v>
      </c>
      <c r="C34" s="46">
        <v>31500</v>
      </c>
      <c r="D34" s="45">
        <v>12</v>
      </c>
      <c r="E34" s="47">
        <f t="shared" si="0"/>
        <v>378000</v>
      </c>
      <c r="F34" s="48" t="s">
        <v>116</v>
      </c>
      <c r="H34" s="44" t="s">
        <v>125</v>
      </c>
      <c r="I34" s="49"/>
      <c r="J34" s="49"/>
      <c r="K34" s="49"/>
    </row>
    <row r="35" spans="1:11">
      <c r="A35" s="44" t="s">
        <v>126</v>
      </c>
      <c r="B35" s="45" t="s">
        <v>127</v>
      </c>
      <c r="C35" s="46">
        <v>11400</v>
      </c>
      <c r="D35" s="45">
        <v>11</v>
      </c>
      <c r="E35" s="47">
        <f t="shared" si="0"/>
        <v>125400</v>
      </c>
      <c r="F35" s="48" t="s">
        <v>128</v>
      </c>
      <c r="H35" s="44" t="s">
        <v>129</v>
      </c>
      <c r="I35" s="49"/>
      <c r="J35" s="49"/>
      <c r="K35" s="49"/>
    </row>
    <row r="36" spans="1:11">
      <c r="A36" s="44" t="s">
        <v>130</v>
      </c>
      <c r="B36" s="45" t="s">
        <v>115</v>
      </c>
      <c r="C36" s="46">
        <v>24200</v>
      </c>
      <c r="D36" s="45">
        <v>30</v>
      </c>
      <c r="E36" s="47">
        <f t="shared" si="0"/>
        <v>726000</v>
      </c>
      <c r="F36" s="48" t="s">
        <v>122</v>
      </c>
      <c r="H36" s="44" t="s">
        <v>131</v>
      </c>
      <c r="I36" s="49"/>
      <c r="J36" s="49"/>
      <c r="K36" s="49"/>
    </row>
    <row r="37" spans="1:11" ht="17.25" thickBot="1">
      <c r="A37" s="44" t="s">
        <v>132</v>
      </c>
      <c r="B37" s="45" t="s">
        <v>133</v>
      </c>
      <c r="C37" s="46">
        <v>43400</v>
      </c>
      <c r="D37" s="45">
        <v>30</v>
      </c>
      <c r="E37" s="47">
        <f t="shared" si="0"/>
        <v>1302000</v>
      </c>
      <c r="F37" s="48" t="s">
        <v>122</v>
      </c>
      <c r="H37" s="50" t="s">
        <v>134</v>
      </c>
      <c r="I37" s="49"/>
      <c r="J37" s="49"/>
      <c r="K37" s="49"/>
    </row>
    <row r="38" spans="1:11">
      <c r="A38" s="44" t="s">
        <v>135</v>
      </c>
      <c r="B38" s="45" t="s">
        <v>133</v>
      </c>
      <c r="C38" s="46">
        <v>51900</v>
      </c>
      <c r="D38" s="45">
        <v>7</v>
      </c>
      <c r="E38" s="47">
        <f t="shared" si="0"/>
        <v>363300</v>
      </c>
      <c r="F38" s="48" t="s">
        <v>128</v>
      </c>
      <c r="H38" s="5"/>
      <c r="I38" s="5"/>
      <c r="J38" s="5"/>
      <c r="K38" s="5"/>
    </row>
    <row r="39" spans="1:11">
      <c r="A39" s="44" t="s">
        <v>136</v>
      </c>
      <c r="B39" s="45" t="s">
        <v>127</v>
      </c>
      <c r="C39" s="46">
        <v>59200</v>
      </c>
      <c r="D39" s="45">
        <v>2</v>
      </c>
      <c r="E39" s="47">
        <f t="shared" si="0"/>
        <v>118400</v>
      </c>
      <c r="F39" s="48" t="s">
        <v>128</v>
      </c>
      <c r="H39" s="5"/>
      <c r="I39" s="5"/>
      <c r="J39" s="5"/>
      <c r="K39" s="5"/>
    </row>
    <row r="40" spans="1:11" ht="17.25" thickBot="1">
      <c r="A40" s="44" t="s">
        <v>137</v>
      </c>
      <c r="B40" s="45" t="s">
        <v>115</v>
      </c>
      <c r="C40" s="46">
        <v>65500</v>
      </c>
      <c r="D40" s="45">
        <v>12</v>
      </c>
      <c r="E40" s="47">
        <f t="shared" si="0"/>
        <v>786000</v>
      </c>
      <c r="F40" s="48" t="s">
        <v>116</v>
      </c>
      <c r="H40" s="228" t="s">
        <v>138</v>
      </c>
      <c r="I40" s="228"/>
      <c r="J40" s="228"/>
      <c r="K40" s="228"/>
    </row>
    <row r="41" spans="1:11">
      <c r="A41" s="44" t="s">
        <v>139</v>
      </c>
      <c r="B41" s="45" t="s">
        <v>115</v>
      </c>
      <c r="C41" s="46">
        <v>75100</v>
      </c>
      <c r="D41" s="45">
        <v>28</v>
      </c>
      <c r="E41" s="47">
        <f t="shared" si="0"/>
        <v>2102800</v>
      </c>
      <c r="F41" s="48" t="s">
        <v>122</v>
      </c>
      <c r="H41" s="20" t="s">
        <v>108</v>
      </c>
      <c r="I41" s="85" t="s">
        <v>117</v>
      </c>
      <c r="J41" s="85" t="s">
        <v>118</v>
      </c>
      <c r="K41" s="86" t="s">
        <v>119</v>
      </c>
    </row>
    <row r="42" spans="1:11">
      <c r="A42" s="44" t="s">
        <v>140</v>
      </c>
      <c r="B42" s="45" t="s">
        <v>141</v>
      </c>
      <c r="C42" s="46">
        <v>26000</v>
      </c>
      <c r="D42" s="45">
        <v>8</v>
      </c>
      <c r="E42" s="47">
        <f t="shared" si="0"/>
        <v>208000</v>
      </c>
      <c r="F42" s="48" t="s">
        <v>122</v>
      </c>
      <c r="H42" s="44" t="s">
        <v>123</v>
      </c>
      <c r="I42" s="51"/>
      <c r="J42" s="51"/>
      <c r="K42" s="51"/>
    </row>
    <row r="43" spans="1:11">
      <c r="A43" s="44" t="s">
        <v>142</v>
      </c>
      <c r="B43" s="45" t="s">
        <v>121</v>
      </c>
      <c r="C43" s="46">
        <v>9200</v>
      </c>
      <c r="D43" s="45">
        <v>13</v>
      </c>
      <c r="E43" s="47">
        <f t="shared" si="0"/>
        <v>119600</v>
      </c>
      <c r="F43" s="48" t="s">
        <v>122</v>
      </c>
      <c r="H43" s="44" t="s">
        <v>125</v>
      </c>
      <c r="I43" s="51"/>
      <c r="J43" s="51"/>
      <c r="K43" s="51"/>
    </row>
    <row r="44" spans="1:11">
      <c r="A44" s="44" t="s">
        <v>143</v>
      </c>
      <c r="B44" s="45" t="s">
        <v>141</v>
      </c>
      <c r="C44" s="46">
        <v>45400</v>
      </c>
      <c r="D44" s="45">
        <v>23</v>
      </c>
      <c r="E44" s="47">
        <f t="shared" si="0"/>
        <v>1044200</v>
      </c>
      <c r="F44" s="48" t="s">
        <v>116</v>
      </c>
      <c r="H44" s="44" t="s">
        <v>129</v>
      </c>
      <c r="I44" s="51"/>
      <c r="J44" s="51"/>
      <c r="K44" s="51"/>
    </row>
    <row r="45" spans="1:11">
      <c r="A45" s="44" t="s">
        <v>144</v>
      </c>
      <c r="B45" s="45" t="s">
        <v>121</v>
      </c>
      <c r="C45" s="46">
        <v>44500</v>
      </c>
      <c r="D45" s="45">
        <v>20</v>
      </c>
      <c r="E45" s="47">
        <f t="shared" si="0"/>
        <v>890000</v>
      </c>
      <c r="F45" s="48" t="s">
        <v>116</v>
      </c>
      <c r="H45" s="44" t="s">
        <v>131</v>
      </c>
      <c r="I45" s="51"/>
      <c r="J45" s="51"/>
      <c r="K45" s="51"/>
    </row>
    <row r="46" spans="1:11" ht="17.25" thickBot="1">
      <c r="A46" s="50" t="s">
        <v>145</v>
      </c>
      <c r="B46" s="52" t="s">
        <v>141</v>
      </c>
      <c r="C46" s="53">
        <v>27500</v>
      </c>
      <c r="D46" s="52">
        <v>15</v>
      </c>
      <c r="E46" s="54">
        <f t="shared" si="0"/>
        <v>412500</v>
      </c>
      <c r="F46" s="55" t="s">
        <v>128</v>
      </c>
      <c r="H46" s="50" t="s">
        <v>134</v>
      </c>
      <c r="I46" s="51"/>
      <c r="J46" s="51"/>
      <c r="K46" s="51"/>
    </row>
    <row r="48" spans="1:11">
      <c r="A48" s="229" t="s">
        <v>146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0" t="s">
        <v>148</v>
      </c>
      <c r="B50" s="82" t="s">
        <v>149</v>
      </c>
      <c r="C50" s="82" t="s">
        <v>150</v>
      </c>
      <c r="D50" s="84" t="s">
        <v>151</v>
      </c>
      <c r="F50" s="5"/>
      <c r="G50" s="5"/>
      <c r="H50" s="5"/>
      <c r="I50" s="5"/>
      <c r="J50" s="5"/>
      <c r="K50" s="5"/>
    </row>
    <row r="51" spans="1:11" ht="17.25" thickBot="1">
      <c r="A51" s="56" t="s">
        <v>152</v>
      </c>
      <c r="B51" s="57" t="s">
        <v>153</v>
      </c>
      <c r="C51" s="58">
        <v>5626</v>
      </c>
      <c r="D51" s="59">
        <v>8583</v>
      </c>
      <c r="F51" s="228" t="s">
        <v>154</v>
      </c>
      <c r="G51" s="228"/>
      <c r="H51" s="228"/>
      <c r="I51" s="5"/>
      <c r="J51" s="5"/>
      <c r="K51" s="5"/>
    </row>
    <row r="52" spans="1:11">
      <c r="A52" s="56" t="s">
        <v>155</v>
      </c>
      <c r="B52" s="57" t="s">
        <v>156</v>
      </c>
      <c r="C52" s="58">
        <v>3603</v>
      </c>
      <c r="D52" s="59">
        <v>7406</v>
      </c>
      <c r="F52" s="20" t="s">
        <v>149</v>
      </c>
      <c r="G52" s="82" t="s">
        <v>150</v>
      </c>
      <c r="H52" s="84" t="s">
        <v>151</v>
      </c>
      <c r="I52" s="5"/>
      <c r="J52" s="5"/>
      <c r="K52" s="5"/>
    </row>
    <row r="53" spans="1:11">
      <c r="A53" s="56" t="s">
        <v>157</v>
      </c>
      <c r="B53" s="57" t="s">
        <v>156</v>
      </c>
      <c r="C53" s="58">
        <v>6305</v>
      </c>
      <c r="D53" s="59">
        <v>5700</v>
      </c>
      <c r="F53" s="60" t="s">
        <v>158</v>
      </c>
      <c r="G53" s="61"/>
      <c r="H53" s="62"/>
      <c r="I53" s="5"/>
      <c r="J53" s="5"/>
      <c r="K53" s="5"/>
    </row>
    <row r="54" spans="1:11">
      <c r="A54" s="56" t="s">
        <v>159</v>
      </c>
      <c r="B54" s="57" t="s">
        <v>160</v>
      </c>
      <c r="C54" s="58">
        <v>4905</v>
      </c>
      <c r="D54" s="59">
        <v>8619</v>
      </c>
      <c r="F54" s="63" t="s">
        <v>156</v>
      </c>
      <c r="G54" s="61"/>
      <c r="H54" s="62"/>
      <c r="I54" s="5"/>
      <c r="J54" s="5"/>
      <c r="K54" s="5"/>
    </row>
    <row r="55" spans="1:11" ht="17.25" thickBot="1">
      <c r="A55" s="56" t="s">
        <v>161</v>
      </c>
      <c r="B55" s="57" t="s">
        <v>153</v>
      </c>
      <c r="C55" s="58">
        <v>4272</v>
      </c>
      <c r="D55" s="59">
        <v>4082</v>
      </c>
      <c r="F55" s="64" t="s">
        <v>153</v>
      </c>
      <c r="G55" s="65"/>
      <c r="H55" s="66"/>
      <c r="I55" s="5"/>
      <c r="J55" s="5"/>
      <c r="K55" s="5"/>
    </row>
    <row r="56" spans="1:11">
      <c r="A56" s="56" t="s">
        <v>162</v>
      </c>
      <c r="B56" s="57" t="s">
        <v>156</v>
      </c>
      <c r="C56" s="58">
        <v>3758</v>
      </c>
      <c r="D56" s="59">
        <v>4948</v>
      </c>
      <c r="I56" s="5"/>
      <c r="J56" s="5"/>
      <c r="K56" s="5"/>
    </row>
    <row r="57" spans="1:11">
      <c r="A57" s="56" t="s">
        <v>163</v>
      </c>
      <c r="B57" s="57" t="s">
        <v>160</v>
      </c>
      <c r="C57" s="58">
        <v>5790</v>
      </c>
      <c r="D57" s="59">
        <v>2765</v>
      </c>
      <c r="I57" s="5"/>
      <c r="J57" s="5"/>
      <c r="K57" s="5"/>
    </row>
    <row r="58" spans="1:11">
      <c r="A58" s="56" t="s">
        <v>164</v>
      </c>
      <c r="B58" s="57" t="s">
        <v>153</v>
      </c>
      <c r="C58" s="58">
        <v>7122</v>
      </c>
      <c r="D58" s="59">
        <v>5935</v>
      </c>
      <c r="I58" s="5"/>
      <c r="J58" s="5"/>
      <c r="K58" s="5"/>
    </row>
    <row r="59" spans="1:11">
      <c r="A59" s="56" t="s">
        <v>165</v>
      </c>
      <c r="B59" s="57" t="s">
        <v>156</v>
      </c>
      <c r="C59" s="58">
        <v>7802</v>
      </c>
      <c r="D59" s="59">
        <v>4012</v>
      </c>
      <c r="I59" s="5"/>
      <c r="J59" s="5"/>
      <c r="K59" s="5"/>
    </row>
    <row r="60" spans="1:11">
      <c r="A60" s="56" t="s">
        <v>166</v>
      </c>
      <c r="B60" s="57" t="s">
        <v>160</v>
      </c>
      <c r="C60" s="58">
        <v>2668</v>
      </c>
      <c r="D60" s="59">
        <v>3682</v>
      </c>
      <c r="I60" s="5"/>
      <c r="J60" s="5"/>
      <c r="K60" s="5"/>
    </row>
    <row r="61" spans="1:11">
      <c r="A61" s="56" t="s">
        <v>167</v>
      </c>
      <c r="B61" s="57" t="s">
        <v>153</v>
      </c>
      <c r="C61" s="58">
        <v>7763</v>
      </c>
      <c r="D61" s="59">
        <v>3133</v>
      </c>
      <c r="I61" s="5"/>
      <c r="J61" s="5"/>
      <c r="K61" s="5"/>
    </row>
    <row r="62" spans="1:11">
      <c r="A62" s="56" t="s">
        <v>168</v>
      </c>
      <c r="B62" s="57" t="s">
        <v>160</v>
      </c>
      <c r="C62" s="58">
        <v>5123</v>
      </c>
      <c r="D62" s="59">
        <v>5841</v>
      </c>
      <c r="I62" s="5"/>
      <c r="J62" s="5"/>
      <c r="K62" s="5"/>
    </row>
    <row r="63" spans="1:11">
      <c r="A63" s="56" t="s">
        <v>118</v>
      </c>
      <c r="B63" s="57" t="s">
        <v>160</v>
      </c>
      <c r="C63" s="58">
        <v>2503</v>
      </c>
      <c r="D63" s="59">
        <v>3864</v>
      </c>
      <c r="I63" s="5"/>
      <c r="J63" s="5"/>
      <c r="K63" s="5"/>
    </row>
    <row r="64" spans="1:11" ht="17.25" thickBot="1">
      <c r="A64" s="67" t="s">
        <v>169</v>
      </c>
      <c r="B64" s="68" t="s">
        <v>156</v>
      </c>
      <c r="C64" s="69">
        <v>6126</v>
      </c>
      <c r="D64" s="70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H31:K31"/>
    <mergeCell ref="H40:K40"/>
    <mergeCell ref="A48:K48"/>
    <mergeCell ref="F51:H51"/>
    <mergeCell ref="A2:B2"/>
    <mergeCell ref="C2:K2"/>
    <mergeCell ref="A4:K4"/>
    <mergeCell ref="A17:E17"/>
    <mergeCell ref="H17:I17"/>
    <mergeCell ref="A29:I29"/>
    <mergeCell ref="J29:K29"/>
  </mergeCells>
  <phoneticPr fontId="5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3:I40"/>
  <sheetViews>
    <sheetView workbookViewId="0">
      <selection activeCell="J1" sqref="J1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14" t="s">
        <v>616</v>
      </c>
      <c r="C3" s="114" t="s">
        <v>617</v>
      </c>
      <c r="D3" s="114" t="s">
        <v>618</v>
      </c>
      <c r="E3" s="114" t="s">
        <v>619</v>
      </c>
      <c r="F3" s="114" t="s">
        <v>620</v>
      </c>
      <c r="G3" s="114" t="s">
        <v>621</v>
      </c>
      <c r="H3" s="114" t="s">
        <v>622</v>
      </c>
      <c r="I3" s="114" t="s">
        <v>623</v>
      </c>
    </row>
    <row r="4" spans="2:9">
      <c r="B4" s="114" t="s">
        <v>632</v>
      </c>
      <c r="C4" s="114" t="s">
        <v>633</v>
      </c>
      <c r="D4" s="123">
        <v>80000</v>
      </c>
      <c r="E4" s="114" t="s">
        <v>626</v>
      </c>
      <c r="F4" s="119">
        <v>44200</v>
      </c>
      <c r="G4" s="119">
        <v>44215</v>
      </c>
      <c r="H4" s="122">
        <v>12</v>
      </c>
      <c r="I4" s="122">
        <v>8</v>
      </c>
    </row>
    <row r="5" spans="2:9">
      <c r="B5" s="114" t="s">
        <v>636</v>
      </c>
      <c r="C5" s="114" t="s">
        <v>637</v>
      </c>
      <c r="D5" s="123">
        <v>95000</v>
      </c>
      <c r="E5" s="114" t="s">
        <v>626</v>
      </c>
      <c r="F5" s="119">
        <v>44200</v>
      </c>
      <c r="G5" s="119">
        <v>44215</v>
      </c>
      <c r="H5" s="122">
        <v>4</v>
      </c>
      <c r="I5" s="122">
        <v>10</v>
      </c>
    </row>
    <row r="6" spans="2:9">
      <c r="B6" s="114" t="s">
        <v>636</v>
      </c>
      <c r="C6" s="114" t="s">
        <v>637</v>
      </c>
      <c r="D6" s="123">
        <v>95000</v>
      </c>
      <c r="E6" s="114" t="s">
        <v>627</v>
      </c>
      <c r="F6" s="119">
        <v>44207</v>
      </c>
      <c r="G6" s="119">
        <v>44222</v>
      </c>
      <c r="H6" s="122">
        <v>17</v>
      </c>
      <c r="I6" s="122">
        <v>15</v>
      </c>
    </row>
    <row r="7" spans="2:9">
      <c r="B7" s="114" t="s">
        <v>634</v>
      </c>
      <c r="C7" s="114" t="s">
        <v>635</v>
      </c>
      <c r="D7" s="123">
        <v>69000</v>
      </c>
      <c r="E7" s="114" t="s">
        <v>628</v>
      </c>
      <c r="F7" s="119">
        <v>44217</v>
      </c>
      <c r="G7" s="119">
        <v>44232</v>
      </c>
      <c r="H7" s="122">
        <v>5</v>
      </c>
      <c r="I7" s="122">
        <v>12</v>
      </c>
    </row>
    <row r="8" spans="2:9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44236</v>
      </c>
      <c r="G8" s="119">
        <v>44251</v>
      </c>
      <c r="H8" s="122">
        <v>12</v>
      </c>
      <c r="I8" s="122">
        <v>10</v>
      </c>
    </row>
    <row r="9" spans="2:9">
      <c r="B9" s="114" t="s">
        <v>624</v>
      </c>
      <c r="C9" s="114" t="s">
        <v>625</v>
      </c>
      <c r="D9" s="123">
        <v>50000</v>
      </c>
      <c r="E9" s="114" t="s">
        <v>626</v>
      </c>
      <c r="F9" s="119">
        <v>44238</v>
      </c>
      <c r="G9" s="119">
        <v>44253</v>
      </c>
      <c r="H9" s="122">
        <v>25</v>
      </c>
      <c r="I9" s="122">
        <v>15</v>
      </c>
    </row>
    <row r="10" spans="2:9">
      <c r="B10" s="114" t="s">
        <v>632</v>
      </c>
      <c r="C10" s="114" t="s">
        <v>633</v>
      </c>
      <c r="D10" s="123">
        <v>80000</v>
      </c>
      <c r="E10" s="114" t="s">
        <v>629</v>
      </c>
      <c r="F10" s="119">
        <v>44238</v>
      </c>
      <c r="G10" s="119">
        <v>44253</v>
      </c>
      <c r="H10" s="122">
        <v>20</v>
      </c>
      <c r="I10" s="122">
        <v>12</v>
      </c>
    </row>
    <row r="11" spans="2:9">
      <c r="B11" s="114" t="s">
        <v>630</v>
      </c>
      <c r="C11" s="114" t="s">
        <v>631</v>
      </c>
      <c r="D11" s="123">
        <v>80000</v>
      </c>
      <c r="E11" s="114" t="s">
        <v>629</v>
      </c>
      <c r="F11" s="119">
        <v>44270</v>
      </c>
      <c r="G11" s="119">
        <v>44285</v>
      </c>
      <c r="H11" s="122">
        <v>10</v>
      </c>
      <c r="I11" s="122">
        <v>14</v>
      </c>
    </row>
    <row r="12" spans="2:9">
      <c r="B12" s="114" t="s">
        <v>624</v>
      </c>
      <c r="C12" s="114" t="s">
        <v>625</v>
      </c>
      <c r="D12" s="123">
        <v>50000</v>
      </c>
      <c r="E12" s="114" t="s">
        <v>627</v>
      </c>
      <c r="F12" s="119">
        <v>44271</v>
      </c>
      <c r="G12" s="119">
        <v>44286</v>
      </c>
      <c r="H12" s="122">
        <v>6</v>
      </c>
      <c r="I12" s="122">
        <v>15</v>
      </c>
    </row>
    <row r="13" spans="2:9">
      <c r="B13" s="114" t="s">
        <v>634</v>
      </c>
      <c r="C13" s="114" t="s">
        <v>635</v>
      </c>
      <c r="D13" s="123">
        <v>69000</v>
      </c>
      <c r="E13" s="114" t="s">
        <v>628</v>
      </c>
      <c r="F13" s="119">
        <v>44276</v>
      </c>
      <c r="G13" s="119">
        <v>44291</v>
      </c>
      <c r="H13" s="122">
        <v>5</v>
      </c>
      <c r="I13" s="122">
        <v>12</v>
      </c>
    </row>
    <row r="14" spans="2:9">
      <c r="B14" s="114" t="s">
        <v>630</v>
      </c>
      <c r="C14" s="114" t="s">
        <v>631</v>
      </c>
      <c r="D14" s="123">
        <v>80000</v>
      </c>
      <c r="E14" s="114" t="s">
        <v>629</v>
      </c>
      <c r="F14" s="119">
        <v>44307</v>
      </c>
      <c r="G14" s="119">
        <v>44322</v>
      </c>
      <c r="H14" s="122">
        <v>12</v>
      </c>
      <c r="I14" s="122">
        <v>14</v>
      </c>
    </row>
    <row r="15" spans="2:9">
      <c r="B15" s="114" t="s">
        <v>632</v>
      </c>
      <c r="C15" s="114" t="s">
        <v>633</v>
      </c>
      <c r="D15" s="123">
        <v>80000</v>
      </c>
      <c r="E15" s="114" t="s">
        <v>626</v>
      </c>
      <c r="F15" s="119">
        <v>44307</v>
      </c>
      <c r="G15" s="119">
        <v>44322</v>
      </c>
      <c r="H15" s="122">
        <v>21</v>
      </c>
      <c r="I15" s="122">
        <v>12</v>
      </c>
    </row>
    <row r="16" spans="2:9">
      <c r="B16" s="114" t="s">
        <v>636</v>
      </c>
      <c r="C16" s="114" t="s">
        <v>637</v>
      </c>
      <c r="D16" s="123">
        <v>95000</v>
      </c>
      <c r="E16" s="114" t="s">
        <v>627</v>
      </c>
      <c r="F16" s="119">
        <v>44315</v>
      </c>
      <c r="G16" s="119">
        <v>44330</v>
      </c>
      <c r="H16" s="122">
        <v>20</v>
      </c>
      <c r="I16" s="122">
        <v>15</v>
      </c>
    </row>
    <row r="17" spans="2:9">
      <c r="B17" s="114" t="s">
        <v>634</v>
      </c>
      <c r="C17" s="114" t="s">
        <v>635</v>
      </c>
      <c r="D17" s="123">
        <v>69000</v>
      </c>
      <c r="E17" s="114" t="s">
        <v>628</v>
      </c>
      <c r="F17" s="119">
        <v>44322</v>
      </c>
      <c r="G17" s="119">
        <v>44347</v>
      </c>
      <c r="H17" s="122">
        <v>30</v>
      </c>
      <c r="I17" s="122">
        <v>15</v>
      </c>
    </row>
    <row r="18" spans="2:9">
      <c r="B18" s="114" t="s">
        <v>630</v>
      </c>
      <c r="C18" s="114" t="s">
        <v>631</v>
      </c>
      <c r="D18" s="123">
        <v>80000</v>
      </c>
      <c r="E18" s="114" t="s">
        <v>627</v>
      </c>
      <c r="F18" s="119">
        <v>44331</v>
      </c>
      <c r="G18" s="119">
        <v>44346</v>
      </c>
      <c r="H18" s="122">
        <v>10</v>
      </c>
      <c r="I18" s="122">
        <v>12</v>
      </c>
    </row>
    <row r="19" spans="2:9">
      <c r="B19" s="114" t="s">
        <v>624</v>
      </c>
      <c r="C19" s="114" t="s">
        <v>625</v>
      </c>
      <c r="D19" s="123">
        <v>50000</v>
      </c>
      <c r="E19" s="114" t="s">
        <v>628</v>
      </c>
      <c r="F19" s="119">
        <v>44332</v>
      </c>
      <c r="G19" s="119">
        <v>44347</v>
      </c>
      <c r="H19" s="122">
        <v>17</v>
      </c>
      <c r="I19" s="122">
        <v>15</v>
      </c>
    </row>
    <row r="20" spans="2:9">
      <c r="B20" s="114" t="s">
        <v>636</v>
      </c>
      <c r="C20" s="114" t="s">
        <v>637</v>
      </c>
      <c r="D20" s="123">
        <v>95000</v>
      </c>
      <c r="E20" s="114" t="s">
        <v>629</v>
      </c>
      <c r="F20" s="119">
        <v>44345</v>
      </c>
      <c r="G20" s="119">
        <v>44360</v>
      </c>
      <c r="H20" s="122">
        <v>4</v>
      </c>
      <c r="I20" s="122">
        <v>12</v>
      </c>
    </row>
    <row r="21" spans="2:9">
      <c r="B21" s="114" t="s">
        <v>632</v>
      </c>
      <c r="C21" s="114" t="s">
        <v>633</v>
      </c>
      <c r="D21" s="123">
        <v>80000</v>
      </c>
      <c r="E21" s="114" t="s">
        <v>626</v>
      </c>
      <c r="F21" s="119">
        <v>44351</v>
      </c>
      <c r="G21" s="119">
        <v>44366</v>
      </c>
      <c r="H21" s="122">
        <v>21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626</v>
      </c>
      <c r="F22" s="119">
        <v>44355</v>
      </c>
      <c r="G22" s="119">
        <v>44370</v>
      </c>
      <c r="H22" s="122">
        <v>19</v>
      </c>
      <c r="I22" s="122">
        <v>14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627</v>
      </c>
      <c r="F23" s="119">
        <v>44376</v>
      </c>
      <c r="G23" s="119">
        <v>44391</v>
      </c>
      <c r="H23" s="122">
        <v>20</v>
      </c>
      <c r="I23" s="122">
        <v>12</v>
      </c>
    </row>
    <row r="24" spans="2:9">
      <c r="B24" s="114" t="s">
        <v>636</v>
      </c>
      <c r="C24" s="114" t="s">
        <v>637</v>
      </c>
      <c r="D24" s="123">
        <v>95000</v>
      </c>
      <c r="E24" s="114" t="s">
        <v>626</v>
      </c>
      <c r="F24" s="119">
        <v>44385</v>
      </c>
      <c r="G24" s="119">
        <v>44400</v>
      </c>
      <c r="H24" s="122">
        <v>5</v>
      </c>
      <c r="I24" s="122">
        <v>13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44388</v>
      </c>
      <c r="G25" s="119">
        <v>44403</v>
      </c>
      <c r="H25" s="122">
        <v>7</v>
      </c>
      <c r="I25" s="122">
        <v>15</v>
      </c>
    </row>
    <row r="26" spans="2:9">
      <c r="B26" s="114" t="s">
        <v>630</v>
      </c>
      <c r="C26" s="114" t="s">
        <v>631</v>
      </c>
      <c r="D26" s="123">
        <v>80000</v>
      </c>
      <c r="E26" s="114" t="s">
        <v>629</v>
      </c>
      <c r="F26" s="119">
        <v>44392</v>
      </c>
      <c r="G26" s="119">
        <v>44407</v>
      </c>
      <c r="H26" s="122">
        <v>22</v>
      </c>
      <c r="I26" s="122">
        <v>12</v>
      </c>
    </row>
    <row r="27" spans="2:9">
      <c r="B27" s="114" t="s">
        <v>632</v>
      </c>
      <c r="C27" s="114" t="s">
        <v>633</v>
      </c>
      <c r="D27" s="123">
        <v>80000</v>
      </c>
      <c r="E27" s="114" t="s">
        <v>626</v>
      </c>
      <c r="F27" s="119">
        <v>44423</v>
      </c>
      <c r="G27" s="119">
        <v>44438</v>
      </c>
      <c r="H27" s="122">
        <v>40</v>
      </c>
      <c r="I27" s="122">
        <v>11</v>
      </c>
    </row>
    <row r="28" spans="2:9">
      <c r="B28" s="114" t="s">
        <v>624</v>
      </c>
      <c r="C28" s="114" t="s">
        <v>625</v>
      </c>
      <c r="D28" s="123">
        <v>50000</v>
      </c>
      <c r="E28" s="114" t="s">
        <v>629</v>
      </c>
      <c r="F28" s="119">
        <v>44424</v>
      </c>
      <c r="G28" s="119">
        <v>44439</v>
      </c>
      <c r="H28" s="122">
        <v>35</v>
      </c>
      <c r="I28" s="122">
        <v>15</v>
      </c>
    </row>
    <row r="29" spans="2:9">
      <c r="B29" s="114" t="s">
        <v>636</v>
      </c>
      <c r="C29" s="114" t="s">
        <v>637</v>
      </c>
      <c r="D29" s="123">
        <v>95000</v>
      </c>
      <c r="E29" s="114" t="s">
        <v>627</v>
      </c>
      <c r="F29" s="119">
        <v>44424</v>
      </c>
      <c r="G29" s="119">
        <v>44439</v>
      </c>
      <c r="H29" s="122">
        <v>23</v>
      </c>
      <c r="I29" s="122">
        <v>13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626</v>
      </c>
      <c r="F30" s="119">
        <v>44454</v>
      </c>
      <c r="G30" s="119">
        <v>44469</v>
      </c>
      <c r="H30" s="122">
        <v>12</v>
      </c>
      <c r="I30" s="122">
        <v>10</v>
      </c>
    </row>
    <row r="31" spans="2:9">
      <c r="B31" s="114" t="s">
        <v>630</v>
      </c>
      <c r="C31" s="114" t="s">
        <v>631</v>
      </c>
      <c r="D31" s="123">
        <v>80000</v>
      </c>
      <c r="E31" s="114" t="s">
        <v>629</v>
      </c>
      <c r="F31" s="119">
        <v>44455</v>
      </c>
      <c r="G31" s="119">
        <v>44470</v>
      </c>
      <c r="H31" s="122">
        <v>13</v>
      </c>
      <c r="I31" s="122">
        <v>11</v>
      </c>
    </row>
    <row r="32" spans="2:9">
      <c r="B32" s="114" t="s">
        <v>624</v>
      </c>
      <c r="C32" s="114" t="s">
        <v>625</v>
      </c>
      <c r="D32" s="123">
        <v>50000</v>
      </c>
      <c r="E32" s="114" t="s">
        <v>629</v>
      </c>
      <c r="F32" s="119">
        <v>44460</v>
      </c>
      <c r="G32" s="119">
        <v>44475</v>
      </c>
      <c r="H32" s="122">
        <v>20</v>
      </c>
      <c r="I32" s="122">
        <v>14</v>
      </c>
    </row>
    <row r="33" spans="2:9">
      <c r="B33" s="114" t="s">
        <v>634</v>
      </c>
      <c r="C33" s="114" t="s">
        <v>635</v>
      </c>
      <c r="D33" s="123">
        <v>69000</v>
      </c>
      <c r="E33" s="114" t="s">
        <v>628</v>
      </c>
      <c r="F33" s="119">
        <v>44473</v>
      </c>
      <c r="G33" s="119">
        <v>44488</v>
      </c>
      <c r="H33" s="122">
        <v>21</v>
      </c>
      <c r="I33" s="122">
        <v>11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44490</v>
      </c>
      <c r="G34" s="119">
        <v>44505</v>
      </c>
      <c r="H34" s="122">
        <v>5</v>
      </c>
      <c r="I34" s="122">
        <v>15</v>
      </c>
    </row>
    <row r="35" spans="2:9">
      <c r="B35" s="114" t="s">
        <v>624</v>
      </c>
      <c r="C35" s="114" t="s">
        <v>625</v>
      </c>
      <c r="D35" s="123">
        <v>50000</v>
      </c>
      <c r="E35" s="114" t="s">
        <v>626</v>
      </c>
      <c r="F35" s="119">
        <v>44491</v>
      </c>
      <c r="G35" s="119">
        <v>44506</v>
      </c>
      <c r="H35" s="122">
        <v>20</v>
      </c>
      <c r="I35" s="122">
        <v>10</v>
      </c>
    </row>
    <row r="36" spans="2:9">
      <c r="B36" s="114" t="s">
        <v>632</v>
      </c>
      <c r="C36" s="114" t="s">
        <v>633</v>
      </c>
      <c r="D36" s="123">
        <v>80000</v>
      </c>
      <c r="E36" s="114" t="s">
        <v>626</v>
      </c>
      <c r="F36" s="119">
        <v>44504</v>
      </c>
      <c r="G36" s="119">
        <v>44519</v>
      </c>
      <c r="H36" s="122">
        <v>11</v>
      </c>
      <c r="I36" s="122">
        <v>11</v>
      </c>
    </row>
    <row r="37" spans="2:9">
      <c r="B37" s="114" t="s">
        <v>634</v>
      </c>
      <c r="C37" s="114" t="s">
        <v>635</v>
      </c>
      <c r="D37" s="123">
        <v>69000</v>
      </c>
      <c r="E37" s="114" t="s">
        <v>628</v>
      </c>
      <c r="F37" s="119">
        <v>44511</v>
      </c>
      <c r="G37" s="119">
        <v>44526</v>
      </c>
      <c r="H37" s="122">
        <v>15</v>
      </c>
      <c r="I37" s="122">
        <v>13</v>
      </c>
    </row>
    <row r="38" spans="2:9">
      <c r="B38" s="114" t="s">
        <v>636</v>
      </c>
      <c r="C38" s="114" t="s">
        <v>637</v>
      </c>
      <c r="D38" s="123">
        <v>95000</v>
      </c>
      <c r="E38" s="114" t="s">
        <v>629</v>
      </c>
      <c r="F38" s="119">
        <v>44529</v>
      </c>
      <c r="G38" s="119">
        <v>44544</v>
      </c>
      <c r="H38" s="122">
        <v>15</v>
      </c>
      <c r="I38" s="122">
        <v>15</v>
      </c>
    </row>
    <row r="39" spans="2:9">
      <c r="B39" s="114" t="s">
        <v>632</v>
      </c>
      <c r="C39" s="114" t="s">
        <v>633</v>
      </c>
      <c r="D39" s="123">
        <v>80000</v>
      </c>
      <c r="E39" s="114" t="s">
        <v>626</v>
      </c>
      <c r="F39" s="119">
        <v>44534</v>
      </c>
      <c r="G39" s="119">
        <v>44549</v>
      </c>
      <c r="H39" s="122">
        <v>9</v>
      </c>
      <c r="I39" s="122">
        <v>10</v>
      </c>
    </row>
    <row r="40" spans="2:9">
      <c r="B40" s="114" t="s">
        <v>630</v>
      </c>
      <c r="C40" s="114" t="s">
        <v>631</v>
      </c>
      <c r="D40" s="123">
        <v>80000</v>
      </c>
      <c r="E40" s="114" t="s">
        <v>627</v>
      </c>
      <c r="F40" s="119">
        <v>44541</v>
      </c>
      <c r="G40" s="119">
        <v>44556</v>
      </c>
      <c r="H40" s="122">
        <v>13</v>
      </c>
      <c r="I40" s="122">
        <v>10</v>
      </c>
    </row>
  </sheetData>
  <phoneticPr fontId="5" type="noConversion"/>
  <conditionalFormatting sqref="B4:I40">
    <cfRule type="expression" dxfId="7" priority="1">
      <formula>AND($H4&lt;$I4,LEFT($C4,3)="PPT")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B3:I40"/>
  <sheetViews>
    <sheetView workbookViewId="0">
      <selection activeCell="J1" sqref="J1"/>
    </sheetView>
  </sheetViews>
  <sheetFormatPr defaultRowHeight="16.899999999999999"/>
  <cols>
    <col min="1" max="1" width="2.5625" customWidth="1"/>
    <col min="2" max="2" width="7.5" customWidth="1"/>
    <col min="3" max="3" width="22.875" bestFit="1" customWidth="1"/>
    <col min="6" max="7" width="10.5625" bestFit="1" customWidth="1"/>
  </cols>
  <sheetData>
    <row r="3" spans="2:9">
      <c r="B3" s="114" t="s">
        <v>616</v>
      </c>
      <c r="C3" s="114" t="s">
        <v>617</v>
      </c>
      <c r="D3" s="114" t="s">
        <v>618</v>
      </c>
      <c r="E3" s="114" t="s">
        <v>619</v>
      </c>
      <c r="F3" s="114" t="s">
        <v>620</v>
      </c>
      <c r="G3" s="114" t="s">
        <v>621</v>
      </c>
      <c r="H3" s="114" t="s">
        <v>622</v>
      </c>
      <c r="I3" s="114" t="s">
        <v>623</v>
      </c>
    </row>
    <row r="4" spans="2:9">
      <c r="B4" s="114" t="s">
        <v>632</v>
      </c>
      <c r="C4" s="114" t="s">
        <v>633</v>
      </c>
      <c r="D4" s="123">
        <v>80000</v>
      </c>
      <c r="E4" s="114" t="s">
        <v>626</v>
      </c>
      <c r="F4" s="119">
        <v>44200</v>
      </c>
      <c r="G4" s="119">
        <v>44215</v>
      </c>
      <c r="H4" s="122">
        <v>12</v>
      </c>
      <c r="I4" s="122">
        <v>8</v>
      </c>
    </row>
    <row r="5" spans="2:9">
      <c r="B5" s="114" t="s">
        <v>636</v>
      </c>
      <c r="C5" s="114" t="s">
        <v>637</v>
      </c>
      <c r="D5" s="123">
        <v>95000</v>
      </c>
      <c r="E5" s="114" t="s">
        <v>626</v>
      </c>
      <c r="F5" s="119">
        <v>44200</v>
      </c>
      <c r="G5" s="119">
        <v>44215</v>
      </c>
      <c r="H5" s="122">
        <v>4</v>
      </c>
      <c r="I5" s="122">
        <v>10</v>
      </c>
    </row>
    <row r="6" spans="2:9">
      <c r="B6" s="114" t="s">
        <v>636</v>
      </c>
      <c r="C6" s="114" t="s">
        <v>637</v>
      </c>
      <c r="D6" s="123">
        <v>95000</v>
      </c>
      <c r="E6" s="114" t="s">
        <v>627</v>
      </c>
      <c r="F6" s="119">
        <v>44207</v>
      </c>
      <c r="G6" s="119">
        <v>44222</v>
      </c>
      <c r="H6" s="122">
        <v>17</v>
      </c>
      <c r="I6" s="122">
        <v>15</v>
      </c>
    </row>
    <row r="7" spans="2:9">
      <c r="B7" s="114" t="s">
        <v>634</v>
      </c>
      <c r="C7" s="114" t="s">
        <v>635</v>
      </c>
      <c r="D7" s="123">
        <v>69000</v>
      </c>
      <c r="E7" s="114" t="s">
        <v>628</v>
      </c>
      <c r="F7" s="119">
        <v>44217</v>
      </c>
      <c r="G7" s="119">
        <v>44232</v>
      </c>
      <c r="H7" s="122">
        <v>5</v>
      </c>
      <c r="I7" s="122">
        <v>12</v>
      </c>
    </row>
    <row r="8" spans="2:9">
      <c r="B8" s="114" t="s">
        <v>624</v>
      </c>
      <c r="C8" s="114" t="s">
        <v>625</v>
      </c>
      <c r="D8" s="123">
        <v>50000</v>
      </c>
      <c r="E8" s="114" t="s">
        <v>626</v>
      </c>
      <c r="F8" s="119">
        <v>44236</v>
      </c>
      <c r="G8" s="119">
        <v>44251</v>
      </c>
      <c r="H8" s="122">
        <v>12</v>
      </c>
      <c r="I8" s="122">
        <v>10</v>
      </c>
    </row>
    <row r="9" spans="2:9">
      <c r="B9" s="114" t="s">
        <v>624</v>
      </c>
      <c r="C9" s="114" t="s">
        <v>625</v>
      </c>
      <c r="D9" s="123">
        <v>50000</v>
      </c>
      <c r="E9" s="114" t="s">
        <v>626</v>
      </c>
      <c r="F9" s="119">
        <v>44238</v>
      </c>
      <c r="G9" s="119">
        <v>44253</v>
      </c>
      <c r="H9" s="122">
        <v>25</v>
      </c>
      <c r="I9" s="122">
        <v>15</v>
      </c>
    </row>
    <row r="10" spans="2:9">
      <c r="B10" s="114" t="s">
        <v>632</v>
      </c>
      <c r="C10" s="114" t="s">
        <v>633</v>
      </c>
      <c r="D10" s="123">
        <v>80000</v>
      </c>
      <c r="E10" s="114" t="s">
        <v>629</v>
      </c>
      <c r="F10" s="119">
        <v>44238</v>
      </c>
      <c r="G10" s="119">
        <v>44253</v>
      </c>
      <c r="H10" s="122">
        <v>20</v>
      </c>
      <c r="I10" s="122">
        <v>12</v>
      </c>
    </row>
    <row r="11" spans="2:9">
      <c r="B11" s="114" t="s">
        <v>630</v>
      </c>
      <c r="C11" s="114" t="s">
        <v>631</v>
      </c>
      <c r="D11" s="123">
        <v>80000</v>
      </c>
      <c r="E11" s="114" t="s">
        <v>629</v>
      </c>
      <c r="F11" s="119">
        <v>44270</v>
      </c>
      <c r="G11" s="119">
        <v>44285</v>
      </c>
      <c r="H11" s="122">
        <v>10</v>
      </c>
      <c r="I11" s="122">
        <v>14</v>
      </c>
    </row>
    <row r="12" spans="2:9">
      <c r="B12" s="114" t="s">
        <v>624</v>
      </c>
      <c r="C12" s="114" t="s">
        <v>625</v>
      </c>
      <c r="D12" s="123">
        <v>50000</v>
      </c>
      <c r="E12" s="114" t="s">
        <v>627</v>
      </c>
      <c r="F12" s="119">
        <v>44271</v>
      </c>
      <c r="G12" s="119">
        <v>44286</v>
      </c>
      <c r="H12" s="122">
        <v>6</v>
      </c>
      <c r="I12" s="122">
        <v>15</v>
      </c>
    </row>
    <row r="13" spans="2:9">
      <c r="B13" s="114" t="s">
        <v>634</v>
      </c>
      <c r="C13" s="114" t="s">
        <v>635</v>
      </c>
      <c r="D13" s="123">
        <v>69000</v>
      </c>
      <c r="E13" s="114" t="s">
        <v>628</v>
      </c>
      <c r="F13" s="119">
        <v>44276</v>
      </c>
      <c r="G13" s="119">
        <v>44291</v>
      </c>
      <c r="H13" s="122">
        <v>5</v>
      </c>
      <c r="I13" s="122">
        <v>12</v>
      </c>
    </row>
    <row r="14" spans="2:9">
      <c r="B14" s="114" t="s">
        <v>630</v>
      </c>
      <c r="C14" s="114" t="s">
        <v>631</v>
      </c>
      <c r="D14" s="123">
        <v>80000</v>
      </c>
      <c r="E14" s="114" t="s">
        <v>629</v>
      </c>
      <c r="F14" s="119">
        <v>44307</v>
      </c>
      <c r="G14" s="119">
        <v>44322</v>
      </c>
      <c r="H14" s="122">
        <v>12</v>
      </c>
      <c r="I14" s="122">
        <v>14</v>
      </c>
    </row>
    <row r="15" spans="2:9">
      <c r="B15" s="114" t="s">
        <v>632</v>
      </c>
      <c r="C15" s="114" t="s">
        <v>633</v>
      </c>
      <c r="D15" s="123">
        <v>80000</v>
      </c>
      <c r="E15" s="114" t="s">
        <v>626</v>
      </c>
      <c r="F15" s="119">
        <v>44307</v>
      </c>
      <c r="G15" s="119">
        <v>44322</v>
      </c>
      <c r="H15" s="122">
        <v>21</v>
      </c>
      <c r="I15" s="122">
        <v>12</v>
      </c>
    </row>
    <row r="16" spans="2:9">
      <c r="B16" s="114" t="s">
        <v>636</v>
      </c>
      <c r="C16" s="114" t="s">
        <v>637</v>
      </c>
      <c r="D16" s="123">
        <v>95000</v>
      </c>
      <c r="E16" s="114" t="s">
        <v>627</v>
      </c>
      <c r="F16" s="119">
        <v>44315</v>
      </c>
      <c r="G16" s="119">
        <v>44330</v>
      </c>
      <c r="H16" s="122">
        <v>20</v>
      </c>
      <c r="I16" s="122">
        <v>15</v>
      </c>
    </row>
    <row r="17" spans="2:9">
      <c r="B17" s="114" t="s">
        <v>634</v>
      </c>
      <c r="C17" s="114" t="s">
        <v>635</v>
      </c>
      <c r="D17" s="123">
        <v>69000</v>
      </c>
      <c r="E17" s="114" t="s">
        <v>628</v>
      </c>
      <c r="F17" s="119">
        <v>44322</v>
      </c>
      <c r="G17" s="119">
        <v>44347</v>
      </c>
      <c r="H17" s="122">
        <v>30</v>
      </c>
      <c r="I17" s="122">
        <v>15</v>
      </c>
    </row>
    <row r="18" spans="2:9">
      <c r="B18" s="114" t="s">
        <v>630</v>
      </c>
      <c r="C18" s="114" t="s">
        <v>631</v>
      </c>
      <c r="D18" s="123">
        <v>80000</v>
      </c>
      <c r="E18" s="114" t="s">
        <v>627</v>
      </c>
      <c r="F18" s="119">
        <v>44331</v>
      </c>
      <c r="G18" s="119">
        <v>44346</v>
      </c>
      <c r="H18" s="122">
        <v>10</v>
      </c>
      <c r="I18" s="122">
        <v>12</v>
      </c>
    </row>
    <row r="19" spans="2:9">
      <c r="B19" s="114" t="s">
        <v>624</v>
      </c>
      <c r="C19" s="114" t="s">
        <v>625</v>
      </c>
      <c r="D19" s="123">
        <v>50000</v>
      </c>
      <c r="E19" s="114" t="s">
        <v>628</v>
      </c>
      <c r="F19" s="119">
        <v>44332</v>
      </c>
      <c r="G19" s="119">
        <v>44347</v>
      </c>
      <c r="H19" s="122">
        <v>17</v>
      </c>
      <c r="I19" s="122">
        <v>15</v>
      </c>
    </row>
    <row r="20" spans="2:9">
      <c r="B20" s="114" t="s">
        <v>636</v>
      </c>
      <c r="C20" s="114" t="s">
        <v>637</v>
      </c>
      <c r="D20" s="123">
        <v>95000</v>
      </c>
      <c r="E20" s="114" t="s">
        <v>629</v>
      </c>
      <c r="F20" s="119">
        <v>44345</v>
      </c>
      <c r="G20" s="119">
        <v>44360</v>
      </c>
      <c r="H20" s="122">
        <v>4</v>
      </c>
      <c r="I20" s="122">
        <v>12</v>
      </c>
    </row>
    <row r="21" spans="2:9">
      <c r="B21" s="114" t="s">
        <v>632</v>
      </c>
      <c r="C21" s="114" t="s">
        <v>633</v>
      </c>
      <c r="D21" s="123">
        <v>80000</v>
      </c>
      <c r="E21" s="114" t="s">
        <v>626</v>
      </c>
      <c r="F21" s="119">
        <v>44351</v>
      </c>
      <c r="G21" s="119">
        <v>44366</v>
      </c>
      <c r="H21" s="122">
        <v>21</v>
      </c>
      <c r="I21" s="122">
        <v>14</v>
      </c>
    </row>
    <row r="22" spans="2:9">
      <c r="B22" s="114" t="s">
        <v>636</v>
      </c>
      <c r="C22" s="114" t="s">
        <v>637</v>
      </c>
      <c r="D22" s="123">
        <v>95000</v>
      </c>
      <c r="E22" s="114" t="s">
        <v>626</v>
      </c>
      <c r="F22" s="119">
        <v>44355</v>
      </c>
      <c r="G22" s="119">
        <v>44370</v>
      </c>
      <c r="H22" s="122">
        <v>19</v>
      </c>
      <c r="I22" s="122">
        <v>14</v>
      </c>
    </row>
    <row r="23" spans="2:9">
      <c r="B23" s="114" t="s">
        <v>636</v>
      </c>
      <c r="C23" s="114" t="s">
        <v>637</v>
      </c>
      <c r="D23" s="123">
        <v>95000</v>
      </c>
      <c r="E23" s="114" t="s">
        <v>627</v>
      </c>
      <c r="F23" s="119">
        <v>44376</v>
      </c>
      <c r="G23" s="119">
        <v>44391</v>
      </c>
      <c r="H23" s="122">
        <v>20</v>
      </c>
      <c r="I23" s="122">
        <v>12</v>
      </c>
    </row>
    <row r="24" spans="2:9">
      <c r="B24" s="114" t="s">
        <v>636</v>
      </c>
      <c r="C24" s="114" t="s">
        <v>637</v>
      </c>
      <c r="D24" s="123">
        <v>95000</v>
      </c>
      <c r="E24" s="114" t="s">
        <v>626</v>
      </c>
      <c r="F24" s="119">
        <v>44385</v>
      </c>
      <c r="G24" s="119">
        <v>44400</v>
      </c>
      <c r="H24" s="122">
        <v>5</v>
      </c>
      <c r="I24" s="122">
        <v>13</v>
      </c>
    </row>
    <row r="25" spans="2:9">
      <c r="B25" s="114" t="s">
        <v>630</v>
      </c>
      <c r="C25" s="114" t="s">
        <v>631</v>
      </c>
      <c r="D25" s="123">
        <v>80000</v>
      </c>
      <c r="E25" s="114" t="s">
        <v>629</v>
      </c>
      <c r="F25" s="119">
        <v>44388</v>
      </c>
      <c r="G25" s="119">
        <v>44403</v>
      </c>
      <c r="H25" s="122">
        <v>7</v>
      </c>
      <c r="I25" s="122">
        <v>15</v>
      </c>
    </row>
    <row r="26" spans="2:9">
      <c r="B26" s="114" t="s">
        <v>630</v>
      </c>
      <c r="C26" s="114" t="s">
        <v>631</v>
      </c>
      <c r="D26" s="123">
        <v>80000</v>
      </c>
      <c r="E26" s="114" t="s">
        <v>629</v>
      </c>
      <c r="F26" s="119">
        <v>44392</v>
      </c>
      <c r="G26" s="119">
        <v>44407</v>
      </c>
      <c r="H26" s="122">
        <v>22</v>
      </c>
      <c r="I26" s="122">
        <v>12</v>
      </c>
    </row>
    <row r="27" spans="2:9">
      <c r="B27" s="114" t="s">
        <v>632</v>
      </c>
      <c r="C27" s="114" t="s">
        <v>633</v>
      </c>
      <c r="D27" s="123">
        <v>80000</v>
      </c>
      <c r="E27" s="114" t="s">
        <v>626</v>
      </c>
      <c r="F27" s="119">
        <v>44423</v>
      </c>
      <c r="G27" s="119">
        <v>44438</v>
      </c>
      <c r="H27" s="122">
        <v>40</v>
      </c>
      <c r="I27" s="122">
        <v>11</v>
      </c>
    </row>
    <row r="28" spans="2:9">
      <c r="B28" s="114" t="s">
        <v>624</v>
      </c>
      <c r="C28" s="114" t="s">
        <v>625</v>
      </c>
      <c r="D28" s="123">
        <v>50000</v>
      </c>
      <c r="E28" s="114" t="s">
        <v>629</v>
      </c>
      <c r="F28" s="119">
        <v>44424</v>
      </c>
      <c r="G28" s="119">
        <v>44439</v>
      </c>
      <c r="H28" s="122">
        <v>35</v>
      </c>
      <c r="I28" s="122">
        <v>15</v>
      </c>
    </row>
    <row r="29" spans="2:9">
      <c r="B29" s="114" t="s">
        <v>636</v>
      </c>
      <c r="C29" s="114" t="s">
        <v>637</v>
      </c>
      <c r="D29" s="123">
        <v>95000</v>
      </c>
      <c r="E29" s="114" t="s">
        <v>627</v>
      </c>
      <c r="F29" s="119">
        <v>44424</v>
      </c>
      <c r="G29" s="119">
        <v>44439</v>
      </c>
      <c r="H29" s="122">
        <v>23</v>
      </c>
      <c r="I29" s="122">
        <v>13</v>
      </c>
    </row>
    <row r="30" spans="2:9">
      <c r="B30" s="114" t="s">
        <v>630</v>
      </c>
      <c r="C30" s="114" t="s">
        <v>631</v>
      </c>
      <c r="D30" s="123">
        <v>80000</v>
      </c>
      <c r="E30" s="114" t="s">
        <v>626</v>
      </c>
      <c r="F30" s="119">
        <v>44454</v>
      </c>
      <c r="G30" s="119">
        <v>44469</v>
      </c>
      <c r="H30" s="122">
        <v>12</v>
      </c>
      <c r="I30" s="122">
        <v>10</v>
      </c>
    </row>
    <row r="31" spans="2:9">
      <c r="B31" s="114" t="s">
        <v>630</v>
      </c>
      <c r="C31" s="114" t="s">
        <v>631</v>
      </c>
      <c r="D31" s="123">
        <v>80000</v>
      </c>
      <c r="E31" s="114" t="s">
        <v>629</v>
      </c>
      <c r="F31" s="119">
        <v>44455</v>
      </c>
      <c r="G31" s="119">
        <v>44470</v>
      </c>
      <c r="H31" s="122">
        <v>13</v>
      </c>
      <c r="I31" s="122">
        <v>11</v>
      </c>
    </row>
    <row r="32" spans="2:9">
      <c r="B32" s="114" t="s">
        <v>624</v>
      </c>
      <c r="C32" s="114" t="s">
        <v>625</v>
      </c>
      <c r="D32" s="123">
        <v>50000</v>
      </c>
      <c r="E32" s="114" t="s">
        <v>629</v>
      </c>
      <c r="F32" s="119">
        <v>44460</v>
      </c>
      <c r="G32" s="119">
        <v>44475</v>
      </c>
      <c r="H32" s="122">
        <v>20</v>
      </c>
      <c r="I32" s="122">
        <v>14</v>
      </c>
    </row>
    <row r="33" spans="2:9">
      <c r="B33" s="114" t="s">
        <v>634</v>
      </c>
      <c r="C33" s="114" t="s">
        <v>635</v>
      </c>
      <c r="D33" s="123">
        <v>69000</v>
      </c>
      <c r="E33" s="114" t="s">
        <v>628</v>
      </c>
      <c r="F33" s="119">
        <v>44473</v>
      </c>
      <c r="G33" s="119">
        <v>44488</v>
      </c>
      <c r="H33" s="122">
        <v>21</v>
      </c>
      <c r="I33" s="122">
        <v>11</v>
      </c>
    </row>
    <row r="34" spans="2:9">
      <c r="B34" s="114" t="s">
        <v>624</v>
      </c>
      <c r="C34" s="114" t="s">
        <v>625</v>
      </c>
      <c r="D34" s="123">
        <v>50000</v>
      </c>
      <c r="E34" s="114" t="s">
        <v>626</v>
      </c>
      <c r="F34" s="119">
        <v>44490</v>
      </c>
      <c r="G34" s="119">
        <v>44505</v>
      </c>
      <c r="H34" s="122">
        <v>5</v>
      </c>
      <c r="I34" s="122">
        <v>15</v>
      </c>
    </row>
    <row r="35" spans="2:9">
      <c r="B35" s="114" t="s">
        <v>624</v>
      </c>
      <c r="C35" s="114" t="s">
        <v>625</v>
      </c>
      <c r="D35" s="123">
        <v>50000</v>
      </c>
      <c r="E35" s="114" t="s">
        <v>626</v>
      </c>
      <c r="F35" s="119">
        <v>44491</v>
      </c>
      <c r="G35" s="119">
        <v>44506</v>
      </c>
      <c r="H35" s="122">
        <v>20</v>
      </c>
      <c r="I35" s="122">
        <v>10</v>
      </c>
    </row>
    <row r="36" spans="2:9">
      <c r="B36" s="114" t="s">
        <v>632</v>
      </c>
      <c r="C36" s="114" t="s">
        <v>633</v>
      </c>
      <c r="D36" s="123">
        <v>80000</v>
      </c>
      <c r="E36" s="114" t="s">
        <v>626</v>
      </c>
      <c r="F36" s="119">
        <v>44504</v>
      </c>
      <c r="G36" s="119">
        <v>44519</v>
      </c>
      <c r="H36" s="122">
        <v>11</v>
      </c>
      <c r="I36" s="122">
        <v>11</v>
      </c>
    </row>
    <row r="37" spans="2:9">
      <c r="B37" s="114" t="s">
        <v>634</v>
      </c>
      <c r="C37" s="114" t="s">
        <v>635</v>
      </c>
      <c r="D37" s="123">
        <v>69000</v>
      </c>
      <c r="E37" s="114" t="s">
        <v>628</v>
      </c>
      <c r="F37" s="119">
        <v>44511</v>
      </c>
      <c r="G37" s="119">
        <v>44526</v>
      </c>
      <c r="H37" s="122">
        <v>15</v>
      </c>
      <c r="I37" s="122">
        <v>13</v>
      </c>
    </row>
    <row r="38" spans="2:9">
      <c r="B38" s="114" t="s">
        <v>636</v>
      </c>
      <c r="C38" s="114" t="s">
        <v>637</v>
      </c>
      <c r="D38" s="123">
        <v>95000</v>
      </c>
      <c r="E38" s="114" t="s">
        <v>629</v>
      </c>
      <c r="F38" s="119">
        <v>44529</v>
      </c>
      <c r="G38" s="119">
        <v>44544</v>
      </c>
      <c r="H38" s="122">
        <v>15</v>
      </c>
      <c r="I38" s="122">
        <v>15</v>
      </c>
    </row>
    <row r="39" spans="2:9">
      <c r="B39" s="114" t="s">
        <v>632</v>
      </c>
      <c r="C39" s="114" t="s">
        <v>633</v>
      </c>
      <c r="D39" s="123">
        <v>80000</v>
      </c>
      <c r="E39" s="114" t="s">
        <v>626</v>
      </c>
      <c r="F39" s="119">
        <v>44534</v>
      </c>
      <c r="G39" s="119">
        <v>44549</v>
      </c>
      <c r="H39" s="122">
        <v>9</v>
      </c>
      <c r="I39" s="122">
        <v>10</v>
      </c>
    </row>
    <row r="40" spans="2:9">
      <c r="B40" s="114" t="s">
        <v>630</v>
      </c>
      <c r="C40" s="114" t="s">
        <v>631</v>
      </c>
      <c r="D40" s="123">
        <v>80000</v>
      </c>
      <c r="E40" s="114" t="s">
        <v>627</v>
      </c>
      <c r="F40" s="119">
        <v>44541</v>
      </c>
      <c r="G40" s="119">
        <v>44556</v>
      </c>
      <c r="H40" s="122">
        <v>13</v>
      </c>
      <c r="I40" s="122">
        <v>10</v>
      </c>
    </row>
  </sheetData>
  <phoneticPr fontId="5" type="noConversion"/>
  <conditionalFormatting sqref="B4:I40">
    <cfRule type="expression" dxfId="19" priority="1">
      <formula>AND($H4&lt;$I4,LEFT($C4,3)="PPT")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K34"/>
  <sheetViews>
    <sheetView workbookViewId="0">
      <selection activeCell="L1" sqref="L1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</row>
    <row r="3" spans="2:11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</row>
    <row r="4" spans="2:11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1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</row>
    <row r="6" spans="2:11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</row>
    <row r="7" spans="2:11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</row>
    <row r="8" spans="2:11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</row>
    <row r="9" spans="2:11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</row>
    <row r="10" spans="2:11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</row>
    <row r="11" spans="2:11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</row>
    <row r="12" spans="2:11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</row>
    <row r="13" spans="2:11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</row>
    <row r="14" spans="2:11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1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1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1059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889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conditionalFormatting sqref="B3:K34">
    <cfRule type="expression" dxfId="5" priority="1">
      <formula>AND(ISODD(MONTH($E3)),ISBLANK($K3))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B2:K34"/>
  <sheetViews>
    <sheetView workbookViewId="0">
      <selection activeCell="G32" sqref="G32"/>
    </sheetView>
  </sheetViews>
  <sheetFormatPr defaultRowHeight="16.899999999999999"/>
  <cols>
    <col min="1" max="1" width="2.5625" customWidth="1"/>
    <col min="5" max="5" width="10.5625" bestFit="1" customWidth="1"/>
    <col min="7" max="7" width="32.9375" bestFit="1" customWidth="1"/>
    <col min="8" max="8" width="11.1875" bestFit="1" customWidth="1"/>
    <col min="11" max="11" width="14.9375" bestFit="1" customWidth="1"/>
  </cols>
  <sheetData>
    <row r="2" spans="2:11">
      <c r="B2" s="116" t="s">
        <v>638</v>
      </c>
      <c r="C2" s="116" t="s">
        <v>639</v>
      </c>
      <c r="D2" s="116" t="s">
        <v>640</v>
      </c>
      <c r="E2" s="116" t="s">
        <v>641</v>
      </c>
      <c r="F2" s="116" t="s">
        <v>642</v>
      </c>
      <c r="G2" s="116" t="s">
        <v>643</v>
      </c>
      <c r="H2" s="116" t="s">
        <v>418</v>
      </c>
      <c r="I2" s="116" t="s">
        <v>644</v>
      </c>
      <c r="J2" s="116" t="s">
        <v>645</v>
      </c>
      <c r="K2" s="116" t="s">
        <v>646</v>
      </c>
    </row>
    <row r="3" spans="2:11">
      <c r="B3" s="116" t="s">
        <v>647</v>
      </c>
      <c r="C3" s="116" t="s">
        <v>19</v>
      </c>
      <c r="D3" s="116" t="s">
        <v>648</v>
      </c>
      <c r="E3" s="117">
        <v>44562</v>
      </c>
      <c r="F3" s="116" t="s">
        <v>649</v>
      </c>
      <c r="G3" s="116" t="s">
        <v>650</v>
      </c>
      <c r="H3" s="124">
        <v>1890000</v>
      </c>
      <c r="I3" s="116">
        <v>1</v>
      </c>
      <c r="J3" s="116" t="s">
        <v>651</v>
      </c>
      <c r="K3" s="116" t="s">
        <v>652</v>
      </c>
    </row>
    <row r="4" spans="2:11">
      <c r="B4" s="116" t="s">
        <v>647</v>
      </c>
      <c r="C4" s="116" t="s">
        <v>19</v>
      </c>
      <c r="D4" s="116" t="s">
        <v>653</v>
      </c>
      <c r="E4" s="117">
        <v>44597</v>
      </c>
      <c r="F4" s="116" t="s">
        <v>654</v>
      </c>
      <c r="G4" s="116" t="s">
        <v>655</v>
      </c>
      <c r="H4" s="124">
        <v>1649000</v>
      </c>
      <c r="I4" s="116">
        <v>1</v>
      </c>
      <c r="J4" s="116" t="s">
        <v>656</v>
      </c>
      <c r="K4" s="116"/>
    </row>
    <row r="5" spans="2:11">
      <c r="B5" s="116" t="s">
        <v>647</v>
      </c>
      <c r="C5" s="116" t="s">
        <v>19</v>
      </c>
      <c r="D5" s="116" t="s">
        <v>657</v>
      </c>
      <c r="E5" s="117">
        <v>44646</v>
      </c>
      <c r="F5" s="116" t="s">
        <v>658</v>
      </c>
      <c r="G5" s="116" t="s">
        <v>659</v>
      </c>
      <c r="H5" s="124">
        <v>1037000</v>
      </c>
      <c r="I5" s="116">
        <v>3</v>
      </c>
      <c r="J5" s="116" t="s">
        <v>660</v>
      </c>
      <c r="K5" s="116" t="s">
        <v>661</v>
      </c>
    </row>
    <row r="6" spans="2:11">
      <c r="B6" s="116" t="s">
        <v>647</v>
      </c>
      <c r="C6" s="116" t="s">
        <v>19</v>
      </c>
      <c r="D6" s="116" t="s">
        <v>662</v>
      </c>
      <c r="E6" s="117">
        <v>44681</v>
      </c>
      <c r="F6" s="116" t="s">
        <v>654</v>
      </c>
      <c r="G6" s="116" t="s">
        <v>663</v>
      </c>
      <c r="H6" s="124">
        <v>1179000</v>
      </c>
      <c r="I6" s="116">
        <v>3</v>
      </c>
      <c r="J6" s="116" t="s">
        <v>656</v>
      </c>
      <c r="K6" s="116" t="s">
        <v>664</v>
      </c>
    </row>
    <row r="7" spans="2:11">
      <c r="B7" s="116" t="s">
        <v>647</v>
      </c>
      <c r="C7" s="116" t="s">
        <v>19</v>
      </c>
      <c r="D7" s="116" t="s">
        <v>665</v>
      </c>
      <c r="E7" s="117">
        <v>44716</v>
      </c>
      <c r="F7" s="116" t="s">
        <v>666</v>
      </c>
      <c r="G7" s="116" t="s">
        <v>667</v>
      </c>
      <c r="H7" s="124">
        <v>845000</v>
      </c>
      <c r="I7" s="116">
        <v>4</v>
      </c>
      <c r="J7" s="116" t="s">
        <v>668</v>
      </c>
      <c r="K7" s="116" t="s">
        <v>652</v>
      </c>
    </row>
    <row r="8" spans="2:11">
      <c r="B8" s="116" t="s">
        <v>647</v>
      </c>
      <c r="C8" s="116" t="s">
        <v>19</v>
      </c>
      <c r="D8" s="116" t="s">
        <v>669</v>
      </c>
      <c r="E8" s="117">
        <v>44758</v>
      </c>
      <c r="F8" s="116" t="s">
        <v>654</v>
      </c>
      <c r="G8" s="116" t="s">
        <v>670</v>
      </c>
      <c r="H8" s="124">
        <v>859000</v>
      </c>
      <c r="I8" s="116">
        <v>2</v>
      </c>
      <c r="J8" s="116" t="s">
        <v>651</v>
      </c>
      <c r="K8" s="116" t="s">
        <v>671</v>
      </c>
    </row>
    <row r="9" spans="2:11">
      <c r="B9" s="116" t="s">
        <v>672</v>
      </c>
      <c r="C9" s="116" t="s">
        <v>673</v>
      </c>
      <c r="D9" s="116" t="s">
        <v>657</v>
      </c>
      <c r="E9" s="117">
        <v>44569</v>
      </c>
      <c r="F9" s="116" t="s">
        <v>658</v>
      </c>
      <c r="G9" s="116" t="s">
        <v>659</v>
      </c>
      <c r="H9" s="124">
        <v>1037000</v>
      </c>
      <c r="I9" s="116">
        <v>2</v>
      </c>
      <c r="J9" s="116" t="s">
        <v>656</v>
      </c>
      <c r="K9" s="116" t="s">
        <v>661</v>
      </c>
    </row>
    <row r="10" spans="2:11">
      <c r="B10" s="116" t="s">
        <v>672</v>
      </c>
      <c r="C10" s="116" t="s">
        <v>673</v>
      </c>
      <c r="D10" s="116" t="s">
        <v>674</v>
      </c>
      <c r="E10" s="117">
        <v>44604</v>
      </c>
      <c r="F10" s="116" t="s">
        <v>675</v>
      </c>
      <c r="G10" s="116" t="s">
        <v>676</v>
      </c>
      <c r="H10" s="124">
        <v>1889000</v>
      </c>
      <c r="I10" s="116">
        <v>2</v>
      </c>
      <c r="J10" s="116" t="s">
        <v>668</v>
      </c>
      <c r="K10" s="116"/>
    </row>
    <row r="11" spans="2:11">
      <c r="B11" s="116" t="s">
        <v>672</v>
      </c>
      <c r="C11" s="116" t="s">
        <v>673</v>
      </c>
      <c r="D11" s="116" t="s">
        <v>677</v>
      </c>
      <c r="E11" s="117">
        <v>44653</v>
      </c>
      <c r="F11" s="116" t="s">
        <v>658</v>
      </c>
      <c r="G11" s="116" t="s">
        <v>678</v>
      </c>
      <c r="H11" s="124">
        <v>1262000</v>
      </c>
      <c r="I11" s="116">
        <v>1</v>
      </c>
      <c r="J11" s="116" t="s">
        <v>651</v>
      </c>
      <c r="K11" s="116" t="s">
        <v>679</v>
      </c>
    </row>
    <row r="12" spans="2:11">
      <c r="B12" s="116" t="s">
        <v>672</v>
      </c>
      <c r="C12" s="116" t="s">
        <v>673</v>
      </c>
      <c r="D12" s="116" t="s">
        <v>674</v>
      </c>
      <c r="E12" s="117">
        <v>44688</v>
      </c>
      <c r="F12" s="116" t="s">
        <v>675</v>
      </c>
      <c r="G12" s="116" t="s">
        <v>676</v>
      </c>
      <c r="H12" s="124">
        <v>1889000</v>
      </c>
      <c r="I12" s="116">
        <v>1</v>
      </c>
      <c r="J12" s="116" t="s">
        <v>668</v>
      </c>
      <c r="K12" s="116"/>
    </row>
    <row r="13" spans="2:11">
      <c r="B13" s="116" t="s">
        <v>672</v>
      </c>
      <c r="C13" s="116" t="s">
        <v>673</v>
      </c>
      <c r="D13" s="116" t="s">
        <v>680</v>
      </c>
      <c r="E13" s="117">
        <v>44723</v>
      </c>
      <c r="F13" s="116" t="s">
        <v>666</v>
      </c>
      <c r="G13" s="116" t="s">
        <v>681</v>
      </c>
      <c r="H13" s="124">
        <v>239000</v>
      </c>
      <c r="I13" s="116">
        <v>1</v>
      </c>
      <c r="J13" s="116" t="s">
        <v>651</v>
      </c>
      <c r="K13" s="116" t="s">
        <v>682</v>
      </c>
    </row>
    <row r="14" spans="2:11">
      <c r="B14" s="116" t="s">
        <v>672</v>
      </c>
      <c r="C14" s="116" t="s">
        <v>673</v>
      </c>
      <c r="D14" s="116" t="s">
        <v>683</v>
      </c>
      <c r="E14" s="117">
        <v>44765</v>
      </c>
      <c r="F14" s="116" t="s">
        <v>675</v>
      </c>
      <c r="G14" s="116" t="s">
        <v>684</v>
      </c>
      <c r="H14" s="124">
        <v>613000</v>
      </c>
      <c r="I14" s="116">
        <v>1</v>
      </c>
      <c r="J14" s="116" t="s">
        <v>656</v>
      </c>
      <c r="K14" s="116"/>
    </row>
    <row r="15" spans="2:11">
      <c r="B15" s="116" t="s">
        <v>685</v>
      </c>
      <c r="C15" s="116" t="s">
        <v>23</v>
      </c>
      <c r="D15" s="116" t="s">
        <v>686</v>
      </c>
      <c r="E15" s="117">
        <v>44576</v>
      </c>
      <c r="F15" s="116" t="s">
        <v>658</v>
      </c>
      <c r="G15" s="116" t="s">
        <v>687</v>
      </c>
      <c r="H15" s="124">
        <v>1871000</v>
      </c>
      <c r="I15" s="116">
        <v>3</v>
      </c>
      <c r="J15" s="116" t="s">
        <v>668</v>
      </c>
      <c r="K15" s="116" t="s">
        <v>688</v>
      </c>
    </row>
    <row r="16" spans="2:11">
      <c r="B16" s="116" t="s">
        <v>685</v>
      </c>
      <c r="C16" s="116" t="s">
        <v>23</v>
      </c>
      <c r="D16" s="116" t="s">
        <v>689</v>
      </c>
      <c r="E16" s="117">
        <v>44611</v>
      </c>
      <c r="F16" s="116" t="s">
        <v>675</v>
      </c>
      <c r="G16" s="116" t="s">
        <v>690</v>
      </c>
      <c r="H16" s="124">
        <v>2867000</v>
      </c>
      <c r="I16" s="116">
        <v>1</v>
      </c>
      <c r="J16" s="116" t="s">
        <v>660</v>
      </c>
      <c r="K16" s="116"/>
    </row>
    <row r="17" spans="2:11">
      <c r="B17" s="116" t="s">
        <v>685</v>
      </c>
      <c r="C17" s="116" t="s">
        <v>23</v>
      </c>
      <c r="D17" s="116" t="s">
        <v>691</v>
      </c>
      <c r="E17" s="117">
        <v>44660</v>
      </c>
      <c r="F17" s="116" t="s">
        <v>658</v>
      </c>
      <c r="G17" s="116" t="s">
        <v>692</v>
      </c>
      <c r="H17" s="124">
        <v>689000</v>
      </c>
      <c r="I17" s="116">
        <v>1</v>
      </c>
      <c r="J17" s="116" t="s">
        <v>656</v>
      </c>
      <c r="K17" s="116" t="s">
        <v>661</v>
      </c>
    </row>
    <row r="18" spans="2:11">
      <c r="B18" s="116" t="s">
        <v>685</v>
      </c>
      <c r="C18" s="116" t="s">
        <v>23</v>
      </c>
      <c r="D18" s="116" t="s">
        <v>689</v>
      </c>
      <c r="E18" s="117">
        <v>44695</v>
      </c>
      <c r="F18" s="116" t="s">
        <v>675</v>
      </c>
      <c r="G18" s="116" t="s">
        <v>690</v>
      </c>
      <c r="H18" s="124">
        <v>2867000</v>
      </c>
      <c r="I18" s="116">
        <v>1</v>
      </c>
      <c r="J18" s="116" t="s">
        <v>660</v>
      </c>
      <c r="K18" s="116"/>
    </row>
    <row r="19" spans="2:11">
      <c r="B19" s="116" t="s">
        <v>685</v>
      </c>
      <c r="C19" s="116" t="s">
        <v>23</v>
      </c>
      <c r="D19" s="116" t="s">
        <v>657</v>
      </c>
      <c r="E19" s="117">
        <v>44730</v>
      </c>
      <c r="F19" s="116" t="s">
        <v>658</v>
      </c>
      <c r="G19" s="116" t="s">
        <v>659</v>
      </c>
      <c r="H19" s="124">
        <v>1037000</v>
      </c>
      <c r="I19" s="116">
        <v>2</v>
      </c>
      <c r="J19" s="116" t="s">
        <v>656</v>
      </c>
      <c r="K19" s="116" t="s">
        <v>661</v>
      </c>
    </row>
    <row r="20" spans="2:11">
      <c r="B20" s="116" t="s">
        <v>685</v>
      </c>
      <c r="C20" s="116" t="s">
        <v>23</v>
      </c>
      <c r="D20" s="116" t="s">
        <v>693</v>
      </c>
      <c r="E20" s="117">
        <v>44772</v>
      </c>
      <c r="F20" s="116" t="s">
        <v>675</v>
      </c>
      <c r="G20" s="116" t="s">
        <v>694</v>
      </c>
      <c r="H20" s="124">
        <v>939000</v>
      </c>
      <c r="I20" s="116">
        <v>3</v>
      </c>
      <c r="J20" s="116" t="s">
        <v>668</v>
      </c>
      <c r="K20" s="116"/>
    </row>
    <row r="21" spans="2:11">
      <c r="B21" s="116" t="s">
        <v>695</v>
      </c>
      <c r="C21" s="116" t="s">
        <v>696</v>
      </c>
      <c r="D21" s="116" t="s">
        <v>697</v>
      </c>
      <c r="E21" s="117">
        <v>44583</v>
      </c>
      <c r="F21" s="116" t="s">
        <v>658</v>
      </c>
      <c r="G21" s="116" t="s">
        <v>698</v>
      </c>
      <c r="H21" s="124">
        <v>1222230</v>
      </c>
      <c r="I21" s="116">
        <v>2</v>
      </c>
      <c r="J21" s="116" t="s">
        <v>660</v>
      </c>
      <c r="K21" s="116" t="s">
        <v>661</v>
      </c>
    </row>
    <row r="22" spans="2:11">
      <c r="B22" s="116" t="s">
        <v>695</v>
      </c>
      <c r="C22" s="116" t="s">
        <v>696</v>
      </c>
      <c r="D22" s="116" t="s">
        <v>693</v>
      </c>
      <c r="E22" s="117">
        <v>44618</v>
      </c>
      <c r="F22" s="116" t="s">
        <v>675</v>
      </c>
      <c r="G22" s="116" t="s">
        <v>694</v>
      </c>
      <c r="H22" s="124">
        <v>939000</v>
      </c>
      <c r="I22" s="116">
        <v>3</v>
      </c>
      <c r="J22" s="116" t="s">
        <v>651</v>
      </c>
      <c r="K22" s="116"/>
    </row>
    <row r="23" spans="2:11">
      <c r="B23" s="116" t="s">
        <v>695</v>
      </c>
      <c r="C23" s="116" t="s">
        <v>696</v>
      </c>
      <c r="D23" s="116" t="s">
        <v>699</v>
      </c>
      <c r="E23" s="117">
        <v>44632</v>
      </c>
      <c r="F23" s="116" t="s">
        <v>666</v>
      </c>
      <c r="G23" s="116" t="s">
        <v>700</v>
      </c>
      <c r="H23" s="124">
        <v>743000</v>
      </c>
      <c r="I23" s="116">
        <v>2</v>
      </c>
      <c r="J23" s="116" t="s">
        <v>668</v>
      </c>
      <c r="K23" s="116" t="s">
        <v>652</v>
      </c>
    </row>
    <row r="24" spans="2:11">
      <c r="B24" s="116" t="s">
        <v>695</v>
      </c>
      <c r="C24" s="116" t="s">
        <v>696</v>
      </c>
      <c r="D24" s="116" t="s">
        <v>701</v>
      </c>
      <c r="E24" s="117">
        <v>44667</v>
      </c>
      <c r="F24" s="116" t="s">
        <v>654</v>
      </c>
      <c r="G24" s="116" t="s">
        <v>702</v>
      </c>
      <c r="H24" s="124">
        <v>859000</v>
      </c>
      <c r="I24" s="116">
        <v>2</v>
      </c>
      <c r="J24" s="116" t="s">
        <v>668</v>
      </c>
      <c r="K24" s="116" t="s">
        <v>664</v>
      </c>
    </row>
    <row r="25" spans="2:11">
      <c r="B25" s="116" t="s">
        <v>695</v>
      </c>
      <c r="C25" s="116" t="s">
        <v>696</v>
      </c>
      <c r="D25" s="116" t="s">
        <v>683</v>
      </c>
      <c r="E25" s="117">
        <v>44702</v>
      </c>
      <c r="F25" s="116" t="s">
        <v>675</v>
      </c>
      <c r="G25" s="116" t="s">
        <v>684</v>
      </c>
      <c r="H25" s="124">
        <v>613000</v>
      </c>
      <c r="I25" s="116">
        <v>4</v>
      </c>
      <c r="J25" s="116" t="s">
        <v>651</v>
      </c>
      <c r="K25" s="116"/>
    </row>
    <row r="26" spans="2:11">
      <c r="B26" s="116" t="s">
        <v>695</v>
      </c>
      <c r="C26" s="116" t="s">
        <v>696</v>
      </c>
      <c r="D26" s="116" t="s">
        <v>686</v>
      </c>
      <c r="E26" s="117">
        <v>44737</v>
      </c>
      <c r="F26" s="116" t="s">
        <v>658</v>
      </c>
      <c r="G26" s="116" t="s">
        <v>687</v>
      </c>
      <c r="H26" s="124">
        <v>1871000</v>
      </c>
      <c r="I26" s="116">
        <v>1</v>
      </c>
      <c r="J26" s="116" t="s">
        <v>668</v>
      </c>
      <c r="K26" s="116" t="s">
        <v>688</v>
      </c>
    </row>
    <row r="27" spans="2:11">
      <c r="B27" s="116" t="s">
        <v>695</v>
      </c>
      <c r="C27" s="116" t="s">
        <v>696</v>
      </c>
      <c r="D27" s="116" t="s">
        <v>677</v>
      </c>
      <c r="E27" s="117">
        <v>44744</v>
      </c>
      <c r="F27" s="116" t="s">
        <v>658</v>
      </c>
      <c r="G27" s="116" t="s">
        <v>1059</v>
      </c>
      <c r="H27" s="124">
        <v>1262000</v>
      </c>
      <c r="I27" s="116">
        <v>3</v>
      </c>
      <c r="J27" s="116" t="s">
        <v>660</v>
      </c>
      <c r="K27" s="116" t="s">
        <v>679</v>
      </c>
    </row>
    <row r="28" spans="2:11">
      <c r="B28" s="116" t="s">
        <v>695</v>
      </c>
      <c r="C28" s="116" t="s">
        <v>696</v>
      </c>
      <c r="D28" s="116" t="s">
        <v>703</v>
      </c>
      <c r="E28" s="117">
        <v>44779</v>
      </c>
      <c r="F28" s="116" t="s">
        <v>675</v>
      </c>
      <c r="G28" s="116" t="s">
        <v>704</v>
      </c>
      <c r="H28" s="124">
        <v>1169000</v>
      </c>
      <c r="I28" s="116">
        <v>3</v>
      </c>
      <c r="J28" s="116" t="s">
        <v>660</v>
      </c>
      <c r="K28" s="116"/>
    </row>
    <row r="29" spans="2:11">
      <c r="B29" s="116" t="s">
        <v>705</v>
      </c>
      <c r="C29" s="116" t="s">
        <v>706</v>
      </c>
      <c r="D29" s="116" t="s">
        <v>707</v>
      </c>
      <c r="E29" s="117">
        <v>44590</v>
      </c>
      <c r="F29" s="116" t="s">
        <v>654</v>
      </c>
      <c r="G29" s="116" t="s">
        <v>708</v>
      </c>
      <c r="H29" s="124">
        <v>1419000</v>
      </c>
      <c r="I29" s="116">
        <v>6</v>
      </c>
      <c r="J29" s="116" t="s">
        <v>651</v>
      </c>
      <c r="K29" s="116" t="s">
        <v>709</v>
      </c>
    </row>
    <row r="30" spans="2:11">
      <c r="B30" s="116" t="s">
        <v>705</v>
      </c>
      <c r="C30" s="116" t="s">
        <v>706</v>
      </c>
      <c r="D30" s="116" t="s">
        <v>648</v>
      </c>
      <c r="E30" s="117">
        <v>44625</v>
      </c>
      <c r="F30" s="116" t="s">
        <v>649</v>
      </c>
      <c r="G30" s="116" t="s">
        <v>650</v>
      </c>
      <c r="H30" s="124">
        <v>1890000</v>
      </c>
      <c r="I30" s="116">
        <v>1</v>
      </c>
      <c r="J30" s="116" t="s">
        <v>656</v>
      </c>
      <c r="K30" s="116" t="s">
        <v>652</v>
      </c>
    </row>
    <row r="31" spans="2:11">
      <c r="B31" s="116" t="s">
        <v>705</v>
      </c>
      <c r="C31" s="116" t="s">
        <v>706</v>
      </c>
      <c r="D31" s="116" t="s">
        <v>680</v>
      </c>
      <c r="E31" s="117">
        <v>44639</v>
      </c>
      <c r="F31" s="116" t="s">
        <v>666</v>
      </c>
      <c r="G31" s="116" t="s">
        <v>681</v>
      </c>
      <c r="H31" s="124">
        <v>239000</v>
      </c>
      <c r="I31" s="116">
        <v>1</v>
      </c>
      <c r="J31" s="116" t="s">
        <v>660</v>
      </c>
      <c r="K31" s="116" t="s">
        <v>682</v>
      </c>
    </row>
    <row r="32" spans="2:11">
      <c r="B32" s="116" t="s">
        <v>705</v>
      </c>
      <c r="C32" s="116" t="s">
        <v>706</v>
      </c>
      <c r="D32" s="116" t="s">
        <v>707</v>
      </c>
      <c r="E32" s="117">
        <v>44674</v>
      </c>
      <c r="F32" s="116" t="s">
        <v>654</v>
      </c>
      <c r="G32" s="116" t="s">
        <v>708</v>
      </c>
      <c r="H32" s="124">
        <v>1419000</v>
      </c>
      <c r="I32" s="116">
        <v>1</v>
      </c>
      <c r="J32" s="116" t="s">
        <v>651</v>
      </c>
      <c r="K32" s="116" t="s">
        <v>709</v>
      </c>
    </row>
    <row r="33" spans="2:11">
      <c r="B33" s="116" t="s">
        <v>705</v>
      </c>
      <c r="C33" s="116" t="s">
        <v>706</v>
      </c>
      <c r="D33" s="116" t="s">
        <v>710</v>
      </c>
      <c r="E33" s="117">
        <v>44709</v>
      </c>
      <c r="F33" s="116" t="s">
        <v>666</v>
      </c>
      <c r="G33" s="116" t="s">
        <v>711</v>
      </c>
      <c r="H33" s="124">
        <v>781000</v>
      </c>
      <c r="I33" s="116">
        <v>1</v>
      </c>
      <c r="J33" s="116" t="s">
        <v>656</v>
      </c>
      <c r="K33" s="116" t="s">
        <v>652</v>
      </c>
    </row>
    <row r="34" spans="2:11">
      <c r="B34" s="116" t="s">
        <v>705</v>
      </c>
      <c r="C34" s="116" t="s">
        <v>706</v>
      </c>
      <c r="D34" s="116" t="s">
        <v>707</v>
      </c>
      <c r="E34" s="117">
        <v>44751</v>
      </c>
      <c r="F34" s="116" t="s">
        <v>654</v>
      </c>
      <c r="G34" s="116" t="s">
        <v>708</v>
      </c>
      <c r="H34" s="124">
        <v>1419000</v>
      </c>
      <c r="I34" s="116">
        <v>4</v>
      </c>
      <c r="J34" s="116" t="s">
        <v>660</v>
      </c>
      <c r="K34" s="116" t="s">
        <v>709</v>
      </c>
    </row>
  </sheetData>
  <phoneticPr fontId="5" type="noConversion"/>
  <conditionalFormatting sqref="B3:K34">
    <cfRule type="expression" dxfId="18" priority="1">
      <formula>AND(MOD(MONTH($E3),2)=1,ISBLANK($K3))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2:I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890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890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890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890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890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890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890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890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890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2" priority="1">
      <formula>OR(LARGE($H$3:$H$89,1)=$H3,SMALL($H$3:$H$89,1)=$H3)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FF0000"/>
  </sheetPr>
  <dimension ref="B2:K89"/>
  <sheetViews>
    <sheetView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11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11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  <c r="K3">
        <f>LARGE(H3:H89,1)</f>
        <v>1000</v>
      </c>
    </row>
    <row r="4" spans="2:11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  <c r="K4">
        <f>SMALL(H3:H89,1)</f>
        <v>345</v>
      </c>
    </row>
    <row r="5" spans="2:11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11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11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11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11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11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809</v>
      </c>
    </row>
    <row r="11" spans="2:11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11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11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11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11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11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17" priority="1">
      <formula>OR(LARGE($H$3:$H$89,1)=$H3,SMALL($H$3:$H$89,1)=$H3)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I89"/>
  <sheetViews>
    <sheetView tabSelected="1" zoomScaleNormal="100" workbookViewId="0">
      <selection activeCell="J1" sqref="J1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807</v>
      </c>
      <c r="I10" s="114" t="s">
        <v>809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890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890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890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807</v>
      </c>
      <c r="I52" s="114" t="s">
        <v>890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807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0" priority="1">
      <formula>NOT(ISNUMBER($H3))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FF0000"/>
  </sheetPr>
  <dimension ref="B2:I89"/>
  <sheetViews>
    <sheetView zoomScaleNormal="100" workbookViewId="0">
      <selection activeCell="G32" sqref="G32"/>
    </sheetView>
  </sheetViews>
  <sheetFormatPr defaultRowHeight="16.899999999999999"/>
  <cols>
    <col min="1" max="1" width="2.5625" customWidth="1"/>
    <col min="2" max="2" width="10" bestFit="1" customWidth="1"/>
    <col min="4" max="4" width="13.9375" bestFit="1" customWidth="1"/>
    <col min="5" max="5" width="10.0625" bestFit="1" customWidth="1"/>
    <col min="6" max="7" width="10.5625" bestFit="1" customWidth="1"/>
  </cols>
  <sheetData>
    <row r="2" spans="2:9">
      <c r="B2" s="114" t="s">
        <v>431</v>
      </c>
      <c r="C2" s="114" t="s">
        <v>174</v>
      </c>
      <c r="D2" s="114" t="s">
        <v>436</v>
      </c>
      <c r="E2" s="114" t="s">
        <v>712</v>
      </c>
      <c r="F2" s="114" t="s">
        <v>713</v>
      </c>
      <c r="G2" s="114" t="s">
        <v>714</v>
      </c>
      <c r="H2" s="114" t="s">
        <v>715</v>
      </c>
      <c r="I2" s="114" t="s">
        <v>716</v>
      </c>
    </row>
    <row r="3" spans="2:9">
      <c r="B3" s="114" t="s">
        <v>717</v>
      </c>
      <c r="C3" s="114" t="s">
        <v>718</v>
      </c>
      <c r="D3" s="114" t="s">
        <v>719</v>
      </c>
      <c r="E3" s="114" t="s">
        <v>720</v>
      </c>
      <c r="F3" s="119">
        <v>44390</v>
      </c>
      <c r="G3" s="119">
        <v>44408</v>
      </c>
      <c r="H3" s="114">
        <v>936</v>
      </c>
      <c r="I3" s="114" t="s">
        <v>721</v>
      </c>
    </row>
    <row r="4" spans="2:9">
      <c r="B4" s="114" t="s">
        <v>717</v>
      </c>
      <c r="C4" s="114" t="s">
        <v>718</v>
      </c>
      <c r="D4" s="114" t="s">
        <v>719</v>
      </c>
      <c r="E4" s="114" t="s">
        <v>722</v>
      </c>
      <c r="F4" s="119">
        <v>44389</v>
      </c>
      <c r="G4" s="119">
        <v>44407</v>
      </c>
      <c r="H4" s="114">
        <v>838</v>
      </c>
      <c r="I4" s="114" t="s">
        <v>721</v>
      </c>
    </row>
    <row r="5" spans="2:9">
      <c r="B5" s="114" t="s">
        <v>717</v>
      </c>
      <c r="C5" s="114" t="s">
        <v>718</v>
      </c>
      <c r="D5" s="114" t="s">
        <v>719</v>
      </c>
      <c r="E5" s="114" t="s">
        <v>723</v>
      </c>
      <c r="F5" s="119">
        <v>44389.546122685198</v>
      </c>
      <c r="G5" s="119">
        <v>44397.661805555603</v>
      </c>
      <c r="H5" s="114">
        <v>975</v>
      </c>
      <c r="I5" s="114" t="s">
        <v>721</v>
      </c>
    </row>
    <row r="6" spans="2:9">
      <c r="B6" s="114" t="s">
        <v>717</v>
      </c>
      <c r="C6" s="114" t="s">
        <v>718</v>
      </c>
      <c r="D6" s="114" t="s">
        <v>719</v>
      </c>
      <c r="E6" s="114" t="s">
        <v>724</v>
      </c>
      <c r="F6" s="119">
        <v>44390.571458333303</v>
      </c>
      <c r="G6" s="119">
        <v>44404.706944444399</v>
      </c>
      <c r="H6" s="114">
        <v>379</v>
      </c>
      <c r="I6" s="114" t="s">
        <v>725</v>
      </c>
    </row>
    <row r="7" spans="2:9">
      <c r="B7" s="114" t="s">
        <v>726</v>
      </c>
      <c r="C7" s="114" t="s">
        <v>727</v>
      </c>
      <c r="D7" s="114" t="s">
        <v>719</v>
      </c>
      <c r="E7" s="114" t="s">
        <v>720</v>
      </c>
      <c r="F7" s="119">
        <v>44392</v>
      </c>
      <c r="G7" s="119">
        <v>44408</v>
      </c>
      <c r="H7" s="114">
        <v>893</v>
      </c>
      <c r="I7" s="114" t="s">
        <v>721</v>
      </c>
    </row>
    <row r="8" spans="2:9">
      <c r="B8" s="114" t="s">
        <v>726</v>
      </c>
      <c r="C8" s="114" t="s">
        <v>727</v>
      </c>
      <c r="D8" s="114" t="s">
        <v>719</v>
      </c>
      <c r="E8" s="114" t="s">
        <v>724</v>
      </c>
      <c r="F8" s="119">
        <v>44392.771400463003</v>
      </c>
      <c r="G8" s="119">
        <v>44406.668055555601</v>
      </c>
      <c r="H8" s="114">
        <v>800</v>
      </c>
      <c r="I8" s="114" t="s">
        <v>721</v>
      </c>
    </row>
    <row r="9" spans="2:9">
      <c r="B9" s="114" t="s">
        <v>728</v>
      </c>
      <c r="C9" s="114" t="s">
        <v>729</v>
      </c>
      <c r="D9" s="114" t="s">
        <v>719</v>
      </c>
      <c r="E9" s="114" t="s">
        <v>723</v>
      </c>
      <c r="F9" s="119">
        <v>44393.390810185199</v>
      </c>
      <c r="G9" s="119">
        <v>44399.644444444399</v>
      </c>
      <c r="H9" s="114">
        <v>975</v>
      </c>
      <c r="I9" s="114" t="s">
        <v>721</v>
      </c>
    </row>
    <row r="10" spans="2:9">
      <c r="B10" s="114" t="s">
        <v>728</v>
      </c>
      <c r="C10" s="114" t="s">
        <v>729</v>
      </c>
      <c r="D10" s="114" t="s">
        <v>719</v>
      </c>
      <c r="E10" s="114" t="s">
        <v>724</v>
      </c>
      <c r="F10" s="119">
        <v>44393.484884259298</v>
      </c>
      <c r="G10" s="119">
        <v>44406.668055555601</v>
      </c>
      <c r="H10" s="114" t="s">
        <v>805</v>
      </c>
      <c r="I10" s="114" t="s">
        <v>809</v>
      </c>
    </row>
    <row r="11" spans="2:9">
      <c r="B11" s="114" t="s">
        <v>730</v>
      </c>
      <c r="C11" s="114" t="s">
        <v>632</v>
      </c>
      <c r="D11" s="114" t="s">
        <v>731</v>
      </c>
      <c r="E11" s="114" t="s">
        <v>723</v>
      </c>
      <c r="F11" s="119">
        <v>44389.565798611096</v>
      </c>
      <c r="G11" s="119">
        <v>44399.644444444399</v>
      </c>
      <c r="H11" s="114">
        <v>979</v>
      </c>
      <c r="I11" s="114" t="s">
        <v>721</v>
      </c>
    </row>
    <row r="12" spans="2:9">
      <c r="B12" s="114" t="s">
        <v>730</v>
      </c>
      <c r="C12" s="114" t="s">
        <v>632</v>
      </c>
      <c r="D12" s="114" t="s">
        <v>731</v>
      </c>
      <c r="E12" s="114" t="s">
        <v>724</v>
      </c>
      <c r="F12" s="119">
        <v>44393.392615740697</v>
      </c>
      <c r="G12" s="119">
        <v>44406.699305555601</v>
      </c>
      <c r="H12" s="114">
        <v>862</v>
      </c>
      <c r="I12" s="114" t="s">
        <v>721</v>
      </c>
    </row>
    <row r="13" spans="2:9">
      <c r="B13" s="114" t="s">
        <v>732</v>
      </c>
      <c r="C13" s="114" t="s">
        <v>733</v>
      </c>
      <c r="D13" s="114" t="s">
        <v>734</v>
      </c>
      <c r="E13" s="114" t="s">
        <v>723</v>
      </c>
      <c r="F13" s="119">
        <v>44389.5624537037</v>
      </c>
      <c r="G13" s="119">
        <v>44399.644444444399</v>
      </c>
      <c r="H13" s="114">
        <v>893</v>
      </c>
      <c r="I13" s="114" t="s">
        <v>721</v>
      </c>
    </row>
    <row r="14" spans="2:9">
      <c r="B14" s="114" t="s">
        <v>735</v>
      </c>
      <c r="C14" s="114" t="s">
        <v>736</v>
      </c>
      <c r="D14" s="114" t="s">
        <v>734</v>
      </c>
      <c r="E14" s="114" t="s">
        <v>724</v>
      </c>
      <c r="F14" s="119">
        <v>44386.666400463</v>
      </c>
      <c r="G14" s="119">
        <v>44404.715972222199</v>
      </c>
      <c r="H14" s="114">
        <v>908</v>
      </c>
      <c r="I14" s="114" t="s">
        <v>721</v>
      </c>
    </row>
    <row r="15" spans="2:9">
      <c r="B15" s="114" t="s">
        <v>737</v>
      </c>
      <c r="C15" s="114" t="s">
        <v>738</v>
      </c>
      <c r="D15" s="114" t="s">
        <v>734</v>
      </c>
      <c r="E15" s="114" t="s">
        <v>723</v>
      </c>
      <c r="F15" s="119">
        <v>44389.562384259298</v>
      </c>
      <c r="G15" s="119">
        <v>44399.672222222202</v>
      </c>
      <c r="H15" s="114" t="s">
        <v>805</v>
      </c>
      <c r="I15" s="114" t="s">
        <v>809</v>
      </c>
    </row>
    <row r="16" spans="2:9">
      <c r="B16" s="114" t="s">
        <v>739</v>
      </c>
      <c r="C16" s="114" t="s">
        <v>740</v>
      </c>
      <c r="D16" s="114" t="s">
        <v>731</v>
      </c>
      <c r="E16" s="114" t="s">
        <v>720</v>
      </c>
      <c r="F16" s="119">
        <v>44386</v>
      </c>
      <c r="G16" s="119">
        <v>44408</v>
      </c>
      <c r="H16" s="114">
        <v>925</v>
      </c>
      <c r="I16" s="114" t="s">
        <v>721</v>
      </c>
    </row>
    <row r="17" spans="2:9">
      <c r="B17" s="114" t="s">
        <v>741</v>
      </c>
      <c r="C17" s="114" t="s">
        <v>742</v>
      </c>
      <c r="D17" s="114" t="s">
        <v>719</v>
      </c>
      <c r="E17" s="114" t="s">
        <v>720</v>
      </c>
      <c r="F17" s="119">
        <v>44390</v>
      </c>
      <c r="G17" s="119">
        <v>44408</v>
      </c>
      <c r="H17" s="114">
        <v>567</v>
      </c>
      <c r="I17" s="114" t="s">
        <v>725</v>
      </c>
    </row>
    <row r="18" spans="2:9">
      <c r="B18" s="114" t="s">
        <v>741</v>
      </c>
      <c r="C18" s="114" t="s">
        <v>742</v>
      </c>
      <c r="D18" s="114" t="s">
        <v>719</v>
      </c>
      <c r="E18" s="114" t="s">
        <v>723</v>
      </c>
      <c r="F18" s="119">
        <v>44389.551261574103</v>
      </c>
      <c r="G18" s="119">
        <v>44397.663194444402</v>
      </c>
      <c r="H18" s="114">
        <v>975</v>
      </c>
      <c r="I18" s="114" t="s">
        <v>721</v>
      </c>
    </row>
    <row r="19" spans="2:9">
      <c r="B19" s="114" t="s">
        <v>741</v>
      </c>
      <c r="C19" s="114" t="s">
        <v>742</v>
      </c>
      <c r="D19" s="114" t="s">
        <v>719</v>
      </c>
      <c r="E19" s="114" t="s">
        <v>724</v>
      </c>
      <c r="F19" s="119">
        <v>44390.594143518501</v>
      </c>
      <c r="G19" s="119">
        <v>44404.714583333298</v>
      </c>
      <c r="H19" s="114" t="s">
        <v>805</v>
      </c>
      <c r="I19" s="114" t="s">
        <v>809</v>
      </c>
    </row>
    <row r="20" spans="2:9">
      <c r="B20" s="114" t="s">
        <v>743</v>
      </c>
      <c r="C20" s="114" t="s">
        <v>25</v>
      </c>
      <c r="D20" s="114" t="s">
        <v>731</v>
      </c>
      <c r="E20" s="114" t="s">
        <v>723</v>
      </c>
      <c r="F20" s="119">
        <v>44390.412962962997</v>
      </c>
      <c r="G20" s="119">
        <v>44399.644444444399</v>
      </c>
      <c r="H20" s="114">
        <v>567</v>
      </c>
      <c r="I20" s="114" t="s">
        <v>725</v>
      </c>
    </row>
    <row r="21" spans="2:9">
      <c r="B21" s="114" t="s">
        <v>743</v>
      </c>
      <c r="C21" s="114" t="s">
        <v>25</v>
      </c>
      <c r="D21" s="114" t="s">
        <v>731</v>
      </c>
      <c r="E21" s="114" t="s">
        <v>724</v>
      </c>
      <c r="F21" s="119">
        <v>44390.558379629598</v>
      </c>
      <c r="G21" s="119">
        <v>44406.697916666701</v>
      </c>
      <c r="H21" s="114">
        <v>769</v>
      </c>
      <c r="I21" s="114" t="s">
        <v>721</v>
      </c>
    </row>
    <row r="22" spans="2:9">
      <c r="B22" s="114" t="s">
        <v>743</v>
      </c>
      <c r="C22" s="114" t="s">
        <v>25</v>
      </c>
      <c r="D22" s="114" t="s">
        <v>731</v>
      </c>
      <c r="E22" s="114" t="s">
        <v>720</v>
      </c>
      <c r="F22" s="119">
        <v>44390</v>
      </c>
      <c r="G22" s="119">
        <v>44408</v>
      </c>
      <c r="H22" s="114">
        <v>936</v>
      </c>
      <c r="I22" s="114" t="s">
        <v>721</v>
      </c>
    </row>
    <row r="23" spans="2:9">
      <c r="B23" s="114" t="s">
        <v>744</v>
      </c>
      <c r="C23" s="114" t="s">
        <v>745</v>
      </c>
      <c r="D23" s="114" t="s">
        <v>734</v>
      </c>
      <c r="E23" s="114" t="s">
        <v>724</v>
      </c>
      <c r="F23" s="119">
        <v>44390.558564814797</v>
      </c>
      <c r="G23" s="119">
        <v>44404.770138888904</v>
      </c>
      <c r="H23" s="114">
        <v>838</v>
      </c>
      <c r="I23" s="114" t="s">
        <v>721</v>
      </c>
    </row>
    <row r="24" spans="2:9">
      <c r="B24" s="114" t="s">
        <v>744</v>
      </c>
      <c r="C24" s="114" t="s">
        <v>745</v>
      </c>
      <c r="D24" s="114" t="s">
        <v>734</v>
      </c>
      <c r="E24" s="114" t="s">
        <v>723</v>
      </c>
      <c r="F24" s="119">
        <v>44389.550844907397</v>
      </c>
      <c r="G24" s="119">
        <v>44397.685416666704</v>
      </c>
      <c r="H24" s="114">
        <v>957</v>
      </c>
      <c r="I24" s="114" t="s">
        <v>721</v>
      </c>
    </row>
    <row r="25" spans="2:9">
      <c r="B25" s="114" t="s">
        <v>744</v>
      </c>
      <c r="C25" s="114" t="s">
        <v>745</v>
      </c>
      <c r="D25" s="114" t="s">
        <v>734</v>
      </c>
      <c r="E25" s="114" t="s">
        <v>720</v>
      </c>
      <c r="F25" s="119">
        <v>44390</v>
      </c>
      <c r="G25" s="119">
        <v>44408</v>
      </c>
      <c r="H25" s="114">
        <v>936</v>
      </c>
      <c r="I25" s="114" t="s">
        <v>721</v>
      </c>
    </row>
    <row r="26" spans="2:9">
      <c r="B26" s="114" t="s">
        <v>746</v>
      </c>
      <c r="C26" s="114" t="s">
        <v>747</v>
      </c>
      <c r="D26" s="114" t="s">
        <v>719</v>
      </c>
      <c r="E26" s="114" t="s">
        <v>720</v>
      </c>
      <c r="F26" s="119">
        <v>44386</v>
      </c>
      <c r="G26" s="119">
        <v>44408</v>
      </c>
      <c r="H26" s="114">
        <v>975</v>
      </c>
      <c r="I26" s="114" t="s">
        <v>721</v>
      </c>
    </row>
    <row r="27" spans="2:9">
      <c r="B27" s="114" t="s">
        <v>746</v>
      </c>
      <c r="C27" s="114" t="s">
        <v>747</v>
      </c>
      <c r="D27" s="114" t="s">
        <v>719</v>
      </c>
      <c r="E27" s="114" t="s">
        <v>724</v>
      </c>
      <c r="F27" s="119">
        <v>44386.815740740698</v>
      </c>
      <c r="G27" s="119">
        <v>44406.667361111096</v>
      </c>
      <c r="H27" s="114">
        <v>800</v>
      </c>
      <c r="I27" s="114" t="s">
        <v>721</v>
      </c>
    </row>
    <row r="28" spans="2:9">
      <c r="B28" s="114" t="s">
        <v>746</v>
      </c>
      <c r="C28" s="114" t="s">
        <v>747</v>
      </c>
      <c r="D28" s="114" t="s">
        <v>719</v>
      </c>
      <c r="E28" s="114" t="s">
        <v>723</v>
      </c>
      <c r="F28" s="119">
        <v>44390.647881944402</v>
      </c>
      <c r="G28" s="119">
        <v>44399.644444444399</v>
      </c>
      <c r="H28" s="114">
        <v>1000</v>
      </c>
      <c r="I28" s="114" t="s">
        <v>721</v>
      </c>
    </row>
    <row r="29" spans="2:9">
      <c r="B29" s="114" t="s">
        <v>748</v>
      </c>
      <c r="C29" s="114" t="s">
        <v>749</v>
      </c>
      <c r="D29" s="114" t="s">
        <v>731</v>
      </c>
      <c r="E29" s="114" t="s">
        <v>722</v>
      </c>
      <c r="F29" s="119">
        <v>44391</v>
      </c>
      <c r="G29" s="119">
        <v>44407</v>
      </c>
      <c r="H29" s="114">
        <v>838</v>
      </c>
      <c r="I29" s="114" t="s">
        <v>721</v>
      </c>
    </row>
    <row r="30" spans="2:9">
      <c r="B30" s="114" t="s">
        <v>748</v>
      </c>
      <c r="C30" s="114" t="s">
        <v>749</v>
      </c>
      <c r="D30" s="114" t="s">
        <v>731</v>
      </c>
      <c r="E30" s="114" t="s">
        <v>724</v>
      </c>
      <c r="F30" s="119">
        <v>44386.665208333303</v>
      </c>
      <c r="G30" s="119">
        <v>44404.752777777801</v>
      </c>
      <c r="H30" s="114">
        <v>767</v>
      </c>
      <c r="I30" s="114" t="s">
        <v>721</v>
      </c>
    </row>
    <row r="31" spans="2:9">
      <c r="B31" s="114" t="s">
        <v>748</v>
      </c>
      <c r="C31" s="114" t="s">
        <v>749</v>
      </c>
      <c r="D31" s="114" t="s">
        <v>731</v>
      </c>
      <c r="E31" s="114" t="s">
        <v>720</v>
      </c>
      <c r="F31" s="119">
        <v>44386</v>
      </c>
      <c r="G31" s="119">
        <v>44408</v>
      </c>
      <c r="H31" s="114">
        <v>893</v>
      </c>
      <c r="I31" s="114" t="s">
        <v>721</v>
      </c>
    </row>
    <row r="32" spans="2:9">
      <c r="B32" s="114" t="s">
        <v>748</v>
      </c>
      <c r="C32" s="114" t="s">
        <v>749</v>
      </c>
      <c r="D32" s="114" t="s">
        <v>731</v>
      </c>
      <c r="E32" s="114" t="s">
        <v>723</v>
      </c>
      <c r="F32" s="119">
        <v>44391.693402777797</v>
      </c>
      <c r="G32" s="119">
        <v>44397.691666666702</v>
      </c>
      <c r="H32" s="114" t="s">
        <v>805</v>
      </c>
      <c r="I32" s="114" t="s">
        <v>809</v>
      </c>
    </row>
    <row r="33" spans="2:9">
      <c r="B33" s="114" t="s">
        <v>750</v>
      </c>
      <c r="C33" s="114" t="s">
        <v>751</v>
      </c>
      <c r="D33" s="114" t="s">
        <v>734</v>
      </c>
      <c r="E33" s="114" t="s">
        <v>724</v>
      </c>
      <c r="F33" s="119">
        <v>44392.8386805556</v>
      </c>
      <c r="G33" s="119">
        <v>44406.668055555601</v>
      </c>
      <c r="H33" s="114">
        <v>642</v>
      </c>
      <c r="I33" s="114" t="s">
        <v>725</v>
      </c>
    </row>
    <row r="34" spans="2:9">
      <c r="B34" s="114" t="s">
        <v>750</v>
      </c>
      <c r="C34" s="114" t="s">
        <v>751</v>
      </c>
      <c r="D34" s="114" t="s">
        <v>734</v>
      </c>
      <c r="E34" s="114" t="s">
        <v>723</v>
      </c>
      <c r="F34" s="119">
        <v>44389.571284722202</v>
      </c>
      <c r="G34" s="119">
        <v>44399.644444444399</v>
      </c>
      <c r="H34" s="114">
        <v>950</v>
      </c>
      <c r="I34" s="114" t="s">
        <v>721</v>
      </c>
    </row>
    <row r="35" spans="2:9">
      <c r="B35" s="114" t="s">
        <v>752</v>
      </c>
      <c r="C35" s="114" t="s">
        <v>753</v>
      </c>
      <c r="D35" s="114" t="s">
        <v>731</v>
      </c>
      <c r="E35" s="114" t="s">
        <v>720</v>
      </c>
      <c r="F35" s="119">
        <v>44389</v>
      </c>
      <c r="G35" s="119">
        <v>44408</v>
      </c>
      <c r="H35" s="114">
        <v>345</v>
      </c>
      <c r="I35" s="114" t="s">
        <v>725</v>
      </c>
    </row>
    <row r="36" spans="2:9">
      <c r="B36" s="114" t="s">
        <v>754</v>
      </c>
      <c r="C36" s="114" t="s">
        <v>673</v>
      </c>
      <c r="D36" s="114" t="s">
        <v>719</v>
      </c>
      <c r="E36" s="114" t="s">
        <v>723</v>
      </c>
      <c r="F36" s="119">
        <v>44390.552060185197</v>
      </c>
      <c r="G36" s="119">
        <v>44399.644444444399</v>
      </c>
      <c r="H36" s="114">
        <v>871</v>
      </c>
      <c r="I36" s="114" t="s">
        <v>721</v>
      </c>
    </row>
    <row r="37" spans="2:9">
      <c r="B37" s="114" t="s">
        <v>755</v>
      </c>
      <c r="C37" s="114" t="s">
        <v>756</v>
      </c>
      <c r="D37" s="114" t="s">
        <v>719</v>
      </c>
      <c r="E37" s="114" t="s">
        <v>723</v>
      </c>
      <c r="F37" s="119">
        <v>44386.810543981497</v>
      </c>
      <c r="G37" s="119">
        <v>44399.661805555603</v>
      </c>
      <c r="H37" s="114">
        <v>914</v>
      </c>
      <c r="I37" s="114" t="s">
        <v>721</v>
      </c>
    </row>
    <row r="38" spans="2:9">
      <c r="B38" s="114" t="s">
        <v>755</v>
      </c>
      <c r="C38" s="114" t="s">
        <v>756</v>
      </c>
      <c r="D38" s="114" t="s">
        <v>719</v>
      </c>
      <c r="E38" s="114" t="s">
        <v>724</v>
      </c>
      <c r="F38" s="119">
        <v>44386.720694444397</v>
      </c>
      <c r="G38" s="119">
        <v>44404.704861111102</v>
      </c>
      <c r="H38" s="114">
        <v>642</v>
      </c>
      <c r="I38" s="114" t="s">
        <v>725</v>
      </c>
    </row>
    <row r="39" spans="2:9">
      <c r="B39" s="114" t="s">
        <v>757</v>
      </c>
      <c r="C39" s="114" t="s">
        <v>758</v>
      </c>
      <c r="D39" s="114" t="s">
        <v>731</v>
      </c>
      <c r="E39" s="114" t="s">
        <v>723</v>
      </c>
      <c r="F39" s="119">
        <v>44390.594143518501</v>
      </c>
      <c r="G39" s="119">
        <v>44399.665972222203</v>
      </c>
      <c r="H39" s="114">
        <v>975</v>
      </c>
      <c r="I39" s="114" t="s">
        <v>721</v>
      </c>
    </row>
    <row r="40" spans="2:9">
      <c r="B40" s="114" t="s">
        <v>757</v>
      </c>
      <c r="C40" s="114" t="s">
        <v>758</v>
      </c>
      <c r="D40" s="114" t="s">
        <v>731</v>
      </c>
      <c r="E40" s="114" t="s">
        <v>720</v>
      </c>
      <c r="F40" s="119">
        <v>44390</v>
      </c>
      <c r="G40" s="119">
        <v>44408</v>
      </c>
      <c r="H40" s="114">
        <v>1000</v>
      </c>
      <c r="I40" s="114" t="s">
        <v>721</v>
      </c>
    </row>
    <row r="41" spans="2:9">
      <c r="B41" s="114" t="s">
        <v>757</v>
      </c>
      <c r="C41" s="114" t="s">
        <v>758</v>
      </c>
      <c r="D41" s="114" t="s">
        <v>731</v>
      </c>
      <c r="E41" s="114" t="s">
        <v>724</v>
      </c>
      <c r="F41" s="119">
        <v>44390.533530092602</v>
      </c>
      <c r="G41" s="119">
        <v>44406.699305555601</v>
      </c>
      <c r="H41" s="114">
        <v>733</v>
      </c>
      <c r="I41" s="114" t="s">
        <v>721</v>
      </c>
    </row>
    <row r="42" spans="2:9">
      <c r="B42" s="114" t="s">
        <v>759</v>
      </c>
      <c r="C42" s="114" t="s">
        <v>32</v>
      </c>
      <c r="D42" s="114" t="s">
        <v>760</v>
      </c>
      <c r="E42" s="114" t="s">
        <v>723</v>
      </c>
      <c r="F42" s="119">
        <v>44389.396620370397</v>
      </c>
      <c r="G42" s="119">
        <v>44399.644444444399</v>
      </c>
      <c r="H42" s="114">
        <v>975</v>
      </c>
      <c r="I42" s="114" t="s">
        <v>721</v>
      </c>
    </row>
    <row r="43" spans="2:9">
      <c r="B43" s="114" t="s">
        <v>761</v>
      </c>
      <c r="C43" s="114" t="s">
        <v>762</v>
      </c>
      <c r="D43" s="114" t="s">
        <v>719</v>
      </c>
      <c r="E43" s="114" t="s">
        <v>723</v>
      </c>
      <c r="F43" s="119">
        <v>44394</v>
      </c>
      <c r="G43" s="119">
        <v>44399.644444444399</v>
      </c>
      <c r="H43" s="114">
        <v>975</v>
      </c>
      <c r="I43" s="114" t="s">
        <v>721</v>
      </c>
    </row>
    <row r="44" spans="2:9">
      <c r="B44" s="114" t="s">
        <v>763</v>
      </c>
      <c r="C44" s="114" t="s">
        <v>764</v>
      </c>
      <c r="D44" s="114" t="s">
        <v>760</v>
      </c>
      <c r="E44" s="114" t="s">
        <v>723</v>
      </c>
      <c r="F44" s="119">
        <v>44392.8386805556</v>
      </c>
      <c r="G44" s="119">
        <v>44399.6694444444</v>
      </c>
      <c r="H44" s="114">
        <v>957</v>
      </c>
      <c r="I44" s="114" t="s">
        <v>721</v>
      </c>
    </row>
    <row r="45" spans="2:9">
      <c r="B45" s="114" t="s">
        <v>763</v>
      </c>
      <c r="C45" s="114" t="s">
        <v>764</v>
      </c>
      <c r="D45" s="114" t="s">
        <v>760</v>
      </c>
      <c r="E45" s="114" t="s">
        <v>724</v>
      </c>
      <c r="F45" s="119">
        <v>44389.565219907403</v>
      </c>
      <c r="G45" s="119">
        <v>44406.668749999997</v>
      </c>
      <c r="H45" s="114">
        <v>815</v>
      </c>
      <c r="I45" s="114" t="s">
        <v>721</v>
      </c>
    </row>
    <row r="46" spans="2:9">
      <c r="B46" s="114" t="s">
        <v>765</v>
      </c>
      <c r="C46" s="114" t="s">
        <v>766</v>
      </c>
      <c r="D46" s="114" t="s">
        <v>760</v>
      </c>
      <c r="E46" s="114" t="s">
        <v>720</v>
      </c>
      <c r="F46" s="119">
        <v>44390</v>
      </c>
      <c r="G46" s="119">
        <v>44408</v>
      </c>
      <c r="H46" s="114">
        <v>893</v>
      </c>
      <c r="I46" s="114" t="s">
        <v>721</v>
      </c>
    </row>
    <row r="47" spans="2:9">
      <c r="B47" s="114" t="s">
        <v>767</v>
      </c>
      <c r="C47" s="114" t="s">
        <v>624</v>
      </c>
      <c r="D47" s="114" t="s">
        <v>760</v>
      </c>
      <c r="E47" s="114" t="s">
        <v>724</v>
      </c>
      <c r="F47" s="119">
        <v>44386.667372685202</v>
      </c>
      <c r="G47" s="119">
        <v>44404.749305555597</v>
      </c>
      <c r="H47" s="114" t="s">
        <v>805</v>
      </c>
      <c r="I47" s="114" t="s">
        <v>809</v>
      </c>
    </row>
    <row r="48" spans="2:9">
      <c r="B48" s="114" t="s">
        <v>767</v>
      </c>
      <c r="C48" s="114" t="s">
        <v>624</v>
      </c>
      <c r="D48" s="114" t="s">
        <v>760</v>
      </c>
      <c r="E48" s="114" t="s">
        <v>722</v>
      </c>
      <c r="F48" s="119">
        <v>44386</v>
      </c>
      <c r="G48" s="119">
        <v>44407</v>
      </c>
      <c r="H48" s="114">
        <v>733</v>
      </c>
      <c r="I48" s="114" t="s">
        <v>721</v>
      </c>
    </row>
    <row r="49" spans="2:9">
      <c r="B49" s="114" t="s">
        <v>767</v>
      </c>
      <c r="C49" s="114" t="s">
        <v>624</v>
      </c>
      <c r="D49" s="114" t="s">
        <v>760</v>
      </c>
      <c r="E49" s="114" t="s">
        <v>723</v>
      </c>
      <c r="F49" s="119">
        <v>44386.666319444397</v>
      </c>
      <c r="G49" s="119">
        <v>44397.679166666698</v>
      </c>
      <c r="H49" s="114">
        <v>914</v>
      </c>
      <c r="I49" s="114" t="s">
        <v>721</v>
      </c>
    </row>
    <row r="50" spans="2:9">
      <c r="B50" s="114" t="s">
        <v>768</v>
      </c>
      <c r="C50" s="114" t="s">
        <v>769</v>
      </c>
      <c r="D50" s="114" t="s">
        <v>760</v>
      </c>
      <c r="E50" s="114" t="s">
        <v>724</v>
      </c>
      <c r="F50" s="119">
        <v>44389.5453009259</v>
      </c>
      <c r="G50" s="119">
        <v>44406.706250000003</v>
      </c>
      <c r="H50" s="114">
        <v>723</v>
      </c>
      <c r="I50" s="114" t="s">
        <v>721</v>
      </c>
    </row>
    <row r="51" spans="2:9">
      <c r="B51" s="114" t="s">
        <v>768</v>
      </c>
      <c r="C51" s="114" t="s">
        <v>769</v>
      </c>
      <c r="D51" s="114" t="s">
        <v>760</v>
      </c>
      <c r="E51" s="114" t="s">
        <v>723</v>
      </c>
      <c r="F51" s="119">
        <v>44386.672569444403</v>
      </c>
      <c r="G51" s="119">
        <v>44399.644444444399</v>
      </c>
      <c r="H51" s="114">
        <v>829</v>
      </c>
      <c r="I51" s="114" t="s">
        <v>721</v>
      </c>
    </row>
    <row r="52" spans="2:9">
      <c r="B52" s="114" t="s">
        <v>770</v>
      </c>
      <c r="C52" s="114" t="s">
        <v>771</v>
      </c>
      <c r="D52" s="114" t="s">
        <v>731</v>
      </c>
      <c r="E52" s="114" t="s">
        <v>724</v>
      </c>
      <c r="F52" s="119">
        <v>44389.564872685201</v>
      </c>
      <c r="G52" s="119">
        <v>44406.742361111101</v>
      </c>
      <c r="H52" s="114" t="s">
        <v>805</v>
      </c>
      <c r="I52" s="114" t="s">
        <v>809</v>
      </c>
    </row>
    <row r="53" spans="2:9">
      <c r="B53" s="114" t="s">
        <v>772</v>
      </c>
      <c r="C53" s="114" t="s">
        <v>773</v>
      </c>
      <c r="D53" s="114" t="s">
        <v>731</v>
      </c>
      <c r="E53" s="114" t="s">
        <v>723</v>
      </c>
      <c r="F53" s="119">
        <v>44386.667372685202</v>
      </c>
      <c r="G53" s="119">
        <v>44397.6652777778</v>
      </c>
      <c r="H53" s="114">
        <v>914</v>
      </c>
      <c r="I53" s="114" t="s">
        <v>721</v>
      </c>
    </row>
    <row r="54" spans="2:9">
      <c r="B54" s="114" t="s">
        <v>772</v>
      </c>
      <c r="C54" s="114" t="s">
        <v>773</v>
      </c>
      <c r="D54" s="114" t="s">
        <v>731</v>
      </c>
      <c r="E54" s="114" t="s">
        <v>720</v>
      </c>
      <c r="F54" s="119">
        <v>44386</v>
      </c>
      <c r="G54" s="119">
        <v>44408</v>
      </c>
      <c r="H54" s="114">
        <v>925</v>
      </c>
      <c r="I54" s="114" t="s">
        <v>721</v>
      </c>
    </row>
    <row r="55" spans="2:9">
      <c r="B55" s="114" t="s">
        <v>772</v>
      </c>
      <c r="C55" s="114" t="s">
        <v>773</v>
      </c>
      <c r="D55" s="114" t="s">
        <v>731</v>
      </c>
      <c r="E55" s="114" t="s">
        <v>724</v>
      </c>
      <c r="F55" s="119">
        <v>44386.668333333299</v>
      </c>
      <c r="G55" s="119">
        <v>44404.732638888898</v>
      </c>
      <c r="H55" s="114">
        <v>833</v>
      </c>
      <c r="I55" s="114" t="s">
        <v>721</v>
      </c>
    </row>
    <row r="56" spans="2:9">
      <c r="B56" s="114" t="s">
        <v>772</v>
      </c>
      <c r="C56" s="114" t="s">
        <v>773</v>
      </c>
      <c r="D56" s="114" t="s">
        <v>731</v>
      </c>
      <c r="E56" s="114" t="s">
        <v>722</v>
      </c>
      <c r="F56" s="119">
        <v>44386</v>
      </c>
      <c r="G56" s="119">
        <v>44407</v>
      </c>
      <c r="H56" s="114">
        <v>723</v>
      </c>
      <c r="I56" s="114" t="s">
        <v>721</v>
      </c>
    </row>
    <row r="57" spans="2:9">
      <c r="B57" s="114" t="s">
        <v>774</v>
      </c>
      <c r="C57" s="114" t="s">
        <v>775</v>
      </c>
      <c r="D57" s="114" t="s">
        <v>734</v>
      </c>
      <c r="E57" s="114" t="s">
        <v>723</v>
      </c>
      <c r="F57" s="119">
        <v>44389.562870370399</v>
      </c>
      <c r="G57" s="119">
        <v>44399.644444444399</v>
      </c>
      <c r="H57" s="114">
        <v>914</v>
      </c>
      <c r="I57" s="114" t="s">
        <v>721</v>
      </c>
    </row>
    <row r="58" spans="2:9">
      <c r="B58" s="114" t="s">
        <v>774</v>
      </c>
      <c r="C58" s="114" t="s">
        <v>775</v>
      </c>
      <c r="D58" s="114" t="s">
        <v>734</v>
      </c>
      <c r="E58" s="114" t="s">
        <v>724</v>
      </c>
      <c r="F58" s="119">
        <v>44389.546226851897</v>
      </c>
      <c r="G58" s="119">
        <v>44406.691666666702</v>
      </c>
      <c r="H58" s="114">
        <v>838</v>
      </c>
      <c r="I58" s="114" t="s">
        <v>721</v>
      </c>
    </row>
    <row r="59" spans="2:9">
      <c r="B59" s="114" t="s">
        <v>776</v>
      </c>
      <c r="C59" s="114" t="s">
        <v>777</v>
      </c>
      <c r="D59" s="114" t="s">
        <v>719</v>
      </c>
      <c r="E59" s="114" t="s">
        <v>724</v>
      </c>
      <c r="F59" s="119">
        <v>44386.686157407399</v>
      </c>
      <c r="G59" s="119">
        <v>44404.761805555601</v>
      </c>
      <c r="H59" s="114">
        <v>815</v>
      </c>
      <c r="I59" s="114" t="s">
        <v>721</v>
      </c>
    </row>
    <row r="60" spans="2:9">
      <c r="B60" s="114" t="s">
        <v>776</v>
      </c>
      <c r="C60" s="114" t="s">
        <v>777</v>
      </c>
      <c r="D60" s="114" t="s">
        <v>719</v>
      </c>
      <c r="E60" s="114" t="s">
        <v>720</v>
      </c>
      <c r="F60" s="119">
        <v>44386</v>
      </c>
      <c r="G60" s="119">
        <v>44408</v>
      </c>
      <c r="H60" s="114" t="s">
        <v>805</v>
      </c>
      <c r="I60" s="114" t="s">
        <v>809</v>
      </c>
    </row>
    <row r="61" spans="2:9">
      <c r="B61" s="114" t="s">
        <v>778</v>
      </c>
      <c r="C61" s="114" t="s">
        <v>779</v>
      </c>
      <c r="D61" s="114" t="s">
        <v>719</v>
      </c>
      <c r="E61" s="114" t="s">
        <v>723</v>
      </c>
      <c r="F61" s="119">
        <v>44389.396620370397</v>
      </c>
      <c r="G61" s="119">
        <v>44399.644444444399</v>
      </c>
      <c r="H61" s="114">
        <v>893</v>
      </c>
      <c r="I61" s="114" t="s">
        <v>721</v>
      </c>
    </row>
    <row r="62" spans="2:9">
      <c r="B62" s="114" t="s">
        <v>778</v>
      </c>
      <c r="C62" s="114" t="s">
        <v>779</v>
      </c>
      <c r="D62" s="114" t="s">
        <v>719</v>
      </c>
      <c r="E62" s="114" t="s">
        <v>720</v>
      </c>
      <c r="F62" s="119">
        <v>44390</v>
      </c>
      <c r="G62" s="119">
        <v>44408</v>
      </c>
      <c r="H62" s="114">
        <v>936</v>
      </c>
      <c r="I62" s="114" t="s">
        <v>721</v>
      </c>
    </row>
    <row r="63" spans="2:9">
      <c r="B63" s="114" t="s">
        <v>780</v>
      </c>
      <c r="C63" s="114" t="s">
        <v>781</v>
      </c>
      <c r="D63" s="114" t="s">
        <v>731</v>
      </c>
      <c r="E63" s="114" t="s">
        <v>723</v>
      </c>
      <c r="F63" s="119">
        <v>44389.658472222203</v>
      </c>
      <c r="G63" s="119">
        <v>44399.644444444399</v>
      </c>
      <c r="H63" s="114">
        <v>893</v>
      </c>
      <c r="I63" s="114" t="s">
        <v>721</v>
      </c>
    </row>
    <row r="64" spans="2:9">
      <c r="B64" s="114" t="s">
        <v>780</v>
      </c>
      <c r="C64" s="114" t="s">
        <v>781</v>
      </c>
      <c r="D64" s="114" t="s">
        <v>731</v>
      </c>
      <c r="E64" s="114" t="s">
        <v>724</v>
      </c>
      <c r="F64" s="119">
        <v>44389.546122685198</v>
      </c>
      <c r="G64" s="119">
        <v>44406.667361111096</v>
      </c>
      <c r="H64" s="114">
        <v>838</v>
      </c>
      <c r="I64" s="114" t="s">
        <v>721</v>
      </c>
    </row>
    <row r="65" spans="2:9">
      <c r="B65" s="114" t="s">
        <v>782</v>
      </c>
      <c r="C65" s="114" t="s">
        <v>783</v>
      </c>
      <c r="D65" s="114" t="s">
        <v>734</v>
      </c>
      <c r="E65" s="114" t="s">
        <v>720</v>
      </c>
      <c r="F65" s="119">
        <v>44386</v>
      </c>
      <c r="G65" s="119">
        <v>44408</v>
      </c>
      <c r="H65" s="114">
        <v>857</v>
      </c>
      <c r="I65" s="114" t="s">
        <v>721</v>
      </c>
    </row>
    <row r="66" spans="2:9">
      <c r="B66" s="114" t="s">
        <v>782</v>
      </c>
      <c r="C66" s="114" t="s">
        <v>783</v>
      </c>
      <c r="D66" s="114" t="s">
        <v>734</v>
      </c>
      <c r="E66" s="114" t="s">
        <v>723</v>
      </c>
      <c r="F66" s="119">
        <v>44386.678240740701</v>
      </c>
      <c r="G66" s="119">
        <v>44399.644444444399</v>
      </c>
      <c r="H66" s="114">
        <v>533</v>
      </c>
      <c r="I66" s="114" t="s">
        <v>725</v>
      </c>
    </row>
    <row r="67" spans="2:9">
      <c r="B67" s="114" t="s">
        <v>784</v>
      </c>
      <c r="C67" s="114" t="s">
        <v>785</v>
      </c>
      <c r="D67" s="114" t="s">
        <v>734</v>
      </c>
      <c r="E67" s="114" t="s">
        <v>724</v>
      </c>
      <c r="F67" s="119">
        <v>44389.562870370399</v>
      </c>
      <c r="G67" s="119">
        <v>44406.702777777798</v>
      </c>
      <c r="H67" s="114">
        <v>800</v>
      </c>
      <c r="I67" s="114" t="s">
        <v>721</v>
      </c>
    </row>
    <row r="68" spans="2:9">
      <c r="B68" s="114" t="s">
        <v>784</v>
      </c>
      <c r="C68" s="114" t="s">
        <v>785</v>
      </c>
      <c r="D68" s="114" t="s">
        <v>734</v>
      </c>
      <c r="E68" s="114" t="s">
        <v>723</v>
      </c>
      <c r="F68" s="119">
        <v>44386.664247685199</v>
      </c>
      <c r="G68" s="119">
        <v>44399.659722222197</v>
      </c>
      <c r="H68" s="114">
        <v>950</v>
      </c>
      <c r="I68" s="114" t="s">
        <v>721</v>
      </c>
    </row>
    <row r="69" spans="2:9">
      <c r="B69" s="114" t="s">
        <v>786</v>
      </c>
      <c r="C69" s="114" t="s">
        <v>787</v>
      </c>
      <c r="D69" s="114" t="s">
        <v>731</v>
      </c>
      <c r="E69" s="114" t="s">
        <v>723</v>
      </c>
      <c r="F69" s="119">
        <v>44393.3921527778</v>
      </c>
      <c r="G69" s="119">
        <v>44399.6743055556</v>
      </c>
      <c r="H69" s="114">
        <v>825</v>
      </c>
      <c r="I69" s="114" t="s">
        <v>721</v>
      </c>
    </row>
    <row r="70" spans="2:9">
      <c r="B70" s="114" t="s">
        <v>786</v>
      </c>
      <c r="C70" s="114" t="s">
        <v>787</v>
      </c>
      <c r="D70" s="114" t="s">
        <v>731</v>
      </c>
      <c r="E70" s="114" t="s">
        <v>720</v>
      </c>
      <c r="F70" s="119">
        <v>44386</v>
      </c>
      <c r="G70" s="119">
        <v>44408</v>
      </c>
      <c r="H70" s="114">
        <v>914</v>
      </c>
      <c r="I70" s="114" t="s">
        <v>721</v>
      </c>
    </row>
    <row r="71" spans="2:9">
      <c r="B71" s="114" t="s">
        <v>788</v>
      </c>
      <c r="C71" s="114" t="s">
        <v>789</v>
      </c>
      <c r="D71" s="114" t="s">
        <v>731</v>
      </c>
      <c r="E71" s="114" t="s">
        <v>722</v>
      </c>
      <c r="F71" s="119">
        <v>44386</v>
      </c>
      <c r="G71" s="119">
        <v>44407</v>
      </c>
      <c r="H71" s="114">
        <v>815</v>
      </c>
      <c r="I71" s="114" t="s">
        <v>721</v>
      </c>
    </row>
    <row r="72" spans="2:9">
      <c r="B72" s="114" t="s">
        <v>788</v>
      </c>
      <c r="C72" s="114" t="s">
        <v>789</v>
      </c>
      <c r="D72" s="114" t="s">
        <v>731</v>
      </c>
      <c r="E72" s="114" t="s">
        <v>723</v>
      </c>
      <c r="F72" s="119">
        <v>44386.666400463</v>
      </c>
      <c r="G72" s="119">
        <v>44397.679861111101</v>
      </c>
      <c r="H72" s="114">
        <v>975</v>
      </c>
      <c r="I72" s="114" t="s">
        <v>721</v>
      </c>
    </row>
    <row r="73" spans="2:9">
      <c r="B73" s="114" t="s">
        <v>790</v>
      </c>
      <c r="C73" s="114" t="s">
        <v>791</v>
      </c>
      <c r="D73" s="114" t="s">
        <v>719</v>
      </c>
      <c r="E73" s="114" t="s">
        <v>723</v>
      </c>
      <c r="F73" s="119">
        <v>44390.614467592597</v>
      </c>
      <c r="G73" s="119">
        <v>44399.672916666699</v>
      </c>
      <c r="H73" s="114">
        <v>936</v>
      </c>
      <c r="I73" s="114" t="s">
        <v>721</v>
      </c>
    </row>
    <row r="74" spans="2:9">
      <c r="B74" s="114" t="s">
        <v>790</v>
      </c>
      <c r="C74" s="114" t="s">
        <v>791</v>
      </c>
      <c r="D74" s="114" t="s">
        <v>719</v>
      </c>
      <c r="E74" s="114" t="s">
        <v>724</v>
      </c>
      <c r="F74" s="119">
        <v>44389.565798611096</v>
      </c>
      <c r="G74" s="119">
        <v>44404.730555555601</v>
      </c>
      <c r="H74" s="114">
        <v>885</v>
      </c>
      <c r="I74" s="114" t="s">
        <v>721</v>
      </c>
    </row>
    <row r="75" spans="2:9">
      <c r="B75" s="114" t="s">
        <v>792</v>
      </c>
      <c r="C75" s="114" t="s">
        <v>793</v>
      </c>
      <c r="D75" s="114" t="s">
        <v>719</v>
      </c>
      <c r="E75" s="114" t="s">
        <v>724</v>
      </c>
      <c r="F75" s="119">
        <v>44393.484340277799</v>
      </c>
      <c r="G75" s="119">
        <v>44404.731249999997</v>
      </c>
      <c r="H75" s="114" t="s">
        <v>805</v>
      </c>
      <c r="I75" s="114" t="s">
        <v>809</v>
      </c>
    </row>
    <row r="76" spans="2:9">
      <c r="B76" s="114" t="s">
        <v>792</v>
      </c>
      <c r="C76" s="114" t="s">
        <v>793</v>
      </c>
      <c r="D76" s="114" t="s">
        <v>719</v>
      </c>
      <c r="E76" s="114" t="s">
        <v>720</v>
      </c>
      <c r="F76" s="119">
        <v>44393</v>
      </c>
      <c r="G76" s="119">
        <v>44408</v>
      </c>
      <c r="H76" s="114">
        <v>533</v>
      </c>
      <c r="I76" s="114" t="s">
        <v>725</v>
      </c>
    </row>
    <row r="77" spans="2:9">
      <c r="B77" s="114" t="s">
        <v>794</v>
      </c>
      <c r="C77" s="114" t="s">
        <v>795</v>
      </c>
      <c r="D77" s="114" t="s">
        <v>731</v>
      </c>
      <c r="E77" s="114" t="s">
        <v>720</v>
      </c>
      <c r="F77" s="119">
        <v>44386</v>
      </c>
      <c r="G77" s="119">
        <v>44408</v>
      </c>
      <c r="H77" s="114">
        <v>823</v>
      </c>
      <c r="I77" s="114" t="s">
        <v>721</v>
      </c>
    </row>
    <row r="78" spans="2:9">
      <c r="B78" s="114" t="s">
        <v>794</v>
      </c>
      <c r="C78" s="114" t="s">
        <v>795</v>
      </c>
      <c r="D78" s="114" t="s">
        <v>731</v>
      </c>
      <c r="E78" s="114" t="s">
        <v>723</v>
      </c>
      <c r="F78" s="119">
        <v>44389.5452546296</v>
      </c>
      <c r="G78" s="119">
        <v>44399.644444444399</v>
      </c>
      <c r="H78" s="114">
        <v>700</v>
      </c>
      <c r="I78" s="114" t="s">
        <v>721</v>
      </c>
    </row>
    <row r="79" spans="2:9">
      <c r="B79" s="114" t="s">
        <v>796</v>
      </c>
      <c r="C79" s="114" t="s">
        <v>797</v>
      </c>
      <c r="D79" s="114" t="s">
        <v>760</v>
      </c>
      <c r="E79" s="114" t="s">
        <v>723</v>
      </c>
      <c r="F79" s="119">
        <v>44389.5453935185</v>
      </c>
      <c r="G79" s="119">
        <v>44397.661805555603</v>
      </c>
      <c r="H79" s="114">
        <v>936</v>
      </c>
      <c r="I79" s="114" t="s">
        <v>721</v>
      </c>
    </row>
    <row r="80" spans="2:9">
      <c r="B80" s="114" t="s">
        <v>796</v>
      </c>
      <c r="C80" s="114" t="s">
        <v>797</v>
      </c>
      <c r="D80" s="114" t="s">
        <v>760</v>
      </c>
      <c r="E80" s="114" t="s">
        <v>722</v>
      </c>
      <c r="F80" s="119">
        <v>44389</v>
      </c>
      <c r="G80" s="119">
        <v>44407</v>
      </c>
      <c r="H80" s="114">
        <v>642</v>
      </c>
      <c r="I80" s="114" t="s">
        <v>725</v>
      </c>
    </row>
    <row r="81" spans="2:9">
      <c r="B81" s="114" t="s">
        <v>796</v>
      </c>
      <c r="C81" s="114" t="s">
        <v>797</v>
      </c>
      <c r="D81" s="114" t="s">
        <v>760</v>
      </c>
      <c r="E81" s="114" t="s">
        <v>724</v>
      </c>
      <c r="F81" s="119">
        <v>44389.561365740701</v>
      </c>
      <c r="G81" s="119">
        <v>44404.7055555556</v>
      </c>
      <c r="H81" s="114" t="s">
        <v>805</v>
      </c>
      <c r="I81" s="114" t="s">
        <v>809</v>
      </c>
    </row>
    <row r="82" spans="2:9">
      <c r="B82" s="114" t="s">
        <v>798</v>
      </c>
      <c r="C82" s="114" t="s">
        <v>799</v>
      </c>
      <c r="D82" s="114" t="s">
        <v>734</v>
      </c>
      <c r="E82" s="114" t="s">
        <v>724</v>
      </c>
      <c r="F82" s="119">
        <v>44386.664247685199</v>
      </c>
      <c r="G82" s="119">
        <v>44404.760416666701</v>
      </c>
      <c r="H82" s="114">
        <v>733</v>
      </c>
      <c r="I82" s="114" t="s">
        <v>721</v>
      </c>
    </row>
    <row r="83" spans="2:9">
      <c r="B83" s="114" t="s">
        <v>798</v>
      </c>
      <c r="C83" s="114" t="s">
        <v>799</v>
      </c>
      <c r="D83" s="114" t="s">
        <v>734</v>
      </c>
      <c r="E83" s="114" t="s">
        <v>723</v>
      </c>
      <c r="F83" s="119">
        <v>44392.771400463003</v>
      </c>
      <c r="G83" s="119">
        <v>44399.644444444399</v>
      </c>
      <c r="H83" s="114">
        <v>893</v>
      </c>
      <c r="I83" s="114" t="s">
        <v>721</v>
      </c>
    </row>
    <row r="84" spans="2:9">
      <c r="B84" s="114" t="s">
        <v>800</v>
      </c>
      <c r="C84" s="114" t="s">
        <v>801</v>
      </c>
      <c r="D84" s="114" t="s">
        <v>734</v>
      </c>
      <c r="E84" s="114" t="s">
        <v>723</v>
      </c>
      <c r="F84" s="119">
        <v>44386.686157407399</v>
      </c>
      <c r="G84" s="119">
        <v>44399.670833333301</v>
      </c>
      <c r="H84" s="114">
        <v>914</v>
      </c>
      <c r="I84" s="114" t="s">
        <v>721</v>
      </c>
    </row>
    <row r="85" spans="2:9">
      <c r="B85" s="114" t="s">
        <v>802</v>
      </c>
      <c r="C85" s="114" t="s">
        <v>29</v>
      </c>
      <c r="D85" s="114" t="s">
        <v>760</v>
      </c>
      <c r="E85" s="114" t="s">
        <v>724</v>
      </c>
      <c r="F85" s="119">
        <v>44390.648854166699</v>
      </c>
      <c r="G85" s="119">
        <v>44404.742361111101</v>
      </c>
      <c r="H85" s="114">
        <v>800</v>
      </c>
      <c r="I85" s="114" t="s">
        <v>721</v>
      </c>
    </row>
    <row r="86" spans="2:9">
      <c r="B86" s="114" t="s">
        <v>802</v>
      </c>
      <c r="C86" s="114" t="s">
        <v>29</v>
      </c>
      <c r="D86" s="114" t="s">
        <v>760</v>
      </c>
      <c r="E86" s="114" t="s">
        <v>723</v>
      </c>
      <c r="F86" s="119">
        <v>44386.724166666703</v>
      </c>
      <c r="G86" s="119">
        <v>44399.644444444399</v>
      </c>
      <c r="H86" s="114">
        <v>925</v>
      </c>
      <c r="I86" s="114" t="s">
        <v>721</v>
      </c>
    </row>
    <row r="87" spans="2:9">
      <c r="B87" s="114" t="s">
        <v>803</v>
      </c>
      <c r="C87" s="114" t="s">
        <v>804</v>
      </c>
      <c r="D87" s="114" t="s">
        <v>719</v>
      </c>
      <c r="E87" s="114" t="s">
        <v>723</v>
      </c>
      <c r="F87" s="119">
        <v>44390.742442129602</v>
      </c>
      <c r="G87" s="119">
        <v>44399.644444444399</v>
      </c>
      <c r="H87" s="114">
        <v>936</v>
      </c>
      <c r="I87" s="114" t="s">
        <v>721</v>
      </c>
    </row>
    <row r="88" spans="2:9">
      <c r="B88" s="114" t="s">
        <v>803</v>
      </c>
      <c r="C88" s="114" t="s">
        <v>804</v>
      </c>
      <c r="D88" s="114" t="s">
        <v>719</v>
      </c>
      <c r="E88" s="114" t="s">
        <v>724</v>
      </c>
      <c r="F88" s="119">
        <v>44390.552060185197</v>
      </c>
      <c r="G88" s="119">
        <v>44406.668055555601</v>
      </c>
      <c r="H88" s="114">
        <v>862</v>
      </c>
      <c r="I88" s="114" t="s">
        <v>721</v>
      </c>
    </row>
    <row r="89" spans="2:9">
      <c r="B89" s="114" t="s">
        <v>803</v>
      </c>
      <c r="C89" s="114" t="s">
        <v>804</v>
      </c>
      <c r="D89" s="114" t="s">
        <v>719</v>
      </c>
      <c r="E89" s="114" t="s">
        <v>720</v>
      </c>
      <c r="F89" s="119">
        <v>44390</v>
      </c>
      <c r="G89" s="119">
        <v>44408</v>
      </c>
      <c r="H89" s="114">
        <v>567</v>
      </c>
      <c r="I89" s="114" t="s">
        <v>725</v>
      </c>
    </row>
  </sheetData>
  <phoneticPr fontId="5" type="noConversion"/>
  <conditionalFormatting sqref="B3:I89">
    <cfRule type="expression" dxfId="16" priority="1">
      <formula>NOT(ISNUMBER($H3))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L65"/>
  <sheetViews>
    <sheetView topLeftCell="A31" workbookViewId="0">
      <selection activeCell="I46" sqref="I46"/>
    </sheetView>
  </sheetViews>
  <sheetFormatPr defaultRowHeight="16.899999999999999"/>
  <cols>
    <col min="5" max="5" width="9.6875" bestFit="1" customWidth="1"/>
    <col min="12" max="12" width="11.687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" ht="17.649999999999999">
      <c r="A2" s="230" t="s">
        <v>56</v>
      </c>
      <c r="B2" s="230"/>
      <c r="C2" s="231" t="s">
        <v>57</v>
      </c>
      <c r="D2" s="232"/>
      <c r="E2" s="232"/>
      <c r="F2" s="232"/>
      <c r="G2" s="232"/>
      <c r="H2" s="232"/>
      <c r="I2" s="232"/>
      <c r="J2" s="232"/>
      <c r="K2" s="232"/>
    </row>
    <row r="3" spans="1:12" ht="20.25">
      <c r="A3" s="36"/>
      <c r="B3" s="36"/>
      <c r="C3" s="37"/>
      <c r="D3" s="37"/>
      <c r="E3" s="37"/>
      <c r="F3" s="37"/>
      <c r="G3" s="5"/>
      <c r="H3" s="5"/>
      <c r="I3" s="5"/>
      <c r="J3" s="5"/>
      <c r="K3" s="5"/>
    </row>
    <row r="4" spans="1:12">
      <c r="A4" s="215" t="s">
        <v>58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</row>
    <row r="5" spans="1:12" ht="17.25" thickBot="1">
      <c r="A5" s="5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2" ht="17.25" thickBot="1">
      <c r="A6" s="20" t="s">
        <v>60</v>
      </c>
      <c r="B6" s="82" t="s">
        <v>61</v>
      </c>
      <c r="C6" s="82" t="s">
        <v>62</v>
      </c>
      <c r="D6" s="82" t="s">
        <v>63</v>
      </c>
      <c r="E6" s="82" t="s">
        <v>64</v>
      </c>
      <c r="F6" s="82" t="s">
        <v>65</v>
      </c>
      <c r="G6" s="82" t="s">
        <v>66</v>
      </c>
      <c r="H6" s="82" t="s">
        <v>67</v>
      </c>
      <c r="I6" s="83" t="s">
        <v>68</v>
      </c>
      <c r="J6" s="38"/>
      <c r="K6" s="5"/>
    </row>
    <row r="7" spans="1:12" ht="17.25" thickTop="1">
      <c r="A7" s="7">
        <v>20020101</v>
      </c>
      <c r="B7" s="8" t="s">
        <v>69</v>
      </c>
      <c r="C7" s="8">
        <v>54</v>
      </c>
      <c r="D7" s="8">
        <v>92</v>
      </c>
      <c r="E7" s="8">
        <v>100</v>
      </c>
      <c r="F7" s="10"/>
      <c r="G7" s="39"/>
      <c r="H7" s="10"/>
      <c r="I7" s="12"/>
      <c r="J7" s="38"/>
      <c r="K7" s="71"/>
      <c r="L7" s="76" t="s">
        <v>170</v>
      </c>
    </row>
    <row r="8" spans="1:12">
      <c r="A8" s="7">
        <v>20020102</v>
      </c>
      <c r="B8" s="8" t="s">
        <v>70</v>
      </c>
      <c r="C8" s="8">
        <v>67</v>
      </c>
      <c r="D8" s="8">
        <v>70</v>
      </c>
      <c r="E8" s="8">
        <v>83</v>
      </c>
      <c r="F8" s="10"/>
      <c r="G8" s="39"/>
      <c r="H8" s="10"/>
      <c r="I8" s="12"/>
      <c r="J8" s="38"/>
      <c r="K8" s="72" t="s">
        <v>71</v>
      </c>
      <c r="L8" s="74"/>
    </row>
    <row r="9" spans="1:12" ht="17.25" thickBot="1">
      <c r="A9" s="7">
        <v>20020103</v>
      </c>
      <c r="B9" s="8" t="s">
        <v>72</v>
      </c>
      <c r="C9" s="8">
        <v>78</v>
      </c>
      <c r="D9" s="8">
        <v>76</v>
      </c>
      <c r="E9" s="8">
        <v>64</v>
      </c>
      <c r="F9" s="10"/>
      <c r="G9" s="39"/>
      <c r="H9" s="10"/>
      <c r="I9" s="12"/>
      <c r="J9" s="38"/>
      <c r="K9" s="73" t="s">
        <v>73</v>
      </c>
      <c r="L9" s="75"/>
    </row>
    <row r="10" spans="1:12" ht="17.649999999999999" thickTop="1" thickBot="1">
      <c r="A10" s="7">
        <v>20020104</v>
      </c>
      <c r="B10" s="8" t="s">
        <v>74</v>
      </c>
      <c r="C10" s="8">
        <v>80</v>
      </c>
      <c r="D10" s="8">
        <v>80</v>
      </c>
      <c r="E10" s="8">
        <v>80</v>
      </c>
      <c r="F10" s="10"/>
      <c r="G10" s="39"/>
      <c r="H10" s="10"/>
      <c r="I10" s="12"/>
      <c r="J10" s="38"/>
      <c r="K10" s="5"/>
      <c r="L10" s="5"/>
    </row>
    <row r="11" spans="1:12">
      <c r="A11" s="7">
        <v>20020105</v>
      </c>
      <c r="B11" s="8" t="s">
        <v>75</v>
      </c>
      <c r="C11" s="8">
        <v>95</v>
      </c>
      <c r="D11" s="8">
        <v>83</v>
      </c>
      <c r="E11" s="8">
        <v>99</v>
      </c>
      <c r="F11" s="10"/>
      <c r="G11" s="39"/>
      <c r="H11" s="10"/>
      <c r="I11" s="12"/>
      <c r="J11" s="38"/>
      <c r="K11" s="77"/>
      <c r="L11" s="78" t="s">
        <v>171</v>
      </c>
    </row>
    <row r="12" spans="1:12">
      <c r="A12" s="7">
        <v>20020106</v>
      </c>
      <c r="B12" s="8" t="s">
        <v>76</v>
      </c>
      <c r="C12" s="8">
        <v>87</v>
      </c>
      <c r="D12" s="8">
        <v>64</v>
      </c>
      <c r="E12" s="8">
        <v>67</v>
      </c>
      <c r="F12" s="10"/>
      <c r="G12" s="39"/>
      <c r="H12" s="10"/>
      <c r="I12" s="12"/>
      <c r="J12" s="38"/>
      <c r="K12" s="79" t="s">
        <v>77</v>
      </c>
      <c r="L12" s="80"/>
    </row>
    <row r="13" spans="1:12" ht="17.25" thickBot="1">
      <c r="A13" s="7">
        <v>20020107</v>
      </c>
      <c r="B13" s="8" t="s">
        <v>78</v>
      </c>
      <c r="C13" s="8">
        <v>96</v>
      </c>
      <c r="D13" s="8">
        <v>80</v>
      </c>
      <c r="E13" s="8">
        <v>96</v>
      </c>
      <c r="F13" s="10"/>
      <c r="G13" s="39"/>
      <c r="H13" s="10"/>
      <c r="I13" s="12"/>
      <c r="J13" s="38"/>
      <c r="K13" s="81" t="s">
        <v>79</v>
      </c>
      <c r="L13" s="30"/>
    </row>
    <row r="14" spans="1:12">
      <c r="A14" s="7">
        <v>20020108</v>
      </c>
      <c r="B14" s="8" t="s">
        <v>80</v>
      </c>
      <c r="C14" s="8">
        <v>93</v>
      </c>
      <c r="D14" s="8">
        <v>60</v>
      </c>
      <c r="E14" s="8">
        <v>88</v>
      </c>
      <c r="F14" s="10"/>
      <c r="G14" s="39"/>
      <c r="H14" s="10"/>
      <c r="I14" s="12"/>
      <c r="J14" s="38"/>
      <c r="K14" s="5"/>
    </row>
    <row r="15" spans="1:12">
      <c r="A15" s="7">
        <v>20020109</v>
      </c>
      <c r="B15" s="8" t="s">
        <v>81</v>
      </c>
      <c r="C15" s="8">
        <v>88</v>
      </c>
      <c r="D15" s="8">
        <v>76</v>
      </c>
      <c r="E15" s="8">
        <v>79</v>
      </c>
      <c r="F15" s="10"/>
      <c r="G15" s="39"/>
      <c r="H15" s="10"/>
      <c r="I15" s="12"/>
      <c r="J15" s="38"/>
      <c r="K15" s="5"/>
    </row>
    <row r="16" spans="1:12" ht="17.25" thickBot="1">
      <c r="A16" s="22">
        <v>20020110</v>
      </c>
      <c r="B16" s="13" t="s">
        <v>82</v>
      </c>
      <c r="C16" s="13">
        <v>79</v>
      </c>
      <c r="D16" s="13">
        <v>60</v>
      </c>
      <c r="E16" s="13">
        <v>75</v>
      </c>
      <c r="F16" s="10"/>
      <c r="G16" s="39"/>
      <c r="H16" s="10"/>
      <c r="I16" s="12"/>
      <c r="J16" s="38"/>
      <c r="K16" s="5"/>
    </row>
    <row r="17" spans="1:11" ht="17.25" thickBot="1">
      <c r="A17" s="233"/>
      <c r="B17" s="234"/>
      <c r="C17" s="234"/>
      <c r="D17" s="234"/>
      <c r="E17" s="234"/>
      <c r="F17" s="40" t="s">
        <v>83</v>
      </c>
      <c r="G17" s="41"/>
      <c r="H17" s="234"/>
      <c r="I17" s="23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ht="17.25" thickBot="1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20" t="s">
        <v>85</v>
      </c>
      <c r="B20" s="82" t="s">
        <v>61</v>
      </c>
      <c r="C20" s="82" t="s">
        <v>86</v>
      </c>
      <c r="D20" s="82" t="s">
        <v>87</v>
      </c>
      <c r="E20" s="82" t="s">
        <v>51</v>
      </c>
      <c r="F20" s="82" t="s">
        <v>88</v>
      </c>
      <c r="G20" s="82" t="s">
        <v>89</v>
      </c>
      <c r="H20" s="84" t="s">
        <v>90</v>
      </c>
      <c r="I20" s="5"/>
      <c r="J20" s="5"/>
      <c r="K20" s="5"/>
    </row>
    <row r="21" spans="1:11">
      <c r="A21" s="7" t="s">
        <v>91</v>
      </c>
      <c r="B21" s="8" t="s">
        <v>92</v>
      </c>
      <c r="C21" s="8">
        <v>95</v>
      </c>
      <c r="D21" s="8">
        <v>88</v>
      </c>
      <c r="E21" s="10"/>
      <c r="F21" s="10"/>
      <c r="G21" s="10"/>
      <c r="H21" s="12"/>
      <c r="I21" s="5"/>
      <c r="J21" s="5"/>
      <c r="K21" s="5"/>
    </row>
    <row r="22" spans="1:11">
      <c r="A22" s="7" t="s">
        <v>93</v>
      </c>
      <c r="B22" s="8" t="s">
        <v>94</v>
      </c>
      <c r="C22" s="8">
        <v>62</v>
      </c>
      <c r="D22" s="8">
        <v>75</v>
      </c>
      <c r="E22" s="10"/>
      <c r="F22" s="10"/>
      <c r="G22" s="10"/>
      <c r="H22" s="12"/>
      <c r="I22" s="5"/>
      <c r="J22" s="5"/>
      <c r="K22" s="5"/>
    </row>
    <row r="23" spans="1:11">
      <c r="A23" s="7" t="s">
        <v>95</v>
      </c>
      <c r="B23" s="8" t="s">
        <v>96</v>
      </c>
      <c r="C23" s="8">
        <v>86</v>
      </c>
      <c r="D23" s="8">
        <v>100</v>
      </c>
      <c r="E23" s="10"/>
      <c r="F23" s="10"/>
      <c r="G23" s="10"/>
      <c r="H23" s="12"/>
      <c r="I23" s="5"/>
      <c r="J23" s="5"/>
      <c r="K23" s="5"/>
    </row>
    <row r="24" spans="1:11">
      <c r="A24" s="7" t="s">
        <v>97</v>
      </c>
      <c r="B24" s="8" t="s">
        <v>98</v>
      </c>
      <c r="C24" s="8">
        <v>60</v>
      </c>
      <c r="D24" s="8">
        <v>80</v>
      </c>
      <c r="E24" s="10"/>
      <c r="F24" s="10"/>
      <c r="G24" s="10"/>
      <c r="H24" s="12"/>
      <c r="I24" s="5"/>
      <c r="J24" s="5"/>
      <c r="K24" s="5"/>
    </row>
    <row r="25" spans="1:11">
      <c r="A25" s="7" t="s">
        <v>99</v>
      </c>
      <c r="B25" s="8" t="s">
        <v>100</v>
      </c>
      <c r="C25" s="8">
        <v>100</v>
      </c>
      <c r="D25" s="8">
        <v>70</v>
      </c>
      <c r="E25" s="10"/>
      <c r="F25" s="10"/>
      <c r="G25" s="10"/>
      <c r="H25" s="12"/>
      <c r="I25" s="5"/>
      <c r="J25" s="5"/>
      <c r="K25" s="5"/>
    </row>
    <row r="26" spans="1:11">
      <c r="A26" s="7" t="s">
        <v>101</v>
      </c>
      <c r="B26" s="8" t="s">
        <v>102</v>
      </c>
      <c r="C26" s="8">
        <v>77</v>
      </c>
      <c r="D26" s="8">
        <v>80</v>
      </c>
      <c r="E26" s="10"/>
      <c r="F26" s="10"/>
      <c r="G26" s="10"/>
      <c r="H26" s="12"/>
      <c r="I26" s="5"/>
      <c r="J26" s="5"/>
      <c r="K26" s="5"/>
    </row>
    <row r="27" spans="1:11" ht="17.25" thickBot="1">
      <c r="A27" s="25" t="s">
        <v>103</v>
      </c>
      <c r="B27" s="18" t="s">
        <v>104</v>
      </c>
      <c r="C27" s="18">
        <v>80</v>
      </c>
      <c r="D27" s="18">
        <v>60</v>
      </c>
      <c r="E27" s="19"/>
      <c r="F27" s="19"/>
      <c r="G27" s="19"/>
      <c r="H27" s="42"/>
      <c r="I27" s="5"/>
      <c r="J27" s="5"/>
      <c r="K27" s="5"/>
    </row>
    <row r="28" spans="1:1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215" t="s">
        <v>105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</row>
    <row r="30" spans="1:11" ht="17.25" thickBot="1">
      <c r="A30" s="43" t="s">
        <v>106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ht="17.25" thickBot="1">
      <c r="A31" s="20" t="s">
        <v>107</v>
      </c>
      <c r="B31" s="82" t="s">
        <v>108</v>
      </c>
      <c r="C31" s="82" t="s">
        <v>109</v>
      </c>
      <c r="D31" s="82" t="s">
        <v>110</v>
      </c>
      <c r="E31" s="82" t="s">
        <v>111</v>
      </c>
      <c r="F31" s="84" t="s">
        <v>112</v>
      </c>
      <c r="H31" s="228" t="s">
        <v>113</v>
      </c>
      <c r="I31" s="228"/>
      <c r="J31" s="228"/>
      <c r="K31" s="228"/>
    </row>
    <row r="32" spans="1:11">
      <c r="A32" s="44" t="s">
        <v>114</v>
      </c>
      <c r="B32" s="45" t="s">
        <v>115</v>
      </c>
      <c r="C32" s="46">
        <v>75300</v>
      </c>
      <c r="D32" s="45">
        <v>5</v>
      </c>
      <c r="E32" s="47">
        <f>C32*D32</f>
        <v>376500</v>
      </c>
      <c r="F32" s="48" t="s">
        <v>116</v>
      </c>
      <c r="H32" s="20" t="s">
        <v>108</v>
      </c>
      <c r="I32" s="82" t="s">
        <v>117</v>
      </c>
      <c r="J32" s="82" t="s">
        <v>118</v>
      </c>
      <c r="K32" s="84" t="s">
        <v>119</v>
      </c>
    </row>
    <row r="33" spans="1:11">
      <c r="A33" s="44" t="s">
        <v>120</v>
      </c>
      <c r="B33" s="45" t="s">
        <v>121</v>
      </c>
      <c r="C33" s="46">
        <v>72400</v>
      </c>
      <c r="D33" s="45">
        <v>13</v>
      </c>
      <c r="E33" s="47">
        <f t="shared" ref="E33:E46" si="0">C33*D33</f>
        <v>941200</v>
      </c>
      <c r="F33" s="48" t="s">
        <v>122</v>
      </c>
      <c r="H33" s="44" t="s">
        <v>123</v>
      </c>
      <c r="I33" s="49">
        <f>COUNTIFS($B$32:$B$46,$H33,$F$32:$F$46,I$32)</f>
        <v>2</v>
      </c>
      <c r="J33" s="49">
        <f t="shared" ref="J33:K33" si="1">COUNTIFS($B$32:$B$46,$H33,$F$32:$F$46,J$32)</f>
        <v>2</v>
      </c>
      <c r="K33" s="49">
        <f t="shared" si="1"/>
        <v>0</v>
      </c>
    </row>
    <row r="34" spans="1:11">
      <c r="A34" s="44" t="s">
        <v>124</v>
      </c>
      <c r="B34" s="45" t="s">
        <v>121</v>
      </c>
      <c r="C34" s="46">
        <v>31500</v>
      </c>
      <c r="D34" s="45">
        <v>12</v>
      </c>
      <c r="E34" s="47">
        <f t="shared" si="0"/>
        <v>378000</v>
      </c>
      <c r="F34" s="48" t="s">
        <v>116</v>
      </c>
      <c r="H34" s="44" t="s">
        <v>125</v>
      </c>
      <c r="I34" s="49">
        <f t="shared" ref="I34:K37" si="2">COUNTIFS($B$32:$B$46,$H34,$F$32:$F$46,I$32)</f>
        <v>1</v>
      </c>
      <c r="J34" s="49">
        <f t="shared" si="2"/>
        <v>0</v>
      </c>
      <c r="K34" s="49">
        <f t="shared" si="2"/>
        <v>1</v>
      </c>
    </row>
    <row r="35" spans="1:11">
      <c r="A35" s="44" t="s">
        <v>126</v>
      </c>
      <c r="B35" s="45" t="s">
        <v>127</v>
      </c>
      <c r="C35" s="46">
        <v>11400</v>
      </c>
      <c r="D35" s="45">
        <v>11</v>
      </c>
      <c r="E35" s="47">
        <f t="shared" si="0"/>
        <v>125400</v>
      </c>
      <c r="F35" s="48" t="s">
        <v>128</v>
      </c>
      <c r="H35" s="44" t="s">
        <v>129</v>
      </c>
      <c r="I35" s="49">
        <f t="shared" si="2"/>
        <v>2</v>
      </c>
      <c r="J35" s="49">
        <f t="shared" si="2"/>
        <v>2</v>
      </c>
      <c r="K35" s="49">
        <f t="shared" si="2"/>
        <v>0</v>
      </c>
    </row>
    <row r="36" spans="1:11">
      <c r="A36" s="44" t="s">
        <v>130</v>
      </c>
      <c r="B36" s="45" t="s">
        <v>115</v>
      </c>
      <c r="C36" s="46">
        <v>24200</v>
      </c>
      <c r="D36" s="45">
        <v>30</v>
      </c>
      <c r="E36" s="47">
        <f t="shared" si="0"/>
        <v>726000</v>
      </c>
      <c r="F36" s="48" t="s">
        <v>122</v>
      </c>
      <c r="H36" s="44" t="s">
        <v>131</v>
      </c>
      <c r="I36" s="49">
        <f t="shared" si="2"/>
        <v>1</v>
      </c>
      <c r="J36" s="49">
        <f t="shared" si="2"/>
        <v>1</v>
      </c>
      <c r="K36" s="49">
        <f t="shared" si="2"/>
        <v>1</v>
      </c>
    </row>
    <row r="37" spans="1:11" ht="17.25" thickBot="1">
      <c r="A37" s="44" t="s">
        <v>132</v>
      </c>
      <c r="B37" s="45" t="s">
        <v>133</v>
      </c>
      <c r="C37" s="46">
        <v>43400</v>
      </c>
      <c r="D37" s="45">
        <v>30</v>
      </c>
      <c r="E37" s="47">
        <f t="shared" si="0"/>
        <v>1302000</v>
      </c>
      <c r="F37" s="48" t="s">
        <v>122</v>
      </c>
      <c r="H37" s="50" t="s">
        <v>134</v>
      </c>
      <c r="I37" s="49">
        <f t="shared" si="2"/>
        <v>0</v>
      </c>
      <c r="J37" s="49">
        <f t="shared" si="2"/>
        <v>0</v>
      </c>
      <c r="K37" s="49">
        <f t="shared" si="2"/>
        <v>2</v>
      </c>
    </row>
    <row r="38" spans="1:11">
      <c r="A38" s="44" t="s">
        <v>135</v>
      </c>
      <c r="B38" s="45" t="s">
        <v>133</v>
      </c>
      <c r="C38" s="46">
        <v>51900</v>
      </c>
      <c r="D38" s="45">
        <v>7</v>
      </c>
      <c r="E38" s="47">
        <f t="shared" si="0"/>
        <v>363300</v>
      </c>
      <c r="F38" s="48" t="s">
        <v>128</v>
      </c>
      <c r="H38" s="5"/>
      <c r="I38" s="5"/>
      <c r="J38" s="5"/>
      <c r="K38" s="5"/>
    </row>
    <row r="39" spans="1:11">
      <c r="A39" s="44" t="s">
        <v>136</v>
      </c>
      <c r="B39" s="45" t="s">
        <v>127</v>
      </c>
      <c r="C39" s="46">
        <v>59200</v>
      </c>
      <c r="D39" s="45">
        <v>2</v>
      </c>
      <c r="E39" s="47">
        <f t="shared" si="0"/>
        <v>118400</v>
      </c>
      <c r="F39" s="48" t="s">
        <v>128</v>
      </c>
      <c r="H39" s="5"/>
      <c r="I39" s="5"/>
      <c r="J39" s="5"/>
      <c r="K39" s="5"/>
    </row>
    <row r="40" spans="1:11" ht="17.25" thickBot="1">
      <c r="A40" s="44" t="s">
        <v>137</v>
      </c>
      <c r="B40" s="45" t="s">
        <v>115</v>
      </c>
      <c r="C40" s="46">
        <v>65500</v>
      </c>
      <c r="D40" s="45">
        <v>12</v>
      </c>
      <c r="E40" s="47">
        <f t="shared" si="0"/>
        <v>786000</v>
      </c>
      <c r="F40" s="48" t="s">
        <v>116</v>
      </c>
      <c r="H40" s="228" t="s">
        <v>138</v>
      </c>
      <c r="I40" s="228"/>
      <c r="J40" s="228"/>
      <c r="K40" s="228"/>
    </row>
    <row r="41" spans="1:11">
      <c r="A41" s="44" t="s">
        <v>139</v>
      </c>
      <c r="B41" s="45" t="s">
        <v>115</v>
      </c>
      <c r="C41" s="46">
        <v>75100</v>
      </c>
      <c r="D41" s="45">
        <v>28</v>
      </c>
      <c r="E41" s="47">
        <f t="shared" si="0"/>
        <v>2102800</v>
      </c>
      <c r="F41" s="48" t="s">
        <v>122</v>
      </c>
      <c r="H41" s="20" t="s">
        <v>108</v>
      </c>
      <c r="I41" s="85" t="s">
        <v>117</v>
      </c>
      <c r="J41" s="85" t="s">
        <v>118</v>
      </c>
      <c r="K41" s="86" t="s">
        <v>119</v>
      </c>
    </row>
    <row r="42" spans="1:11">
      <c r="A42" s="44" t="s">
        <v>140</v>
      </c>
      <c r="B42" s="45" t="s">
        <v>141</v>
      </c>
      <c r="C42" s="46">
        <v>26000</v>
      </c>
      <c r="D42" s="45">
        <v>8</v>
      </c>
      <c r="E42" s="47">
        <f t="shared" si="0"/>
        <v>208000</v>
      </c>
      <c r="F42" s="48" t="s">
        <v>122</v>
      </c>
      <c r="H42" s="44" t="s">
        <v>123</v>
      </c>
      <c r="I42" s="51">
        <f>SUMIFS($D$32:$D$46,$B$32:$B$46,$H42,$F$32:$F$46,I$41)</f>
        <v>26</v>
      </c>
      <c r="J42" s="51">
        <f t="shared" ref="J42:K42" si="3">SUMIFS($D$32:$D$46,$B$32:$B$46,$H42,$F$32:$F$46,J$41)</f>
        <v>32</v>
      </c>
      <c r="K42" s="51">
        <f t="shared" si="3"/>
        <v>0</v>
      </c>
    </row>
    <row r="43" spans="1:11">
      <c r="A43" s="44" t="s">
        <v>142</v>
      </c>
      <c r="B43" s="45" t="s">
        <v>121</v>
      </c>
      <c r="C43" s="46">
        <v>9200</v>
      </c>
      <c r="D43" s="45">
        <v>13</v>
      </c>
      <c r="E43" s="47">
        <f t="shared" si="0"/>
        <v>119600</v>
      </c>
      <c r="F43" s="48" t="s">
        <v>122</v>
      </c>
      <c r="H43" s="44" t="s">
        <v>125</v>
      </c>
      <c r="I43" s="51">
        <f t="shared" ref="I43:K46" si="4">SUMIFS($D$32:$D$46,$B$32:$B$46,$H43,$F$32:$F$46,I$41)</f>
        <v>30</v>
      </c>
      <c r="J43" s="51">
        <f t="shared" si="4"/>
        <v>0</v>
      </c>
      <c r="K43" s="51">
        <f t="shared" si="4"/>
        <v>7</v>
      </c>
    </row>
    <row r="44" spans="1:11">
      <c r="A44" s="44" t="s">
        <v>143</v>
      </c>
      <c r="B44" s="45" t="s">
        <v>141</v>
      </c>
      <c r="C44" s="46">
        <v>45400</v>
      </c>
      <c r="D44" s="45">
        <v>23</v>
      </c>
      <c r="E44" s="47">
        <f t="shared" si="0"/>
        <v>1044200</v>
      </c>
      <c r="F44" s="48" t="s">
        <v>116</v>
      </c>
      <c r="H44" s="44" t="s">
        <v>129</v>
      </c>
      <c r="I44" s="51">
        <f t="shared" si="4"/>
        <v>58</v>
      </c>
      <c r="J44" s="51">
        <f t="shared" si="4"/>
        <v>17</v>
      </c>
      <c r="K44" s="51">
        <f t="shared" si="4"/>
        <v>0</v>
      </c>
    </row>
    <row r="45" spans="1:11">
      <c r="A45" s="44" t="s">
        <v>144</v>
      </c>
      <c r="B45" s="45" t="s">
        <v>121</v>
      </c>
      <c r="C45" s="46">
        <v>44500</v>
      </c>
      <c r="D45" s="45">
        <v>20</v>
      </c>
      <c r="E45" s="47">
        <f t="shared" si="0"/>
        <v>890000</v>
      </c>
      <c r="F45" s="48" t="s">
        <v>116</v>
      </c>
      <c r="H45" s="44" t="s">
        <v>131</v>
      </c>
      <c r="I45" s="51">
        <f t="shared" si="4"/>
        <v>8</v>
      </c>
      <c r="J45" s="51">
        <f t="shared" si="4"/>
        <v>23</v>
      </c>
      <c r="K45" s="51">
        <f t="shared" si="4"/>
        <v>15</v>
      </c>
    </row>
    <row r="46" spans="1:11" ht="17.25" thickBot="1">
      <c r="A46" s="50" t="s">
        <v>145</v>
      </c>
      <c r="B46" s="52" t="s">
        <v>141</v>
      </c>
      <c r="C46" s="53">
        <v>27500</v>
      </c>
      <c r="D46" s="52">
        <v>15</v>
      </c>
      <c r="E46" s="54">
        <f t="shared" si="0"/>
        <v>412500</v>
      </c>
      <c r="F46" s="55" t="s">
        <v>128</v>
      </c>
      <c r="H46" s="50" t="s">
        <v>134</v>
      </c>
      <c r="I46" s="51">
        <f t="shared" si="4"/>
        <v>0</v>
      </c>
      <c r="J46" s="51">
        <f t="shared" si="4"/>
        <v>0</v>
      </c>
      <c r="K46" s="51">
        <f t="shared" si="4"/>
        <v>13</v>
      </c>
    </row>
    <row r="48" spans="1:11">
      <c r="A48" s="229" t="s">
        <v>146</v>
      </c>
      <c r="B48" s="229"/>
      <c r="C48" s="229"/>
      <c r="D48" s="229"/>
      <c r="E48" s="229"/>
      <c r="F48" s="229"/>
      <c r="G48" s="229"/>
      <c r="H48" s="229"/>
      <c r="I48" s="229"/>
      <c r="J48" s="229"/>
      <c r="K48" s="229"/>
    </row>
    <row r="49" spans="1:11" ht="17.25" thickBot="1">
      <c r="A49" s="5" t="s">
        <v>147</v>
      </c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20" t="s">
        <v>148</v>
      </c>
      <c r="B50" s="82" t="s">
        <v>149</v>
      </c>
      <c r="C50" s="82" t="s">
        <v>150</v>
      </c>
      <c r="D50" s="84" t="s">
        <v>151</v>
      </c>
      <c r="F50" s="5"/>
      <c r="G50" s="5"/>
      <c r="H50" s="5"/>
      <c r="I50" s="5"/>
      <c r="J50" s="5"/>
      <c r="K50" s="5"/>
    </row>
    <row r="51" spans="1:11" ht="17.25" thickBot="1">
      <c r="A51" s="56" t="s">
        <v>152</v>
      </c>
      <c r="B51" s="57" t="s">
        <v>153</v>
      </c>
      <c r="C51" s="58">
        <v>5626</v>
      </c>
      <c r="D51" s="59">
        <v>8583</v>
      </c>
      <c r="F51" s="228" t="s">
        <v>154</v>
      </c>
      <c r="G51" s="228"/>
      <c r="H51" s="228"/>
      <c r="I51" s="5"/>
      <c r="J51" s="5"/>
      <c r="K51" s="5"/>
    </row>
    <row r="52" spans="1:11">
      <c r="A52" s="56" t="s">
        <v>155</v>
      </c>
      <c r="B52" s="57" t="s">
        <v>156</v>
      </c>
      <c r="C52" s="58">
        <v>3603</v>
      </c>
      <c r="D52" s="59">
        <v>7406</v>
      </c>
      <c r="F52" s="20" t="s">
        <v>149</v>
      </c>
      <c r="G52" s="82" t="s">
        <v>150</v>
      </c>
      <c r="H52" s="84" t="s">
        <v>151</v>
      </c>
      <c r="I52" s="5"/>
      <c r="J52" s="5"/>
      <c r="K52" s="5"/>
    </row>
    <row r="53" spans="1:11">
      <c r="A53" s="56" t="s">
        <v>157</v>
      </c>
      <c r="B53" s="57" t="s">
        <v>156</v>
      </c>
      <c r="C53" s="58">
        <v>6305</v>
      </c>
      <c r="D53" s="59">
        <v>5700</v>
      </c>
      <c r="F53" s="60" t="s">
        <v>158</v>
      </c>
      <c r="G53" s="61"/>
      <c r="H53" s="62"/>
      <c r="I53" s="5"/>
      <c r="J53" s="5"/>
      <c r="K53" s="5"/>
    </row>
    <row r="54" spans="1:11">
      <c r="A54" s="56" t="s">
        <v>159</v>
      </c>
      <c r="B54" s="57" t="s">
        <v>160</v>
      </c>
      <c r="C54" s="58">
        <v>4905</v>
      </c>
      <c r="D54" s="59">
        <v>8619</v>
      </c>
      <c r="F54" s="63" t="s">
        <v>156</v>
      </c>
      <c r="G54" s="61"/>
      <c r="H54" s="62"/>
      <c r="I54" s="5"/>
      <c r="J54" s="5"/>
      <c r="K54" s="5"/>
    </row>
    <row r="55" spans="1:11" ht="17.25" thickBot="1">
      <c r="A55" s="56" t="s">
        <v>161</v>
      </c>
      <c r="B55" s="57" t="s">
        <v>153</v>
      </c>
      <c r="C55" s="58">
        <v>4272</v>
      </c>
      <c r="D55" s="59">
        <v>4082</v>
      </c>
      <c r="F55" s="64" t="s">
        <v>153</v>
      </c>
      <c r="G55" s="65"/>
      <c r="H55" s="66"/>
      <c r="I55" s="5"/>
      <c r="J55" s="5"/>
      <c r="K55" s="5"/>
    </row>
    <row r="56" spans="1:11">
      <c r="A56" s="56" t="s">
        <v>162</v>
      </c>
      <c r="B56" s="57" t="s">
        <v>156</v>
      </c>
      <c r="C56" s="58">
        <v>3758</v>
      </c>
      <c r="D56" s="59">
        <v>4948</v>
      </c>
      <c r="I56" s="5"/>
      <c r="J56" s="5"/>
      <c r="K56" s="5"/>
    </row>
    <row r="57" spans="1:11">
      <c r="A57" s="56" t="s">
        <v>163</v>
      </c>
      <c r="B57" s="57" t="s">
        <v>160</v>
      </c>
      <c r="C57" s="58">
        <v>5790</v>
      </c>
      <c r="D57" s="59">
        <v>2765</v>
      </c>
      <c r="I57" s="5"/>
      <c r="J57" s="5"/>
      <c r="K57" s="5"/>
    </row>
    <row r="58" spans="1:11">
      <c r="A58" s="56" t="s">
        <v>164</v>
      </c>
      <c r="B58" s="57" t="s">
        <v>153</v>
      </c>
      <c r="C58" s="58">
        <v>7122</v>
      </c>
      <c r="D58" s="59">
        <v>5935</v>
      </c>
      <c r="I58" s="5"/>
      <c r="J58" s="5"/>
      <c r="K58" s="5"/>
    </row>
    <row r="59" spans="1:11">
      <c r="A59" s="56" t="s">
        <v>165</v>
      </c>
      <c r="B59" s="57" t="s">
        <v>156</v>
      </c>
      <c r="C59" s="58">
        <v>7802</v>
      </c>
      <c r="D59" s="59">
        <v>4012</v>
      </c>
      <c r="I59" s="5"/>
      <c r="J59" s="5"/>
      <c r="K59" s="5"/>
    </row>
    <row r="60" spans="1:11">
      <c r="A60" s="56" t="s">
        <v>166</v>
      </c>
      <c r="B60" s="57" t="s">
        <v>160</v>
      </c>
      <c r="C60" s="58">
        <v>2668</v>
      </c>
      <c r="D60" s="59">
        <v>3682</v>
      </c>
      <c r="I60" s="5"/>
      <c r="J60" s="5"/>
      <c r="K60" s="5"/>
    </row>
    <row r="61" spans="1:11">
      <c r="A61" s="56" t="s">
        <v>167</v>
      </c>
      <c r="B61" s="57" t="s">
        <v>153</v>
      </c>
      <c r="C61" s="58">
        <v>7763</v>
      </c>
      <c r="D61" s="59">
        <v>3133</v>
      </c>
      <c r="I61" s="5"/>
      <c r="J61" s="5"/>
      <c r="K61" s="5"/>
    </row>
    <row r="62" spans="1:11">
      <c r="A62" s="56" t="s">
        <v>168</v>
      </c>
      <c r="B62" s="57" t="s">
        <v>160</v>
      </c>
      <c r="C62" s="58">
        <v>5123</v>
      </c>
      <c r="D62" s="59">
        <v>5841</v>
      </c>
      <c r="I62" s="5"/>
      <c r="J62" s="5"/>
      <c r="K62" s="5"/>
    </row>
    <row r="63" spans="1:11">
      <c r="A63" s="56" t="s">
        <v>118</v>
      </c>
      <c r="B63" s="57" t="s">
        <v>160</v>
      </c>
      <c r="C63" s="58">
        <v>2503</v>
      </c>
      <c r="D63" s="59">
        <v>3864</v>
      </c>
      <c r="I63" s="5"/>
      <c r="J63" s="5"/>
      <c r="K63" s="5"/>
    </row>
    <row r="64" spans="1:11" ht="17.25" thickBot="1">
      <c r="A64" s="67" t="s">
        <v>169</v>
      </c>
      <c r="B64" s="68" t="s">
        <v>156</v>
      </c>
      <c r="C64" s="69">
        <v>6126</v>
      </c>
      <c r="D64" s="70">
        <v>8089</v>
      </c>
      <c r="I64" s="5"/>
      <c r="J64" s="5"/>
      <c r="K64" s="5"/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</sheetData>
  <mergeCells count="11">
    <mergeCell ref="F51:H51"/>
    <mergeCell ref="A2:B2"/>
    <mergeCell ref="C2:K2"/>
    <mergeCell ref="A4:K4"/>
    <mergeCell ref="A17:E17"/>
    <mergeCell ref="H17:I17"/>
    <mergeCell ref="A29:I29"/>
    <mergeCell ref="J29:K29"/>
    <mergeCell ref="H31:K31"/>
    <mergeCell ref="H40:K40"/>
    <mergeCell ref="A48:K48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W43"/>
  <sheetViews>
    <sheetView showGridLines="0" topLeftCell="A6" zoomScale="130" zoomScaleNormal="130" workbookViewId="0">
      <selection activeCell="F21" sqref="F21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>
      <c r="B2" s="236" t="s">
        <v>1009</v>
      </c>
      <c r="C2" s="236"/>
      <c r="D2" s="237" t="s">
        <v>1008</v>
      </c>
      <c r="E2" s="237"/>
      <c r="F2" s="237"/>
      <c r="G2" s="237"/>
    </row>
    <row r="3" spans="2:22">
      <c r="J3" s="38"/>
      <c r="K3" s="38"/>
      <c r="L3" s="38"/>
      <c r="M3" s="38"/>
    </row>
    <row r="4" spans="2:22" ht="15" customHeight="1">
      <c r="B4" s="238" t="s">
        <v>1007</v>
      </c>
      <c r="C4" s="239"/>
      <c r="D4" s="239"/>
      <c r="E4" s="239"/>
      <c r="F4" s="239"/>
      <c r="G4" s="239"/>
      <c r="H4" s="239"/>
      <c r="I4" s="239"/>
      <c r="J4" s="239"/>
      <c r="K4" s="192"/>
      <c r="L4" s="192"/>
      <c r="M4" s="193"/>
      <c r="O4" s="240" t="s">
        <v>1006</v>
      </c>
      <c r="P4" s="241"/>
      <c r="Q4" s="241"/>
      <c r="R4" s="241"/>
      <c r="S4" s="241"/>
      <c r="T4" s="241"/>
      <c r="U4" s="241"/>
      <c r="V4" s="242"/>
    </row>
    <row r="5" spans="2:22" ht="15" customHeight="1" thickBot="1">
      <c r="B5" s="5" t="s">
        <v>1005</v>
      </c>
      <c r="J5" s="38"/>
      <c r="K5" s="38"/>
      <c r="L5" s="38"/>
      <c r="M5" s="38"/>
      <c r="O5" s="151" t="s">
        <v>1004</v>
      </c>
      <c r="P5" s="151"/>
      <c r="Q5" s="151"/>
      <c r="R5" s="151"/>
      <c r="S5" s="151"/>
      <c r="T5" s="151"/>
      <c r="U5" s="151"/>
      <c r="V5" s="151"/>
    </row>
    <row r="6" spans="2:22" ht="15" customHeight="1" thickBot="1">
      <c r="B6" s="194" t="s">
        <v>1003</v>
      </c>
      <c r="C6" s="195" t="s">
        <v>994</v>
      </c>
      <c r="D6" s="195" t="s">
        <v>993</v>
      </c>
      <c r="E6" s="195" t="s">
        <v>992</v>
      </c>
      <c r="F6" s="196" t="s">
        <v>1002</v>
      </c>
      <c r="H6" s="243" t="s">
        <v>1001</v>
      </c>
      <c r="I6" s="243"/>
      <c r="J6" s="243"/>
      <c r="K6" s="184"/>
      <c r="L6" s="38"/>
      <c r="M6" s="38"/>
      <c r="O6" s="194" t="s">
        <v>1000</v>
      </c>
      <c r="P6" s="195" t="s">
        <v>999</v>
      </c>
      <c r="Q6" s="195" t="s">
        <v>990</v>
      </c>
      <c r="R6" s="195" t="s">
        <v>976</v>
      </c>
      <c r="S6" s="196" t="s">
        <v>998</v>
      </c>
      <c r="T6" s="151"/>
      <c r="U6" s="244" t="s">
        <v>997</v>
      </c>
      <c r="V6" s="244"/>
    </row>
    <row r="7" spans="2:22" ht="15" customHeight="1">
      <c r="B7" s="7" t="s">
        <v>996</v>
      </c>
      <c r="C7" s="149" t="s">
        <v>995</v>
      </c>
      <c r="D7" s="185"/>
      <c r="E7" s="185"/>
      <c r="F7" s="164"/>
      <c r="H7" s="194" t="s">
        <v>994</v>
      </c>
      <c r="I7" s="195" t="s">
        <v>993</v>
      </c>
      <c r="J7" s="196" t="s">
        <v>992</v>
      </c>
      <c r="K7" s="184"/>
      <c r="L7" s="38"/>
      <c r="M7" s="38"/>
      <c r="O7" s="181">
        <v>1</v>
      </c>
      <c r="P7" s="180" t="s">
        <v>953</v>
      </c>
      <c r="Q7" s="179"/>
      <c r="R7" s="178">
        <v>103</v>
      </c>
      <c r="S7" s="177"/>
      <c r="T7" s="151"/>
      <c r="U7" s="194" t="s">
        <v>991</v>
      </c>
      <c r="V7" s="196" t="s">
        <v>990</v>
      </c>
    </row>
    <row r="8" spans="2:22" ht="15" customHeight="1">
      <c r="B8" s="7" t="s">
        <v>989</v>
      </c>
      <c r="C8" s="149" t="s">
        <v>988</v>
      </c>
      <c r="D8" s="185"/>
      <c r="E8" s="185"/>
      <c r="F8" s="164"/>
      <c r="H8" s="7" t="s">
        <v>979</v>
      </c>
      <c r="I8" s="191">
        <v>750000</v>
      </c>
      <c r="J8" s="190">
        <v>70000</v>
      </c>
      <c r="K8" s="184"/>
      <c r="L8" s="38"/>
      <c r="M8" s="38"/>
      <c r="O8" s="181">
        <v>2</v>
      </c>
      <c r="P8" s="180" t="s">
        <v>965</v>
      </c>
      <c r="Q8" s="179"/>
      <c r="R8" s="178">
        <v>95</v>
      </c>
      <c r="S8" s="177"/>
      <c r="T8" s="151"/>
      <c r="U8" s="56" t="s">
        <v>953</v>
      </c>
      <c r="V8" s="189">
        <v>2500</v>
      </c>
    </row>
    <row r="9" spans="2:22" ht="15" customHeight="1">
      <c r="B9" s="7" t="s">
        <v>987</v>
      </c>
      <c r="C9" s="149" t="s">
        <v>986</v>
      </c>
      <c r="D9" s="185"/>
      <c r="E9" s="185"/>
      <c r="F9" s="164"/>
      <c r="H9" s="7" t="s">
        <v>985</v>
      </c>
      <c r="I9" s="191">
        <v>800000</v>
      </c>
      <c r="J9" s="190">
        <v>80000</v>
      </c>
      <c r="K9" s="184"/>
      <c r="L9" s="38"/>
      <c r="M9" s="38"/>
      <c r="O9" s="181">
        <v>3</v>
      </c>
      <c r="P9" s="180" t="s">
        <v>953</v>
      </c>
      <c r="Q9" s="179"/>
      <c r="R9" s="178">
        <v>108</v>
      </c>
      <c r="S9" s="177"/>
      <c r="T9" s="151"/>
      <c r="U9" s="56" t="s">
        <v>983</v>
      </c>
      <c r="V9" s="189">
        <v>3000</v>
      </c>
    </row>
    <row r="10" spans="2:22" ht="15" customHeight="1" thickBot="1">
      <c r="B10" s="7" t="s">
        <v>984</v>
      </c>
      <c r="C10" s="149" t="s">
        <v>979</v>
      </c>
      <c r="D10" s="185"/>
      <c r="E10" s="185"/>
      <c r="F10" s="164"/>
      <c r="H10" s="25" t="s">
        <v>981</v>
      </c>
      <c r="I10" s="188">
        <v>900000</v>
      </c>
      <c r="J10" s="187">
        <v>90000</v>
      </c>
      <c r="K10" s="184"/>
      <c r="L10" s="38"/>
      <c r="M10" s="38"/>
      <c r="O10" s="181">
        <v>4</v>
      </c>
      <c r="P10" s="180" t="s">
        <v>983</v>
      </c>
      <c r="Q10" s="179"/>
      <c r="R10" s="178">
        <v>92</v>
      </c>
      <c r="S10" s="177"/>
      <c r="T10" s="151"/>
      <c r="U10" s="67" t="s">
        <v>965</v>
      </c>
      <c r="V10" s="186">
        <v>1800</v>
      </c>
    </row>
    <row r="11" spans="2:22" ht="15" customHeight="1">
      <c r="B11" s="7" t="s">
        <v>982</v>
      </c>
      <c r="C11" s="149" t="s">
        <v>981</v>
      </c>
      <c r="D11" s="185"/>
      <c r="E11" s="185"/>
      <c r="F11" s="164"/>
      <c r="J11" s="38"/>
      <c r="K11" s="184"/>
      <c r="L11" s="38"/>
      <c r="M11" s="38"/>
      <c r="O11" s="181">
        <v>5</v>
      </c>
      <c r="P11" s="180" t="s">
        <v>972</v>
      </c>
      <c r="Q11" s="179"/>
      <c r="R11" s="178">
        <v>80</v>
      </c>
      <c r="S11" s="177"/>
      <c r="T11" s="151"/>
      <c r="U11" s="151"/>
      <c r="V11" s="151"/>
    </row>
    <row r="12" spans="2:22" ht="15" customHeight="1" thickBot="1">
      <c r="B12" s="25" t="s">
        <v>980</v>
      </c>
      <c r="C12" s="18" t="s">
        <v>979</v>
      </c>
      <c r="D12" s="185"/>
      <c r="E12" s="185"/>
      <c r="F12" s="164"/>
      <c r="O12" s="181">
        <v>6</v>
      </c>
      <c r="P12" s="180" t="s">
        <v>978</v>
      </c>
      <c r="Q12" s="179"/>
      <c r="R12" s="178">
        <v>111</v>
      </c>
      <c r="S12" s="177"/>
      <c r="T12" s="151"/>
      <c r="U12" s="244" t="s">
        <v>977</v>
      </c>
      <c r="V12" s="244"/>
    </row>
    <row r="13" spans="2:22" ht="15" customHeight="1">
      <c r="O13" s="181">
        <v>7</v>
      </c>
      <c r="P13" s="180" t="s">
        <v>955</v>
      </c>
      <c r="Q13" s="179"/>
      <c r="R13" s="178">
        <v>36</v>
      </c>
      <c r="S13" s="177"/>
      <c r="T13" s="151"/>
      <c r="U13" s="194" t="s">
        <v>976</v>
      </c>
      <c r="V13" s="196" t="s">
        <v>975</v>
      </c>
    </row>
    <row r="14" spans="2:22" ht="15" customHeight="1">
      <c r="B14" s="238" t="s">
        <v>974</v>
      </c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5"/>
      <c r="O14" s="181">
        <v>8</v>
      </c>
      <c r="P14" s="180" t="s">
        <v>953</v>
      </c>
      <c r="Q14" s="179"/>
      <c r="R14" s="178">
        <v>20</v>
      </c>
      <c r="S14" s="177"/>
      <c r="T14" s="151"/>
      <c r="U14" s="56">
        <v>0</v>
      </c>
      <c r="V14" s="183">
        <v>0</v>
      </c>
    </row>
    <row r="15" spans="2:22" ht="15" customHeight="1" thickBot="1">
      <c r="B15" s="5" t="s">
        <v>973</v>
      </c>
      <c r="O15" s="181">
        <v>9</v>
      </c>
      <c r="P15" s="180" t="s">
        <v>972</v>
      </c>
      <c r="Q15" s="179"/>
      <c r="R15" s="178">
        <v>14</v>
      </c>
      <c r="S15" s="177"/>
      <c r="T15" s="151"/>
      <c r="U15" s="56">
        <v>30</v>
      </c>
      <c r="V15" s="183">
        <v>0.05</v>
      </c>
    </row>
    <row r="16" spans="2:22" ht="15" customHeight="1" thickBot="1">
      <c r="B16" s="194" t="s">
        <v>971</v>
      </c>
      <c r="C16" s="195" t="s">
        <v>942</v>
      </c>
      <c r="D16" s="195" t="s">
        <v>970</v>
      </c>
      <c r="E16" s="195" t="s">
        <v>963</v>
      </c>
      <c r="F16" s="196" t="s">
        <v>969</v>
      </c>
      <c r="H16" s="246" t="s">
        <v>968</v>
      </c>
      <c r="I16" s="246"/>
      <c r="J16" s="246"/>
      <c r="K16" s="246"/>
      <c r="L16" s="246"/>
      <c r="M16" s="246"/>
      <c r="O16" s="181">
        <v>10</v>
      </c>
      <c r="P16" s="180" t="s">
        <v>955</v>
      </c>
      <c r="Q16" s="179"/>
      <c r="R16" s="178">
        <v>80</v>
      </c>
      <c r="S16" s="177"/>
      <c r="T16" s="151"/>
      <c r="U16" s="56">
        <v>50</v>
      </c>
      <c r="V16" s="183">
        <v>0.15</v>
      </c>
    </row>
    <row r="17" spans="2:23" ht="15" customHeight="1" thickBot="1">
      <c r="B17" s="7">
        <v>1</v>
      </c>
      <c r="C17" s="149" t="s">
        <v>967</v>
      </c>
      <c r="D17" s="149">
        <v>5</v>
      </c>
      <c r="E17" s="165"/>
      <c r="F17" s="12"/>
      <c r="H17" s="197" t="s">
        <v>966</v>
      </c>
      <c r="I17" s="16">
        <v>1</v>
      </c>
      <c r="J17" s="16">
        <v>2</v>
      </c>
      <c r="K17" s="16">
        <v>3</v>
      </c>
      <c r="L17" s="16">
        <v>4</v>
      </c>
      <c r="M17" s="152">
        <v>5</v>
      </c>
      <c r="O17" s="181">
        <v>11</v>
      </c>
      <c r="P17" s="180" t="s">
        <v>965</v>
      </c>
      <c r="Q17" s="179"/>
      <c r="R17" s="178">
        <v>25</v>
      </c>
      <c r="S17" s="177"/>
      <c r="T17"/>
      <c r="U17" s="67">
        <v>100</v>
      </c>
      <c r="V17" s="182">
        <v>0.2</v>
      </c>
    </row>
    <row r="18" spans="2:23" ht="15" customHeight="1">
      <c r="B18" s="7">
        <v>2</v>
      </c>
      <c r="C18" s="149" t="s">
        <v>964</v>
      </c>
      <c r="D18" s="149">
        <v>1</v>
      </c>
      <c r="E18" s="165"/>
      <c r="F18" s="12"/>
      <c r="H18" s="198" t="s">
        <v>963</v>
      </c>
      <c r="I18" s="149" t="s">
        <v>962</v>
      </c>
      <c r="J18" s="149" t="s">
        <v>961</v>
      </c>
      <c r="K18" s="149" t="s">
        <v>960</v>
      </c>
      <c r="L18" s="149" t="s">
        <v>959</v>
      </c>
      <c r="M18" s="9" t="s">
        <v>958</v>
      </c>
      <c r="O18" s="181">
        <v>12</v>
      </c>
      <c r="P18" s="180" t="s">
        <v>953</v>
      </c>
      <c r="Q18" s="179"/>
      <c r="R18" s="178">
        <v>78</v>
      </c>
      <c r="S18" s="177"/>
      <c r="T18"/>
      <c r="U18"/>
      <c r="V18"/>
    </row>
    <row r="19" spans="2:23" ht="15" customHeight="1" thickBot="1">
      <c r="B19" s="7">
        <v>3</v>
      </c>
      <c r="C19" s="149" t="s">
        <v>957</v>
      </c>
      <c r="D19" s="149">
        <v>3</v>
      </c>
      <c r="E19" s="165"/>
      <c r="F19" s="12"/>
      <c r="H19" s="199" t="s">
        <v>956</v>
      </c>
      <c r="I19" s="18">
        <v>100</v>
      </c>
      <c r="J19" s="18">
        <v>50</v>
      </c>
      <c r="K19" s="18">
        <v>20</v>
      </c>
      <c r="L19" s="18">
        <v>50</v>
      </c>
      <c r="M19" s="150">
        <v>70</v>
      </c>
      <c r="O19" s="181">
        <v>13</v>
      </c>
      <c r="P19" s="180" t="s">
        <v>955</v>
      </c>
      <c r="Q19" s="179"/>
      <c r="R19" s="178">
        <v>132</v>
      </c>
      <c r="S19" s="177"/>
      <c r="T19"/>
      <c r="U19"/>
      <c r="V19"/>
    </row>
    <row r="20" spans="2:23" ht="15" customHeight="1" thickBot="1">
      <c r="B20" s="7">
        <v>4</v>
      </c>
      <c r="C20" s="149" t="s">
        <v>954</v>
      </c>
      <c r="D20" s="149">
        <v>2</v>
      </c>
      <c r="E20" s="165"/>
      <c r="F20" s="12"/>
      <c r="O20" s="176">
        <v>14</v>
      </c>
      <c r="P20" s="175" t="s">
        <v>953</v>
      </c>
      <c r="Q20" s="174"/>
      <c r="R20" s="173">
        <v>46</v>
      </c>
      <c r="S20" s="172"/>
      <c r="T20"/>
      <c r="U20"/>
      <c r="V20"/>
    </row>
    <row r="21" spans="2:23" ht="15" customHeight="1">
      <c r="B21" s="7">
        <v>5</v>
      </c>
      <c r="C21" s="149" t="s">
        <v>952</v>
      </c>
      <c r="D21" s="149">
        <v>4</v>
      </c>
      <c r="E21" s="165"/>
      <c r="F21" s="12"/>
    </row>
    <row r="22" spans="2:23" ht="15" customHeight="1" thickBot="1">
      <c r="B22" s="25">
        <v>6</v>
      </c>
      <c r="C22" s="18" t="s">
        <v>951</v>
      </c>
      <c r="D22" s="18">
        <v>5</v>
      </c>
      <c r="E22" s="165"/>
      <c r="F22" s="12"/>
    </row>
    <row r="23" spans="2:23" ht="15" customHeight="1">
      <c r="J23" s="38"/>
      <c r="K23" s="171"/>
      <c r="L23" s="171"/>
      <c r="M23" s="171"/>
      <c r="N23" s="38"/>
      <c r="O23" s="38"/>
    </row>
    <row r="24" spans="2:23" ht="15" customHeight="1">
      <c r="B24" s="238" t="s">
        <v>950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00"/>
      <c r="N24" s="38"/>
      <c r="O24" s="240" t="s">
        <v>949</v>
      </c>
      <c r="P24" s="241"/>
      <c r="Q24" s="241"/>
      <c r="R24" s="241"/>
      <c r="S24" s="241"/>
      <c r="T24" s="241"/>
      <c r="U24" s="241"/>
      <c r="V24" s="241"/>
      <c r="W24" s="242"/>
    </row>
    <row r="25" spans="2:23" ht="15" customHeight="1" thickBot="1">
      <c r="B25" s="5" t="s">
        <v>948</v>
      </c>
      <c r="O25" s="151" t="s">
        <v>947</v>
      </c>
      <c r="P25" s="151"/>
      <c r="Q25" s="151"/>
      <c r="R25" s="151"/>
      <c r="S25" s="151"/>
      <c r="T25" s="151"/>
    </row>
    <row r="26" spans="2:23" ht="15" customHeight="1" thickBot="1">
      <c r="B26" s="194" t="s">
        <v>946</v>
      </c>
      <c r="C26" s="195" t="s">
        <v>945</v>
      </c>
      <c r="D26" s="195" t="s">
        <v>931</v>
      </c>
      <c r="E26" s="196" t="s">
        <v>944</v>
      </c>
      <c r="G26" s="246" t="s">
        <v>943</v>
      </c>
      <c r="H26" s="246"/>
      <c r="I26" s="246"/>
      <c r="J26" s="246"/>
      <c r="K26" s="246"/>
      <c r="L26" s="246"/>
      <c r="O26" s="194" t="s">
        <v>942</v>
      </c>
      <c r="P26" s="195" t="s">
        <v>941</v>
      </c>
      <c r="Q26" s="195" t="s">
        <v>940</v>
      </c>
      <c r="R26" s="195" t="s">
        <v>939</v>
      </c>
      <c r="S26" s="195" t="s">
        <v>907</v>
      </c>
      <c r="T26" s="196" t="s">
        <v>933</v>
      </c>
      <c r="V26" s="244" t="s">
        <v>938</v>
      </c>
      <c r="W26" s="244"/>
    </row>
    <row r="27" spans="2:23" ht="15" customHeight="1">
      <c r="B27" s="7" t="s">
        <v>937</v>
      </c>
      <c r="C27" s="166">
        <v>50000</v>
      </c>
      <c r="D27" s="165">
        <f>HLOOKUP(C27,$H$27:$L$28,2,1)</f>
        <v>300</v>
      </c>
      <c r="E27" s="164"/>
      <c r="G27" s="197" t="s">
        <v>936</v>
      </c>
      <c r="H27" s="16">
        <v>0</v>
      </c>
      <c r="I27" s="170">
        <v>10000</v>
      </c>
      <c r="J27" s="170">
        <v>20000</v>
      </c>
      <c r="K27" s="170">
        <v>40000</v>
      </c>
      <c r="L27" s="169">
        <v>80000</v>
      </c>
      <c r="O27" s="56" t="s">
        <v>935</v>
      </c>
      <c r="P27" s="158">
        <v>64</v>
      </c>
      <c r="Q27" s="158">
        <v>77</v>
      </c>
      <c r="R27" s="158">
        <v>50</v>
      </c>
      <c r="S27" s="157"/>
      <c r="T27" s="156"/>
      <c r="V27" s="194" t="s">
        <v>934</v>
      </c>
      <c r="W27" s="196" t="s">
        <v>933</v>
      </c>
    </row>
    <row r="28" spans="2:23" ht="15" customHeight="1" thickBot="1">
      <c r="B28" s="7" t="s">
        <v>932</v>
      </c>
      <c r="C28" s="166">
        <v>10000</v>
      </c>
      <c r="D28" s="165">
        <f t="shared" ref="D28:D32" si="0">HLOOKUP(C28,$H$27:$L$28,2,1)</f>
        <v>100</v>
      </c>
      <c r="E28" s="164"/>
      <c r="G28" s="199" t="s">
        <v>931</v>
      </c>
      <c r="H28" s="18"/>
      <c r="I28" s="168">
        <v>100</v>
      </c>
      <c r="J28" s="168">
        <v>200</v>
      </c>
      <c r="K28" s="168">
        <v>300</v>
      </c>
      <c r="L28" s="167">
        <v>500</v>
      </c>
      <c r="M28" s="38"/>
      <c r="N28" s="38"/>
      <c r="O28" s="56" t="s">
        <v>930</v>
      </c>
      <c r="P28" s="158">
        <v>62</v>
      </c>
      <c r="Q28" s="158">
        <v>82</v>
      </c>
      <c r="R28" s="158">
        <v>70</v>
      </c>
      <c r="S28" s="157"/>
      <c r="T28" s="156"/>
      <c r="V28" s="56">
        <v>0</v>
      </c>
      <c r="W28" s="163" t="s">
        <v>929</v>
      </c>
    </row>
    <row r="29" spans="2:23" ht="15" customHeight="1">
      <c r="B29" s="7" t="s">
        <v>928</v>
      </c>
      <c r="C29" s="166">
        <v>5000</v>
      </c>
      <c r="D29" s="165">
        <f t="shared" si="0"/>
        <v>0</v>
      </c>
      <c r="E29" s="164"/>
      <c r="M29" s="38"/>
      <c r="N29" s="38"/>
      <c r="O29" s="56" t="s">
        <v>927</v>
      </c>
      <c r="P29" s="158">
        <v>84</v>
      </c>
      <c r="Q29" s="158">
        <v>92</v>
      </c>
      <c r="R29" s="158">
        <v>95</v>
      </c>
      <c r="S29" s="157"/>
      <c r="T29" s="156"/>
      <c r="V29" s="56">
        <v>60</v>
      </c>
      <c r="W29" s="163" t="s">
        <v>926</v>
      </c>
    </row>
    <row r="30" spans="2:23" ht="15" customHeight="1">
      <c r="B30" s="7" t="s">
        <v>925</v>
      </c>
      <c r="C30" s="166">
        <v>45000</v>
      </c>
      <c r="D30" s="165">
        <f t="shared" si="0"/>
        <v>300</v>
      </c>
      <c r="E30" s="164"/>
      <c r="O30" s="56" t="s">
        <v>924</v>
      </c>
      <c r="P30" s="158">
        <v>99</v>
      </c>
      <c r="Q30" s="158">
        <v>80</v>
      </c>
      <c r="R30" s="158">
        <v>75</v>
      </c>
      <c r="S30" s="157"/>
      <c r="T30" s="156"/>
      <c r="V30" s="56">
        <v>70</v>
      </c>
      <c r="W30" s="163" t="s">
        <v>923</v>
      </c>
    </row>
    <row r="31" spans="2:23" ht="15" customHeight="1">
      <c r="B31" s="7" t="s">
        <v>922</v>
      </c>
      <c r="C31" s="166">
        <v>15000</v>
      </c>
      <c r="D31" s="165">
        <f t="shared" si="0"/>
        <v>100</v>
      </c>
      <c r="E31" s="164"/>
      <c r="O31" s="56" t="s">
        <v>921</v>
      </c>
      <c r="P31" s="158">
        <v>87</v>
      </c>
      <c r="Q31" s="158">
        <v>87</v>
      </c>
      <c r="R31" s="158">
        <v>54</v>
      </c>
      <c r="S31" s="157"/>
      <c r="T31" s="156"/>
      <c r="V31" s="56">
        <v>80</v>
      </c>
      <c r="W31" s="163" t="s">
        <v>920</v>
      </c>
    </row>
    <row r="32" spans="2:23" ht="15" customHeight="1" thickBot="1">
      <c r="B32" s="25" t="s">
        <v>919</v>
      </c>
      <c r="C32" s="162">
        <v>95000</v>
      </c>
      <c r="D32" s="165">
        <f t="shared" si="0"/>
        <v>500</v>
      </c>
      <c r="E32" s="161"/>
      <c r="O32" s="56" t="s">
        <v>918</v>
      </c>
      <c r="P32" s="158">
        <v>70</v>
      </c>
      <c r="Q32" s="158">
        <v>46</v>
      </c>
      <c r="R32" s="158">
        <v>65</v>
      </c>
      <c r="S32" s="157"/>
      <c r="T32" s="156"/>
      <c r="V32" s="67">
        <v>90</v>
      </c>
      <c r="W32" s="160" t="s">
        <v>917</v>
      </c>
    </row>
    <row r="33" spans="2:20" ht="15" customHeight="1">
      <c r="B33" s="159"/>
      <c r="O33" s="56" t="s">
        <v>916</v>
      </c>
      <c r="P33" s="158">
        <v>91</v>
      </c>
      <c r="Q33" s="158">
        <v>98</v>
      </c>
      <c r="R33" s="158">
        <v>85</v>
      </c>
      <c r="S33" s="157"/>
      <c r="T33" s="156"/>
    </row>
    <row r="34" spans="2:20" ht="15" customHeight="1">
      <c r="B34" s="238" t="s">
        <v>915</v>
      </c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45"/>
      <c r="O34" s="56" t="s">
        <v>914</v>
      </c>
      <c r="P34" s="158">
        <v>70</v>
      </c>
      <c r="Q34" s="158">
        <v>90</v>
      </c>
      <c r="R34" s="158">
        <v>85</v>
      </c>
      <c r="S34" s="157"/>
      <c r="T34" s="156"/>
    </row>
    <row r="35" spans="2:20" ht="15" customHeight="1" thickBot="1">
      <c r="B35" s="5" t="s">
        <v>913</v>
      </c>
      <c r="O35" s="56" t="s">
        <v>912</v>
      </c>
      <c r="P35" s="158">
        <v>90</v>
      </c>
      <c r="Q35" s="158">
        <v>90</v>
      </c>
      <c r="R35" s="158">
        <v>88</v>
      </c>
      <c r="S35" s="157"/>
      <c r="T35" s="156"/>
    </row>
    <row r="36" spans="2:20" ht="15" customHeight="1" thickBot="1">
      <c r="B36" s="194" t="s">
        <v>911</v>
      </c>
      <c r="C36" s="195" t="s">
        <v>910</v>
      </c>
      <c r="D36" s="195" t="s">
        <v>909</v>
      </c>
      <c r="E36" s="195" t="s">
        <v>908</v>
      </c>
      <c r="F36" s="195" t="s">
        <v>907</v>
      </c>
      <c r="G36" s="196" t="s">
        <v>906</v>
      </c>
      <c r="I36" s="246" t="s">
        <v>905</v>
      </c>
      <c r="J36" s="246"/>
      <c r="K36" s="246"/>
      <c r="L36" s="246"/>
      <c r="M36" s="246"/>
      <c r="O36" s="67" t="s">
        <v>904</v>
      </c>
      <c r="P36" s="155">
        <v>49</v>
      </c>
      <c r="Q36" s="155">
        <v>51</v>
      </c>
      <c r="R36" s="155">
        <v>94</v>
      </c>
      <c r="S36" s="154"/>
      <c r="T36" s="153"/>
    </row>
    <row r="37" spans="2:20" ht="15" customHeight="1">
      <c r="B37" s="7" t="s">
        <v>903</v>
      </c>
      <c r="C37" s="149">
        <v>67</v>
      </c>
      <c r="D37" s="149">
        <v>47</v>
      </c>
      <c r="E37" s="149">
        <v>61</v>
      </c>
      <c r="F37" s="148"/>
      <c r="G37" s="12"/>
      <c r="I37" s="197" t="s">
        <v>902</v>
      </c>
      <c r="J37" s="16">
        <v>0</v>
      </c>
      <c r="K37" s="16">
        <v>70</v>
      </c>
      <c r="L37" s="16">
        <v>80</v>
      </c>
      <c r="M37" s="152">
        <v>90</v>
      </c>
      <c r="O37" s="151"/>
      <c r="P37" s="151"/>
      <c r="Q37" s="151"/>
      <c r="R37" s="151"/>
      <c r="S37" s="151"/>
      <c r="T37" s="151"/>
    </row>
    <row r="38" spans="2:20" ht="15" customHeight="1" thickBot="1">
      <c r="B38" s="7" t="s">
        <v>901</v>
      </c>
      <c r="C38" s="149">
        <v>80</v>
      </c>
      <c r="D38" s="149">
        <v>90</v>
      </c>
      <c r="E38" s="149">
        <v>56</v>
      </c>
      <c r="F38" s="148"/>
      <c r="G38" s="12"/>
      <c r="I38" s="199" t="s">
        <v>900</v>
      </c>
      <c r="J38" s="18" t="s">
        <v>899</v>
      </c>
      <c r="K38" s="18" t="s">
        <v>898</v>
      </c>
      <c r="L38" s="18" t="s">
        <v>897</v>
      </c>
      <c r="M38" s="150" t="s">
        <v>896</v>
      </c>
    </row>
    <row r="39" spans="2:20" ht="15" customHeight="1">
      <c r="B39" s="7" t="s">
        <v>895</v>
      </c>
      <c r="C39" s="149">
        <v>78</v>
      </c>
      <c r="D39" s="149">
        <v>90</v>
      </c>
      <c r="E39" s="149">
        <v>78</v>
      </c>
      <c r="F39" s="148"/>
      <c r="G39" s="12"/>
    </row>
    <row r="40" spans="2:20" ht="15" customHeight="1">
      <c r="B40" s="7" t="s">
        <v>894</v>
      </c>
      <c r="C40" s="149">
        <v>34</v>
      </c>
      <c r="D40" s="149">
        <v>56</v>
      </c>
      <c r="E40" s="149">
        <v>65</v>
      </c>
      <c r="F40" s="148"/>
      <c r="G40" s="12"/>
    </row>
    <row r="41" spans="2:20" ht="15" customHeight="1">
      <c r="B41" s="7" t="s">
        <v>893</v>
      </c>
      <c r="C41" s="149">
        <v>87</v>
      </c>
      <c r="D41" s="149">
        <v>90</v>
      </c>
      <c r="E41" s="149">
        <v>100</v>
      </c>
      <c r="F41" s="148"/>
      <c r="G41" s="12"/>
    </row>
    <row r="42" spans="2:20" ht="15" customHeight="1">
      <c r="B42" s="7" t="s">
        <v>892</v>
      </c>
      <c r="C42" s="149">
        <v>65</v>
      </c>
      <c r="D42" s="149">
        <v>54</v>
      </c>
      <c r="E42" s="149">
        <v>45</v>
      </c>
      <c r="F42" s="148"/>
      <c r="G42" s="12"/>
    </row>
    <row r="43" spans="2:20" ht="15" customHeight="1" thickBot="1">
      <c r="B43" s="25" t="s">
        <v>891</v>
      </c>
      <c r="C43" s="18">
        <v>80</v>
      </c>
      <c r="D43" s="18">
        <v>70</v>
      </c>
      <c r="E43" s="18">
        <v>60</v>
      </c>
      <c r="F43" s="147"/>
      <c r="G43" s="42"/>
    </row>
  </sheetData>
  <mergeCells count="15"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  <mergeCell ref="B2:C2"/>
    <mergeCell ref="D2:G2"/>
    <mergeCell ref="B4:J4"/>
    <mergeCell ref="O4:V4"/>
    <mergeCell ref="H6:J6"/>
    <mergeCell ref="U6:V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2:W43"/>
  <sheetViews>
    <sheetView showGridLines="0" topLeftCell="A28" zoomScale="130" zoomScaleNormal="130" workbookViewId="0">
      <selection activeCell="I46" sqref="I46"/>
    </sheetView>
  </sheetViews>
  <sheetFormatPr defaultRowHeight="13.5"/>
  <cols>
    <col min="1" max="1" width="2.875" style="5" customWidth="1"/>
    <col min="2" max="2" width="10.125" style="5" bestFit="1" customWidth="1"/>
    <col min="3" max="3" width="10.375" style="5" bestFit="1" customWidth="1"/>
    <col min="4" max="6" width="10.125" style="5" bestFit="1" customWidth="1"/>
    <col min="7" max="7" width="10" style="5" customWidth="1"/>
    <col min="8" max="8" width="9" style="5"/>
    <col min="9" max="9" width="13.125" style="5" customWidth="1"/>
    <col min="10" max="10" width="10.125" style="5" bestFit="1" customWidth="1"/>
    <col min="11" max="13" width="9" style="5"/>
    <col min="14" max="14" width="4.6875" style="5" customWidth="1"/>
    <col min="15" max="15" width="9" style="5"/>
    <col min="16" max="16" width="10.625" style="5" customWidth="1"/>
    <col min="17" max="257" width="9" style="5"/>
    <col min="258" max="258" width="10.125" style="5" bestFit="1" customWidth="1"/>
    <col min="259" max="259" width="10.375" style="5" bestFit="1" customWidth="1"/>
    <col min="260" max="263" width="10.125" style="5" bestFit="1" customWidth="1"/>
    <col min="264" max="264" width="9" style="5"/>
    <col min="265" max="265" width="13.125" style="5" customWidth="1"/>
    <col min="266" max="266" width="10.125" style="5" bestFit="1" customWidth="1"/>
    <col min="267" max="513" width="9" style="5"/>
    <col min="514" max="514" width="10.125" style="5" bestFit="1" customWidth="1"/>
    <col min="515" max="515" width="10.375" style="5" bestFit="1" customWidth="1"/>
    <col min="516" max="519" width="10.125" style="5" bestFit="1" customWidth="1"/>
    <col min="520" max="520" width="9" style="5"/>
    <col min="521" max="521" width="13.125" style="5" customWidth="1"/>
    <col min="522" max="522" width="10.125" style="5" bestFit="1" customWidth="1"/>
    <col min="523" max="769" width="9" style="5"/>
    <col min="770" max="770" width="10.125" style="5" bestFit="1" customWidth="1"/>
    <col min="771" max="771" width="10.375" style="5" bestFit="1" customWidth="1"/>
    <col min="772" max="775" width="10.125" style="5" bestFit="1" customWidth="1"/>
    <col min="776" max="776" width="9" style="5"/>
    <col min="777" max="777" width="13.125" style="5" customWidth="1"/>
    <col min="778" max="778" width="10.125" style="5" bestFit="1" customWidth="1"/>
    <col min="779" max="1025" width="9" style="5"/>
    <col min="1026" max="1026" width="10.125" style="5" bestFit="1" customWidth="1"/>
    <col min="1027" max="1027" width="10.375" style="5" bestFit="1" customWidth="1"/>
    <col min="1028" max="1031" width="10.125" style="5" bestFit="1" customWidth="1"/>
    <col min="1032" max="1032" width="9" style="5"/>
    <col min="1033" max="1033" width="13.125" style="5" customWidth="1"/>
    <col min="1034" max="1034" width="10.125" style="5" bestFit="1" customWidth="1"/>
    <col min="1035" max="1281" width="9" style="5"/>
    <col min="1282" max="1282" width="10.125" style="5" bestFit="1" customWidth="1"/>
    <col min="1283" max="1283" width="10.375" style="5" bestFit="1" customWidth="1"/>
    <col min="1284" max="1287" width="10.125" style="5" bestFit="1" customWidth="1"/>
    <col min="1288" max="1288" width="9" style="5"/>
    <col min="1289" max="1289" width="13.125" style="5" customWidth="1"/>
    <col min="1290" max="1290" width="10.125" style="5" bestFit="1" customWidth="1"/>
    <col min="1291" max="1537" width="9" style="5"/>
    <col min="1538" max="1538" width="10.125" style="5" bestFit="1" customWidth="1"/>
    <col min="1539" max="1539" width="10.375" style="5" bestFit="1" customWidth="1"/>
    <col min="1540" max="1543" width="10.125" style="5" bestFit="1" customWidth="1"/>
    <col min="1544" max="1544" width="9" style="5"/>
    <col min="1545" max="1545" width="13.125" style="5" customWidth="1"/>
    <col min="1546" max="1546" width="10.125" style="5" bestFit="1" customWidth="1"/>
    <col min="1547" max="1793" width="9" style="5"/>
    <col min="1794" max="1794" width="10.125" style="5" bestFit="1" customWidth="1"/>
    <col min="1795" max="1795" width="10.375" style="5" bestFit="1" customWidth="1"/>
    <col min="1796" max="1799" width="10.125" style="5" bestFit="1" customWidth="1"/>
    <col min="1800" max="1800" width="9" style="5"/>
    <col min="1801" max="1801" width="13.125" style="5" customWidth="1"/>
    <col min="1802" max="1802" width="10.125" style="5" bestFit="1" customWidth="1"/>
    <col min="1803" max="2049" width="9" style="5"/>
    <col min="2050" max="2050" width="10.125" style="5" bestFit="1" customWidth="1"/>
    <col min="2051" max="2051" width="10.375" style="5" bestFit="1" customWidth="1"/>
    <col min="2052" max="2055" width="10.125" style="5" bestFit="1" customWidth="1"/>
    <col min="2056" max="2056" width="9" style="5"/>
    <col min="2057" max="2057" width="13.125" style="5" customWidth="1"/>
    <col min="2058" max="2058" width="10.125" style="5" bestFit="1" customWidth="1"/>
    <col min="2059" max="2305" width="9" style="5"/>
    <col min="2306" max="2306" width="10.125" style="5" bestFit="1" customWidth="1"/>
    <col min="2307" max="2307" width="10.375" style="5" bestFit="1" customWidth="1"/>
    <col min="2308" max="2311" width="10.125" style="5" bestFit="1" customWidth="1"/>
    <col min="2312" max="2312" width="9" style="5"/>
    <col min="2313" max="2313" width="13.125" style="5" customWidth="1"/>
    <col min="2314" max="2314" width="10.125" style="5" bestFit="1" customWidth="1"/>
    <col min="2315" max="2561" width="9" style="5"/>
    <col min="2562" max="2562" width="10.125" style="5" bestFit="1" customWidth="1"/>
    <col min="2563" max="2563" width="10.375" style="5" bestFit="1" customWidth="1"/>
    <col min="2564" max="2567" width="10.125" style="5" bestFit="1" customWidth="1"/>
    <col min="2568" max="2568" width="9" style="5"/>
    <col min="2569" max="2569" width="13.125" style="5" customWidth="1"/>
    <col min="2570" max="2570" width="10.125" style="5" bestFit="1" customWidth="1"/>
    <col min="2571" max="2817" width="9" style="5"/>
    <col min="2818" max="2818" width="10.125" style="5" bestFit="1" customWidth="1"/>
    <col min="2819" max="2819" width="10.375" style="5" bestFit="1" customWidth="1"/>
    <col min="2820" max="2823" width="10.125" style="5" bestFit="1" customWidth="1"/>
    <col min="2824" max="2824" width="9" style="5"/>
    <col min="2825" max="2825" width="13.125" style="5" customWidth="1"/>
    <col min="2826" max="2826" width="10.125" style="5" bestFit="1" customWidth="1"/>
    <col min="2827" max="3073" width="9" style="5"/>
    <col min="3074" max="3074" width="10.125" style="5" bestFit="1" customWidth="1"/>
    <col min="3075" max="3075" width="10.375" style="5" bestFit="1" customWidth="1"/>
    <col min="3076" max="3079" width="10.125" style="5" bestFit="1" customWidth="1"/>
    <col min="3080" max="3080" width="9" style="5"/>
    <col min="3081" max="3081" width="13.125" style="5" customWidth="1"/>
    <col min="3082" max="3082" width="10.125" style="5" bestFit="1" customWidth="1"/>
    <col min="3083" max="3329" width="9" style="5"/>
    <col min="3330" max="3330" width="10.125" style="5" bestFit="1" customWidth="1"/>
    <col min="3331" max="3331" width="10.375" style="5" bestFit="1" customWidth="1"/>
    <col min="3332" max="3335" width="10.125" style="5" bestFit="1" customWidth="1"/>
    <col min="3336" max="3336" width="9" style="5"/>
    <col min="3337" max="3337" width="13.125" style="5" customWidth="1"/>
    <col min="3338" max="3338" width="10.125" style="5" bestFit="1" customWidth="1"/>
    <col min="3339" max="3585" width="9" style="5"/>
    <col min="3586" max="3586" width="10.125" style="5" bestFit="1" customWidth="1"/>
    <col min="3587" max="3587" width="10.375" style="5" bestFit="1" customWidth="1"/>
    <col min="3588" max="3591" width="10.125" style="5" bestFit="1" customWidth="1"/>
    <col min="3592" max="3592" width="9" style="5"/>
    <col min="3593" max="3593" width="13.125" style="5" customWidth="1"/>
    <col min="3594" max="3594" width="10.125" style="5" bestFit="1" customWidth="1"/>
    <col min="3595" max="3841" width="9" style="5"/>
    <col min="3842" max="3842" width="10.125" style="5" bestFit="1" customWidth="1"/>
    <col min="3843" max="3843" width="10.375" style="5" bestFit="1" customWidth="1"/>
    <col min="3844" max="3847" width="10.125" style="5" bestFit="1" customWidth="1"/>
    <col min="3848" max="3848" width="9" style="5"/>
    <col min="3849" max="3849" width="13.125" style="5" customWidth="1"/>
    <col min="3850" max="3850" width="10.125" style="5" bestFit="1" customWidth="1"/>
    <col min="3851" max="4097" width="9" style="5"/>
    <col min="4098" max="4098" width="10.125" style="5" bestFit="1" customWidth="1"/>
    <col min="4099" max="4099" width="10.375" style="5" bestFit="1" customWidth="1"/>
    <col min="4100" max="4103" width="10.125" style="5" bestFit="1" customWidth="1"/>
    <col min="4104" max="4104" width="9" style="5"/>
    <col min="4105" max="4105" width="13.125" style="5" customWidth="1"/>
    <col min="4106" max="4106" width="10.125" style="5" bestFit="1" customWidth="1"/>
    <col min="4107" max="4353" width="9" style="5"/>
    <col min="4354" max="4354" width="10.125" style="5" bestFit="1" customWidth="1"/>
    <col min="4355" max="4355" width="10.375" style="5" bestFit="1" customWidth="1"/>
    <col min="4356" max="4359" width="10.125" style="5" bestFit="1" customWidth="1"/>
    <col min="4360" max="4360" width="9" style="5"/>
    <col min="4361" max="4361" width="13.125" style="5" customWidth="1"/>
    <col min="4362" max="4362" width="10.125" style="5" bestFit="1" customWidth="1"/>
    <col min="4363" max="4609" width="9" style="5"/>
    <col min="4610" max="4610" width="10.125" style="5" bestFit="1" customWidth="1"/>
    <col min="4611" max="4611" width="10.375" style="5" bestFit="1" customWidth="1"/>
    <col min="4612" max="4615" width="10.125" style="5" bestFit="1" customWidth="1"/>
    <col min="4616" max="4616" width="9" style="5"/>
    <col min="4617" max="4617" width="13.125" style="5" customWidth="1"/>
    <col min="4618" max="4618" width="10.125" style="5" bestFit="1" customWidth="1"/>
    <col min="4619" max="4865" width="9" style="5"/>
    <col min="4866" max="4866" width="10.125" style="5" bestFit="1" customWidth="1"/>
    <col min="4867" max="4867" width="10.375" style="5" bestFit="1" customWidth="1"/>
    <col min="4868" max="4871" width="10.125" style="5" bestFit="1" customWidth="1"/>
    <col min="4872" max="4872" width="9" style="5"/>
    <col min="4873" max="4873" width="13.125" style="5" customWidth="1"/>
    <col min="4874" max="4874" width="10.125" style="5" bestFit="1" customWidth="1"/>
    <col min="4875" max="5121" width="9" style="5"/>
    <col min="5122" max="5122" width="10.125" style="5" bestFit="1" customWidth="1"/>
    <col min="5123" max="5123" width="10.375" style="5" bestFit="1" customWidth="1"/>
    <col min="5124" max="5127" width="10.125" style="5" bestFit="1" customWidth="1"/>
    <col min="5128" max="5128" width="9" style="5"/>
    <col min="5129" max="5129" width="13.125" style="5" customWidth="1"/>
    <col min="5130" max="5130" width="10.125" style="5" bestFit="1" customWidth="1"/>
    <col min="5131" max="5377" width="9" style="5"/>
    <col min="5378" max="5378" width="10.125" style="5" bestFit="1" customWidth="1"/>
    <col min="5379" max="5379" width="10.375" style="5" bestFit="1" customWidth="1"/>
    <col min="5380" max="5383" width="10.125" style="5" bestFit="1" customWidth="1"/>
    <col min="5384" max="5384" width="9" style="5"/>
    <col min="5385" max="5385" width="13.125" style="5" customWidth="1"/>
    <col min="5386" max="5386" width="10.125" style="5" bestFit="1" customWidth="1"/>
    <col min="5387" max="5633" width="9" style="5"/>
    <col min="5634" max="5634" width="10.125" style="5" bestFit="1" customWidth="1"/>
    <col min="5635" max="5635" width="10.375" style="5" bestFit="1" customWidth="1"/>
    <col min="5636" max="5639" width="10.125" style="5" bestFit="1" customWidth="1"/>
    <col min="5640" max="5640" width="9" style="5"/>
    <col min="5641" max="5641" width="13.125" style="5" customWidth="1"/>
    <col min="5642" max="5642" width="10.125" style="5" bestFit="1" customWidth="1"/>
    <col min="5643" max="5889" width="9" style="5"/>
    <col min="5890" max="5890" width="10.125" style="5" bestFit="1" customWidth="1"/>
    <col min="5891" max="5891" width="10.375" style="5" bestFit="1" customWidth="1"/>
    <col min="5892" max="5895" width="10.125" style="5" bestFit="1" customWidth="1"/>
    <col min="5896" max="5896" width="9" style="5"/>
    <col min="5897" max="5897" width="13.125" style="5" customWidth="1"/>
    <col min="5898" max="5898" width="10.125" style="5" bestFit="1" customWidth="1"/>
    <col min="5899" max="6145" width="9" style="5"/>
    <col min="6146" max="6146" width="10.125" style="5" bestFit="1" customWidth="1"/>
    <col min="6147" max="6147" width="10.375" style="5" bestFit="1" customWidth="1"/>
    <col min="6148" max="6151" width="10.125" style="5" bestFit="1" customWidth="1"/>
    <col min="6152" max="6152" width="9" style="5"/>
    <col min="6153" max="6153" width="13.125" style="5" customWidth="1"/>
    <col min="6154" max="6154" width="10.125" style="5" bestFit="1" customWidth="1"/>
    <col min="6155" max="6401" width="9" style="5"/>
    <col min="6402" max="6402" width="10.125" style="5" bestFit="1" customWidth="1"/>
    <col min="6403" max="6403" width="10.375" style="5" bestFit="1" customWidth="1"/>
    <col min="6404" max="6407" width="10.125" style="5" bestFit="1" customWidth="1"/>
    <col min="6408" max="6408" width="9" style="5"/>
    <col min="6409" max="6409" width="13.125" style="5" customWidth="1"/>
    <col min="6410" max="6410" width="10.125" style="5" bestFit="1" customWidth="1"/>
    <col min="6411" max="6657" width="9" style="5"/>
    <col min="6658" max="6658" width="10.125" style="5" bestFit="1" customWidth="1"/>
    <col min="6659" max="6659" width="10.375" style="5" bestFit="1" customWidth="1"/>
    <col min="6660" max="6663" width="10.125" style="5" bestFit="1" customWidth="1"/>
    <col min="6664" max="6664" width="9" style="5"/>
    <col min="6665" max="6665" width="13.125" style="5" customWidth="1"/>
    <col min="6666" max="6666" width="10.125" style="5" bestFit="1" customWidth="1"/>
    <col min="6667" max="6913" width="9" style="5"/>
    <col min="6914" max="6914" width="10.125" style="5" bestFit="1" customWidth="1"/>
    <col min="6915" max="6915" width="10.375" style="5" bestFit="1" customWidth="1"/>
    <col min="6916" max="6919" width="10.125" style="5" bestFit="1" customWidth="1"/>
    <col min="6920" max="6920" width="9" style="5"/>
    <col min="6921" max="6921" width="13.125" style="5" customWidth="1"/>
    <col min="6922" max="6922" width="10.125" style="5" bestFit="1" customWidth="1"/>
    <col min="6923" max="7169" width="9" style="5"/>
    <col min="7170" max="7170" width="10.125" style="5" bestFit="1" customWidth="1"/>
    <col min="7171" max="7171" width="10.375" style="5" bestFit="1" customWidth="1"/>
    <col min="7172" max="7175" width="10.125" style="5" bestFit="1" customWidth="1"/>
    <col min="7176" max="7176" width="9" style="5"/>
    <col min="7177" max="7177" width="13.125" style="5" customWidth="1"/>
    <col min="7178" max="7178" width="10.125" style="5" bestFit="1" customWidth="1"/>
    <col min="7179" max="7425" width="9" style="5"/>
    <col min="7426" max="7426" width="10.125" style="5" bestFit="1" customWidth="1"/>
    <col min="7427" max="7427" width="10.375" style="5" bestFit="1" customWidth="1"/>
    <col min="7428" max="7431" width="10.125" style="5" bestFit="1" customWidth="1"/>
    <col min="7432" max="7432" width="9" style="5"/>
    <col min="7433" max="7433" width="13.125" style="5" customWidth="1"/>
    <col min="7434" max="7434" width="10.125" style="5" bestFit="1" customWidth="1"/>
    <col min="7435" max="7681" width="9" style="5"/>
    <col min="7682" max="7682" width="10.125" style="5" bestFit="1" customWidth="1"/>
    <col min="7683" max="7683" width="10.375" style="5" bestFit="1" customWidth="1"/>
    <col min="7684" max="7687" width="10.125" style="5" bestFit="1" customWidth="1"/>
    <col min="7688" max="7688" width="9" style="5"/>
    <col min="7689" max="7689" width="13.125" style="5" customWidth="1"/>
    <col min="7690" max="7690" width="10.125" style="5" bestFit="1" customWidth="1"/>
    <col min="7691" max="7937" width="9" style="5"/>
    <col min="7938" max="7938" width="10.125" style="5" bestFit="1" customWidth="1"/>
    <col min="7939" max="7939" width="10.375" style="5" bestFit="1" customWidth="1"/>
    <col min="7940" max="7943" width="10.125" style="5" bestFit="1" customWidth="1"/>
    <col min="7944" max="7944" width="9" style="5"/>
    <col min="7945" max="7945" width="13.125" style="5" customWidth="1"/>
    <col min="7946" max="7946" width="10.125" style="5" bestFit="1" customWidth="1"/>
    <col min="7947" max="8193" width="9" style="5"/>
    <col min="8194" max="8194" width="10.125" style="5" bestFit="1" customWidth="1"/>
    <col min="8195" max="8195" width="10.375" style="5" bestFit="1" customWidth="1"/>
    <col min="8196" max="8199" width="10.125" style="5" bestFit="1" customWidth="1"/>
    <col min="8200" max="8200" width="9" style="5"/>
    <col min="8201" max="8201" width="13.125" style="5" customWidth="1"/>
    <col min="8202" max="8202" width="10.125" style="5" bestFit="1" customWidth="1"/>
    <col min="8203" max="8449" width="9" style="5"/>
    <col min="8450" max="8450" width="10.125" style="5" bestFit="1" customWidth="1"/>
    <col min="8451" max="8451" width="10.375" style="5" bestFit="1" customWidth="1"/>
    <col min="8452" max="8455" width="10.125" style="5" bestFit="1" customWidth="1"/>
    <col min="8456" max="8456" width="9" style="5"/>
    <col min="8457" max="8457" width="13.125" style="5" customWidth="1"/>
    <col min="8458" max="8458" width="10.125" style="5" bestFit="1" customWidth="1"/>
    <col min="8459" max="8705" width="9" style="5"/>
    <col min="8706" max="8706" width="10.125" style="5" bestFit="1" customWidth="1"/>
    <col min="8707" max="8707" width="10.375" style="5" bestFit="1" customWidth="1"/>
    <col min="8708" max="8711" width="10.125" style="5" bestFit="1" customWidth="1"/>
    <col min="8712" max="8712" width="9" style="5"/>
    <col min="8713" max="8713" width="13.125" style="5" customWidth="1"/>
    <col min="8714" max="8714" width="10.125" style="5" bestFit="1" customWidth="1"/>
    <col min="8715" max="8961" width="9" style="5"/>
    <col min="8962" max="8962" width="10.125" style="5" bestFit="1" customWidth="1"/>
    <col min="8963" max="8963" width="10.375" style="5" bestFit="1" customWidth="1"/>
    <col min="8964" max="8967" width="10.125" style="5" bestFit="1" customWidth="1"/>
    <col min="8968" max="8968" width="9" style="5"/>
    <col min="8969" max="8969" width="13.125" style="5" customWidth="1"/>
    <col min="8970" max="8970" width="10.125" style="5" bestFit="1" customWidth="1"/>
    <col min="8971" max="9217" width="9" style="5"/>
    <col min="9218" max="9218" width="10.125" style="5" bestFit="1" customWidth="1"/>
    <col min="9219" max="9219" width="10.375" style="5" bestFit="1" customWidth="1"/>
    <col min="9220" max="9223" width="10.125" style="5" bestFit="1" customWidth="1"/>
    <col min="9224" max="9224" width="9" style="5"/>
    <col min="9225" max="9225" width="13.125" style="5" customWidth="1"/>
    <col min="9226" max="9226" width="10.125" style="5" bestFit="1" customWidth="1"/>
    <col min="9227" max="9473" width="9" style="5"/>
    <col min="9474" max="9474" width="10.125" style="5" bestFit="1" customWidth="1"/>
    <col min="9475" max="9475" width="10.375" style="5" bestFit="1" customWidth="1"/>
    <col min="9476" max="9479" width="10.125" style="5" bestFit="1" customWidth="1"/>
    <col min="9480" max="9480" width="9" style="5"/>
    <col min="9481" max="9481" width="13.125" style="5" customWidth="1"/>
    <col min="9482" max="9482" width="10.125" style="5" bestFit="1" customWidth="1"/>
    <col min="9483" max="9729" width="9" style="5"/>
    <col min="9730" max="9730" width="10.125" style="5" bestFit="1" customWidth="1"/>
    <col min="9731" max="9731" width="10.375" style="5" bestFit="1" customWidth="1"/>
    <col min="9732" max="9735" width="10.125" style="5" bestFit="1" customWidth="1"/>
    <col min="9736" max="9736" width="9" style="5"/>
    <col min="9737" max="9737" width="13.125" style="5" customWidth="1"/>
    <col min="9738" max="9738" width="10.125" style="5" bestFit="1" customWidth="1"/>
    <col min="9739" max="9985" width="9" style="5"/>
    <col min="9986" max="9986" width="10.125" style="5" bestFit="1" customWidth="1"/>
    <col min="9987" max="9987" width="10.375" style="5" bestFit="1" customWidth="1"/>
    <col min="9988" max="9991" width="10.125" style="5" bestFit="1" customWidth="1"/>
    <col min="9992" max="9992" width="9" style="5"/>
    <col min="9993" max="9993" width="13.125" style="5" customWidth="1"/>
    <col min="9994" max="9994" width="10.125" style="5" bestFit="1" customWidth="1"/>
    <col min="9995" max="10241" width="9" style="5"/>
    <col min="10242" max="10242" width="10.125" style="5" bestFit="1" customWidth="1"/>
    <col min="10243" max="10243" width="10.375" style="5" bestFit="1" customWidth="1"/>
    <col min="10244" max="10247" width="10.125" style="5" bestFit="1" customWidth="1"/>
    <col min="10248" max="10248" width="9" style="5"/>
    <col min="10249" max="10249" width="13.125" style="5" customWidth="1"/>
    <col min="10250" max="10250" width="10.125" style="5" bestFit="1" customWidth="1"/>
    <col min="10251" max="10497" width="9" style="5"/>
    <col min="10498" max="10498" width="10.125" style="5" bestFit="1" customWidth="1"/>
    <col min="10499" max="10499" width="10.375" style="5" bestFit="1" customWidth="1"/>
    <col min="10500" max="10503" width="10.125" style="5" bestFit="1" customWidth="1"/>
    <col min="10504" max="10504" width="9" style="5"/>
    <col min="10505" max="10505" width="13.125" style="5" customWidth="1"/>
    <col min="10506" max="10506" width="10.125" style="5" bestFit="1" customWidth="1"/>
    <col min="10507" max="10753" width="9" style="5"/>
    <col min="10754" max="10754" width="10.125" style="5" bestFit="1" customWidth="1"/>
    <col min="10755" max="10755" width="10.375" style="5" bestFit="1" customWidth="1"/>
    <col min="10756" max="10759" width="10.125" style="5" bestFit="1" customWidth="1"/>
    <col min="10760" max="10760" width="9" style="5"/>
    <col min="10761" max="10761" width="13.125" style="5" customWidth="1"/>
    <col min="10762" max="10762" width="10.125" style="5" bestFit="1" customWidth="1"/>
    <col min="10763" max="11009" width="9" style="5"/>
    <col min="11010" max="11010" width="10.125" style="5" bestFit="1" customWidth="1"/>
    <col min="11011" max="11011" width="10.375" style="5" bestFit="1" customWidth="1"/>
    <col min="11012" max="11015" width="10.125" style="5" bestFit="1" customWidth="1"/>
    <col min="11016" max="11016" width="9" style="5"/>
    <col min="11017" max="11017" width="13.125" style="5" customWidth="1"/>
    <col min="11018" max="11018" width="10.125" style="5" bestFit="1" customWidth="1"/>
    <col min="11019" max="11265" width="9" style="5"/>
    <col min="11266" max="11266" width="10.125" style="5" bestFit="1" customWidth="1"/>
    <col min="11267" max="11267" width="10.375" style="5" bestFit="1" customWidth="1"/>
    <col min="11268" max="11271" width="10.125" style="5" bestFit="1" customWidth="1"/>
    <col min="11272" max="11272" width="9" style="5"/>
    <col min="11273" max="11273" width="13.125" style="5" customWidth="1"/>
    <col min="11274" max="11274" width="10.125" style="5" bestFit="1" customWidth="1"/>
    <col min="11275" max="11521" width="9" style="5"/>
    <col min="11522" max="11522" width="10.125" style="5" bestFit="1" customWidth="1"/>
    <col min="11523" max="11523" width="10.375" style="5" bestFit="1" customWidth="1"/>
    <col min="11524" max="11527" width="10.125" style="5" bestFit="1" customWidth="1"/>
    <col min="11528" max="11528" width="9" style="5"/>
    <col min="11529" max="11529" width="13.125" style="5" customWidth="1"/>
    <col min="11530" max="11530" width="10.125" style="5" bestFit="1" customWidth="1"/>
    <col min="11531" max="11777" width="9" style="5"/>
    <col min="11778" max="11778" width="10.125" style="5" bestFit="1" customWidth="1"/>
    <col min="11779" max="11779" width="10.375" style="5" bestFit="1" customWidth="1"/>
    <col min="11780" max="11783" width="10.125" style="5" bestFit="1" customWidth="1"/>
    <col min="11784" max="11784" width="9" style="5"/>
    <col min="11785" max="11785" width="13.125" style="5" customWidth="1"/>
    <col min="11786" max="11786" width="10.125" style="5" bestFit="1" customWidth="1"/>
    <col min="11787" max="12033" width="9" style="5"/>
    <col min="12034" max="12034" width="10.125" style="5" bestFit="1" customWidth="1"/>
    <col min="12035" max="12035" width="10.375" style="5" bestFit="1" customWidth="1"/>
    <col min="12036" max="12039" width="10.125" style="5" bestFit="1" customWidth="1"/>
    <col min="12040" max="12040" width="9" style="5"/>
    <col min="12041" max="12041" width="13.125" style="5" customWidth="1"/>
    <col min="12042" max="12042" width="10.125" style="5" bestFit="1" customWidth="1"/>
    <col min="12043" max="12289" width="9" style="5"/>
    <col min="12290" max="12290" width="10.125" style="5" bestFit="1" customWidth="1"/>
    <col min="12291" max="12291" width="10.375" style="5" bestFit="1" customWidth="1"/>
    <col min="12292" max="12295" width="10.125" style="5" bestFit="1" customWidth="1"/>
    <col min="12296" max="12296" width="9" style="5"/>
    <col min="12297" max="12297" width="13.125" style="5" customWidth="1"/>
    <col min="12298" max="12298" width="10.125" style="5" bestFit="1" customWidth="1"/>
    <col min="12299" max="12545" width="9" style="5"/>
    <col min="12546" max="12546" width="10.125" style="5" bestFit="1" customWidth="1"/>
    <col min="12547" max="12547" width="10.375" style="5" bestFit="1" customWidth="1"/>
    <col min="12548" max="12551" width="10.125" style="5" bestFit="1" customWidth="1"/>
    <col min="12552" max="12552" width="9" style="5"/>
    <col min="12553" max="12553" width="13.125" style="5" customWidth="1"/>
    <col min="12554" max="12554" width="10.125" style="5" bestFit="1" customWidth="1"/>
    <col min="12555" max="12801" width="9" style="5"/>
    <col min="12802" max="12802" width="10.125" style="5" bestFit="1" customWidth="1"/>
    <col min="12803" max="12803" width="10.375" style="5" bestFit="1" customWidth="1"/>
    <col min="12804" max="12807" width="10.125" style="5" bestFit="1" customWidth="1"/>
    <col min="12808" max="12808" width="9" style="5"/>
    <col min="12809" max="12809" width="13.125" style="5" customWidth="1"/>
    <col min="12810" max="12810" width="10.125" style="5" bestFit="1" customWidth="1"/>
    <col min="12811" max="13057" width="9" style="5"/>
    <col min="13058" max="13058" width="10.125" style="5" bestFit="1" customWidth="1"/>
    <col min="13059" max="13059" width="10.375" style="5" bestFit="1" customWidth="1"/>
    <col min="13060" max="13063" width="10.125" style="5" bestFit="1" customWidth="1"/>
    <col min="13064" max="13064" width="9" style="5"/>
    <col min="13065" max="13065" width="13.125" style="5" customWidth="1"/>
    <col min="13066" max="13066" width="10.125" style="5" bestFit="1" customWidth="1"/>
    <col min="13067" max="13313" width="9" style="5"/>
    <col min="13314" max="13314" width="10.125" style="5" bestFit="1" customWidth="1"/>
    <col min="13315" max="13315" width="10.375" style="5" bestFit="1" customWidth="1"/>
    <col min="13316" max="13319" width="10.125" style="5" bestFit="1" customWidth="1"/>
    <col min="13320" max="13320" width="9" style="5"/>
    <col min="13321" max="13321" width="13.125" style="5" customWidth="1"/>
    <col min="13322" max="13322" width="10.125" style="5" bestFit="1" customWidth="1"/>
    <col min="13323" max="13569" width="9" style="5"/>
    <col min="13570" max="13570" width="10.125" style="5" bestFit="1" customWidth="1"/>
    <col min="13571" max="13571" width="10.375" style="5" bestFit="1" customWidth="1"/>
    <col min="13572" max="13575" width="10.125" style="5" bestFit="1" customWidth="1"/>
    <col min="13576" max="13576" width="9" style="5"/>
    <col min="13577" max="13577" width="13.125" style="5" customWidth="1"/>
    <col min="13578" max="13578" width="10.125" style="5" bestFit="1" customWidth="1"/>
    <col min="13579" max="13825" width="9" style="5"/>
    <col min="13826" max="13826" width="10.125" style="5" bestFit="1" customWidth="1"/>
    <col min="13827" max="13827" width="10.375" style="5" bestFit="1" customWidth="1"/>
    <col min="13828" max="13831" width="10.125" style="5" bestFit="1" customWidth="1"/>
    <col min="13832" max="13832" width="9" style="5"/>
    <col min="13833" max="13833" width="13.125" style="5" customWidth="1"/>
    <col min="13834" max="13834" width="10.125" style="5" bestFit="1" customWidth="1"/>
    <col min="13835" max="14081" width="9" style="5"/>
    <col min="14082" max="14082" width="10.125" style="5" bestFit="1" customWidth="1"/>
    <col min="14083" max="14083" width="10.375" style="5" bestFit="1" customWidth="1"/>
    <col min="14084" max="14087" width="10.125" style="5" bestFit="1" customWidth="1"/>
    <col min="14088" max="14088" width="9" style="5"/>
    <col min="14089" max="14089" width="13.125" style="5" customWidth="1"/>
    <col min="14090" max="14090" width="10.125" style="5" bestFit="1" customWidth="1"/>
    <col min="14091" max="14337" width="9" style="5"/>
    <col min="14338" max="14338" width="10.125" style="5" bestFit="1" customWidth="1"/>
    <col min="14339" max="14339" width="10.375" style="5" bestFit="1" customWidth="1"/>
    <col min="14340" max="14343" width="10.125" style="5" bestFit="1" customWidth="1"/>
    <col min="14344" max="14344" width="9" style="5"/>
    <col min="14345" max="14345" width="13.125" style="5" customWidth="1"/>
    <col min="14346" max="14346" width="10.125" style="5" bestFit="1" customWidth="1"/>
    <col min="14347" max="14593" width="9" style="5"/>
    <col min="14594" max="14594" width="10.125" style="5" bestFit="1" customWidth="1"/>
    <col min="14595" max="14595" width="10.375" style="5" bestFit="1" customWidth="1"/>
    <col min="14596" max="14599" width="10.125" style="5" bestFit="1" customWidth="1"/>
    <col min="14600" max="14600" width="9" style="5"/>
    <col min="14601" max="14601" width="13.125" style="5" customWidth="1"/>
    <col min="14602" max="14602" width="10.125" style="5" bestFit="1" customWidth="1"/>
    <col min="14603" max="14849" width="9" style="5"/>
    <col min="14850" max="14850" width="10.125" style="5" bestFit="1" customWidth="1"/>
    <col min="14851" max="14851" width="10.375" style="5" bestFit="1" customWidth="1"/>
    <col min="14852" max="14855" width="10.125" style="5" bestFit="1" customWidth="1"/>
    <col min="14856" max="14856" width="9" style="5"/>
    <col min="14857" max="14857" width="13.125" style="5" customWidth="1"/>
    <col min="14858" max="14858" width="10.125" style="5" bestFit="1" customWidth="1"/>
    <col min="14859" max="15105" width="9" style="5"/>
    <col min="15106" max="15106" width="10.125" style="5" bestFit="1" customWidth="1"/>
    <col min="15107" max="15107" width="10.375" style="5" bestFit="1" customWidth="1"/>
    <col min="15108" max="15111" width="10.125" style="5" bestFit="1" customWidth="1"/>
    <col min="15112" max="15112" width="9" style="5"/>
    <col min="15113" max="15113" width="13.125" style="5" customWidth="1"/>
    <col min="15114" max="15114" width="10.125" style="5" bestFit="1" customWidth="1"/>
    <col min="15115" max="15361" width="9" style="5"/>
    <col min="15362" max="15362" width="10.125" style="5" bestFit="1" customWidth="1"/>
    <col min="15363" max="15363" width="10.375" style="5" bestFit="1" customWidth="1"/>
    <col min="15364" max="15367" width="10.125" style="5" bestFit="1" customWidth="1"/>
    <col min="15368" max="15368" width="9" style="5"/>
    <col min="15369" max="15369" width="13.125" style="5" customWidth="1"/>
    <col min="15370" max="15370" width="10.125" style="5" bestFit="1" customWidth="1"/>
    <col min="15371" max="15617" width="9" style="5"/>
    <col min="15618" max="15618" width="10.125" style="5" bestFit="1" customWidth="1"/>
    <col min="15619" max="15619" width="10.375" style="5" bestFit="1" customWidth="1"/>
    <col min="15620" max="15623" width="10.125" style="5" bestFit="1" customWidth="1"/>
    <col min="15624" max="15624" width="9" style="5"/>
    <col min="15625" max="15625" width="13.125" style="5" customWidth="1"/>
    <col min="15626" max="15626" width="10.125" style="5" bestFit="1" customWidth="1"/>
    <col min="15627" max="15873" width="9" style="5"/>
    <col min="15874" max="15874" width="10.125" style="5" bestFit="1" customWidth="1"/>
    <col min="15875" max="15875" width="10.375" style="5" bestFit="1" customWidth="1"/>
    <col min="15876" max="15879" width="10.125" style="5" bestFit="1" customWidth="1"/>
    <col min="15880" max="15880" width="9" style="5"/>
    <col min="15881" max="15881" width="13.125" style="5" customWidth="1"/>
    <col min="15882" max="15882" width="10.125" style="5" bestFit="1" customWidth="1"/>
    <col min="15883" max="16129" width="9" style="5"/>
    <col min="16130" max="16130" width="10.125" style="5" bestFit="1" customWidth="1"/>
    <col min="16131" max="16131" width="10.375" style="5" bestFit="1" customWidth="1"/>
    <col min="16132" max="16135" width="10.125" style="5" bestFit="1" customWidth="1"/>
    <col min="16136" max="16136" width="9" style="5"/>
    <col min="16137" max="16137" width="13.125" style="5" customWidth="1"/>
    <col min="16138" max="16138" width="10.125" style="5" bestFit="1" customWidth="1"/>
    <col min="16139" max="16384" width="9" style="5"/>
  </cols>
  <sheetData>
    <row r="2" spans="2:22" ht="23.25">
      <c r="B2" s="236" t="s">
        <v>1009</v>
      </c>
      <c r="C2" s="236"/>
      <c r="D2" s="237" t="s">
        <v>1008</v>
      </c>
      <c r="E2" s="237"/>
      <c r="F2" s="237"/>
      <c r="G2" s="237"/>
    </row>
    <row r="3" spans="2:22">
      <c r="J3" s="38"/>
      <c r="K3" s="38"/>
      <c r="L3" s="38"/>
      <c r="M3" s="38"/>
    </row>
    <row r="4" spans="2:22" ht="15" customHeight="1">
      <c r="B4" s="238" t="s">
        <v>1007</v>
      </c>
      <c r="C4" s="239"/>
      <c r="D4" s="239"/>
      <c r="E4" s="239"/>
      <c r="F4" s="239"/>
      <c r="G4" s="239"/>
      <c r="H4" s="239"/>
      <c r="I4" s="239"/>
      <c r="J4" s="239"/>
      <c r="K4" s="192"/>
      <c r="L4" s="192"/>
      <c r="M4" s="193"/>
      <c r="O4" s="240" t="s">
        <v>1006</v>
      </c>
      <c r="P4" s="241"/>
      <c r="Q4" s="241"/>
      <c r="R4" s="241"/>
      <c r="S4" s="241"/>
      <c r="T4" s="241"/>
      <c r="U4" s="241"/>
      <c r="V4" s="242"/>
    </row>
    <row r="5" spans="2:22" ht="15" customHeight="1" thickBot="1">
      <c r="B5" s="5" t="s">
        <v>1005</v>
      </c>
      <c r="J5" s="38"/>
      <c r="K5" s="38"/>
      <c r="L5" s="38"/>
      <c r="M5" s="38"/>
      <c r="O5" s="151" t="s">
        <v>1004</v>
      </c>
      <c r="P5" s="151"/>
      <c r="Q5" s="151"/>
      <c r="R5" s="151"/>
      <c r="S5" s="151"/>
      <c r="T5" s="151"/>
      <c r="U5" s="151"/>
      <c r="V5" s="151"/>
    </row>
    <row r="6" spans="2:22" ht="15" customHeight="1" thickBot="1">
      <c r="B6" s="194" t="s">
        <v>946</v>
      </c>
      <c r="C6" s="195" t="s">
        <v>994</v>
      </c>
      <c r="D6" s="195" t="s">
        <v>993</v>
      </c>
      <c r="E6" s="195" t="s">
        <v>992</v>
      </c>
      <c r="F6" s="196" t="s">
        <v>1002</v>
      </c>
      <c r="H6" s="243" t="s">
        <v>1001</v>
      </c>
      <c r="I6" s="243"/>
      <c r="J6" s="243"/>
      <c r="K6" s="184"/>
      <c r="L6" s="38"/>
      <c r="M6" s="38"/>
      <c r="O6" s="194" t="s">
        <v>1000</v>
      </c>
      <c r="P6" s="195" t="s">
        <v>991</v>
      </c>
      <c r="Q6" s="195" t="s">
        <v>990</v>
      </c>
      <c r="R6" s="195" t="s">
        <v>976</v>
      </c>
      <c r="S6" s="196" t="s">
        <v>975</v>
      </c>
      <c r="T6" s="151"/>
      <c r="U6" s="244" t="s">
        <v>997</v>
      </c>
      <c r="V6" s="244"/>
    </row>
    <row r="7" spans="2:22" ht="15" customHeight="1">
      <c r="B7" s="7" t="s">
        <v>996</v>
      </c>
      <c r="C7" s="149" t="s">
        <v>981</v>
      </c>
      <c r="D7" s="185">
        <f>VLOOKUP(C7,$H$8:$J$10,2,0)</f>
        <v>900000</v>
      </c>
      <c r="E7" s="185">
        <f>VLOOKUP(C7,$H$8:$J$10,3,0)</f>
        <v>90000</v>
      </c>
      <c r="F7" s="164"/>
      <c r="H7" s="194" t="s">
        <v>994</v>
      </c>
      <c r="I7" s="195" t="s">
        <v>993</v>
      </c>
      <c r="J7" s="196" t="s">
        <v>992</v>
      </c>
      <c r="K7" s="184"/>
      <c r="L7" s="38"/>
      <c r="M7" s="38"/>
      <c r="O7" s="181">
        <v>1</v>
      </c>
      <c r="P7" s="180" t="s">
        <v>953</v>
      </c>
      <c r="Q7" s="179"/>
      <c r="R7" s="178">
        <v>103</v>
      </c>
      <c r="S7" s="177"/>
      <c r="T7" s="151"/>
      <c r="U7" s="194" t="s">
        <v>991</v>
      </c>
      <c r="V7" s="196" t="s">
        <v>990</v>
      </c>
    </row>
    <row r="8" spans="2:22" ht="15" customHeight="1">
      <c r="B8" s="7" t="s">
        <v>989</v>
      </c>
      <c r="C8" s="149" t="s">
        <v>985</v>
      </c>
      <c r="D8" s="185">
        <f t="shared" ref="D8:D12" si="0">VLOOKUP(C8,$H$8:$J$10,2,0)</f>
        <v>800000</v>
      </c>
      <c r="E8" s="185">
        <f t="shared" ref="E8:E12" si="1">VLOOKUP(C8,$H$8:$J$10,3,0)</f>
        <v>80000</v>
      </c>
      <c r="F8" s="164"/>
      <c r="H8" s="7" t="s">
        <v>979</v>
      </c>
      <c r="I8" s="191">
        <v>750000</v>
      </c>
      <c r="J8" s="190">
        <v>70000</v>
      </c>
      <c r="K8" s="184"/>
      <c r="L8" s="38"/>
      <c r="M8" s="38"/>
      <c r="O8" s="181">
        <v>2</v>
      </c>
      <c r="P8" s="180" t="s">
        <v>965</v>
      </c>
      <c r="Q8" s="179"/>
      <c r="R8" s="178">
        <v>95</v>
      </c>
      <c r="S8" s="177"/>
      <c r="T8" s="151"/>
      <c r="U8" s="56" t="s">
        <v>953</v>
      </c>
      <c r="V8" s="189">
        <v>2500</v>
      </c>
    </row>
    <row r="9" spans="2:22" ht="15" customHeight="1">
      <c r="B9" s="7" t="s">
        <v>987</v>
      </c>
      <c r="C9" s="149" t="s">
        <v>979</v>
      </c>
      <c r="D9" s="185">
        <f t="shared" si="0"/>
        <v>750000</v>
      </c>
      <c r="E9" s="185">
        <f t="shared" si="1"/>
        <v>70000</v>
      </c>
      <c r="F9" s="164"/>
      <c r="H9" s="7" t="s">
        <v>985</v>
      </c>
      <c r="I9" s="191">
        <v>800000</v>
      </c>
      <c r="J9" s="190">
        <v>80000</v>
      </c>
      <c r="K9" s="184"/>
      <c r="L9" s="38"/>
      <c r="M9" s="38"/>
      <c r="O9" s="181">
        <v>3</v>
      </c>
      <c r="P9" s="180" t="s">
        <v>953</v>
      </c>
      <c r="Q9" s="179"/>
      <c r="R9" s="178">
        <v>108</v>
      </c>
      <c r="S9" s="177"/>
      <c r="T9" s="151"/>
      <c r="U9" s="56" t="s">
        <v>955</v>
      </c>
      <c r="V9" s="189">
        <v>3000</v>
      </c>
    </row>
    <row r="10" spans="2:22" ht="15" customHeight="1" thickBot="1">
      <c r="B10" s="7" t="s">
        <v>984</v>
      </c>
      <c r="C10" s="149" t="s">
        <v>979</v>
      </c>
      <c r="D10" s="185">
        <f t="shared" si="0"/>
        <v>750000</v>
      </c>
      <c r="E10" s="185">
        <f t="shared" si="1"/>
        <v>70000</v>
      </c>
      <c r="F10" s="164"/>
      <c r="H10" s="25" t="s">
        <v>981</v>
      </c>
      <c r="I10" s="188">
        <v>900000</v>
      </c>
      <c r="J10" s="187">
        <v>90000</v>
      </c>
      <c r="K10" s="184"/>
      <c r="L10" s="38"/>
      <c r="M10" s="38"/>
      <c r="O10" s="181">
        <v>4</v>
      </c>
      <c r="P10" s="180" t="s">
        <v>955</v>
      </c>
      <c r="Q10" s="179"/>
      <c r="R10" s="178">
        <v>92</v>
      </c>
      <c r="S10" s="177"/>
      <c r="T10" s="151"/>
      <c r="U10" s="67" t="s">
        <v>965</v>
      </c>
      <c r="V10" s="186">
        <v>1800</v>
      </c>
    </row>
    <row r="11" spans="2:22" ht="15" customHeight="1">
      <c r="B11" s="7" t="s">
        <v>982</v>
      </c>
      <c r="C11" s="149" t="s">
        <v>981</v>
      </c>
      <c r="D11" s="185">
        <f t="shared" si="0"/>
        <v>900000</v>
      </c>
      <c r="E11" s="185">
        <f t="shared" si="1"/>
        <v>90000</v>
      </c>
      <c r="F11" s="164"/>
      <c r="J11" s="38"/>
      <c r="K11" s="184"/>
      <c r="L11" s="38"/>
      <c r="M11" s="38"/>
      <c r="O11" s="181">
        <v>5</v>
      </c>
      <c r="P11" s="180" t="s">
        <v>965</v>
      </c>
      <c r="Q11" s="179"/>
      <c r="R11" s="178">
        <v>80</v>
      </c>
      <c r="S11" s="177"/>
      <c r="T11" s="151"/>
      <c r="U11" s="151"/>
      <c r="V11" s="151"/>
    </row>
    <row r="12" spans="2:22" ht="15" customHeight="1" thickBot="1">
      <c r="B12" s="25" t="s">
        <v>980</v>
      </c>
      <c r="C12" s="18" t="s">
        <v>979</v>
      </c>
      <c r="D12" s="185">
        <f t="shared" si="0"/>
        <v>750000</v>
      </c>
      <c r="E12" s="185">
        <f t="shared" si="1"/>
        <v>70000</v>
      </c>
      <c r="F12" s="164"/>
      <c r="O12" s="181">
        <v>6</v>
      </c>
      <c r="P12" s="180" t="s">
        <v>953</v>
      </c>
      <c r="Q12" s="179"/>
      <c r="R12" s="178">
        <v>111</v>
      </c>
      <c r="S12" s="177"/>
      <c r="T12" s="151"/>
      <c r="U12" s="244" t="s">
        <v>977</v>
      </c>
      <c r="V12" s="244"/>
    </row>
    <row r="13" spans="2:22" ht="15" customHeight="1">
      <c r="O13" s="181">
        <v>7</v>
      </c>
      <c r="P13" s="180" t="s">
        <v>955</v>
      </c>
      <c r="Q13" s="179"/>
      <c r="R13" s="178">
        <v>36</v>
      </c>
      <c r="S13" s="177"/>
      <c r="T13" s="151"/>
      <c r="U13" s="194" t="s">
        <v>976</v>
      </c>
      <c r="V13" s="196" t="s">
        <v>975</v>
      </c>
    </row>
    <row r="14" spans="2:22" ht="15" customHeight="1">
      <c r="B14" s="238" t="s">
        <v>974</v>
      </c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45"/>
      <c r="O14" s="181">
        <v>8</v>
      </c>
      <c r="P14" s="180" t="s">
        <v>953</v>
      </c>
      <c r="Q14" s="179"/>
      <c r="R14" s="178">
        <v>20</v>
      </c>
      <c r="S14" s="177"/>
      <c r="T14" s="151"/>
      <c r="U14" s="56">
        <v>0</v>
      </c>
      <c r="V14" s="183">
        <v>0</v>
      </c>
    </row>
    <row r="15" spans="2:22" ht="15" customHeight="1" thickBot="1">
      <c r="B15" s="5" t="s">
        <v>973</v>
      </c>
      <c r="O15" s="181">
        <v>9</v>
      </c>
      <c r="P15" s="180" t="s">
        <v>965</v>
      </c>
      <c r="Q15" s="179"/>
      <c r="R15" s="178">
        <v>14</v>
      </c>
      <c r="S15" s="177"/>
      <c r="T15" s="151"/>
      <c r="U15" s="56">
        <v>30</v>
      </c>
      <c r="V15" s="183">
        <v>0.05</v>
      </c>
    </row>
    <row r="16" spans="2:22" ht="15" customHeight="1" thickBot="1">
      <c r="B16" s="194" t="s">
        <v>971</v>
      </c>
      <c r="C16" s="195" t="s">
        <v>942</v>
      </c>
      <c r="D16" s="195" t="s">
        <v>970</v>
      </c>
      <c r="E16" s="195" t="s">
        <v>963</v>
      </c>
      <c r="F16" s="196" t="s">
        <v>956</v>
      </c>
      <c r="H16" s="246" t="s">
        <v>968</v>
      </c>
      <c r="I16" s="246"/>
      <c r="J16" s="246"/>
      <c r="K16" s="246"/>
      <c r="L16" s="246"/>
      <c r="M16" s="246"/>
      <c r="O16" s="181">
        <v>10</v>
      </c>
      <c r="P16" s="180" t="s">
        <v>955</v>
      </c>
      <c r="Q16" s="179"/>
      <c r="R16" s="178">
        <v>80</v>
      </c>
      <c r="S16" s="177"/>
      <c r="T16" s="151"/>
      <c r="U16" s="56">
        <v>50</v>
      </c>
      <c r="V16" s="183">
        <v>0.15</v>
      </c>
    </row>
    <row r="17" spans="2:23" ht="15" customHeight="1" thickBot="1">
      <c r="B17" s="7">
        <v>1</v>
      </c>
      <c r="C17" s="149" t="s">
        <v>967</v>
      </c>
      <c r="D17" s="149">
        <v>5</v>
      </c>
      <c r="E17" s="165" t="str">
        <f>HLOOKUP(D17,$I$17:$M$19,2,0)</f>
        <v>회사원</v>
      </c>
      <c r="F17" s="12">
        <f>HLOOKUP(D17,$I$17:$M$19,3,0)</f>
        <v>70</v>
      </c>
      <c r="H17" s="197" t="s">
        <v>966</v>
      </c>
      <c r="I17" s="16">
        <v>1</v>
      </c>
      <c r="J17" s="16">
        <v>2</v>
      </c>
      <c r="K17" s="16">
        <v>3</v>
      </c>
      <c r="L17" s="16">
        <v>4</v>
      </c>
      <c r="M17" s="152">
        <v>5</v>
      </c>
      <c r="O17" s="181">
        <v>11</v>
      </c>
      <c r="P17" s="180" t="s">
        <v>965</v>
      </c>
      <c r="Q17" s="179"/>
      <c r="R17" s="178">
        <v>25</v>
      </c>
      <c r="S17" s="177"/>
      <c r="T17"/>
      <c r="U17" s="67">
        <v>100</v>
      </c>
      <c r="V17" s="182">
        <v>0.2</v>
      </c>
    </row>
    <row r="18" spans="2:23" ht="15" customHeight="1">
      <c r="B18" s="7">
        <v>2</v>
      </c>
      <c r="C18" s="149" t="s">
        <v>964</v>
      </c>
      <c r="D18" s="149">
        <v>1</v>
      </c>
      <c r="E18" s="165" t="str">
        <f t="shared" ref="E18:E22" si="2">HLOOKUP(D18,$I$17:$M$19,2,0)</f>
        <v>학생</v>
      </c>
      <c r="F18" s="12">
        <f t="shared" ref="F18:F22" si="3">HLOOKUP(D18,$I$17:$M$19,3,0)</f>
        <v>100</v>
      </c>
      <c r="H18" s="198" t="s">
        <v>963</v>
      </c>
      <c r="I18" s="149" t="s">
        <v>962</v>
      </c>
      <c r="J18" s="149" t="s">
        <v>961</v>
      </c>
      <c r="K18" s="149" t="s">
        <v>960</v>
      </c>
      <c r="L18" s="149" t="s">
        <v>959</v>
      </c>
      <c r="M18" s="9" t="s">
        <v>958</v>
      </c>
      <c r="O18" s="181">
        <v>12</v>
      </c>
      <c r="P18" s="180" t="s">
        <v>953</v>
      </c>
      <c r="Q18" s="179"/>
      <c r="R18" s="178">
        <v>78</v>
      </c>
      <c r="S18" s="177"/>
      <c r="T18"/>
      <c r="U18"/>
      <c r="V18"/>
    </row>
    <row r="19" spans="2:23" ht="15" customHeight="1" thickBot="1">
      <c r="B19" s="7">
        <v>3</v>
      </c>
      <c r="C19" s="149" t="s">
        <v>957</v>
      </c>
      <c r="D19" s="149">
        <v>3</v>
      </c>
      <c r="E19" s="165" t="str">
        <f t="shared" si="2"/>
        <v>공무원</v>
      </c>
      <c r="F19" s="12">
        <f t="shared" si="3"/>
        <v>20</v>
      </c>
      <c r="H19" s="199" t="s">
        <v>956</v>
      </c>
      <c r="I19" s="18">
        <v>100</v>
      </c>
      <c r="J19" s="18">
        <v>50</v>
      </c>
      <c r="K19" s="18">
        <v>20</v>
      </c>
      <c r="L19" s="18">
        <v>50</v>
      </c>
      <c r="M19" s="150">
        <v>70</v>
      </c>
      <c r="O19" s="181">
        <v>13</v>
      </c>
      <c r="P19" s="180" t="s">
        <v>955</v>
      </c>
      <c r="Q19" s="179"/>
      <c r="R19" s="178">
        <v>132</v>
      </c>
      <c r="S19" s="177"/>
      <c r="T19"/>
      <c r="U19"/>
      <c r="V19"/>
    </row>
    <row r="20" spans="2:23" ht="15" customHeight="1" thickBot="1">
      <c r="B20" s="7">
        <v>4</v>
      </c>
      <c r="C20" s="149" t="s">
        <v>954</v>
      </c>
      <c r="D20" s="149">
        <v>2</v>
      </c>
      <c r="E20" s="165" t="str">
        <f t="shared" si="2"/>
        <v>군인</v>
      </c>
      <c r="F20" s="12">
        <f t="shared" si="3"/>
        <v>50</v>
      </c>
      <c r="O20" s="176">
        <v>14</v>
      </c>
      <c r="P20" s="175" t="s">
        <v>953</v>
      </c>
      <c r="Q20" s="174"/>
      <c r="R20" s="173">
        <v>46</v>
      </c>
      <c r="S20" s="172"/>
      <c r="T20"/>
      <c r="U20"/>
      <c r="V20"/>
    </row>
    <row r="21" spans="2:23" ht="15" customHeight="1">
      <c r="B21" s="7">
        <v>5</v>
      </c>
      <c r="C21" s="149" t="s">
        <v>952</v>
      </c>
      <c r="D21" s="149">
        <v>4</v>
      </c>
      <c r="E21" s="165" t="str">
        <f t="shared" si="2"/>
        <v>교사</v>
      </c>
      <c r="F21" s="12">
        <f t="shared" si="3"/>
        <v>50</v>
      </c>
    </row>
    <row r="22" spans="2:23" ht="15" customHeight="1" thickBot="1">
      <c r="B22" s="25">
        <v>6</v>
      </c>
      <c r="C22" s="18" t="s">
        <v>951</v>
      </c>
      <c r="D22" s="18">
        <v>5</v>
      </c>
      <c r="E22" s="165" t="str">
        <f t="shared" si="2"/>
        <v>회사원</v>
      </c>
      <c r="F22" s="12">
        <f t="shared" si="3"/>
        <v>70</v>
      </c>
    </row>
    <row r="23" spans="2:23" ht="15" customHeight="1">
      <c r="J23" s="38"/>
      <c r="K23" s="171"/>
      <c r="L23" s="171"/>
      <c r="M23" s="171"/>
      <c r="N23" s="38"/>
      <c r="O23" s="38"/>
    </row>
    <row r="24" spans="2:23" ht="15" customHeight="1">
      <c r="B24" s="238" t="s">
        <v>950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00"/>
      <c r="N24" s="38"/>
      <c r="O24" s="240" t="s">
        <v>949</v>
      </c>
      <c r="P24" s="241"/>
      <c r="Q24" s="241"/>
      <c r="R24" s="241"/>
      <c r="S24" s="241"/>
      <c r="T24" s="241"/>
      <c r="U24" s="241"/>
      <c r="V24" s="241"/>
      <c r="W24" s="242"/>
    </row>
    <row r="25" spans="2:23" ht="15" customHeight="1" thickBot="1">
      <c r="B25" s="5" t="s">
        <v>948</v>
      </c>
      <c r="O25" s="151" t="s">
        <v>947</v>
      </c>
      <c r="P25" s="151"/>
      <c r="Q25" s="151"/>
      <c r="R25" s="151"/>
      <c r="S25" s="151"/>
      <c r="T25" s="151"/>
    </row>
    <row r="26" spans="2:23" ht="15" customHeight="1" thickBot="1">
      <c r="B26" s="194" t="s">
        <v>946</v>
      </c>
      <c r="C26" s="195" t="s">
        <v>936</v>
      </c>
      <c r="D26" s="195" t="s">
        <v>931</v>
      </c>
      <c r="E26" s="196" t="s">
        <v>944</v>
      </c>
      <c r="G26" s="246" t="s">
        <v>943</v>
      </c>
      <c r="H26" s="246"/>
      <c r="I26" s="246"/>
      <c r="J26" s="246"/>
      <c r="K26" s="246"/>
      <c r="L26" s="246"/>
      <c r="O26" s="194" t="s">
        <v>942</v>
      </c>
      <c r="P26" s="195" t="s">
        <v>941</v>
      </c>
      <c r="Q26" s="195" t="s">
        <v>940</v>
      </c>
      <c r="R26" s="195" t="s">
        <v>939</v>
      </c>
      <c r="S26" s="195" t="s">
        <v>907</v>
      </c>
      <c r="T26" s="196" t="s">
        <v>933</v>
      </c>
      <c r="V26" s="244" t="s">
        <v>938</v>
      </c>
      <c r="W26" s="244"/>
    </row>
    <row r="27" spans="2:23" ht="15" customHeight="1">
      <c r="B27" s="7" t="s">
        <v>937</v>
      </c>
      <c r="C27" s="166">
        <v>50000</v>
      </c>
      <c r="D27" s="165">
        <f>HLOOKUP(C27,$H$27:$L$28,2,1)</f>
        <v>300</v>
      </c>
      <c r="E27" s="164"/>
      <c r="G27" s="197" t="s">
        <v>936</v>
      </c>
      <c r="H27" s="16">
        <v>0</v>
      </c>
      <c r="I27" s="170">
        <v>10000</v>
      </c>
      <c r="J27" s="170">
        <v>20000</v>
      </c>
      <c r="K27" s="170">
        <v>40000</v>
      </c>
      <c r="L27" s="169">
        <v>80000</v>
      </c>
      <c r="O27" s="56" t="s">
        <v>935</v>
      </c>
      <c r="P27" s="158">
        <v>64</v>
      </c>
      <c r="Q27" s="158">
        <v>77</v>
      </c>
      <c r="R27" s="158">
        <v>50</v>
      </c>
      <c r="S27" s="157"/>
      <c r="T27" s="156"/>
      <c r="V27" s="194" t="s">
        <v>934</v>
      </c>
      <c r="W27" s="196" t="s">
        <v>933</v>
      </c>
    </row>
    <row r="28" spans="2:23" ht="15" customHeight="1" thickBot="1">
      <c r="B28" s="7" t="s">
        <v>932</v>
      </c>
      <c r="C28" s="166">
        <v>10000</v>
      </c>
      <c r="D28" s="165">
        <f t="shared" ref="D28:D32" si="4">HLOOKUP(C28,$H$27:$L$28,2,1)</f>
        <v>100</v>
      </c>
      <c r="E28" s="164"/>
      <c r="G28" s="199" t="s">
        <v>931</v>
      </c>
      <c r="H28" s="18"/>
      <c r="I28" s="168">
        <v>100</v>
      </c>
      <c r="J28" s="168">
        <v>200</v>
      </c>
      <c r="K28" s="168">
        <v>300</v>
      </c>
      <c r="L28" s="167">
        <v>500</v>
      </c>
      <c r="M28" s="38"/>
      <c r="N28" s="38"/>
      <c r="O28" s="56" t="s">
        <v>930</v>
      </c>
      <c r="P28" s="158">
        <v>62</v>
      </c>
      <c r="Q28" s="158">
        <v>82</v>
      </c>
      <c r="R28" s="158">
        <v>70</v>
      </c>
      <c r="S28" s="157"/>
      <c r="T28" s="156"/>
      <c r="V28" s="56">
        <v>0</v>
      </c>
      <c r="W28" s="163" t="s">
        <v>929</v>
      </c>
    </row>
    <row r="29" spans="2:23" ht="15" customHeight="1">
      <c r="B29" s="7" t="s">
        <v>928</v>
      </c>
      <c r="C29" s="166">
        <v>5000</v>
      </c>
      <c r="D29" s="165">
        <f t="shared" si="4"/>
        <v>0</v>
      </c>
      <c r="E29" s="164"/>
      <c r="M29" s="38"/>
      <c r="N29" s="38"/>
      <c r="O29" s="56" t="s">
        <v>927</v>
      </c>
      <c r="P29" s="158">
        <v>84</v>
      </c>
      <c r="Q29" s="158">
        <v>92</v>
      </c>
      <c r="R29" s="158">
        <v>95</v>
      </c>
      <c r="S29" s="157"/>
      <c r="T29" s="156"/>
      <c r="V29" s="56">
        <v>60</v>
      </c>
      <c r="W29" s="163" t="s">
        <v>926</v>
      </c>
    </row>
    <row r="30" spans="2:23" ht="15" customHeight="1">
      <c r="B30" s="7" t="s">
        <v>925</v>
      </c>
      <c r="C30" s="166">
        <v>45000</v>
      </c>
      <c r="D30" s="165">
        <f t="shared" si="4"/>
        <v>300</v>
      </c>
      <c r="E30" s="164"/>
      <c r="O30" s="56" t="s">
        <v>924</v>
      </c>
      <c r="P30" s="158">
        <v>99</v>
      </c>
      <c r="Q30" s="158">
        <v>80</v>
      </c>
      <c r="R30" s="158">
        <v>75</v>
      </c>
      <c r="S30" s="157"/>
      <c r="T30" s="156"/>
      <c r="V30" s="56">
        <v>70</v>
      </c>
      <c r="W30" s="163" t="s">
        <v>923</v>
      </c>
    </row>
    <row r="31" spans="2:23" ht="15" customHeight="1">
      <c r="B31" s="7" t="s">
        <v>922</v>
      </c>
      <c r="C31" s="166">
        <v>15000</v>
      </c>
      <c r="D31" s="165">
        <f t="shared" si="4"/>
        <v>100</v>
      </c>
      <c r="E31" s="164"/>
      <c r="O31" s="56" t="s">
        <v>921</v>
      </c>
      <c r="P31" s="158">
        <v>87</v>
      </c>
      <c r="Q31" s="158">
        <v>87</v>
      </c>
      <c r="R31" s="158">
        <v>54</v>
      </c>
      <c r="S31" s="157"/>
      <c r="T31" s="156"/>
      <c r="V31" s="56">
        <v>80</v>
      </c>
      <c r="W31" s="163" t="s">
        <v>920</v>
      </c>
    </row>
    <row r="32" spans="2:23" ht="15" customHeight="1" thickBot="1">
      <c r="B32" s="25" t="s">
        <v>919</v>
      </c>
      <c r="C32" s="162">
        <v>95000</v>
      </c>
      <c r="D32" s="165">
        <f t="shared" si="4"/>
        <v>500</v>
      </c>
      <c r="E32" s="161"/>
      <c r="O32" s="56" t="s">
        <v>918</v>
      </c>
      <c r="P32" s="158">
        <v>70</v>
      </c>
      <c r="Q32" s="158">
        <v>46</v>
      </c>
      <c r="R32" s="158">
        <v>65</v>
      </c>
      <c r="S32" s="157"/>
      <c r="T32" s="156"/>
      <c r="V32" s="67">
        <v>90</v>
      </c>
      <c r="W32" s="160" t="s">
        <v>917</v>
      </c>
    </row>
    <row r="33" spans="2:20" ht="15" customHeight="1">
      <c r="B33" s="159"/>
      <c r="O33" s="56" t="s">
        <v>916</v>
      </c>
      <c r="P33" s="158">
        <v>91</v>
      </c>
      <c r="Q33" s="158">
        <v>98</v>
      </c>
      <c r="R33" s="158">
        <v>85</v>
      </c>
      <c r="S33" s="157"/>
      <c r="T33" s="156"/>
    </row>
    <row r="34" spans="2:20" ht="15" customHeight="1">
      <c r="B34" s="238" t="s">
        <v>915</v>
      </c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45"/>
      <c r="O34" s="56" t="s">
        <v>914</v>
      </c>
      <c r="P34" s="158">
        <v>70</v>
      </c>
      <c r="Q34" s="158">
        <v>90</v>
      </c>
      <c r="R34" s="158">
        <v>85</v>
      </c>
      <c r="S34" s="157"/>
      <c r="T34" s="156"/>
    </row>
    <row r="35" spans="2:20" ht="15" customHeight="1" thickBot="1">
      <c r="B35" s="5" t="s">
        <v>913</v>
      </c>
      <c r="O35" s="56" t="s">
        <v>912</v>
      </c>
      <c r="P35" s="158">
        <v>90</v>
      </c>
      <c r="Q35" s="158">
        <v>90</v>
      </c>
      <c r="R35" s="158">
        <v>88</v>
      </c>
      <c r="S35" s="157"/>
      <c r="T35" s="156"/>
    </row>
    <row r="36" spans="2:20" ht="15" customHeight="1" thickBot="1">
      <c r="B36" s="194" t="s">
        <v>911</v>
      </c>
      <c r="C36" s="195" t="s">
        <v>910</v>
      </c>
      <c r="D36" s="195" t="s">
        <v>909</v>
      </c>
      <c r="E36" s="195" t="s">
        <v>908</v>
      </c>
      <c r="F36" s="195" t="s">
        <v>907</v>
      </c>
      <c r="G36" s="196" t="s">
        <v>900</v>
      </c>
      <c r="I36" s="246" t="s">
        <v>905</v>
      </c>
      <c r="J36" s="246"/>
      <c r="K36" s="246"/>
      <c r="L36" s="246"/>
      <c r="M36" s="246"/>
      <c r="O36" s="67" t="s">
        <v>904</v>
      </c>
      <c r="P36" s="155">
        <v>49</v>
      </c>
      <c r="Q36" s="155">
        <v>51</v>
      </c>
      <c r="R36" s="155">
        <v>94</v>
      </c>
      <c r="S36" s="154"/>
      <c r="T36" s="153"/>
    </row>
    <row r="37" spans="2:20" ht="15" customHeight="1">
      <c r="B37" s="7" t="s">
        <v>903</v>
      </c>
      <c r="C37" s="149">
        <v>67</v>
      </c>
      <c r="D37" s="149">
        <v>47</v>
      </c>
      <c r="E37" s="149">
        <v>61</v>
      </c>
      <c r="F37" s="148"/>
      <c r="G37" s="12"/>
      <c r="I37" s="197" t="s">
        <v>902</v>
      </c>
      <c r="J37" s="16">
        <v>0</v>
      </c>
      <c r="K37" s="16">
        <v>70</v>
      </c>
      <c r="L37" s="16">
        <v>80</v>
      </c>
      <c r="M37" s="152">
        <v>90</v>
      </c>
      <c r="O37" s="151"/>
      <c r="P37" s="151"/>
      <c r="Q37" s="151"/>
      <c r="R37" s="151"/>
      <c r="S37" s="151"/>
      <c r="T37" s="151"/>
    </row>
    <row r="38" spans="2:20" ht="15" customHeight="1" thickBot="1">
      <c r="B38" s="7" t="s">
        <v>901</v>
      </c>
      <c r="C38" s="149">
        <v>80</v>
      </c>
      <c r="D38" s="149">
        <v>90</v>
      </c>
      <c r="E38" s="149">
        <v>56</v>
      </c>
      <c r="F38" s="148"/>
      <c r="G38" s="12"/>
      <c r="I38" s="199" t="s">
        <v>900</v>
      </c>
      <c r="J38" s="18" t="s">
        <v>899</v>
      </c>
      <c r="K38" s="18" t="s">
        <v>898</v>
      </c>
      <c r="L38" s="18" t="s">
        <v>897</v>
      </c>
      <c r="M38" s="150" t="s">
        <v>896</v>
      </c>
    </row>
    <row r="39" spans="2:20" ht="15" customHeight="1">
      <c r="B39" s="7" t="s">
        <v>895</v>
      </c>
      <c r="C39" s="149">
        <v>78</v>
      </c>
      <c r="D39" s="149">
        <v>90</v>
      </c>
      <c r="E39" s="149">
        <v>78</v>
      </c>
      <c r="F39" s="148"/>
      <c r="G39" s="12"/>
    </row>
    <row r="40" spans="2:20" ht="15" customHeight="1">
      <c r="B40" s="7" t="s">
        <v>894</v>
      </c>
      <c r="C40" s="149">
        <v>34</v>
      </c>
      <c r="D40" s="149">
        <v>56</v>
      </c>
      <c r="E40" s="149">
        <v>65</v>
      </c>
      <c r="F40" s="148"/>
      <c r="G40" s="12"/>
    </row>
    <row r="41" spans="2:20" ht="15" customHeight="1">
      <c r="B41" s="7" t="s">
        <v>893</v>
      </c>
      <c r="C41" s="149">
        <v>87</v>
      </c>
      <c r="D41" s="149">
        <v>90</v>
      </c>
      <c r="E41" s="149">
        <v>100</v>
      </c>
      <c r="F41" s="148"/>
      <c r="G41" s="12"/>
    </row>
    <row r="42" spans="2:20" ht="15" customHeight="1">
      <c r="B42" s="7" t="s">
        <v>892</v>
      </c>
      <c r="C42" s="149">
        <v>65</v>
      </c>
      <c r="D42" s="149">
        <v>54</v>
      </c>
      <c r="E42" s="149">
        <v>45</v>
      </c>
      <c r="F42" s="148"/>
      <c r="G42" s="12"/>
    </row>
    <row r="43" spans="2:20" ht="15" customHeight="1" thickBot="1">
      <c r="B43" s="25" t="s">
        <v>891</v>
      </c>
      <c r="C43" s="18">
        <v>80</v>
      </c>
      <c r="D43" s="18">
        <v>70</v>
      </c>
      <c r="E43" s="18">
        <v>60</v>
      </c>
      <c r="F43" s="147"/>
      <c r="G43" s="42"/>
    </row>
  </sheetData>
  <mergeCells count="15">
    <mergeCell ref="B34:M34"/>
    <mergeCell ref="I36:M36"/>
    <mergeCell ref="U12:V12"/>
    <mergeCell ref="B14:M14"/>
    <mergeCell ref="H16:M16"/>
    <mergeCell ref="B24:L24"/>
    <mergeCell ref="O24:W24"/>
    <mergeCell ref="G26:L26"/>
    <mergeCell ref="V26:W26"/>
    <mergeCell ref="B2:C2"/>
    <mergeCell ref="D2:G2"/>
    <mergeCell ref="B4:J4"/>
    <mergeCell ref="O4:V4"/>
    <mergeCell ref="H6:J6"/>
    <mergeCell ref="U6:V6"/>
  </mergeCells>
  <phoneticPr fontId="5" type="noConversion"/>
  <pageMargins left="0.75" right="0.75" top="0.81" bottom="0.63" header="0.5" footer="0.5"/>
  <pageSetup paperSize="9" scale="89" pageOrder="overThenDown" orientation="portrait" horizontalDpi="300" verticalDpi="300" r:id="rId1"/>
  <headerFooter alignWithMargins="0">
    <oddHeader>&amp;L&amp;A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P30"/>
  <sheetViews>
    <sheetView zoomScale="85" zoomScaleNormal="85" workbookViewId="0">
      <selection activeCell="U1" sqref="U1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42">
      <c r="B2" s="87" t="s">
        <v>172</v>
      </c>
      <c r="C2" s="88" t="s">
        <v>173</v>
      </c>
      <c r="D2" s="88" t="s">
        <v>174</v>
      </c>
      <c r="E2" s="89">
        <v>42432</v>
      </c>
      <c r="F2" s="89">
        <v>42439</v>
      </c>
      <c r="G2" s="89">
        <v>42446</v>
      </c>
      <c r="H2" s="89">
        <v>42453</v>
      </c>
      <c r="I2" s="89">
        <v>42460</v>
      </c>
      <c r="J2" s="89">
        <v>42467</v>
      </c>
      <c r="K2" s="89">
        <v>42474</v>
      </c>
      <c r="L2" s="89">
        <v>42481</v>
      </c>
      <c r="M2" s="89">
        <v>42488</v>
      </c>
      <c r="N2" s="89">
        <v>42495</v>
      </c>
      <c r="O2" s="89">
        <v>42502</v>
      </c>
      <c r="P2" s="89">
        <v>42509</v>
      </c>
      <c r="Q2" s="89">
        <v>42516</v>
      </c>
      <c r="R2" s="89">
        <v>42523</v>
      </c>
      <c r="S2" s="89">
        <v>42530</v>
      </c>
      <c r="T2" s="90" t="s">
        <v>175</v>
      </c>
      <c r="V2" s="112" t="s">
        <v>1010</v>
      </c>
      <c r="X2" s="87" t="s">
        <v>172</v>
      </c>
      <c r="Y2" s="88" t="s">
        <v>173</v>
      </c>
      <c r="Z2" s="88" t="s">
        <v>174</v>
      </c>
      <c r="AA2" s="89">
        <v>42432</v>
      </c>
      <c r="AB2" s="89">
        <v>42439</v>
      </c>
      <c r="AC2" s="89">
        <v>42446</v>
      </c>
      <c r="AD2" s="89">
        <v>42453</v>
      </c>
      <c r="AE2" s="89">
        <v>42460</v>
      </c>
      <c r="AF2" s="89">
        <v>42467</v>
      </c>
      <c r="AG2" s="89">
        <v>42474</v>
      </c>
      <c r="AH2" s="89">
        <v>42481</v>
      </c>
      <c r="AI2" s="89">
        <v>42488</v>
      </c>
      <c r="AJ2" s="89">
        <v>42495</v>
      </c>
      <c r="AK2" s="89">
        <v>42502</v>
      </c>
      <c r="AL2" s="89">
        <v>42509</v>
      </c>
      <c r="AM2" s="89">
        <v>42516</v>
      </c>
      <c r="AN2" s="89">
        <v>42523</v>
      </c>
      <c r="AO2" s="89">
        <v>42530</v>
      </c>
      <c r="AP2" s="90" t="s">
        <v>175</v>
      </c>
    </row>
    <row r="3" spans="2:42">
      <c r="B3" s="91">
        <v>1</v>
      </c>
      <c r="C3" s="92" t="s">
        <v>178</v>
      </c>
      <c r="D3" s="91" t="s">
        <v>211</v>
      </c>
      <c r="E3" s="93" t="s">
        <v>176</v>
      </c>
      <c r="F3" s="93" t="s">
        <v>176</v>
      </c>
      <c r="G3" s="93" t="s">
        <v>176</v>
      </c>
      <c r="H3" s="93" t="s">
        <v>176</v>
      </c>
      <c r="I3" s="93" t="s">
        <v>176</v>
      </c>
      <c r="J3" s="93" t="s">
        <v>176</v>
      </c>
      <c r="K3" s="93" t="s">
        <v>176</v>
      </c>
      <c r="L3" s="93" t="s">
        <v>176</v>
      </c>
      <c r="M3" s="93" t="s">
        <v>176</v>
      </c>
      <c r="N3" s="93" t="s">
        <v>176</v>
      </c>
      <c r="O3" s="93" t="s">
        <v>176</v>
      </c>
      <c r="P3" s="93" t="s">
        <v>176</v>
      </c>
      <c r="Q3" s="93" t="s">
        <v>176</v>
      </c>
      <c r="R3" s="93" t="s">
        <v>176</v>
      </c>
      <c r="S3" s="93" t="s">
        <v>176</v>
      </c>
      <c r="T3" s="94">
        <f t="shared" ref="T3:T30" si="0">COUNTA(E3:S3)</f>
        <v>15</v>
      </c>
      <c r="V3" t="b">
        <f>OR(T3&lt;MEDIAN($T$3:$T$30),ISBLANK(S3))</f>
        <v>0</v>
      </c>
      <c r="X3" s="95">
        <v>1</v>
      </c>
      <c r="Y3" s="96" t="s">
        <v>178</v>
      </c>
      <c r="Z3" s="97" t="s">
        <v>213</v>
      </c>
      <c r="AA3" s="93" t="s">
        <v>176</v>
      </c>
      <c r="AB3" s="93" t="s">
        <v>176</v>
      </c>
      <c r="AC3" s="93"/>
      <c r="AD3" s="93" t="s">
        <v>176</v>
      </c>
      <c r="AE3" s="93" t="s">
        <v>176</v>
      </c>
      <c r="AF3" s="93" t="s">
        <v>176</v>
      </c>
      <c r="AG3" s="93" t="s">
        <v>176</v>
      </c>
      <c r="AH3" s="93" t="s">
        <v>176</v>
      </c>
      <c r="AI3" s="93"/>
      <c r="AJ3" s="93" t="s">
        <v>176</v>
      </c>
      <c r="AK3" s="93" t="s">
        <v>176</v>
      </c>
      <c r="AL3" s="93" t="s">
        <v>176</v>
      </c>
      <c r="AM3" s="93" t="s">
        <v>176</v>
      </c>
      <c r="AN3" s="93" t="s">
        <v>176</v>
      </c>
      <c r="AO3" s="93" t="s">
        <v>176</v>
      </c>
      <c r="AP3" s="94">
        <v>13</v>
      </c>
    </row>
    <row r="4" spans="2:42">
      <c r="B4" s="95">
        <v>1</v>
      </c>
      <c r="C4" s="96" t="s">
        <v>178</v>
      </c>
      <c r="D4" s="97" t="s">
        <v>213</v>
      </c>
      <c r="E4" s="93" t="s">
        <v>176</v>
      </c>
      <c r="F4" s="93" t="s">
        <v>176</v>
      </c>
      <c r="G4" s="93"/>
      <c r="H4" s="93" t="s">
        <v>176</v>
      </c>
      <c r="I4" s="93" t="s">
        <v>176</v>
      </c>
      <c r="J4" s="93" t="s">
        <v>176</v>
      </c>
      <c r="K4" s="93" t="s">
        <v>176</v>
      </c>
      <c r="L4" s="93" t="s">
        <v>176</v>
      </c>
      <c r="M4" s="93"/>
      <c r="N4" s="93" t="s">
        <v>176</v>
      </c>
      <c r="O4" s="93" t="s">
        <v>176</v>
      </c>
      <c r="P4" s="93" t="s">
        <v>176</v>
      </c>
      <c r="Q4" s="93" t="s">
        <v>176</v>
      </c>
      <c r="R4" s="93" t="s">
        <v>176</v>
      </c>
      <c r="S4" s="93" t="s">
        <v>176</v>
      </c>
      <c r="T4" s="94">
        <f t="shared" si="0"/>
        <v>13</v>
      </c>
      <c r="X4" s="91">
        <v>1</v>
      </c>
      <c r="Y4" s="92" t="s">
        <v>178</v>
      </c>
      <c r="Z4" s="91" t="s">
        <v>179</v>
      </c>
      <c r="AA4" s="93"/>
      <c r="AB4" s="93" t="s">
        <v>176</v>
      </c>
      <c r="AC4" s="93" t="s">
        <v>176</v>
      </c>
      <c r="AD4" s="93" t="s">
        <v>176</v>
      </c>
      <c r="AE4" s="93" t="s">
        <v>176</v>
      </c>
      <c r="AF4" s="93" t="s">
        <v>176</v>
      </c>
      <c r="AG4" s="93" t="s">
        <v>176</v>
      </c>
      <c r="AH4" s="93" t="s">
        <v>176</v>
      </c>
      <c r="AI4" s="93" t="s">
        <v>176</v>
      </c>
      <c r="AJ4" s="93" t="s">
        <v>176</v>
      </c>
      <c r="AK4" s="93"/>
      <c r="AL4" s="93" t="s">
        <v>176</v>
      </c>
      <c r="AM4" s="93" t="s">
        <v>176</v>
      </c>
      <c r="AN4" s="93"/>
      <c r="AO4" s="93" t="s">
        <v>176</v>
      </c>
      <c r="AP4" s="94">
        <v>12</v>
      </c>
    </row>
    <row r="5" spans="2:42">
      <c r="B5" s="91">
        <v>1</v>
      </c>
      <c r="C5" s="92" t="s">
        <v>178</v>
      </c>
      <c r="D5" s="91" t="s">
        <v>179</v>
      </c>
      <c r="E5" s="93"/>
      <c r="F5" s="93" t="s">
        <v>176</v>
      </c>
      <c r="G5" s="93" t="s">
        <v>176</v>
      </c>
      <c r="H5" s="93" t="s">
        <v>176</v>
      </c>
      <c r="I5" s="93" t="s">
        <v>176</v>
      </c>
      <c r="J5" s="93" t="s">
        <v>176</v>
      </c>
      <c r="K5" s="93" t="s">
        <v>176</v>
      </c>
      <c r="L5" s="93" t="s">
        <v>176</v>
      </c>
      <c r="M5" s="93" t="s">
        <v>176</v>
      </c>
      <c r="N5" s="93" t="s">
        <v>176</v>
      </c>
      <c r="O5" s="93"/>
      <c r="P5" s="93" t="s">
        <v>176</v>
      </c>
      <c r="Q5" s="93" t="s">
        <v>176</v>
      </c>
      <c r="R5" s="93"/>
      <c r="S5" s="93" t="s">
        <v>176</v>
      </c>
      <c r="T5" s="94">
        <f t="shared" si="0"/>
        <v>12</v>
      </c>
      <c r="X5" s="98">
        <v>1</v>
      </c>
      <c r="Y5" s="99" t="s">
        <v>180</v>
      </c>
      <c r="Z5" s="98" t="s">
        <v>183</v>
      </c>
      <c r="AA5" s="93" t="s">
        <v>176</v>
      </c>
      <c r="AB5" s="93" t="s">
        <v>176</v>
      </c>
      <c r="AC5" s="93" t="s">
        <v>176</v>
      </c>
      <c r="AD5" s="93" t="s">
        <v>176</v>
      </c>
      <c r="AE5" s="93" t="s">
        <v>176</v>
      </c>
      <c r="AF5" s="93" t="s">
        <v>176</v>
      </c>
      <c r="AG5" s="93"/>
      <c r="AH5" s="93"/>
      <c r="AI5" s="93" t="s">
        <v>176</v>
      </c>
      <c r="AJ5" s="93" t="s">
        <v>176</v>
      </c>
      <c r="AK5" s="93" t="s">
        <v>176</v>
      </c>
      <c r="AL5" s="93" t="s">
        <v>176</v>
      </c>
      <c r="AM5" s="93" t="s">
        <v>176</v>
      </c>
      <c r="AN5" s="93" t="s">
        <v>176</v>
      </c>
      <c r="AO5" s="93" t="s">
        <v>176</v>
      </c>
      <c r="AP5" s="94">
        <v>13</v>
      </c>
    </row>
    <row r="6" spans="2:42">
      <c r="B6" s="98">
        <v>1</v>
      </c>
      <c r="C6" s="99" t="s">
        <v>180</v>
      </c>
      <c r="D6" s="100" t="s">
        <v>181</v>
      </c>
      <c r="E6" s="93" t="s">
        <v>176</v>
      </c>
      <c r="F6" s="93" t="s">
        <v>176</v>
      </c>
      <c r="G6" s="93" t="s">
        <v>176</v>
      </c>
      <c r="H6" s="93" t="s">
        <v>176</v>
      </c>
      <c r="I6" s="93" t="s">
        <v>176</v>
      </c>
      <c r="J6" s="93" t="s">
        <v>176</v>
      </c>
      <c r="K6" s="93" t="s">
        <v>176</v>
      </c>
      <c r="L6" s="93" t="s">
        <v>176</v>
      </c>
      <c r="M6" s="93" t="s">
        <v>176</v>
      </c>
      <c r="N6" s="93" t="s">
        <v>176</v>
      </c>
      <c r="O6" s="93" t="s">
        <v>176</v>
      </c>
      <c r="P6" s="93" t="s">
        <v>176</v>
      </c>
      <c r="Q6" s="93" t="s">
        <v>176</v>
      </c>
      <c r="R6" s="93" t="s">
        <v>176</v>
      </c>
      <c r="S6" s="93" t="s">
        <v>176</v>
      </c>
      <c r="T6" s="94">
        <f t="shared" si="0"/>
        <v>15</v>
      </c>
      <c r="X6" s="99">
        <v>1</v>
      </c>
      <c r="Y6" s="99" t="s">
        <v>180</v>
      </c>
      <c r="Z6" s="98" t="s">
        <v>184</v>
      </c>
      <c r="AA6" s="93"/>
      <c r="AB6" s="93" t="s">
        <v>176</v>
      </c>
      <c r="AC6" s="93" t="s">
        <v>176</v>
      </c>
      <c r="AD6" s="93" t="s">
        <v>176</v>
      </c>
      <c r="AE6" s="93"/>
      <c r="AF6" s="93" t="s">
        <v>176</v>
      </c>
      <c r="AG6" s="93" t="s">
        <v>176</v>
      </c>
      <c r="AH6" s="93" t="s">
        <v>176</v>
      </c>
      <c r="AI6" s="93" t="s">
        <v>176</v>
      </c>
      <c r="AJ6" s="93" t="s">
        <v>176</v>
      </c>
      <c r="AK6" s="93"/>
      <c r="AL6" s="93" t="s">
        <v>176</v>
      </c>
      <c r="AM6" s="93" t="s">
        <v>176</v>
      </c>
      <c r="AN6" s="93"/>
      <c r="AO6" s="93" t="s">
        <v>176</v>
      </c>
      <c r="AP6" s="94">
        <v>11</v>
      </c>
    </row>
    <row r="7" spans="2:42">
      <c r="B7" s="98">
        <v>1</v>
      </c>
      <c r="C7" s="99" t="s">
        <v>180</v>
      </c>
      <c r="D7" s="98" t="s">
        <v>182</v>
      </c>
      <c r="E7" s="93"/>
      <c r="F7" s="93" t="s">
        <v>176</v>
      </c>
      <c r="G7" s="93" t="s">
        <v>176</v>
      </c>
      <c r="H7" s="93" t="s">
        <v>176</v>
      </c>
      <c r="I7" s="93" t="s">
        <v>176</v>
      </c>
      <c r="J7" s="93" t="s">
        <v>176</v>
      </c>
      <c r="K7" s="93" t="s">
        <v>176</v>
      </c>
      <c r="L7" s="93" t="s">
        <v>176</v>
      </c>
      <c r="M7" s="93" t="s">
        <v>176</v>
      </c>
      <c r="N7" s="93" t="s">
        <v>176</v>
      </c>
      <c r="O7" s="93" t="s">
        <v>176</v>
      </c>
      <c r="P7" s="93" t="s">
        <v>176</v>
      </c>
      <c r="Q7" s="93" t="s">
        <v>176</v>
      </c>
      <c r="R7" s="93" t="s">
        <v>176</v>
      </c>
      <c r="S7" s="93" t="s">
        <v>176</v>
      </c>
      <c r="T7" s="94">
        <f t="shared" si="0"/>
        <v>14</v>
      </c>
      <c r="X7" s="101">
        <v>1</v>
      </c>
      <c r="Y7" s="101" t="s">
        <v>185</v>
      </c>
      <c r="Z7" s="101" t="s">
        <v>187</v>
      </c>
      <c r="AA7" s="93" t="s">
        <v>176</v>
      </c>
      <c r="AB7" s="93" t="s">
        <v>176</v>
      </c>
      <c r="AC7" s="93" t="s">
        <v>176</v>
      </c>
      <c r="AD7" s="93"/>
      <c r="AE7" s="93" t="s">
        <v>176</v>
      </c>
      <c r="AF7" s="93"/>
      <c r="AG7" s="93"/>
      <c r="AH7" s="93"/>
      <c r="AI7" s="93" t="s">
        <v>176</v>
      </c>
      <c r="AJ7" s="93"/>
      <c r="AK7" s="93" t="s">
        <v>176</v>
      </c>
      <c r="AL7" s="93" t="s">
        <v>176</v>
      </c>
      <c r="AM7" s="93" t="s">
        <v>176</v>
      </c>
      <c r="AN7" s="93" t="s">
        <v>176</v>
      </c>
      <c r="AO7" s="93" t="s">
        <v>176</v>
      </c>
      <c r="AP7" s="94">
        <v>10</v>
      </c>
    </row>
    <row r="8" spans="2:42">
      <c r="B8" s="98">
        <v>1</v>
      </c>
      <c r="C8" s="99" t="s">
        <v>180</v>
      </c>
      <c r="D8" s="98" t="s">
        <v>183</v>
      </c>
      <c r="E8" s="93" t="s">
        <v>176</v>
      </c>
      <c r="F8" s="93" t="s">
        <v>176</v>
      </c>
      <c r="G8" s="93" t="s">
        <v>176</v>
      </c>
      <c r="H8" s="93" t="s">
        <v>176</v>
      </c>
      <c r="I8" s="93" t="s">
        <v>176</v>
      </c>
      <c r="J8" s="93" t="s">
        <v>176</v>
      </c>
      <c r="K8" s="93"/>
      <c r="L8" s="93"/>
      <c r="M8" s="93" t="s">
        <v>176</v>
      </c>
      <c r="N8" s="93" t="s">
        <v>176</v>
      </c>
      <c r="O8" s="93" t="s">
        <v>176</v>
      </c>
      <c r="P8" s="93" t="s">
        <v>176</v>
      </c>
      <c r="Q8" s="93" t="s">
        <v>176</v>
      </c>
      <c r="R8" s="93" t="s">
        <v>176</v>
      </c>
      <c r="S8" s="93" t="s">
        <v>176</v>
      </c>
      <c r="T8" s="94">
        <f t="shared" si="0"/>
        <v>13</v>
      </c>
      <c r="X8" s="98">
        <v>2</v>
      </c>
      <c r="Y8" s="99" t="s">
        <v>188</v>
      </c>
      <c r="Z8" s="98" t="s">
        <v>190</v>
      </c>
      <c r="AA8" s="93" t="s">
        <v>176</v>
      </c>
      <c r="AB8" s="93" t="s">
        <v>176</v>
      </c>
      <c r="AC8" s="93" t="s">
        <v>176</v>
      </c>
      <c r="AD8" s="93" t="s">
        <v>176</v>
      </c>
      <c r="AE8" s="93" t="s">
        <v>176</v>
      </c>
      <c r="AF8" s="93"/>
      <c r="AG8" s="93" t="s">
        <v>176</v>
      </c>
      <c r="AH8" s="93" t="s">
        <v>176</v>
      </c>
      <c r="AI8" s="93" t="s">
        <v>176</v>
      </c>
      <c r="AJ8" s="93" t="s">
        <v>176</v>
      </c>
      <c r="AK8" s="93" t="s">
        <v>176</v>
      </c>
      <c r="AL8" s="93" t="s">
        <v>176</v>
      </c>
      <c r="AM8" s="93" t="s">
        <v>176</v>
      </c>
      <c r="AN8" s="93" t="s">
        <v>176</v>
      </c>
      <c r="AO8" s="93"/>
      <c r="AP8" s="94">
        <v>13</v>
      </c>
    </row>
    <row r="9" spans="2:42">
      <c r="B9" s="99">
        <v>1</v>
      </c>
      <c r="C9" s="99" t="s">
        <v>180</v>
      </c>
      <c r="D9" s="98" t="s">
        <v>184</v>
      </c>
      <c r="E9" s="93"/>
      <c r="F9" s="93" t="s">
        <v>176</v>
      </c>
      <c r="G9" s="93" t="s">
        <v>176</v>
      </c>
      <c r="H9" s="93" t="s">
        <v>176</v>
      </c>
      <c r="I9" s="93"/>
      <c r="J9" s="93" t="s">
        <v>176</v>
      </c>
      <c r="K9" s="93" t="s">
        <v>176</v>
      </c>
      <c r="L9" s="93" t="s">
        <v>176</v>
      </c>
      <c r="M9" s="93" t="s">
        <v>176</v>
      </c>
      <c r="N9" s="93" t="s">
        <v>176</v>
      </c>
      <c r="O9" s="93"/>
      <c r="P9" s="93" t="s">
        <v>176</v>
      </c>
      <c r="Q9" s="93" t="s">
        <v>176</v>
      </c>
      <c r="R9" s="93"/>
      <c r="S9" s="93" t="s">
        <v>176</v>
      </c>
      <c r="T9" s="94">
        <f t="shared" si="0"/>
        <v>11</v>
      </c>
      <c r="X9" s="91">
        <v>2</v>
      </c>
      <c r="Y9" s="103" t="s">
        <v>191</v>
      </c>
      <c r="Z9" s="91" t="s">
        <v>194</v>
      </c>
      <c r="AA9" s="93" t="s">
        <v>176</v>
      </c>
      <c r="AB9" s="93" t="s">
        <v>176</v>
      </c>
      <c r="AC9" s="93" t="s">
        <v>176</v>
      </c>
      <c r="AD9" s="93" t="s">
        <v>176</v>
      </c>
      <c r="AE9" s="93" t="s">
        <v>176</v>
      </c>
      <c r="AF9" s="93" t="s">
        <v>176</v>
      </c>
      <c r="AG9" s="93" t="s">
        <v>176</v>
      </c>
      <c r="AH9" s="93" t="s">
        <v>176</v>
      </c>
      <c r="AI9" s="93" t="s">
        <v>176</v>
      </c>
      <c r="AJ9" s="93" t="s">
        <v>176</v>
      </c>
      <c r="AK9" s="93" t="s">
        <v>176</v>
      </c>
      <c r="AL9" s="93"/>
      <c r="AM9" s="93" t="s">
        <v>176</v>
      </c>
      <c r="AN9" s="93" t="s">
        <v>176</v>
      </c>
      <c r="AO9" s="93"/>
      <c r="AP9" s="94">
        <v>13</v>
      </c>
    </row>
    <row r="10" spans="2:42">
      <c r="B10" s="101">
        <v>1</v>
      </c>
      <c r="C10" s="101" t="s">
        <v>185</v>
      </c>
      <c r="D10" s="101" t="s">
        <v>186</v>
      </c>
      <c r="E10" s="93" t="s">
        <v>176</v>
      </c>
      <c r="F10" s="93" t="s">
        <v>176</v>
      </c>
      <c r="G10" s="93" t="s">
        <v>176</v>
      </c>
      <c r="H10" s="93" t="s">
        <v>176</v>
      </c>
      <c r="I10" s="93" t="s">
        <v>176</v>
      </c>
      <c r="J10" s="93" t="s">
        <v>176</v>
      </c>
      <c r="K10" s="93" t="s">
        <v>176</v>
      </c>
      <c r="L10" s="93" t="s">
        <v>176</v>
      </c>
      <c r="M10" s="93" t="s">
        <v>176</v>
      </c>
      <c r="N10" s="93" t="s">
        <v>176</v>
      </c>
      <c r="O10" s="93" t="s">
        <v>176</v>
      </c>
      <c r="P10" s="93" t="s">
        <v>176</v>
      </c>
      <c r="Q10" s="93" t="s">
        <v>176</v>
      </c>
      <c r="R10" s="93" t="s">
        <v>176</v>
      </c>
      <c r="S10" s="93" t="s">
        <v>176</v>
      </c>
      <c r="T10" s="94">
        <f t="shared" si="0"/>
        <v>15</v>
      </c>
      <c r="X10" s="91">
        <v>2</v>
      </c>
      <c r="Y10" s="103" t="s">
        <v>191</v>
      </c>
      <c r="Z10" s="91" t="s">
        <v>195</v>
      </c>
      <c r="AA10" s="93" t="s">
        <v>176</v>
      </c>
      <c r="AB10" s="93" t="s">
        <v>176</v>
      </c>
      <c r="AC10" s="93" t="s">
        <v>176</v>
      </c>
      <c r="AD10" s="93" t="s">
        <v>176</v>
      </c>
      <c r="AE10" s="93" t="s">
        <v>176</v>
      </c>
      <c r="AF10" s="93"/>
      <c r="AG10" s="93" t="s">
        <v>176</v>
      </c>
      <c r="AH10" s="93" t="s">
        <v>176</v>
      </c>
      <c r="AI10" s="93"/>
      <c r="AJ10" s="93" t="s">
        <v>176</v>
      </c>
      <c r="AK10" s="93" t="s">
        <v>176</v>
      </c>
      <c r="AL10" s="93" t="s">
        <v>176</v>
      </c>
      <c r="AM10" s="93" t="s">
        <v>176</v>
      </c>
      <c r="AN10" s="93" t="s">
        <v>176</v>
      </c>
      <c r="AO10" s="93"/>
      <c r="AP10" s="94">
        <v>12</v>
      </c>
    </row>
    <row r="11" spans="2:42">
      <c r="B11" s="101">
        <v>1</v>
      </c>
      <c r="C11" s="101" t="s">
        <v>185</v>
      </c>
      <c r="D11" s="101" t="s">
        <v>216</v>
      </c>
      <c r="E11" s="93" t="s">
        <v>176</v>
      </c>
      <c r="F11" s="93" t="s">
        <v>176</v>
      </c>
      <c r="G11" s="93" t="s">
        <v>176</v>
      </c>
      <c r="H11" s="93" t="s">
        <v>176</v>
      </c>
      <c r="I11" s="93" t="s">
        <v>176</v>
      </c>
      <c r="J11" s="93" t="s">
        <v>176</v>
      </c>
      <c r="K11" s="93" t="s">
        <v>176</v>
      </c>
      <c r="L11" s="93" t="s">
        <v>176</v>
      </c>
      <c r="M11" s="93" t="s">
        <v>176</v>
      </c>
      <c r="N11" s="93" t="s">
        <v>176</v>
      </c>
      <c r="O11" s="93" t="s">
        <v>176</v>
      </c>
      <c r="P11" s="93" t="s">
        <v>176</v>
      </c>
      <c r="Q11" s="93" t="s">
        <v>176</v>
      </c>
      <c r="R11" s="93" t="s">
        <v>176</v>
      </c>
      <c r="S11" s="93" t="s">
        <v>176</v>
      </c>
      <c r="T11" s="94">
        <f t="shared" si="0"/>
        <v>15</v>
      </c>
      <c r="X11" s="101">
        <v>2</v>
      </c>
      <c r="Y11" s="104" t="s">
        <v>196</v>
      </c>
      <c r="Z11" s="101" t="s">
        <v>200</v>
      </c>
      <c r="AA11" s="93" t="s">
        <v>176</v>
      </c>
      <c r="AB11" s="93" t="s">
        <v>176</v>
      </c>
      <c r="AC11" s="93"/>
      <c r="AD11" s="93" t="s">
        <v>176</v>
      </c>
      <c r="AE11" s="93"/>
      <c r="AF11" s="93"/>
      <c r="AG11" s="93" t="s">
        <v>176</v>
      </c>
      <c r="AH11" s="93" t="s">
        <v>176</v>
      </c>
      <c r="AI11" s="93" t="s">
        <v>176</v>
      </c>
      <c r="AJ11" s="93" t="s">
        <v>176</v>
      </c>
      <c r="AK11" s="93" t="s">
        <v>176</v>
      </c>
      <c r="AL11" s="93" t="s">
        <v>176</v>
      </c>
      <c r="AM11" s="93" t="s">
        <v>176</v>
      </c>
      <c r="AN11" s="93" t="s">
        <v>176</v>
      </c>
      <c r="AO11" s="93" t="s">
        <v>176</v>
      </c>
      <c r="AP11" s="94">
        <v>12</v>
      </c>
    </row>
    <row r="12" spans="2:42">
      <c r="B12" s="101">
        <v>1</v>
      </c>
      <c r="C12" s="101" t="s">
        <v>185</v>
      </c>
      <c r="D12" s="101" t="s">
        <v>187</v>
      </c>
      <c r="E12" s="93" t="s">
        <v>176</v>
      </c>
      <c r="F12" s="93" t="s">
        <v>176</v>
      </c>
      <c r="G12" s="93" t="s">
        <v>176</v>
      </c>
      <c r="H12" s="93"/>
      <c r="I12" s="93" t="s">
        <v>176</v>
      </c>
      <c r="J12" s="93"/>
      <c r="K12" s="93"/>
      <c r="L12" s="93"/>
      <c r="M12" s="93" t="s">
        <v>176</v>
      </c>
      <c r="N12" s="93"/>
      <c r="O12" s="93" t="s">
        <v>176</v>
      </c>
      <c r="P12" s="93" t="s">
        <v>176</v>
      </c>
      <c r="Q12" s="93" t="s">
        <v>176</v>
      </c>
      <c r="R12" s="93" t="s">
        <v>176</v>
      </c>
      <c r="S12" s="93" t="s">
        <v>176</v>
      </c>
      <c r="T12" s="94">
        <f t="shared" si="0"/>
        <v>10</v>
      </c>
      <c r="X12" s="101">
        <v>2</v>
      </c>
      <c r="Y12" s="104" t="s">
        <v>196</v>
      </c>
      <c r="Z12" s="101" t="s">
        <v>201</v>
      </c>
      <c r="AA12" s="93"/>
      <c r="AB12" s="93" t="s">
        <v>176</v>
      </c>
      <c r="AC12" s="93" t="s">
        <v>176</v>
      </c>
      <c r="AD12" s="93"/>
      <c r="AE12" s="93" t="s">
        <v>176</v>
      </c>
      <c r="AF12" s="93"/>
      <c r="AG12" s="93" t="s">
        <v>176</v>
      </c>
      <c r="AH12" s="93"/>
      <c r="AI12" s="93"/>
      <c r="AJ12" s="93"/>
      <c r="AK12" s="93" t="s">
        <v>176</v>
      </c>
      <c r="AL12" s="93" t="s">
        <v>176</v>
      </c>
      <c r="AM12" s="93" t="s">
        <v>176</v>
      </c>
      <c r="AN12" s="93" t="s">
        <v>176</v>
      </c>
      <c r="AO12" s="93" t="s">
        <v>176</v>
      </c>
      <c r="AP12" s="94">
        <v>9</v>
      </c>
    </row>
    <row r="13" spans="2:42">
      <c r="B13" s="99">
        <v>2</v>
      </c>
      <c r="C13" s="99" t="s">
        <v>188</v>
      </c>
      <c r="D13" s="98" t="s">
        <v>189</v>
      </c>
      <c r="E13" s="93" t="s">
        <v>176</v>
      </c>
      <c r="F13" s="93" t="s">
        <v>176</v>
      </c>
      <c r="G13" s="93" t="s">
        <v>176</v>
      </c>
      <c r="H13" s="93" t="s">
        <v>176</v>
      </c>
      <c r="I13" s="93" t="s">
        <v>176</v>
      </c>
      <c r="J13" s="93" t="s">
        <v>176</v>
      </c>
      <c r="K13" s="93" t="s">
        <v>176</v>
      </c>
      <c r="L13" s="93" t="s">
        <v>176</v>
      </c>
      <c r="M13" s="93" t="s">
        <v>176</v>
      </c>
      <c r="N13" s="93" t="s">
        <v>176</v>
      </c>
      <c r="O13" s="93" t="s">
        <v>176</v>
      </c>
      <c r="P13" s="93" t="s">
        <v>176</v>
      </c>
      <c r="Q13" s="93" t="s">
        <v>176</v>
      </c>
      <c r="R13" s="93" t="s">
        <v>176</v>
      </c>
      <c r="S13" s="93" t="s">
        <v>176</v>
      </c>
      <c r="T13" s="94">
        <f t="shared" si="0"/>
        <v>15</v>
      </c>
      <c r="X13" s="106">
        <v>2</v>
      </c>
      <c r="Y13" s="105" t="s">
        <v>202</v>
      </c>
      <c r="Z13" s="106" t="s">
        <v>207</v>
      </c>
      <c r="AA13" s="93"/>
      <c r="AB13" s="93" t="s">
        <v>176</v>
      </c>
      <c r="AC13" s="93" t="s">
        <v>176</v>
      </c>
      <c r="AD13" s="93" t="s">
        <v>176</v>
      </c>
      <c r="AE13" s="93"/>
      <c r="AF13" s="93" t="s">
        <v>176</v>
      </c>
      <c r="AG13" s="93" t="s">
        <v>176</v>
      </c>
      <c r="AH13" s="93" t="s">
        <v>176</v>
      </c>
      <c r="AI13" s="93" t="s">
        <v>176</v>
      </c>
      <c r="AJ13" s="93" t="s">
        <v>176</v>
      </c>
      <c r="AK13" s="93" t="s">
        <v>176</v>
      </c>
      <c r="AL13" s="93" t="s">
        <v>176</v>
      </c>
      <c r="AM13" s="93" t="s">
        <v>176</v>
      </c>
      <c r="AN13" s="93" t="s">
        <v>176</v>
      </c>
      <c r="AO13" s="93" t="s">
        <v>176</v>
      </c>
      <c r="AP13" s="94">
        <v>13</v>
      </c>
    </row>
    <row r="14" spans="2:42">
      <c r="B14" s="98">
        <v>2</v>
      </c>
      <c r="C14" s="99" t="s">
        <v>188</v>
      </c>
      <c r="D14" s="98" t="s">
        <v>190</v>
      </c>
      <c r="E14" s="93" t="s">
        <v>176</v>
      </c>
      <c r="F14" s="93" t="s">
        <v>176</v>
      </c>
      <c r="G14" s="93" t="s">
        <v>176</v>
      </c>
      <c r="H14" s="93" t="s">
        <v>176</v>
      </c>
      <c r="I14" s="93" t="s">
        <v>176</v>
      </c>
      <c r="J14" s="93"/>
      <c r="K14" s="93" t="s">
        <v>176</v>
      </c>
      <c r="L14" s="93" t="s">
        <v>176</v>
      </c>
      <c r="M14" s="93" t="s">
        <v>176</v>
      </c>
      <c r="N14" s="93" t="s">
        <v>176</v>
      </c>
      <c r="O14" s="93" t="s">
        <v>176</v>
      </c>
      <c r="P14" s="93" t="s">
        <v>176</v>
      </c>
      <c r="Q14" s="93" t="s">
        <v>176</v>
      </c>
      <c r="R14" s="93" t="s">
        <v>176</v>
      </c>
      <c r="S14" s="93"/>
      <c r="T14" s="94">
        <f t="shared" si="0"/>
        <v>13</v>
      </c>
      <c r="X14" s="88">
        <v>2</v>
      </c>
      <c r="Y14" s="105" t="s">
        <v>202</v>
      </c>
      <c r="Z14" s="107" t="s">
        <v>208</v>
      </c>
      <c r="AA14" s="93"/>
      <c r="AB14" s="93"/>
      <c r="AC14" s="93" t="s">
        <v>176</v>
      </c>
      <c r="AD14" s="93" t="s">
        <v>176</v>
      </c>
      <c r="AE14" s="93" t="s">
        <v>176</v>
      </c>
      <c r="AF14" s="93" t="s">
        <v>176</v>
      </c>
      <c r="AG14" s="93" t="s">
        <v>176</v>
      </c>
      <c r="AH14" s="93" t="s">
        <v>176</v>
      </c>
      <c r="AI14" s="93" t="s">
        <v>176</v>
      </c>
      <c r="AJ14" s="93" t="s">
        <v>176</v>
      </c>
      <c r="AK14" s="93" t="s">
        <v>176</v>
      </c>
      <c r="AL14" s="93" t="s">
        <v>176</v>
      </c>
      <c r="AM14" s="93" t="s">
        <v>176</v>
      </c>
      <c r="AN14" s="93" t="s">
        <v>176</v>
      </c>
      <c r="AO14" s="93" t="s">
        <v>176</v>
      </c>
      <c r="AP14" s="94">
        <v>13</v>
      </c>
    </row>
    <row r="15" spans="2:42">
      <c r="B15" s="102">
        <v>2</v>
      </c>
      <c r="C15" s="103" t="s">
        <v>191</v>
      </c>
      <c r="D15" s="91" t="s">
        <v>192</v>
      </c>
      <c r="E15" s="93" t="s">
        <v>176</v>
      </c>
      <c r="F15" s="93" t="s">
        <v>176</v>
      </c>
      <c r="G15" s="93" t="s">
        <v>176</v>
      </c>
      <c r="H15" s="93" t="s">
        <v>176</v>
      </c>
      <c r="I15" s="93" t="s">
        <v>176</v>
      </c>
      <c r="J15" s="93" t="s">
        <v>176</v>
      </c>
      <c r="K15" s="93" t="s">
        <v>176</v>
      </c>
      <c r="L15" s="93" t="s">
        <v>176</v>
      </c>
      <c r="M15" s="93" t="s">
        <v>176</v>
      </c>
      <c r="N15" s="93" t="s">
        <v>176</v>
      </c>
      <c r="O15" s="93" t="s">
        <v>176</v>
      </c>
      <c r="P15" s="93" t="s">
        <v>176</v>
      </c>
      <c r="Q15" s="93" t="s">
        <v>176</v>
      </c>
      <c r="R15" s="93" t="s">
        <v>176</v>
      </c>
      <c r="S15" s="93" t="s">
        <v>176</v>
      </c>
      <c r="T15" s="94">
        <f t="shared" si="0"/>
        <v>15</v>
      </c>
      <c r="X15" s="106">
        <v>2</v>
      </c>
      <c r="Y15" s="105" t="s">
        <v>202</v>
      </c>
      <c r="Z15" s="106" t="s">
        <v>209</v>
      </c>
      <c r="AA15" s="93" t="s">
        <v>176</v>
      </c>
      <c r="AB15" s="93" t="s">
        <v>176</v>
      </c>
      <c r="AC15" s="93" t="s">
        <v>176</v>
      </c>
      <c r="AD15" s="93" t="s">
        <v>176</v>
      </c>
      <c r="AE15" s="93"/>
      <c r="AF15" s="93" t="s">
        <v>176</v>
      </c>
      <c r="AG15" s="93" t="s">
        <v>176</v>
      </c>
      <c r="AH15" s="93" t="s">
        <v>176</v>
      </c>
      <c r="AI15" s="93"/>
      <c r="AJ15" s="93"/>
      <c r="AK15" s="93" t="s">
        <v>176</v>
      </c>
      <c r="AL15" s="93" t="s">
        <v>176</v>
      </c>
      <c r="AM15" s="93"/>
      <c r="AN15" s="93"/>
      <c r="AO15" s="93" t="s">
        <v>176</v>
      </c>
      <c r="AP15" s="94">
        <v>10</v>
      </c>
    </row>
    <row r="16" spans="2:42">
      <c r="B16" s="91">
        <v>2</v>
      </c>
      <c r="C16" s="103" t="s">
        <v>191</v>
      </c>
      <c r="D16" s="91" t="s">
        <v>193</v>
      </c>
      <c r="E16" s="93" t="s">
        <v>176</v>
      </c>
      <c r="F16" s="93" t="s">
        <v>176</v>
      </c>
      <c r="G16" s="93" t="s">
        <v>176</v>
      </c>
      <c r="H16" s="93" t="s">
        <v>176</v>
      </c>
      <c r="I16" s="93" t="s">
        <v>176</v>
      </c>
      <c r="J16" s="93" t="s">
        <v>176</v>
      </c>
      <c r="K16" s="93" t="s">
        <v>176</v>
      </c>
      <c r="L16" s="93" t="s">
        <v>176</v>
      </c>
      <c r="M16" s="93"/>
      <c r="N16" s="93" t="s">
        <v>176</v>
      </c>
      <c r="O16" s="93" t="s">
        <v>176</v>
      </c>
      <c r="P16" s="93" t="s">
        <v>176</v>
      </c>
      <c r="Q16" s="93" t="s">
        <v>176</v>
      </c>
      <c r="R16" s="93" t="s">
        <v>176</v>
      </c>
      <c r="S16" s="93" t="s">
        <v>176</v>
      </c>
      <c r="T16" s="94">
        <f t="shared" si="0"/>
        <v>14</v>
      </c>
    </row>
    <row r="17" spans="2:20">
      <c r="B17" s="91">
        <v>2</v>
      </c>
      <c r="C17" s="103" t="s">
        <v>191</v>
      </c>
      <c r="D17" s="91" t="s">
        <v>194</v>
      </c>
      <c r="E17" s="93" t="s">
        <v>176</v>
      </c>
      <c r="F17" s="93" t="s">
        <v>176</v>
      </c>
      <c r="G17" s="93" t="s">
        <v>176</v>
      </c>
      <c r="H17" s="93" t="s">
        <v>176</v>
      </c>
      <c r="I17" s="93" t="s">
        <v>176</v>
      </c>
      <c r="J17" s="93" t="s">
        <v>176</v>
      </c>
      <c r="K17" s="93" t="s">
        <v>176</v>
      </c>
      <c r="L17" s="93" t="s">
        <v>176</v>
      </c>
      <c r="M17" s="93" t="s">
        <v>176</v>
      </c>
      <c r="N17" s="93" t="s">
        <v>176</v>
      </c>
      <c r="O17" s="93" t="s">
        <v>176</v>
      </c>
      <c r="P17" s="93"/>
      <c r="Q17" s="93" t="s">
        <v>176</v>
      </c>
      <c r="R17" s="93" t="s">
        <v>176</v>
      </c>
      <c r="S17" s="93"/>
      <c r="T17" s="94">
        <f t="shared" si="0"/>
        <v>13</v>
      </c>
    </row>
    <row r="18" spans="2:20">
      <c r="B18" s="91">
        <v>2</v>
      </c>
      <c r="C18" s="103" t="s">
        <v>191</v>
      </c>
      <c r="D18" s="91" t="s">
        <v>195</v>
      </c>
      <c r="E18" s="93" t="s">
        <v>176</v>
      </c>
      <c r="F18" s="93" t="s">
        <v>176</v>
      </c>
      <c r="G18" s="93" t="s">
        <v>176</v>
      </c>
      <c r="H18" s="93" t="s">
        <v>176</v>
      </c>
      <c r="I18" s="93" t="s">
        <v>176</v>
      </c>
      <c r="J18" s="93"/>
      <c r="K18" s="93" t="s">
        <v>176</v>
      </c>
      <c r="L18" s="93" t="s">
        <v>176</v>
      </c>
      <c r="M18" s="93"/>
      <c r="N18" s="93" t="s">
        <v>176</v>
      </c>
      <c r="O18" s="93" t="s">
        <v>176</v>
      </c>
      <c r="P18" s="93" t="s">
        <v>176</v>
      </c>
      <c r="Q18" s="93" t="s">
        <v>176</v>
      </c>
      <c r="R18" s="93" t="s">
        <v>176</v>
      </c>
      <c r="S18" s="93"/>
      <c r="T18" s="94">
        <f t="shared" si="0"/>
        <v>12</v>
      </c>
    </row>
    <row r="19" spans="2:20">
      <c r="B19" s="104">
        <v>2</v>
      </c>
      <c r="C19" s="104" t="s">
        <v>196</v>
      </c>
      <c r="D19" s="101" t="s">
        <v>197</v>
      </c>
      <c r="E19" s="93" t="s">
        <v>176</v>
      </c>
      <c r="F19" s="93" t="s">
        <v>176</v>
      </c>
      <c r="G19" s="93" t="s">
        <v>176</v>
      </c>
      <c r="H19" s="93" t="s">
        <v>176</v>
      </c>
      <c r="I19" s="93" t="s">
        <v>176</v>
      </c>
      <c r="J19" s="93" t="s">
        <v>176</v>
      </c>
      <c r="K19" s="93" t="s">
        <v>176</v>
      </c>
      <c r="L19" s="93" t="s">
        <v>176</v>
      </c>
      <c r="M19" s="93" t="s">
        <v>176</v>
      </c>
      <c r="N19" s="93" t="s">
        <v>176</v>
      </c>
      <c r="O19" s="93" t="s">
        <v>176</v>
      </c>
      <c r="P19" s="93" t="s">
        <v>176</v>
      </c>
      <c r="Q19" s="93" t="s">
        <v>176</v>
      </c>
      <c r="R19" s="93" t="s">
        <v>176</v>
      </c>
      <c r="S19" s="93" t="s">
        <v>176</v>
      </c>
      <c r="T19" s="94">
        <f t="shared" si="0"/>
        <v>15</v>
      </c>
    </row>
    <row r="20" spans="2:20">
      <c r="B20" s="101">
        <v>2</v>
      </c>
      <c r="C20" s="104" t="s">
        <v>196</v>
      </c>
      <c r="D20" s="101" t="s">
        <v>198</v>
      </c>
      <c r="E20" s="93" t="s">
        <v>176</v>
      </c>
      <c r="F20" s="93" t="s">
        <v>176</v>
      </c>
      <c r="G20" s="93" t="s">
        <v>176</v>
      </c>
      <c r="H20" s="93" t="s">
        <v>176</v>
      </c>
      <c r="I20" s="93" t="s">
        <v>176</v>
      </c>
      <c r="J20" s="93" t="s">
        <v>176</v>
      </c>
      <c r="K20" s="93" t="s">
        <v>176</v>
      </c>
      <c r="L20" s="93" t="s">
        <v>176</v>
      </c>
      <c r="M20" s="93" t="s">
        <v>176</v>
      </c>
      <c r="N20" s="93" t="s">
        <v>176</v>
      </c>
      <c r="O20" s="93" t="s">
        <v>176</v>
      </c>
      <c r="P20" s="93" t="s">
        <v>176</v>
      </c>
      <c r="Q20" s="93" t="s">
        <v>176</v>
      </c>
      <c r="R20" s="93" t="s">
        <v>176</v>
      </c>
      <c r="S20" s="93" t="s">
        <v>176</v>
      </c>
      <c r="T20" s="94">
        <f t="shared" si="0"/>
        <v>15</v>
      </c>
    </row>
    <row r="21" spans="2:20">
      <c r="B21" s="98">
        <v>2</v>
      </c>
      <c r="C21" s="99" t="s">
        <v>196</v>
      </c>
      <c r="D21" s="98" t="s">
        <v>199</v>
      </c>
      <c r="E21" s="93" t="s">
        <v>176</v>
      </c>
      <c r="F21" s="93"/>
      <c r="G21" s="93" t="s">
        <v>176</v>
      </c>
      <c r="H21" s="93" t="s">
        <v>176</v>
      </c>
      <c r="I21" s="93" t="s">
        <v>176</v>
      </c>
      <c r="J21" s="93" t="s">
        <v>176</v>
      </c>
      <c r="K21" s="93" t="s">
        <v>176</v>
      </c>
      <c r="L21" s="93" t="s">
        <v>176</v>
      </c>
      <c r="M21" s="93" t="s">
        <v>176</v>
      </c>
      <c r="N21" s="93" t="s">
        <v>176</v>
      </c>
      <c r="O21" s="93" t="s">
        <v>176</v>
      </c>
      <c r="P21" s="93" t="s">
        <v>176</v>
      </c>
      <c r="Q21" s="93" t="s">
        <v>176</v>
      </c>
      <c r="R21" s="93" t="s">
        <v>176</v>
      </c>
      <c r="S21" s="93" t="s">
        <v>176</v>
      </c>
      <c r="T21" s="94">
        <f t="shared" si="0"/>
        <v>14</v>
      </c>
    </row>
    <row r="22" spans="2:20">
      <c r="B22" s="101">
        <v>2</v>
      </c>
      <c r="C22" s="104" t="s">
        <v>196</v>
      </c>
      <c r="D22" s="101" t="s">
        <v>200</v>
      </c>
      <c r="E22" s="93" t="s">
        <v>176</v>
      </c>
      <c r="F22" s="93" t="s">
        <v>176</v>
      </c>
      <c r="G22" s="93"/>
      <c r="H22" s="93" t="s">
        <v>176</v>
      </c>
      <c r="I22" s="93"/>
      <c r="J22" s="93"/>
      <c r="K22" s="93" t="s">
        <v>176</v>
      </c>
      <c r="L22" s="93" t="s">
        <v>176</v>
      </c>
      <c r="M22" s="93" t="s">
        <v>176</v>
      </c>
      <c r="N22" s="93" t="s">
        <v>176</v>
      </c>
      <c r="O22" s="93" t="s">
        <v>176</v>
      </c>
      <c r="P22" s="93" t="s">
        <v>176</v>
      </c>
      <c r="Q22" s="93" t="s">
        <v>176</v>
      </c>
      <c r="R22" s="93" t="s">
        <v>176</v>
      </c>
      <c r="S22" s="93" t="s">
        <v>176</v>
      </c>
      <c r="T22" s="94">
        <f t="shared" si="0"/>
        <v>12</v>
      </c>
    </row>
    <row r="23" spans="2:20">
      <c r="B23" s="101">
        <v>2</v>
      </c>
      <c r="C23" s="104" t="s">
        <v>196</v>
      </c>
      <c r="D23" s="101" t="s">
        <v>201</v>
      </c>
      <c r="E23" s="93"/>
      <c r="F23" s="93" t="s">
        <v>176</v>
      </c>
      <c r="G23" s="93" t="s">
        <v>176</v>
      </c>
      <c r="H23" s="93"/>
      <c r="I23" s="93" t="s">
        <v>176</v>
      </c>
      <c r="J23" s="93"/>
      <c r="K23" s="93" t="s">
        <v>176</v>
      </c>
      <c r="L23" s="93"/>
      <c r="M23" s="93"/>
      <c r="N23" s="93"/>
      <c r="O23" s="93" t="s">
        <v>176</v>
      </c>
      <c r="P23" s="93" t="s">
        <v>176</v>
      </c>
      <c r="Q23" s="93" t="s">
        <v>176</v>
      </c>
      <c r="R23" s="93" t="s">
        <v>176</v>
      </c>
      <c r="S23" s="93" t="s">
        <v>176</v>
      </c>
      <c r="T23" s="94">
        <f t="shared" si="0"/>
        <v>9</v>
      </c>
    </row>
    <row r="24" spans="2:20">
      <c r="B24" s="105">
        <v>2</v>
      </c>
      <c r="C24" s="105" t="s">
        <v>202</v>
      </c>
      <c r="D24" s="106" t="s">
        <v>203</v>
      </c>
      <c r="E24" s="93" t="s">
        <v>176</v>
      </c>
      <c r="F24" s="93" t="s">
        <v>176</v>
      </c>
      <c r="G24" s="93" t="s">
        <v>176</v>
      </c>
      <c r="H24" s="93" t="s">
        <v>176</v>
      </c>
      <c r="I24" s="93" t="s">
        <v>176</v>
      </c>
      <c r="J24" s="93" t="s">
        <v>176</v>
      </c>
      <c r="K24" s="93" t="s">
        <v>176</v>
      </c>
      <c r="L24" s="93" t="s">
        <v>176</v>
      </c>
      <c r="M24" s="93" t="s">
        <v>176</v>
      </c>
      <c r="N24" s="93" t="s">
        <v>176</v>
      </c>
      <c r="O24" s="93" t="s">
        <v>176</v>
      </c>
      <c r="P24" s="93" t="s">
        <v>176</v>
      </c>
      <c r="Q24" s="93" t="s">
        <v>176</v>
      </c>
      <c r="R24" s="93" t="s">
        <v>176</v>
      </c>
      <c r="S24" s="93" t="s">
        <v>176</v>
      </c>
      <c r="T24" s="94">
        <f t="shared" si="0"/>
        <v>15</v>
      </c>
    </row>
    <row r="25" spans="2:20">
      <c r="B25" s="106">
        <v>2</v>
      </c>
      <c r="C25" s="105" t="s">
        <v>202</v>
      </c>
      <c r="D25" s="106" t="s">
        <v>204</v>
      </c>
      <c r="E25" s="93" t="s">
        <v>176</v>
      </c>
      <c r="F25" s="93" t="s">
        <v>176</v>
      </c>
      <c r="G25" s="93" t="s">
        <v>176</v>
      </c>
      <c r="H25" s="93" t="s">
        <v>176</v>
      </c>
      <c r="I25" s="93" t="s">
        <v>176</v>
      </c>
      <c r="J25" s="93" t="s">
        <v>176</v>
      </c>
      <c r="K25" s="93" t="s">
        <v>176</v>
      </c>
      <c r="L25" s="93" t="s">
        <v>176</v>
      </c>
      <c r="M25" s="93" t="s">
        <v>176</v>
      </c>
      <c r="N25" s="93" t="s">
        <v>176</v>
      </c>
      <c r="O25" s="93" t="s">
        <v>176</v>
      </c>
      <c r="P25" s="93" t="s">
        <v>176</v>
      </c>
      <c r="Q25" s="93" t="s">
        <v>176</v>
      </c>
      <c r="R25" s="93" t="s">
        <v>176</v>
      </c>
      <c r="S25" s="93" t="s">
        <v>176</v>
      </c>
      <c r="T25" s="94">
        <f t="shared" si="0"/>
        <v>15</v>
      </c>
    </row>
    <row r="26" spans="2:20">
      <c r="B26" s="106">
        <v>2</v>
      </c>
      <c r="C26" s="105" t="s">
        <v>202</v>
      </c>
      <c r="D26" s="106" t="s">
        <v>205</v>
      </c>
      <c r="E26" s="93" t="s">
        <v>176</v>
      </c>
      <c r="F26" s="93" t="s">
        <v>176</v>
      </c>
      <c r="G26" s="93" t="s">
        <v>176</v>
      </c>
      <c r="H26" s="93" t="s">
        <v>176</v>
      </c>
      <c r="I26" s="93" t="s">
        <v>176</v>
      </c>
      <c r="J26" s="93" t="s">
        <v>176</v>
      </c>
      <c r="K26" s="93" t="s">
        <v>176</v>
      </c>
      <c r="L26" s="93" t="s">
        <v>176</v>
      </c>
      <c r="M26" s="93" t="s">
        <v>176</v>
      </c>
      <c r="N26" s="93" t="s">
        <v>176</v>
      </c>
      <c r="O26" s="93" t="s">
        <v>176</v>
      </c>
      <c r="P26" s="93" t="s">
        <v>176</v>
      </c>
      <c r="Q26" s="93" t="s">
        <v>176</v>
      </c>
      <c r="R26" s="93" t="s">
        <v>176</v>
      </c>
      <c r="S26" s="93" t="s">
        <v>176</v>
      </c>
      <c r="T26" s="94">
        <f t="shared" si="0"/>
        <v>15</v>
      </c>
    </row>
    <row r="27" spans="2:20">
      <c r="B27" s="106">
        <v>2</v>
      </c>
      <c r="C27" s="105" t="s">
        <v>202</v>
      </c>
      <c r="D27" s="106" t="s">
        <v>206</v>
      </c>
      <c r="E27" s="93" t="s">
        <v>176</v>
      </c>
      <c r="F27" s="93" t="s">
        <v>176</v>
      </c>
      <c r="G27" s="93" t="s">
        <v>176</v>
      </c>
      <c r="H27" s="93" t="s">
        <v>176</v>
      </c>
      <c r="I27" s="93" t="s">
        <v>176</v>
      </c>
      <c r="J27" s="93"/>
      <c r="K27" s="93" t="s">
        <v>176</v>
      </c>
      <c r="L27" s="93" t="s">
        <v>176</v>
      </c>
      <c r="M27" s="93" t="s">
        <v>176</v>
      </c>
      <c r="N27" s="93" t="s">
        <v>176</v>
      </c>
      <c r="O27" s="93" t="s">
        <v>176</v>
      </c>
      <c r="P27" s="93" t="s">
        <v>176</v>
      </c>
      <c r="Q27" s="93" t="s">
        <v>176</v>
      </c>
      <c r="R27" s="93" t="s">
        <v>176</v>
      </c>
      <c r="S27" s="93" t="s">
        <v>176</v>
      </c>
      <c r="T27" s="94">
        <f t="shared" si="0"/>
        <v>14</v>
      </c>
    </row>
    <row r="28" spans="2:20">
      <c r="B28" s="106">
        <v>2</v>
      </c>
      <c r="C28" s="105" t="s">
        <v>202</v>
      </c>
      <c r="D28" s="106" t="s">
        <v>207</v>
      </c>
      <c r="E28" s="93"/>
      <c r="F28" s="93" t="s">
        <v>176</v>
      </c>
      <c r="G28" s="93" t="s">
        <v>176</v>
      </c>
      <c r="H28" s="93" t="s">
        <v>176</v>
      </c>
      <c r="I28" s="93"/>
      <c r="J28" s="93" t="s">
        <v>176</v>
      </c>
      <c r="K28" s="93" t="s">
        <v>176</v>
      </c>
      <c r="L28" s="93" t="s">
        <v>176</v>
      </c>
      <c r="M28" s="93" t="s">
        <v>176</v>
      </c>
      <c r="N28" s="93" t="s">
        <v>176</v>
      </c>
      <c r="O28" s="93" t="s">
        <v>176</v>
      </c>
      <c r="P28" s="93" t="s">
        <v>176</v>
      </c>
      <c r="Q28" s="93" t="s">
        <v>176</v>
      </c>
      <c r="R28" s="93" t="s">
        <v>176</v>
      </c>
      <c r="S28" s="93" t="s">
        <v>176</v>
      </c>
      <c r="T28" s="94">
        <f t="shared" si="0"/>
        <v>13</v>
      </c>
    </row>
    <row r="29" spans="2:20">
      <c r="B29" s="88">
        <v>2</v>
      </c>
      <c r="C29" s="105" t="s">
        <v>202</v>
      </c>
      <c r="D29" s="107" t="s">
        <v>208</v>
      </c>
      <c r="E29" s="93"/>
      <c r="F29" s="93"/>
      <c r="G29" s="93" t="s">
        <v>176</v>
      </c>
      <c r="H29" s="93" t="s">
        <v>176</v>
      </c>
      <c r="I29" s="93" t="s">
        <v>176</v>
      </c>
      <c r="J29" s="93" t="s">
        <v>176</v>
      </c>
      <c r="K29" s="93" t="s">
        <v>176</v>
      </c>
      <c r="L29" s="93" t="s">
        <v>176</v>
      </c>
      <c r="M29" s="93" t="s">
        <v>176</v>
      </c>
      <c r="N29" s="93" t="s">
        <v>176</v>
      </c>
      <c r="O29" s="93" t="s">
        <v>176</v>
      </c>
      <c r="P29" s="93" t="s">
        <v>176</v>
      </c>
      <c r="Q29" s="93" t="s">
        <v>176</v>
      </c>
      <c r="R29" s="93" t="s">
        <v>176</v>
      </c>
      <c r="S29" s="93" t="s">
        <v>176</v>
      </c>
      <c r="T29" s="94">
        <f t="shared" si="0"/>
        <v>13</v>
      </c>
    </row>
    <row r="30" spans="2:20">
      <c r="B30" s="106">
        <v>2</v>
      </c>
      <c r="C30" s="105" t="s">
        <v>202</v>
      </c>
      <c r="D30" s="106" t="s">
        <v>209</v>
      </c>
      <c r="E30" s="93" t="s">
        <v>176</v>
      </c>
      <c r="F30" s="93" t="s">
        <v>176</v>
      </c>
      <c r="G30" s="93" t="s">
        <v>176</v>
      </c>
      <c r="H30" s="93" t="s">
        <v>176</v>
      </c>
      <c r="I30" s="93"/>
      <c r="J30" s="93" t="s">
        <v>176</v>
      </c>
      <c r="K30" s="93" t="s">
        <v>176</v>
      </c>
      <c r="L30" s="93" t="s">
        <v>176</v>
      </c>
      <c r="M30" s="93"/>
      <c r="N30" s="93"/>
      <c r="O30" s="93" t="s">
        <v>176</v>
      </c>
      <c r="P30" s="93" t="s">
        <v>176</v>
      </c>
      <c r="Q30" s="93"/>
      <c r="R30" s="93"/>
      <c r="S30" s="93" t="s">
        <v>176</v>
      </c>
      <c r="T30" s="94">
        <f t="shared" si="0"/>
        <v>10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B2:AB30"/>
  <sheetViews>
    <sheetView zoomScale="115" zoomScaleNormal="115" workbookViewId="0">
      <selection activeCell="K25" sqref="K25"/>
    </sheetView>
  </sheetViews>
  <sheetFormatPr defaultRowHeight="16.899999999999999"/>
  <cols>
    <col min="1" max="1" width="2.5625" customWidth="1"/>
    <col min="2" max="2" width="5.25" bestFit="1" customWidth="1"/>
    <col min="5" max="19" width="5.625" customWidth="1"/>
    <col min="20" max="20" width="7.125" bestFit="1" customWidth="1"/>
    <col min="27" max="27" width="9.375" bestFit="1" customWidth="1"/>
  </cols>
  <sheetData>
    <row r="2" spans="2:28">
      <c r="B2" s="87" t="s">
        <v>172</v>
      </c>
      <c r="C2" s="88" t="s">
        <v>173</v>
      </c>
      <c r="D2" s="88" t="s">
        <v>174</v>
      </c>
      <c r="E2" s="89">
        <v>42432</v>
      </c>
      <c r="F2" s="89">
        <v>42439</v>
      </c>
      <c r="G2" s="89">
        <v>42446</v>
      </c>
      <c r="H2" s="89">
        <v>42453</v>
      </c>
      <c r="I2" s="89">
        <v>42460</v>
      </c>
      <c r="J2" s="89">
        <v>42467</v>
      </c>
      <c r="K2" s="89">
        <v>42474</v>
      </c>
      <c r="L2" s="89">
        <v>42481</v>
      </c>
      <c r="M2" s="89">
        <v>42488</v>
      </c>
      <c r="N2" s="89">
        <v>42495</v>
      </c>
      <c r="O2" s="89">
        <v>42502</v>
      </c>
      <c r="P2" s="89">
        <v>42509</v>
      </c>
      <c r="Q2" s="89">
        <v>42516</v>
      </c>
      <c r="R2" s="89">
        <v>42523</v>
      </c>
      <c r="S2" s="89">
        <v>42530</v>
      </c>
      <c r="T2" s="90" t="s">
        <v>175</v>
      </c>
      <c r="V2" t="s">
        <v>1010</v>
      </c>
      <c r="X2" t="s">
        <v>1011</v>
      </c>
      <c r="Y2" t="s">
        <v>1012</v>
      </c>
      <c r="Z2" t="s">
        <v>1013</v>
      </c>
      <c r="AA2" s="89">
        <v>42530</v>
      </c>
      <c r="AB2" t="s">
        <v>1014</v>
      </c>
    </row>
    <row r="3" spans="2:28">
      <c r="B3" s="91">
        <v>1</v>
      </c>
      <c r="C3" s="92" t="s">
        <v>210</v>
      </c>
      <c r="D3" s="91" t="s">
        <v>211</v>
      </c>
      <c r="E3" s="93" t="s">
        <v>212</v>
      </c>
      <c r="F3" s="93" t="s">
        <v>177</v>
      </c>
      <c r="G3" s="93" t="s">
        <v>212</v>
      </c>
      <c r="H3" s="93" t="s">
        <v>177</v>
      </c>
      <c r="I3" s="93" t="s">
        <v>176</v>
      </c>
      <c r="J3" s="93" t="s">
        <v>212</v>
      </c>
      <c r="K3" s="93" t="s">
        <v>212</v>
      </c>
      <c r="L3" s="93" t="s">
        <v>212</v>
      </c>
      <c r="M3" s="93" t="s">
        <v>212</v>
      </c>
      <c r="N3" s="93" t="s">
        <v>176</v>
      </c>
      <c r="O3" s="93" t="s">
        <v>176</v>
      </c>
      <c r="P3" s="93" t="s">
        <v>212</v>
      </c>
      <c r="Q3" s="93" t="s">
        <v>176</v>
      </c>
      <c r="R3" s="93" t="s">
        <v>212</v>
      </c>
      <c r="S3" s="93" t="s">
        <v>176</v>
      </c>
      <c r="T3" s="94">
        <f t="shared" ref="T3:T30" si="0">COUNTA(E3:S3)</f>
        <v>15</v>
      </c>
      <c r="V3" t="b">
        <f>OR(T3&lt;MEDIAN($T$3:$T$30),ISBLANK(S3))</f>
        <v>0</v>
      </c>
      <c r="X3" s="95">
        <v>1</v>
      </c>
      <c r="Y3" s="96" t="s">
        <v>178</v>
      </c>
      <c r="Z3" s="97" t="s">
        <v>213</v>
      </c>
      <c r="AA3" s="93" t="s">
        <v>176</v>
      </c>
      <c r="AB3" s="94">
        <v>13</v>
      </c>
    </row>
    <row r="4" spans="2:28">
      <c r="B4" s="95">
        <v>1</v>
      </c>
      <c r="C4" s="96" t="s">
        <v>178</v>
      </c>
      <c r="D4" s="97" t="s">
        <v>213</v>
      </c>
      <c r="E4" s="93" t="s">
        <v>176</v>
      </c>
      <c r="F4" s="93" t="s">
        <v>212</v>
      </c>
      <c r="G4" s="93"/>
      <c r="H4" s="93" t="s">
        <v>176</v>
      </c>
      <c r="I4" s="93" t="s">
        <v>176</v>
      </c>
      <c r="J4" s="93" t="s">
        <v>212</v>
      </c>
      <c r="K4" s="93" t="s">
        <v>176</v>
      </c>
      <c r="L4" s="93" t="s">
        <v>176</v>
      </c>
      <c r="M4" s="93"/>
      <c r="N4" s="93" t="s">
        <v>212</v>
      </c>
      <c r="O4" s="93" t="s">
        <v>176</v>
      </c>
      <c r="P4" s="93" t="s">
        <v>176</v>
      </c>
      <c r="Q4" s="93" t="s">
        <v>176</v>
      </c>
      <c r="R4" s="93" t="s">
        <v>176</v>
      </c>
      <c r="S4" s="93" t="s">
        <v>176</v>
      </c>
      <c r="T4" s="94">
        <f t="shared" si="0"/>
        <v>13</v>
      </c>
      <c r="X4" s="91">
        <v>1</v>
      </c>
      <c r="Y4" s="92" t="s">
        <v>178</v>
      </c>
      <c r="Z4" s="91" t="s">
        <v>179</v>
      </c>
      <c r="AA4" s="93" t="s">
        <v>176</v>
      </c>
      <c r="AB4" s="94">
        <v>12</v>
      </c>
    </row>
    <row r="5" spans="2:28">
      <c r="B5" s="91">
        <v>1</v>
      </c>
      <c r="C5" s="92" t="s">
        <v>178</v>
      </c>
      <c r="D5" s="91" t="s">
        <v>179</v>
      </c>
      <c r="E5" s="93"/>
      <c r="F5" s="93" t="s">
        <v>176</v>
      </c>
      <c r="G5" s="93" t="s">
        <v>176</v>
      </c>
      <c r="H5" s="93" t="s">
        <v>176</v>
      </c>
      <c r="I5" s="93" t="s">
        <v>176</v>
      </c>
      <c r="J5" s="93" t="s">
        <v>176</v>
      </c>
      <c r="K5" s="93" t="s">
        <v>176</v>
      </c>
      <c r="L5" s="93" t="s">
        <v>177</v>
      </c>
      <c r="M5" s="93" t="s">
        <v>176</v>
      </c>
      <c r="N5" s="93" t="s">
        <v>176</v>
      </c>
      <c r="O5" s="93"/>
      <c r="P5" s="93" t="s">
        <v>176</v>
      </c>
      <c r="Q5" s="93" t="s">
        <v>176</v>
      </c>
      <c r="R5" s="93"/>
      <c r="S5" s="93" t="s">
        <v>176</v>
      </c>
      <c r="T5" s="94">
        <f t="shared" si="0"/>
        <v>12</v>
      </c>
      <c r="X5" s="98">
        <v>1</v>
      </c>
      <c r="Y5" s="99" t="s">
        <v>180</v>
      </c>
      <c r="Z5" s="98" t="s">
        <v>183</v>
      </c>
      <c r="AA5" s="93" t="s">
        <v>176</v>
      </c>
      <c r="AB5" s="94">
        <v>13</v>
      </c>
    </row>
    <row r="6" spans="2:28">
      <c r="B6" s="98">
        <v>1</v>
      </c>
      <c r="C6" s="99" t="s">
        <v>214</v>
      </c>
      <c r="D6" s="100" t="s">
        <v>181</v>
      </c>
      <c r="E6" s="93" t="s">
        <v>176</v>
      </c>
      <c r="F6" s="93" t="s">
        <v>212</v>
      </c>
      <c r="G6" s="93" t="s">
        <v>176</v>
      </c>
      <c r="H6" s="93" t="s">
        <v>176</v>
      </c>
      <c r="I6" s="93" t="s">
        <v>176</v>
      </c>
      <c r="J6" s="93" t="s">
        <v>176</v>
      </c>
      <c r="K6" s="93" t="s">
        <v>176</v>
      </c>
      <c r="L6" s="93" t="s">
        <v>176</v>
      </c>
      <c r="M6" s="93" t="s">
        <v>176</v>
      </c>
      <c r="N6" s="93" t="s">
        <v>176</v>
      </c>
      <c r="O6" s="93" t="s">
        <v>176</v>
      </c>
      <c r="P6" s="93" t="s">
        <v>176</v>
      </c>
      <c r="Q6" s="93" t="s">
        <v>176</v>
      </c>
      <c r="R6" s="93" t="s">
        <v>176</v>
      </c>
      <c r="S6" s="93" t="s">
        <v>177</v>
      </c>
      <c r="T6" s="94">
        <f t="shared" si="0"/>
        <v>15</v>
      </c>
      <c r="X6" s="99">
        <v>1</v>
      </c>
      <c r="Y6" s="99" t="s">
        <v>180</v>
      </c>
      <c r="Z6" s="98" t="s">
        <v>184</v>
      </c>
      <c r="AA6" s="93" t="s">
        <v>176</v>
      </c>
      <c r="AB6" s="94">
        <v>11</v>
      </c>
    </row>
    <row r="7" spans="2:28">
      <c r="B7" s="98">
        <v>1</v>
      </c>
      <c r="C7" s="99" t="s">
        <v>180</v>
      </c>
      <c r="D7" s="98" t="s">
        <v>182</v>
      </c>
      <c r="E7" s="93"/>
      <c r="F7" s="93" t="s">
        <v>176</v>
      </c>
      <c r="G7" s="93" t="s">
        <v>176</v>
      </c>
      <c r="H7" s="93" t="s">
        <v>176</v>
      </c>
      <c r="I7" s="93" t="s">
        <v>176</v>
      </c>
      <c r="J7" s="93" t="s">
        <v>176</v>
      </c>
      <c r="K7" s="93" t="s">
        <v>215</v>
      </c>
      <c r="L7" s="93" t="s">
        <v>176</v>
      </c>
      <c r="M7" s="93" t="s">
        <v>176</v>
      </c>
      <c r="N7" s="93" t="s">
        <v>176</v>
      </c>
      <c r="O7" s="93" t="s">
        <v>176</v>
      </c>
      <c r="P7" s="93" t="s">
        <v>176</v>
      </c>
      <c r="Q7" s="93" t="s">
        <v>215</v>
      </c>
      <c r="R7" s="93" t="s">
        <v>176</v>
      </c>
      <c r="S7" s="93" t="s">
        <v>176</v>
      </c>
      <c r="T7" s="94">
        <f t="shared" si="0"/>
        <v>14</v>
      </c>
      <c r="X7" s="101">
        <v>1</v>
      </c>
      <c r="Y7" s="101" t="s">
        <v>185</v>
      </c>
      <c r="Z7" s="101" t="s">
        <v>187</v>
      </c>
      <c r="AA7" s="93" t="s">
        <v>176</v>
      </c>
      <c r="AB7" s="94">
        <v>10</v>
      </c>
    </row>
    <row r="8" spans="2:28">
      <c r="B8" s="98">
        <v>1</v>
      </c>
      <c r="C8" s="99" t="s">
        <v>180</v>
      </c>
      <c r="D8" s="98" t="s">
        <v>183</v>
      </c>
      <c r="E8" s="93" t="s">
        <v>176</v>
      </c>
      <c r="F8" s="93" t="s">
        <v>176</v>
      </c>
      <c r="G8" s="93" t="s">
        <v>176</v>
      </c>
      <c r="H8" s="93" t="s">
        <v>176</v>
      </c>
      <c r="I8" s="93" t="s">
        <v>176</v>
      </c>
      <c r="J8" s="93" t="s">
        <v>176</v>
      </c>
      <c r="K8" s="93"/>
      <c r="L8" s="93"/>
      <c r="M8" s="93" t="s">
        <v>176</v>
      </c>
      <c r="N8" s="93" t="s">
        <v>176</v>
      </c>
      <c r="O8" s="93" t="s">
        <v>176</v>
      </c>
      <c r="P8" s="93" t="s">
        <v>176</v>
      </c>
      <c r="Q8" s="93" t="s">
        <v>176</v>
      </c>
      <c r="R8" s="93" t="s">
        <v>176</v>
      </c>
      <c r="S8" s="93" t="s">
        <v>176</v>
      </c>
      <c r="T8" s="94">
        <f t="shared" si="0"/>
        <v>13</v>
      </c>
      <c r="X8" s="98">
        <v>2</v>
      </c>
      <c r="Y8" s="99" t="s">
        <v>188</v>
      </c>
      <c r="Z8" s="98" t="s">
        <v>190</v>
      </c>
      <c r="AA8" s="93"/>
      <c r="AB8" s="94">
        <v>13</v>
      </c>
    </row>
    <row r="9" spans="2:28">
      <c r="B9" s="99">
        <v>1</v>
      </c>
      <c r="C9" s="99" t="s">
        <v>180</v>
      </c>
      <c r="D9" s="98" t="s">
        <v>184</v>
      </c>
      <c r="E9" s="93"/>
      <c r="F9" s="93" t="s">
        <v>176</v>
      </c>
      <c r="G9" s="93" t="s">
        <v>176</v>
      </c>
      <c r="H9" s="93" t="s">
        <v>176</v>
      </c>
      <c r="I9" s="93"/>
      <c r="J9" s="93" t="s">
        <v>176</v>
      </c>
      <c r="K9" s="93" t="s">
        <v>176</v>
      </c>
      <c r="L9" s="93" t="s">
        <v>176</v>
      </c>
      <c r="M9" s="93" t="s">
        <v>215</v>
      </c>
      <c r="N9" s="93" t="s">
        <v>176</v>
      </c>
      <c r="O9" s="93"/>
      <c r="P9" s="93" t="s">
        <v>176</v>
      </c>
      <c r="Q9" s="93" t="s">
        <v>176</v>
      </c>
      <c r="R9" s="93"/>
      <c r="S9" s="93" t="s">
        <v>176</v>
      </c>
      <c r="T9" s="94">
        <f t="shared" si="0"/>
        <v>11</v>
      </c>
      <c r="X9" s="91">
        <v>2</v>
      </c>
      <c r="Y9" s="103" t="s">
        <v>191</v>
      </c>
      <c r="Z9" s="91" t="s">
        <v>194</v>
      </c>
      <c r="AA9" s="93"/>
      <c r="AB9" s="94">
        <v>13</v>
      </c>
    </row>
    <row r="10" spans="2:28">
      <c r="B10" s="101">
        <v>1</v>
      </c>
      <c r="C10" s="101" t="s">
        <v>185</v>
      </c>
      <c r="D10" s="101" t="s">
        <v>186</v>
      </c>
      <c r="E10" s="93" t="s">
        <v>176</v>
      </c>
      <c r="F10" s="93" t="s">
        <v>176</v>
      </c>
      <c r="G10" s="93" t="s">
        <v>176</v>
      </c>
      <c r="H10" s="93" t="s">
        <v>176</v>
      </c>
      <c r="I10" s="93" t="s">
        <v>176</v>
      </c>
      <c r="J10" s="93" t="s">
        <v>176</v>
      </c>
      <c r="K10" s="93" t="s">
        <v>176</v>
      </c>
      <c r="L10" s="93" t="s">
        <v>176</v>
      </c>
      <c r="M10" s="93" t="s">
        <v>176</v>
      </c>
      <c r="N10" s="93" t="s">
        <v>176</v>
      </c>
      <c r="O10" s="93" t="s">
        <v>176</v>
      </c>
      <c r="P10" s="93" t="s">
        <v>176</v>
      </c>
      <c r="Q10" s="93" t="s">
        <v>176</v>
      </c>
      <c r="R10" s="93" t="s">
        <v>176</v>
      </c>
      <c r="S10" s="93" t="s">
        <v>176</v>
      </c>
      <c r="T10" s="94">
        <f t="shared" si="0"/>
        <v>15</v>
      </c>
      <c r="X10" s="91">
        <v>2</v>
      </c>
      <c r="Y10" s="103" t="s">
        <v>191</v>
      </c>
      <c r="Z10" s="91" t="s">
        <v>195</v>
      </c>
      <c r="AA10" s="93"/>
      <c r="AB10" s="94">
        <v>12</v>
      </c>
    </row>
    <row r="11" spans="2:28">
      <c r="B11" s="101">
        <v>1</v>
      </c>
      <c r="C11" s="101" t="s">
        <v>185</v>
      </c>
      <c r="D11" s="101" t="s">
        <v>216</v>
      </c>
      <c r="E11" s="93" t="s">
        <v>176</v>
      </c>
      <c r="F11" s="93" t="s">
        <v>176</v>
      </c>
      <c r="G11" s="93" t="s">
        <v>176</v>
      </c>
      <c r="H11" s="93" t="s">
        <v>176</v>
      </c>
      <c r="I11" s="93" t="s">
        <v>176</v>
      </c>
      <c r="J11" s="93" t="s">
        <v>176</v>
      </c>
      <c r="K11" s="93" t="s">
        <v>176</v>
      </c>
      <c r="L11" s="93" t="s">
        <v>176</v>
      </c>
      <c r="M11" s="93" t="s">
        <v>176</v>
      </c>
      <c r="N11" s="93" t="s">
        <v>176</v>
      </c>
      <c r="O11" s="93" t="s">
        <v>176</v>
      </c>
      <c r="P11" s="93" t="s">
        <v>176</v>
      </c>
      <c r="Q11" s="93" t="s">
        <v>176</v>
      </c>
      <c r="R11" s="93" t="s">
        <v>176</v>
      </c>
      <c r="S11" s="93" t="s">
        <v>176</v>
      </c>
      <c r="T11" s="94">
        <f t="shared" si="0"/>
        <v>15</v>
      </c>
      <c r="X11" s="101">
        <v>2</v>
      </c>
      <c r="Y11" s="104" t="s">
        <v>196</v>
      </c>
      <c r="Z11" s="101" t="s">
        <v>200</v>
      </c>
      <c r="AA11" s="93" t="s">
        <v>176</v>
      </c>
      <c r="AB11" s="94">
        <v>12</v>
      </c>
    </row>
    <row r="12" spans="2:28">
      <c r="B12" s="101">
        <v>1</v>
      </c>
      <c r="C12" s="101" t="s">
        <v>185</v>
      </c>
      <c r="D12" s="101" t="s">
        <v>187</v>
      </c>
      <c r="E12" s="93" t="s">
        <v>176</v>
      </c>
      <c r="F12" s="93" t="s">
        <v>176</v>
      </c>
      <c r="G12" s="93" t="s">
        <v>176</v>
      </c>
      <c r="H12" s="93"/>
      <c r="I12" s="93" t="s">
        <v>176</v>
      </c>
      <c r="J12" s="93"/>
      <c r="K12" s="93"/>
      <c r="L12" s="93"/>
      <c r="M12" s="93" t="s">
        <v>176</v>
      </c>
      <c r="N12" s="93"/>
      <c r="O12" s="93" t="s">
        <v>176</v>
      </c>
      <c r="P12" s="93" t="s">
        <v>176</v>
      </c>
      <c r="Q12" s="93" t="s">
        <v>176</v>
      </c>
      <c r="R12" s="93" t="s">
        <v>176</v>
      </c>
      <c r="S12" s="93" t="s">
        <v>176</v>
      </c>
      <c r="T12" s="94">
        <f t="shared" si="0"/>
        <v>10</v>
      </c>
      <c r="X12" s="101">
        <v>2</v>
      </c>
      <c r="Y12" s="104" t="s">
        <v>196</v>
      </c>
      <c r="Z12" s="101" t="s">
        <v>201</v>
      </c>
      <c r="AA12" s="93" t="s">
        <v>176</v>
      </c>
      <c r="AB12" s="94">
        <v>9</v>
      </c>
    </row>
    <row r="13" spans="2:28">
      <c r="B13" s="99">
        <v>2</v>
      </c>
      <c r="C13" s="99" t="s">
        <v>188</v>
      </c>
      <c r="D13" s="98" t="s">
        <v>189</v>
      </c>
      <c r="E13" s="93" t="s">
        <v>176</v>
      </c>
      <c r="F13" s="93" t="s">
        <v>176</v>
      </c>
      <c r="G13" s="93" t="s">
        <v>176</v>
      </c>
      <c r="H13" s="93" t="s">
        <v>176</v>
      </c>
      <c r="I13" s="93" t="s">
        <v>176</v>
      </c>
      <c r="J13" s="93" t="s">
        <v>176</v>
      </c>
      <c r="K13" s="93" t="s">
        <v>176</v>
      </c>
      <c r="L13" s="93" t="s">
        <v>176</v>
      </c>
      <c r="M13" s="93" t="s">
        <v>176</v>
      </c>
      <c r="N13" s="93" t="s">
        <v>176</v>
      </c>
      <c r="O13" s="93" t="s">
        <v>176</v>
      </c>
      <c r="P13" s="93" t="s">
        <v>176</v>
      </c>
      <c r="Q13" s="93" t="s">
        <v>176</v>
      </c>
      <c r="R13" s="93" t="s">
        <v>176</v>
      </c>
      <c r="S13" s="93" t="s">
        <v>176</v>
      </c>
      <c r="T13" s="94">
        <f t="shared" si="0"/>
        <v>15</v>
      </c>
      <c r="X13" s="106">
        <v>2</v>
      </c>
      <c r="Y13" s="105" t="s">
        <v>202</v>
      </c>
      <c r="Z13" s="106" t="s">
        <v>207</v>
      </c>
      <c r="AA13" s="93" t="s">
        <v>176</v>
      </c>
      <c r="AB13" s="94">
        <v>13</v>
      </c>
    </row>
    <row r="14" spans="2:28">
      <c r="B14" s="98">
        <v>2</v>
      </c>
      <c r="C14" s="99" t="s">
        <v>188</v>
      </c>
      <c r="D14" s="98" t="s">
        <v>190</v>
      </c>
      <c r="E14" s="93" t="s">
        <v>176</v>
      </c>
      <c r="F14" s="93" t="s">
        <v>176</v>
      </c>
      <c r="G14" s="93" t="s">
        <v>176</v>
      </c>
      <c r="H14" s="93" t="s">
        <v>176</v>
      </c>
      <c r="I14" s="93" t="s">
        <v>176</v>
      </c>
      <c r="J14" s="93"/>
      <c r="K14" s="93" t="s">
        <v>176</v>
      </c>
      <c r="L14" s="93" t="s">
        <v>176</v>
      </c>
      <c r="M14" s="93" t="s">
        <v>176</v>
      </c>
      <c r="N14" s="93" t="s">
        <v>176</v>
      </c>
      <c r="O14" s="93" t="s">
        <v>176</v>
      </c>
      <c r="P14" s="93" t="s">
        <v>176</v>
      </c>
      <c r="Q14" s="93" t="s">
        <v>176</v>
      </c>
      <c r="R14" s="93" t="s">
        <v>176</v>
      </c>
      <c r="S14" s="93"/>
      <c r="T14" s="94">
        <f t="shared" si="0"/>
        <v>13</v>
      </c>
      <c r="X14" s="88">
        <v>2</v>
      </c>
      <c r="Y14" s="105" t="s">
        <v>202</v>
      </c>
      <c r="Z14" s="107" t="s">
        <v>208</v>
      </c>
      <c r="AA14" s="93" t="s">
        <v>176</v>
      </c>
      <c r="AB14" s="94">
        <v>13</v>
      </c>
    </row>
    <row r="15" spans="2:28">
      <c r="B15" s="102">
        <v>2</v>
      </c>
      <c r="C15" s="103" t="s">
        <v>191</v>
      </c>
      <c r="D15" s="91" t="s">
        <v>192</v>
      </c>
      <c r="E15" s="93" t="s">
        <v>176</v>
      </c>
      <c r="F15" s="93" t="s">
        <v>176</v>
      </c>
      <c r="G15" s="93" t="s">
        <v>176</v>
      </c>
      <c r="H15" s="93" t="s">
        <v>176</v>
      </c>
      <c r="I15" s="93" t="s">
        <v>176</v>
      </c>
      <c r="J15" s="93" t="s">
        <v>176</v>
      </c>
      <c r="K15" s="93" t="s">
        <v>176</v>
      </c>
      <c r="L15" s="93" t="s">
        <v>176</v>
      </c>
      <c r="M15" s="93" t="s">
        <v>176</v>
      </c>
      <c r="N15" s="93" t="s">
        <v>176</v>
      </c>
      <c r="O15" s="93" t="s">
        <v>176</v>
      </c>
      <c r="P15" s="93" t="s">
        <v>176</v>
      </c>
      <c r="Q15" s="93" t="s">
        <v>176</v>
      </c>
      <c r="R15" s="93" t="s">
        <v>176</v>
      </c>
      <c r="S15" s="93" t="s">
        <v>176</v>
      </c>
      <c r="T15" s="94">
        <f t="shared" si="0"/>
        <v>15</v>
      </c>
      <c r="X15" s="106">
        <v>2</v>
      </c>
      <c r="Y15" s="105" t="s">
        <v>202</v>
      </c>
      <c r="Z15" s="106" t="s">
        <v>209</v>
      </c>
      <c r="AA15" s="93" t="s">
        <v>176</v>
      </c>
      <c r="AB15" s="94">
        <v>10</v>
      </c>
    </row>
    <row r="16" spans="2:28">
      <c r="B16" s="91">
        <v>2</v>
      </c>
      <c r="C16" s="103" t="s">
        <v>191</v>
      </c>
      <c r="D16" s="91" t="s">
        <v>193</v>
      </c>
      <c r="E16" s="93" t="s">
        <v>176</v>
      </c>
      <c r="F16" s="93" t="s">
        <v>176</v>
      </c>
      <c r="G16" s="93" t="s">
        <v>176</v>
      </c>
      <c r="H16" s="93" t="s">
        <v>176</v>
      </c>
      <c r="I16" s="93" t="s">
        <v>176</v>
      </c>
      <c r="J16" s="93" t="s">
        <v>176</v>
      </c>
      <c r="K16" s="93" t="s">
        <v>176</v>
      </c>
      <c r="L16" s="93" t="s">
        <v>176</v>
      </c>
      <c r="M16" s="93"/>
      <c r="N16" s="93" t="s">
        <v>176</v>
      </c>
      <c r="O16" s="93" t="s">
        <v>176</v>
      </c>
      <c r="P16" s="93" t="s">
        <v>176</v>
      </c>
      <c r="Q16" s="93" t="s">
        <v>176</v>
      </c>
      <c r="R16" s="93" t="s">
        <v>176</v>
      </c>
      <c r="S16" s="93" t="s">
        <v>176</v>
      </c>
      <c r="T16" s="94">
        <f t="shared" si="0"/>
        <v>14</v>
      </c>
    </row>
    <row r="17" spans="2:20">
      <c r="B17" s="91">
        <v>2</v>
      </c>
      <c r="C17" s="103" t="s">
        <v>191</v>
      </c>
      <c r="D17" s="91" t="s">
        <v>194</v>
      </c>
      <c r="E17" s="93" t="s">
        <v>176</v>
      </c>
      <c r="F17" s="93" t="s">
        <v>176</v>
      </c>
      <c r="G17" s="93" t="s">
        <v>176</v>
      </c>
      <c r="H17" s="93" t="s">
        <v>176</v>
      </c>
      <c r="I17" s="93" t="s">
        <v>176</v>
      </c>
      <c r="J17" s="93" t="s">
        <v>176</v>
      </c>
      <c r="K17" s="93" t="s">
        <v>176</v>
      </c>
      <c r="L17" s="93" t="s">
        <v>176</v>
      </c>
      <c r="M17" s="93" t="s">
        <v>176</v>
      </c>
      <c r="N17" s="93" t="s">
        <v>176</v>
      </c>
      <c r="O17" s="93" t="s">
        <v>176</v>
      </c>
      <c r="P17" s="93"/>
      <c r="Q17" s="93" t="s">
        <v>176</v>
      </c>
      <c r="R17" s="93" t="s">
        <v>176</v>
      </c>
      <c r="S17" s="93"/>
      <c r="T17" s="94">
        <f t="shared" si="0"/>
        <v>13</v>
      </c>
    </row>
    <row r="18" spans="2:20">
      <c r="B18" s="91">
        <v>2</v>
      </c>
      <c r="C18" s="103" t="s">
        <v>191</v>
      </c>
      <c r="D18" s="91" t="s">
        <v>195</v>
      </c>
      <c r="E18" s="93" t="s">
        <v>176</v>
      </c>
      <c r="F18" s="93" t="s">
        <v>176</v>
      </c>
      <c r="G18" s="93" t="s">
        <v>176</v>
      </c>
      <c r="H18" s="93" t="s">
        <v>176</v>
      </c>
      <c r="I18" s="93" t="s">
        <v>176</v>
      </c>
      <c r="J18" s="93"/>
      <c r="K18" s="93" t="s">
        <v>176</v>
      </c>
      <c r="L18" s="93" t="s">
        <v>176</v>
      </c>
      <c r="M18" s="93"/>
      <c r="N18" s="93" t="s">
        <v>176</v>
      </c>
      <c r="O18" s="93" t="s">
        <v>176</v>
      </c>
      <c r="P18" s="93" t="s">
        <v>176</v>
      </c>
      <c r="Q18" s="93" t="s">
        <v>176</v>
      </c>
      <c r="R18" s="93" t="s">
        <v>176</v>
      </c>
      <c r="S18" s="93"/>
      <c r="T18" s="94">
        <f t="shared" si="0"/>
        <v>12</v>
      </c>
    </row>
    <row r="19" spans="2:20">
      <c r="B19" s="104">
        <v>2</v>
      </c>
      <c r="C19" s="104" t="s">
        <v>196</v>
      </c>
      <c r="D19" s="101" t="s">
        <v>197</v>
      </c>
      <c r="E19" s="93" t="s">
        <v>176</v>
      </c>
      <c r="F19" s="93" t="s">
        <v>176</v>
      </c>
      <c r="G19" s="93" t="s">
        <v>176</v>
      </c>
      <c r="H19" s="93" t="s">
        <v>176</v>
      </c>
      <c r="I19" s="93" t="s">
        <v>176</v>
      </c>
      <c r="J19" s="93" t="s">
        <v>176</v>
      </c>
      <c r="K19" s="93" t="s">
        <v>176</v>
      </c>
      <c r="L19" s="93" t="s">
        <v>176</v>
      </c>
      <c r="M19" s="93" t="s">
        <v>176</v>
      </c>
      <c r="N19" s="93" t="s">
        <v>176</v>
      </c>
      <c r="O19" s="93" t="s">
        <v>176</v>
      </c>
      <c r="P19" s="93" t="s">
        <v>176</v>
      </c>
      <c r="Q19" s="93" t="s">
        <v>176</v>
      </c>
      <c r="R19" s="93" t="s">
        <v>176</v>
      </c>
      <c r="S19" s="93" t="s">
        <v>176</v>
      </c>
      <c r="T19" s="94">
        <f t="shared" si="0"/>
        <v>15</v>
      </c>
    </row>
    <row r="20" spans="2:20">
      <c r="B20" s="101">
        <v>2</v>
      </c>
      <c r="C20" s="104" t="s">
        <v>196</v>
      </c>
      <c r="D20" s="101" t="s">
        <v>198</v>
      </c>
      <c r="E20" s="93" t="s">
        <v>176</v>
      </c>
      <c r="F20" s="93" t="s">
        <v>176</v>
      </c>
      <c r="G20" s="93" t="s">
        <v>176</v>
      </c>
      <c r="H20" s="93" t="s">
        <v>176</v>
      </c>
      <c r="I20" s="93" t="s">
        <v>176</v>
      </c>
      <c r="J20" s="93" t="s">
        <v>176</v>
      </c>
      <c r="K20" s="93" t="s">
        <v>176</v>
      </c>
      <c r="L20" s="93" t="s">
        <v>176</v>
      </c>
      <c r="M20" s="93" t="s">
        <v>176</v>
      </c>
      <c r="N20" s="93" t="s">
        <v>176</v>
      </c>
      <c r="O20" s="93" t="s">
        <v>176</v>
      </c>
      <c r="P20" s="93" t="s">
        <v>176</v>
      </c>
      <c r="Q20" s="93" t="s">
        <v>176</v>
      </c>
      <c r="R20" s="93" t="s">
        <v>176</v>
      </c>
      <c r="S20" s="93" t="s">
        <v>176</v>
      </c>
      <c r="T20" s="94">
        <f t="shared" si="0"/>
        <v>15</v>
      </c>
    </row>
    <row r="21" spans="2:20">
      <c r="B21" s="98">
        <v>2</v>
      </c>
      <c r="C21" s="99" t="s">
        <v>196</v>
      </c>
      <c r="D21" s="98" t="s">
        <v>199</v>
      </c>
      <c r="E21" s="93" t="s">
        <v>176</v>
      </c>
      <c r="F21" s="93"/>
      <c r="G21" s="93" t="s">
        <v>176</v>
      </c>
      <c r="H21" s="93" t="s">
        <v>176</v>
      </c>
      <c r="I21" s="93" t="s">
        <v>176</v>
      </c>
      <c r="J21" s="93" t="s">
        <v>176</v>
      </c>
      <c r="K21" s="93" t="s">
        <v>176</v>
      </c>
      <c r="L21" s="93" t="s">
        <v>176</v>
      </c>
      <c r="M21" s="93" t="s">
        <v>176</v>
      </c>
      <c r="N21" s="93" t="s">
        <v>176</v>
      </c>
      <c r="O21" s="93" t="s">
        <v>176</v>
      </c>
      <c r="P21" s="93" t="s">
        <v>176</v>
      </c>
      <c r="Q21" s="93" t="s">
        <v>176</v>
      </c>
      <c r="R21" s="93" t="s">
        <v>176</v>
      </c>
      <c r="S21" s="93" t="s">
        <v>176</v>
      </c>
      <c r="T21" s="94">
        <f t="shared" si="0"/>
        <v>14</v>
      </c>
    </row>
    <row r="22" spans="2:20">
      <c r="B22" s="101">
        <v>2</v>
      </c>
      <c r="C22" s="104" t="s">
        <v>196</v>
      </c>
      <c r="D22" s="101" t="s">
        <v>200</v>
      </c>
      <c r="E22" s="93" t="s">
        <v>176</v>
      </c>
      <c r="F22" s="93" t="s">
        <v>176</v>
      </c>
      <c r="G22" s="93"/>
      <c r="H22" s="93" t="s">
        <v>176</v>
      </c>
      <c r="I22" s="93"/>
      <c r="J22" s="93"/>
      <c r="K22" s="93" t="s">
        <v>176</v>
      </c>
      <c r="L22" s="93" t="s">
        <v>176</v>
      </c>
      <c r="M22" s="93" t="s">
        <v>176</v>
      </c>
      <c r="N22" s="93" t="s">
        <v>176</v>
      </c>
      <c r="O22" s="93" t="s">
        <v>176</v>
      </c>
      <c r="P22" s="93" t="s">
        <v>176</v>
      </c>
      <c r="Q22" s="93" t="s">
        <v>176</v>
      </c>
      <c r="R22" s="93" t="s">
        <v>176</v>
      </c>
      <c r="S22" s="93" t="s">
        <v>176</v>
      </c>
      <c r="T22" s="94">
        <f t="shared" si="0"/>
        <v>12</v>
      </c>
    </row>
    <row r="23" spans="2:20">
      <c r="B23" s="101">
        <v>2</v>
      </c>
      <c r="C23" s="104" t="s">
        <v>196</v>
      </c>
      <c r="D23" s="101" t="s">
        <v>201</v>
      </c>
      <c r="E23" s="93"/>
      <c r="F23" s="93" t="s">
        <v>176</v>
      </c>
      <c r="G23" s="93" t="s">
        <v>176</v>
      </c>
      <c r="H23" s="93"/>
      <c r="I23" s="93" t="s">
        <v>176</v>
      </c>
      <c r="J23" s="93"/>
      <c r="K23" s="93" t="s">
        <v>176</v>
      </c>
      <c r="L23" s="93"/>
      <c r="M23" s="93"/>
      <c r="N23" s="93"/>
      <c r="O23" s="93" t="s">
        <v>176</v>
      </c>
      <c r="P23" s="93" t="s">
        <v>176</v>
      </c>
      <c r="Q23" s="93" t="s">
        <v>176</v>
      </c>
      <c r="R23" s="93" t="s">
        <v>176</v>
      </c>
      <c r="S23" s="93" t="s">
        <v>176</v>
      </c>
      <c r="T23" s="94">
        <f t="shared" si="0"/>
        <v>9</v>
      </c>
    </row>
    <row r="24" spans="2:20">
      <c r="B24" s="105">
        <v>2</v>
      </c>
      <c r="C24" s="105" t="s">
        <v>202</v>
      </c>
      <c r="D24" s="106" t="s">
        <v>203</v>
      </c>
      <c r="E24" s="93" t="s">
        <v>176</v>
      </c>
      <c r="F24" s="93" t="s">
        <v>176</v>
      </c>
      <c r="G24" s="93" t="s">
        <v>176</v>
      </c>
      <c r="H24" s="93" t="s">
        <v>176</v>
      </c>
      <c r="I24" s="93" t="s">
        <v>176</v>
      </c>
      <c r="J24" s="93" t="s">
        <v>176</v>
      </c>
      <c r="K24" s="93" t="s">
        <v>176</v>
      </c>
      <c r="L24" s="93" t="s">
        <v>176</v>
      </c>
      <c r="M24" s="93" t="s">
        <v>176</v>
      </c>
      <c r="N24" s="93" t="s">
        <v>176</v>
      </c>
      <c r="O24" s="93" t="s">
        <v>176</v>
      </c>
      <c r="P24" s="93" t="s">
        <v>176</v>
      </c>
      <c r="Q24" s="93" t="s">
        <v>176</v>
      </c>
      <c r="R24" s="93" t="s">
        <v>176</v>
      </c>
      <c r="S24" s="93" t="s">
        <v>176</v>
      </c>
      <c r="T24" s="94">
        <f t="shared" si="0"/>
        <v>15</v>
      </c>
    </row>
    <row r="25" spans="2:20">
      <c r="B25" s="106">
        <v>2</v>
      </c>
      <c r="C25" s="105" t="s">
        <v>202</v>
      </c>
      <c r="D25" s="106" t="s">
        <v>204</v>
      </c>
      <c r="E25" s="93" t="s">
        <v>176</v>
      </c>
      <c r="F25" s="93" t="s">
        <v>176</v>
      </c>
      <c r="G25" s="93" t="s">
        <v>176</v>
      </c>
      <c r="H25" s="93" t="s">
        <v>176</v>
      </c>
      <c r="I25" s="93" t="s">
        <v>176</v>
      </c>
      <c r="J25" s="93" t="s">
        <v>176</v>
      </c>
      <c r="K25" s="93" t="s">
        <v>176</v>
      </c>
      <c r="L25" s="93" t="s">
        <v>176</v>
      </c>
      <c r="M25" s="93" t="s">
        <v>176</v>
      </c>
      <c r="N25" s="93" t="s">
        <v>176</v>
      </c>
      <c r="O25" s="93" t="s">
        <v>176</v>
      </c>
      <c r="P25" s="93" t="s">
        <v>176</v>
      </c>
      <c r="Q25" s="93" t="s">
        <v>176</v>
      </c>
      <c r="R25" s="93" t="s">
        <v>176</v>
      </c>
      <c r="S25" s="93" t="s">
        <v>176</v>
      </c>
      <c r="T25" s="94">
        <f t="shared" si="0"/>
        <v>15</v>
      </c>
    </row>
    <row r="26" spans="2:20">
      <c r="B26" s="106">
        <v>2</v>
      </c>
      <c r="C26" s="105" t="s">
        <v>202</v>
      </c>
      <c r="D26" s="106" t="s">
        <v>205</v>
      </c>
      <c r="E26" s="93" t="s">
        <v>176</v>
      </c>
      <c r="F26" s="93" t="s">
        <v>176</v>
      </c>
      <c r="G26" s="93" t="s">
        <v>176</v>
      </c>
      <c r="H26" s="93" t="s">
        <v>176</v>
      </c>
      <c r="I26" s="93" t="s">
        <v>176</v>
      </c>
      <c r="J26" s="93" t="s">
        <v>176</v>
      </c>
      <c r="K26" s="93" t="s">
        <v>176</v>
      </c>
      <c r="L26" s="93" t="s">
        <v>176</v>
      </c>
      <c r="M26" s="93" t="s">
        <v>176</v>
      </c>
      <c r="N26" s="93" t="s">
        <v>176</v>
      </c>
      <c r="O26" s="93" t="s">
        <v>176</v>
      </c>
      <c r="P26" s="93" t="s">
        <v>176</v>
      </c>
      <c r="Q26" s="93" t="s">
        <v>176</v>
      </c>
      <c r="R26" s="93" t="s">
        <v>176</v>
      </c>
      <c r="S26" s="93" t="s">
        <v>176</v>
      </c>
      <c r="T26" s="94">
        <f t="shared" si="0"/>
        <v>15</v>
      </c>
    </row>
    <row r="27" spans="2:20">
      <c r="B27" s="106">
        <v>2</v>
      </c>
      <c r="C27" s="105" t="s">
        <v>202</v>
      </c>
      <c r="D27" s="106" t="s">
        <v>206</v>
      </c>
      <c r="E27" s="93" t="s">
        <v>176</v>
      </c>
      <c r="F27" s="93" t="s">
        <v>176</v>
      </c>
      <c r="G27" s="93" t="s">
        <v>176</v>
      </c>
      <c r="H27" s="93" t="s">
        <v>176</v>
      </c>
      <c r="I27" s="93" t="s">
        <v>176</v>
      </c>
      <c r="J27" s="93"/>
      <c r="K27" s="93" t="s">
        <v>176</v>
      </c>
      <c r="L27" s="93" t="s">
        <v>176</v>
      </c>
      <c r="M27" s="93" t="s">
        <v>176</v>
      </c>
      <c r="N27" s="93" t="s">
        <v>176</v>
      </c>
      <c r="O27" s="93" t="s">
        <v>176</v>
      </c>
      <c r="P27" s="93" t="s">
        <v>176</v>
      </c>
      <c r="Q27" s="93" t="s">
        <v>176</v>
      </c>
      <c r="R27" s="93" t="s">
        <v>176</v>
      </c>
      <c r="S27" s="93" t="s">
        <v>176</v>
      </c>
      <c r="T27" s="94">
        <f t="shared" si="0"/>
        <v>14</v>
      </c>
    </row>
    <row r="28" spans="2:20">
      <c r="B28" s="106">
        <v>2</v>
      </c>
      <c r="C28" s="105" t="s">
        <v>202</v>
      </c>
      <c r="D28" s="106" t="s">
        <v>207</v>
      </c>
      <c r="E28" s="93"/>
      <c r="F28" s="93" t="s">
        <v>176</v>
      </c>
      <c r="G28" s="93" t="s">
        <v>176</v>
      </c>
      <c r="H28" s="93" t="s">
        <v>176</v>
      </c>
      <c r="I28" s="93"/>
      <c r="J28" s="93" t="s">
        <v>176</v>
      </c>
      <c r="K28" s="93" t="s">
        <v>176</v>
      </c>
      <c r="L28" s="93" t="s">
        <v>176</v>
      </c>
      <c r="M28" s="93" t="s">
        <v>176</v>
      </c>
      <c r="N28" s="93" t="s">
        <v>176</v>
      </c>
      <c r="O28" s="93" t="s">
        <v>176</v>
      </c>
      <c r="P28" s="93" t="s">
        <v>176</v>
      </c>
      <c r="Q28" s="93" t="s">
        <v>176</v>
      </c>
      <c r="R28" s="93" t="s">
        <v>176</v>
      </c>
      <c r="S28" s="93" t="s">
        <v>176</v>
      </c>
      <c r="T28" s="94">
        <f t="shared" si="0"/>
        <v>13</v>
      </c>
    </row>
    <row r="29" spans="2:20">
      <c r="B29" s="88">
        <v>2</v>
      </c>
      <c r="C29" s="105" t="s">
        <v>202</v>
      </c>
      <c r="D29" s="107" t="s">
        <v>208</v>
      </c>
      <c r="E29" s="93"/>
      <c r="F29" s="93"/>
      <c r="G29" s="93" t="s">
        <v>176</v>
      </c>
      <c r="H29" s="93" t="s">
        <v>176</v>
      </c>
      <c r="I29" s="93" t="s">
        <v>176</v>
      </c>
      <c r="J29" s="93" t="s">
        <v>176</v>
      </c>
      <c r="K29" s="93" t="s">
        <v>176</v>
      </c>
      <c r="L29" s="93" t="s">
        <v>176</v>
      </c>
      <c r="M29" s="93" t="s">
        <v>176</v>
      </c>
      <c r="N29" s="93" t="s">
        <v>176</v>
      </c>
      <c r="O29" s="93" t="s">
        <v>176</v>
      </c>
      <c r="P29" s="93" t="s">
        <v>176</v>
      </c>
      <c r="Q29" s="93" t="s">
        <v>176</v>
      </c>
      <c r="R29" s="93" t="s">
        <v>176</v>
      </c>
      <c r="S29" s="93" t="s">
        <v>176</v>
      </c>
      <c r="T29" s="94">
        <f t="shared" si="0"/>
        <v>13</v>
      </c>
    </row>
    <row r="30" spans="2:20">
      <c r="B30" s="106">
        <v>2</v>
      </c>
      <c r="C30" s="105" t="s">
        <v>202</v>
      </c>
      <c r="D30" s="106" t="s">
        <v>209</v>
      </c>
      <c r="E30" s="93" t="s">
        <v>176</v>
      </c>
      <c r="F30" s="93" t="s">
        <v>176</v>
      </c>
      <c r="G30" s="93" t="s">
        <v>176</v>
      </c>
      <c r="H30" s="93" t="s">
        <v>176</v>
      </c>
      <c r="I30" s="93"/>
      <c r="J30" s="93" t="s">
        <v>176</v>
      </c>
      <c r="K30" s="93" t="s">
        <v>176</v>
      </c>
      <c r="L30" s="93" t="s">
        <v>176</v>
      </c>
      <c r="M30" s="93"/>
      <c r="N30" s="93"/>
      <c r="O30" s="93" t="s">
        <v>176</v>
      </c>
      <c r="P30" s="93" t="s">
        <v>176</v>
      </c>
      <c r="Q30" s="93"/>
      <c r="R30" s="93"/>
      <c r="S30" s="93" t="s">
        <v>176</v>
      </c>
      <c r="T30" s="94">
        <f t="shared" si="0"/>
        <v>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47</vt:i4>
      </vt:variant>
      <vt:variant>
        <vt:lpstr>이름 지정된 범위</vt:lpstr>
      </vt:variant>
      <vt:variant>
        <vt:i4>40</vt:i4>
      </vt:variant>
    </vt:vector>
  </HeadingPairs>
  <TitlesOfParts>
    <vt:vector size="87" baseType="lpstr">
      <vt:lpstr>홈</vt:lpstr>
      <vt:lpstr>상대참조,절대참조,혼합참조</vt:lpstr>
      <vt:lpstr>상대참조,절대참조,혼합참조_정답</vt:lpstr>
      <vt:lpstr>논리함수를 이용한 참조연습</vt:lpstr>
      <vt:lpstr>논리함수를 이용한 참조연습_정답</vt:lpstr>
      <vt:lpstr>참조함수를 이용한 참조 연습</vt:lpstr>
      <vt:lpstr>참조함수를 이용한 참조 연습_정답</vt:lpstr>
      <vt:lpstr>고급필터1</vt:lpstr>
      <vt:lpstr>고급필터1_정답</vt:lpstr>
      <vt:lpstr>고급필터2</vt:lpstr>
      <vt:lpstr>고급필터2_정답</vt:lpstr>
      <vt:lpstr>고급필터3</vt:lpstr>
      <vt:lpstr>고급필터3_정답</vt:lpstr>
      <vt:lpstr>고급필터4</vt:lpstr>
      <vt:lpstr>고급필터4_정답</vt:lpstr>
      <vt:lpstr>고급필터5</vt:lpstr>
      <vt:lpstr>고급필터5_정답</vt:lpstr>
      <vt:lpstr>고급필터6</vt:lpstr>
      <vt:lpstr>고급필터6_정답</vt:lpstr>
      <vt:lpstr>고급필터7</vt:lpstr>
      <vt:lpstr>고급필터7_정답</vt:lpstr>
      <vt:lpstr>고급필터8</vt:lpstr>
      <vt:lpstr>고급필터8_정답</vt:lpstr>
      <vt:lpstr>고급필터9</vt:lpstr>
      <vt:lpstr>고급필터9_정답</vt:lpstr>
      <vt:lpstr>고급필터10</vt:lpstr>
      <vt:lpstr>고급필터10_정답</vt:lpstr>
      <vt:lpstr>조건부서식1</vt:lpstr>
      <vt:lpstr>조건부서식1_정답</vt:lpstr>
      <vt:lpstr>조건부서식2</vt:lpstr>
      <vt:lpstr>조건부서식2_정답</vt:lpstr>
      <vt:lpstr>조건부서식3</vt:lpstr>
      <vt:lpstr>조건부서식3_정답</vt:lpstr>
      <vt:lpstr>조건부서식4</vt:lpstr>
      <vt:lpstr>조건부서식4_정답</vt:lpstr>
      <vt:lpstr>조건부서식5</vt:lpstr>
      <vt:lpstr>조건부서식_정답</vt:lpstr>
      <vt:lpstr>조건부서식6</vt:lpstr>
      <vt:lpstr>조건부서식6_정답</vt:lpstr>
      <vt:lpstr>조건부서식7</vt:lpstr>
      <vt:lpstr>조건부서식7_정답</vt:lpstr>
      <vt:lpstr>조건부서식8</vt:lpstr>
      <vt:lpstr>조건부서식8_정답</vt:lpstr>
      <vt:lpstr>조건부서식9</vt:lpstr>
      <vt:lpstr>조건부서식9_정답</vt:lpstr>
      <vt:lpstr>조건부서식10</vt:lpstr>
      <vt:lpstr>조건부서식10_정답</vt:lpstr>
      <vt:lpstr>고급필터1!Criteria</vt:lpstr>
      <vt:lpstr>고급필터1_정답!Criteria</vt:lpstr>
      <vt:lpstr>고급필터10!Criteria</vt:lpstr>
      <vt:lpstr>고급필터10_정답!Criteria</vt:lpstr>
      <vt:lpstr>고급필터2!Criteria</vt:lpstr>
      <vt:lpstr>고급필터2_정답!Criteria</vt:lpstr>
      <vt:lpstr>고급필터3!Criteria</vt:lpstr>
      <vt:lpstr>고급필터3_정답!Criteria</vt:lpstr>
      <vt:lpstr>고급필터4!Criteria</vt:lpstr>
      <vt:lpstr>고급필터4_정답!Criteria</vt:lpstr>
      <vt:lpstr>고급필터5!Criteria</vt:lpstr>
      <vt:lpstr>고급필터5_정답!Criteria</vt:lpstr>
      <vt:lpstr>고급필터6!Criteria</vt:lpstr>
      <vt:lpstr>고급필터6_정답!Criteria</vt:lpstr>
      <vt:lpstr>고급필터7!Criteria</vt:lpstr>
      <vt:lpstr>고급필터7_정답!Criteria</vt:lpstr>
      <vt:lpstr>고급필터8!Criteria</vt:lpstr>
      <vt:lpstr>고급필터8_정답!Criteria</vt:lpstr>
      <vt:lpstr>고급필터9!Criteria</vt:lpstr>
      <vt:lpstr>고급필터9_정답!Criteria</vt:lpstr>
      <vt:lpstr>고급필터1!Extract</vt:lpstr>
      <vt:lpstr>고급필터1_정답!Extract</vt:lpstr>
      <vt:lpstr>고급필터10!Extract</vt:lpstr>
      <vt:lpstr>고급필터10_정답!Extract</vt:lpstr>
      <vt:lpstr>고급필터2!Extract</vt:lpstr>
      <vt:lpstr>고급필터2_정답!Extract</vt:lpstr>
      <vt:lpstr>고급필터3!Extract</vt:lpstr>
      <vt:lpstr>고급필터3_정답!Extract</vt:lpstr>
      <vt:lpstr>고급필터4!Extract</vt:lpstr>
      <vt:lpstr>고급필터4_정답!Extract</vt:lpstr>
      <vt:lpstr>고급필터5!Extract</vt:lpstr>
      <vt:lpstr>고급필터5_정답!Extract</vt:lpstr>
      <vt:lpstr>고급필터6!Extract</vt:lpstr>
      <vt:lpstr>고급필터6_정답!Extract</vt:lpstr>
      <vt:lpstr>고급필터7!Extract</vt:lpstr>
      <vt:lpstr>고급필터7_정답!Extract</vt:lpstr>
      <vt:lpstr>고급필터8!Extract</vt:lpstr>
      <vt:lpstr>고급필터8_정답!Extract</vt:lpstr>
      <vt:lpstr>고급필터9!Extract</vt:lpstr>
      <vt:lpstr>고급필터9_정답!Extract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기풍쌤</dc:creator>
  <cp:lastModifiedBy>Jieun Park</cp:lastModifiedBy>
  <dcterms:created xsi:type="dcterms:W3CDTF">2022-01-11T01:03:54Z</dcterms:created>
  <dcterms:modified xsi:type="dcterms:W3CDTF">2023-07-10T14:51:39Z</dcterms:modified>
</cp:coreProperties>
</file>