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ondi\Desktop\0929\spreadsheet\01_상대참조,절대참조,혼합참조,기초함수,고급필터,조건부서식\"/>
    </mc:Choice>
  </mc:AlternateContent>
  <xr:revisionPtr revIDLastSave="0" documentId="13_ncr:1_{7A7777EA-6F65-4D9C-95C0-A881A6CBE1D4}" xr6:coauthVersionLast="47" xr6:coauthVersionMax="47" xr10:uidLastSave="{00000000-0000-0000-0000-000000000000}"/>
  <bookViews>
    <workbookView xWindow="-98" yWindow="-98" windowWidth="21795" windowHeight="12975" tabRatio="888" firstSheet="40" activeTab="46" xr2:uid="{00000000-000D-0000-FFFF-FFFF00000000}"/>
  </bookViews>
  <sheets>
    <sheet name="홈" sheetId="45" r:id="rId1"/>
    <sheet name="상대참조,절대참조,혼합참조" sheetId="42" r:id="rId2"/>
    <sheet name="상대참조,절대참조,혼합참조_정답" sheetId="1" r:id="rId3"/>
    <sheet name="논리함수를 이용한 참조연습" sheetId="43" r:id="rId4"/>
    <sheet name="Sheet1" sheetId="66" r:id="rId5"/>
    <sheet name="논리함수를 이용한 참조연습_정답" sheetId="9" r:id="rId6"/>
    <sheet name="참조함수를 이용한 참조 연습" sheetId="31" r:id="rId7"/>
    <sheet name="참조함수를 이용한 참조 연습_정답" sheetId="44" r:id="rId8"/>
    <sheet name="고급필터1" sheetId="32" r:id="rId9"/>
    <sheet name="고급필터1_정답" sheetId="10" r:id="rId10"/>
    <sheet name="고급필터2" sheetId="33" r:id="rId11"/>
    <sheet name="고급필터2_정답" sheetId="11" r:id="rId12"/>
    <sheet name="고급필터3" sheetId="34" r:id="rId13"/>
    <sheet name="고급필터3_정답" sheetId="12" r:id="rId14"/>
    <sheet name="고급필터4" sheetId="35" r:id="rId15"/>
    <sheet name="고급필터4_정답" sheetId="13" r:id="rId16"/>
    <sheet name="고급필터5" sheetId="36" r:id="rId17"/>
    <sheet name="고급필터5_정답" sheetId="14" r:id="rId18"/>
    <sheet name="고급필터6" sheetId="37" r:id="rId19"/>
    <sheet name="고급필터6_정답" sheetId="15" r:id="rId20"/>
    <sheet name="고급필터7" sheetId="38" r:id="rId21"/>
    <sheet name="고급필터7_정답" sheetId="16" r:id="rId22"/>
    <sheet name="고급필터8" sheetId="39" r:id="rId23"/>
    <sheet name="고급필터8_정답" sheetId="17" r:id="rId24"/>
    <sheet name="고급필터9" sheetId="40" r:id="rId25"/>
    <sheet name="고급필터9_정답" sheetId="18" r:id="rId26"/>
    <sheet name="고급필터10" sheetId="41" r:id="rId27"/>
    <sheet name="고급필터10_정답" sheetId="20" r:id="rId28"/>
    <sheet name="조건부서식1" sheetId="21" r:id="rId29"/>
    <sheet name="조건부서식1_정답" sheetId="56" r:id="rId30"/>
    <sheet name="조건부서식2" sheetId="22" r:id="rId31"/>
    <sheet name="조건부서식2_정답" sheetId="57" r:id="rId32"/>
    <sheet name="조건부서식3" sheetId="23" r:id="rId33"/>
    <sheet name="조건부서식3_정답" sheetId="58" r:id="rId34"/>
    <sheet name="조건부서식4" sheetId="24" r:id="rId35"/>
    <sheet name="조건부서식4_정답" sheetId="59" r:id="rId36"/>
    <sheet name="조건부서식5" sheetId="25" r:id="rId37"/>
    <sheet name="조건부서식_정답" sheetId="60" r:id="rId38"/>
    <sheet name="조건부서식6" sheetId="26" r:id="rId39"/>
    <sheet name="조건부서식6_정답" sheetId="61" r:id="rId40"/>
    <sheet name="조건부서식7" sheetId="27" r:id="rId41"/>
    <sheet name="조건부서식7_정답" sheetId="62" r:id="rId42"/>
    <sheet name="조건부서식8" sheetId="28" r:id="rId43"/>
    <sheet name="조건부서식8_정답" sheetId="63" r:id="rId44"/>
    <sheet name="조건부서식9" sheetId="29" r:id="rId45"/>
    <sheet name="조건부서식9_정답" sheetId="64" r:id="rId46"/>
    <sheet name="조건부서식10" sheetId="30" r:id="rId47"/>
    <sheet name="조건부서식10_정답" sheetId="65" r:id="rId48"/>
  </sheets>
  <externalReferences>
    <externalReference r:id="rId49"/>
    <externalReference r:id="rId50"/>
    <externalReference r:id="rId51"/>
  </externalReferences>
  <definedNames>
    <definedName name="_xlnm._FilterDatabase" localSheetId="8" hidden="1">고급필터1!$B$2:$T$30</definedName>
    <definedName name="_xlnm._FilterDatabase" localSheetId="9" hidden="1">고급필터1_정답!$B$2:$T$30</definedName>
    <definedName name="_xlnm._FilterDatabase" localSheetId="26" hidden="1">고급필터10!$B$2:$I$89</definedName>
    <definedName name="_xlnm._FilterDatabase" localSheetId="27" hidden="1">고급필터10_정답!$B$2:$I$89</definedName>
    <definedName name="_xlnm._FilterDatabase" localSheetId="10" hidden="1">고급필터2!$B$2:$H$38</definedName>
    <definedName name="_xlnm._FilterDatabase" localSheetId="11" hidden="1">고급필터2_정답!$B$2:$H$38</definedName>
    <definedName name="_xlnm._FilterDatabase" localSheetId="12" hidden="1">고급필터3!$B$2:$G$43</definedName>
    <definedName name="_xlnm._FilterDatabase" localSheetId="13" hidden="1">고급필터3_정답!$B$2:$G$43</definedName>
    <definedName name="_xlnm._FilterDatabase" localSheetId="14" hidden="1">고급필터4!$B$2:$J$41</definedName>
    <definedName name="_xlnm._FilterDatabase" localSheetId="15" hidden="1">고급필터4_정답!$B$2:$J$41</definedName>
    <definedName name="_xlnm._FilterDatabase" localSheetId="16" hidden="1">고급필터5!$B$2:$K$32</definedName>
    <definedName name="_xlnm._FilterDatabase" localSheetId="17" hidden="1">고급필터5_정답!$B$2:$K$32</definedName>
    <definedName name="_xlnm._FilterDatabase" localSheetId="18" hidden="1">고급필터6!$B$2:$J$24</definedName>
    <definedName name="_xlnm._FilterDatabase" localSheetId="19" hidden="1">고급필터6_정답!$B$2:$J$24</definedName>
    <definedName name="_xlnm._FilterDatabase" localSheetId="20" hidden="1">고급필터7!$B$2:$I$39</definedName>
    <definedName name="_xlnm._FilterDatabase" localSheetId="21" hidden="1">고급필터7_정답!$B$2:$I$39</definedName>
    <definedName name="_xlnm._FilterDatabase" localSheetId="22" hidden="1">고급필터8!$B$2:$K$34</definedName>
    <definedName name="_xlnm._FilterDatabase" localSheetId="23" hidden="1">고급필터8_정답!$B$2:$K$34</definedName>
    <definedName name="_xlnm._FilterDatabase" localSheetId="24" hidden="1">고급필터9!$B$2:$I$89</definedName>
    <definedName name="_xlnm._FilterDatabase" localSheetId="25" hidden="1">고급필터9_정답!$B$2:$I$89</definedName>
    <definedName name="AAA" localSheetId="37">'[1]6.기타함수'!#REF!</definedName>
    <definedName name="AAA" localSheetId="29">'[1]6.기타함수'!#REF!</definedName>
    <definedName name="AAA" localSheetId="47">'[1]6.기타함수'!#REF!</definedName>
    <definedName name="AAA" localSheetId="31">'[1]6.기타함수'!#REF!</definedName>
    <definedName name="AAA" localSheetId="33">'[1]6.기타함수'!#REF!</definedName>
    <definedName name="AAA" localSheetId="35">'[1]6.기타함수'!#REF!</definedName>
    <definedName name="AAA" localSheetId="39">'[1]6.기타함수'!#REF!</definedName>
    <definedName name="AAA" localSheetId="41">'[1]6.기타함수'!#REF!</definedName>
    <definedName name="AAA" localSheetId="43">'[1]6.기타함수'!#REF!</definedName>
    <definedName name="AAA" localSheetId="45">'[1]6.기타함수'!#REF!</definedName>
    <definedName name="AAA">'[1]6.기타함수'!#REF!</definedName>
    <definedName name="_xlnm.Criteria" localSheetId="8">고급필터1!$V$2:$V$3</definedName>
    <definedName name="_xlnm.Criteria" localSheetId="9">고급필터1_정답!$V$2:$V$3</definedName>
    <definedName name="_xlnm.Criteria" localSheetId="26">고급필터10!$K$2:$K$3</definedName>
    <definedName name="_xlnm.Criteria" localSheetId="27">고급필터10_정답!$K$2:$K$3</definedName>
    <definedName name="_xlnm.Criteria" localSheetId="10">고급필터2!$J$2:$J$3</definedName>
    <definedName name="_xlnm.Criteria" localSheetId="11">고급필터2_정답!$J$2:$J$3</definedName>
    <definedName name="_xlnm.Criteria" localSheetId="12">고급필터3!$I$2:$I$3</definedName>
    <definedName name="_xlnm.Criteria" localSheetId="13">고급필터3_정답!$I$2:$I$3</definedName>
    <definedName name="_xlnm.Criteria" localSheetId="14">고급필터4!$L$2:$L$3</definedName>
    <definedName name="_xlnm.Criteria" localSheetId="15">고급필터4_정답!$L$2:$L$3</definedName>
    <definedName name="_xlnm.Criteria" localSheetId="16">고급필터5!$M$2:$M$3</definedName>
    <definedName name="_xlnm.Criteria" localSheetId="17">고급필터5_정답!$M$2:$M$3</definedName>
    <definedName name="_xlnm.Criteria" localSheetId="18">고급필터6!$L$2:$L$3</definedName>
    <definedName name="_xlnm.Criteria" localSheetId="19">고급필터6_정답!$L$2:$L$3</definedName>
    <definedName name="_xlnm.Criteria" localSheetId="20">고급필터7!$K$2:$K$3</definedName>
    <definedName name="_xlnm.Criteria" localSheetId="21">고급필터7_정답!$K$2:$K$3</definedName>
    <definedName name="_xlnm.Criteria" localSheetId="22">고급필터8!$M$2:$M$3</definedName>
    <definedName name="_xlnm.Criteria" localSheetId="23">고급필터8_정답!$M$2:$M$3</definedName>
    <definedName name="_xlnm.Criteria" localSheetId="24">고급필터9!$K$2:$K$3</definedName>
    <definedName name="_xlnm.Criteria" localSheetId="25">고급필터9_정답!$K$2:$K$3</definedName>
    <definedName name="_xlnm.Extract" localSheetId="8">고급필터1!$X$2:$AB$2</definedName>
    <definedName name="_xlnm.Extract" localSheetId="9">고급필터1_정답!$X$2:$AB$2</definedName>
    <definedName name="_xlnm.Extract" localSheetId="26">고급필터10!$K$5:$N$5</definedName>
    <definedName name="_xlnm.Extract" localSheetId="27">고급필터10_정답!$K$5:$N$5</definedName>
    <definedName name="_xlnm.Extract" localSheetId="10">고급필터2!$J$5:$M$5</definedName>
    <definedName name="_xlnm.Extract" localSheetId="11">고급필터2_정답!$J$5:$M$5</definedName>
    <definedName name="_xlnm.Extract" localSheetId="12">고급필터3!$I$6:$M$6</definedName>
    <definedName name="_xlnm.Extract" localSheetId="13">고급필터3_정답!$I$6:$M$6</definedName>
    <definedName name="_xlnm.Extract" localSheetId="14">고급필터4!$L$5:$P$5</definedName>
    <definedName name="_xlnm.Extract" localSheetId="15">고급필터4_정답!$L$5:$P$5</definedName>
    <definedName name="_xlnm.Extract" localSheetId="16">고급필터5!$M$5:$R$5</definedName>
    <definedName name="_xlnm.Extract" localSheetId="17">고급필터5_정답!$M$5:$R$5</definedName>
    <definedName name="_xlnm.Extract" localSheetId="18">고급필터6!$L$5:$O$5</definedName>
    <definedName name="_xlnm.Extract" localSheetId="19">고급필터6_정답!$L$5:$O$5</definedName>
    <definedName name="_xlnm.Extract" localSheetId="20">고급필터7!$K$5:$O$5</definedName>
    <definedName name="_xlnm.Extract" localSheetId="21">고급필터7_정답!$K$5:$O$5</definedName>
    <definedName name="_xlnm.Extract" localSheetId="22">고급필터8!$M$5:$O$5</definedName>
    <definedName name="_xlnm.Extract" localSheetId="23">고급필터8_정답!$M$5:$O$5</definedName>
    <definedName name="_xlnm.Extract" localSheetId="24">고급필터9!$K$5:$O$5</definedName>
    <definedName name="_xlnm.Extract" localSheetId="25">고급필터9_정답!$K$5:$O$5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8">'[1]6.기타함수'!#REF!</definedName>
    <definedName name="제품명" localSheetId="26">'[1]6.기타함수'!#REF!</definedName>
    <definedName name="제품명" localSheetId="10">'[1]6.기타함수'!#REF!</definedName>
    <definedName name="제품명" localSheetId="12">'[1]6.기타함수'!#REF!</definedName>
    <definedName name="제품명" localSheetId="14">'[1]6.기타함수'!#REF!</definedName>
    <definedName name="제품명" localSheetId="16">'[1]6.기타함수'!#REF!</definedName>
    <definedName name="제품명" localSheetId="18">'[1]6.기타함수'!#REF!</definedName>
    <definedName name="제품명" localSheetId="20">'[1]6.기타함수'!#REF!</definedName>
    <definedName name="제품명" localSheetId="22">'[1]6.기타함수'!#REF!</definedName>
    <definedName name="제품명" localSheetId="24">'[1]6.기타함수'!#REF!</definedName>
    <definedName name="제품명" localSheetId="3">'[1]6.기타함수'!#REF!</definedName>
    <definedName name="제품명" localSheetId="1">'[1]6.기타함수'!#REF!</definedName>
    <definedName name="제품명" localSheetId="37">'[1]6.기타함수'!#REF!</definedName>
    <definedName name="제품명" localSheetId="29">'[1]6.기타함수'!#REF!</definedName>
    <definedName name="제품명" localSheetId="47">'[1]6.기타함수'!#REF!</definedName>
    <definedName name="제품명" localSheetId="31">'[1]6.기타함수'!#REF!</definedName>
    <definedName name="제품명" localSheetId="33">'[1]6.기타함수'!#REF!</definedName>
    <definedName name="제품명" localSheetId="35">'[1]6.기타함수'!#REF!</definedName>
    <definedName name="제품명" localSheetId="39">'[1]6.기타함수'!#REF!</definedName>
    <definedName name="제품명" localSheetId="41">'[1]6.기타함수'!#REF!</definedName>
    <definedName name="제품명" localSheetId="43">'[1]6.기타함수'!#REF!</definedName>
    <definedName name="제품명" localSheetId="45">'[1]6.기타함수'!#REF!</definedName>
    <definedName name="제품명" localSheetId="7">'[1]6.기타함수'!#REF!</definedName>
    <definedName name="제품명">'[1]6.기타함수'!#REF!</definedName>
    <definedName name="주문처" localSheetId="8">'[1]6.기타함수'!#REF!</definedName>
    <definedName name="주문처" localSheetId="26">'[1]6.기타함수'!#REF!</definedName>
    <definedName name="주문처" localSheetId="10">'[1]6.기타함수'!#REF!</definedName>
    <definedName name="주문처" localSheetId="12">'[1]6.기타함수'!#REF!</definedName>
    <definedName name="주문처" localSheetId="14">'[1]6.기타함수'!#REF!</definedName>
    <definedName name="주문처" localSheetId="16">'[1]6.기타함수'!#REF!</definedName>
    <definedName name="주문처" localSheetId="18">'[1]6.기타함수'!#REF!</definedName>
    <definedName name="주문처" localSheetId="20">'[1]6.기타함수'!#REF!</definedName>
    <definedName name="주문처" localSheetId="22">'[1]6.기타함수'!#REF!</definedName>
    <definedName name="주문처" localSheetId="24">'[1]6.기타함수'!#REF!</definedName>
    <definedName name="주문처" localSheetId="3">'[1]6.기타함수'!#REF!</definedName>
    <definedName name="주문처" localSheetId="1">'[1]6.기타함수'!#REF!</definedName>
    <definedName name="주문처" localSheetId="37">'[1]6.기타함수'!#REF!</definedName>
    <definedName name="주문처" localSheetId="29">'[1]6.기타함수'!#REF!</definedName>
    <definedName name="주문처" localSheetId="47">'[1]6.기타함수'!#REF!</definedName>
    <definedName name="주문처" localSheetId="31">'[1]6.기타함수'!#REF!</definedName>
    <definedName name="주문처" localSheetId="33">'[1]6.기타함수'!#REF!</definedName>
    <definedName name="주문처" localSheetId="35">'[1]6.기타함수'!#REF!</definedName>
    <definedName name="주문처" localSheetId="39">'[1]6.기타함수'!#REF!</definedName>
    <definedName name="주문처" localSheetId="41">'[1]6.기타함수'!#REF!</definedName>
    <definedName name="주문처" localSheetId="43">'[1]6.기타함수'!#REF!</definedName>
    <definedName name="주문처" localSheetId="45">'[1]6.기타함수'!#REF!</definedName>
    <definedName name="주문처" localSheetId="7">'[1]6.기타함수'!#REF!</definedName>
    <definedName name="주문처">'[1]6.기타함수'!#REF!</definedName>
    <definedName name="판매가격" localSheetId="8">[1]문서1_기초!#REF!</definedName>
    <definedName name="판매가격" localSheetId="26">[1]문서1_기초!#REF!</definedName>
    <definedName name="판매가격" localSheetId="10">[1]문서1_기초!#REF!</definedName>
    <definedName name="판매가격" localSheetId="12">[1]문서1_기초!#REF!</definedName>
    <definedName name="판매가격" localSheetId="14">[1]문서1_기초!#REF!</definedName>
    <definedName name="판매가격" localSheetId="16">[1]문서1_기초!#REF!</definedName>
    <definedName name="판매가격" localSheetId="18">[1]문서1_기초!#REF!</definedName>
    <definedName name="판매가격" localSheetId="20">[1]문서1_기초!#REF!</definedName>
    <definedName name="판매가격" localSheetId="22">[1]문서1_기초!#REF!</definedName>
    <definedName name="판매가격" localSheetId="24">[1]문서1_기초!#REF!</definedName>
    <definedName name="판매가격" localSheetId="3">[1]문서1_기초!#REF!</definedName>
    <definedName name="판매가격" localSheetId="1">[1]문서1_기초!#REF!</definedName>
    <definedName name="판매가격" localSheetId="37">[1]문서1_기초!#REF!</definedName>
    <definedName name="판매가격" localSheetId="29">[1]문서1_기초!#REF!</definedName>
    <definedName name="판매가격" localSheetId="47">[1]문서1_기초!#REF!</definedName>
    <definedName name="판매가격" localSheetId="31">[1]문서1_기초!#REF!</definedName>
    <definedName name="판매가격" localSheetId="33">[1]문서1_기초!#REF!</definedName>
    <definedName name="판매가격" localSheetId="35">[1]문서1_기초!#REF!</definedName>
    <definedName name="판매가격" localSheetId="39">[1]문서1_기초!#REF!</definedName>
    <definedName name="판매가격" localSheetId="41">[1]문서1_기초!#REF!</definedName>
    <definedName name="판매가격" localSheetId="43">[1]문서1_기초!#REF!</definedName>
    <definedName name="판매가격" localSheetId="45">[1]문서1_기초!#REF!</definedName>
    <definedName name="판매가격" localSheetId="7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1" l="1"/>
  <c r="K3" i="40"/>
  <c r="M3" i="39"/>
  <c r="K3" i="38"/>
  <c r="L3" i="37"/>
  <c r="F7" i="43"/>
  <c r="M3" i="36"/>
  <c r="L3" i="35"/>
  <c r="I3" i="34"/>
  <c r="J3" i="33"/>
  <c r="V3" i="32"/>
  <c r="K4" i="64"/>
  <c r="K3" i="64"/>
  <c r="T31" i="56"/>
  <c r="T30" i="56"/>
  <c r="T29" i="56"/>
  <c r="T28" i="56"/>
  <c r="T27" i="56"/>
  <c r="T26" i="56"/>
  <c r="T25" i="56"/>
  <c r="T24" i="56"/>
  <c r="T23" i="56"/>
  <c r="T22" i="56"/>
  <c r="T21" i="56"/>
  <c r="T20" i="56"/>
  <c r="T19" i="56"/>
  <c r="T18" i="56"/>
  <c r="T17" i="56"/>
  <c r="T16" i="56"/>
  <c r="T15" i="56"/>
  <c r="T14" i="56"/>
  <c r="T13" i="56"/>
  <c r="T12" i="56"/>
  <c r="T11" i="56"/>
  <c r="T10" i="56"/>
  <c r="T9" i="56"/>
  <c r="T8" i="56"/>
  <c r="T7" i="56"/>
  <c r="T6" i="56"/>
  <c r="T5" i="56"/>
  <c r="T4" i="56"/>
  <c r="D32" i="44" l="1"/>
  <c r="D31" i="44"/>
  <c r="D30" i="44"/>
  <c r="D29" i="44"/>
  <c r="D28" i="44"/>
  <c r="D27" i="44"/>
  <c r="F22" i="44"/>
  <c r="E22" i="44"/>
  <c r="F21" i="44"/>
  <c r="E21" i="44"/>
  <c r="F20" i="44"/>
  <c r="E20" i="44"/>
  <c r="F19" i="44"/>
  <c r="E19" i="44"/>
  <c r="F18" i="44"/>
  <c r="E18" i="44"/>
  <c r="F17" i="44"/>
  <c r="E17" i="44"/>
  <c r="E12" i="44"/>
  <c r="D12" i="44"/>
  <c r="E11" i="44"/>
  <c r="D11" i="44"/>
  <c r="E10" i="44"/>
  <c r="D10" i="44"/>
  <c r="E9" i="44"/>
  <c r="D9" i="44"/>
  <c r="E8" i="44"/>
  <c r="D8" i="44"/>
  <c r="E7" i="44"/>
  <c r="D7" i="44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T30" i="32" l="1"/>
  <c r="T29" i="32"/>
  <c r="T28" i="32"/>
  <c r="T27" i="32"/>
  <c r="T26" i="32"/>
  <c r="T25" i="32"/>
  <c r="T24" i="32"/>
  <c r="T23" i="32"/>
  <c r="T22" i="32"/>
  <c r="T21" i="32"/>
  <c r="T20" i="32"/>
  <c r="T19" i="32"/>
  <c r="T18" i="32"/>
  <c r="T17" i="32"/>
  <c r="T16" i="32"/>
  <c r="T15" i="32"/>
  <c r="T14" i="32"/>
  <c r="T13" i="32"/>
  <c r="T12" i="32"/>
  <c r="T11" i="32"/>
  <c r="T10" i="32"/>
  <c r="T9" i="32"/>
  <c r="T8" i="32"/>
  <c r="T7" i="32"/>
  <c r="T6" i="32"/>
  <c r="T5" i="32"/>
  <c r="T4" i="32"/>
  <c r="T3" i="32"/>
  <c r="I3" i="12"/>
  <c r="K3" i="20"/>
  <c r="K3" i="18"/>
  <c r="M3" i="17"/>
  <c r="K3" i="16"/>
  <c r="L3" i="15"/>
  <c r="M3" i="14"/>
  <c r="L3" i="13"/>
  <c r="J3" i="11"/>
  <c r="D28" i="31"/>
  <c r="D29" i="31"/>
  <c r="D30" i="31"/>
  <c r="D31" i="31"/>
  <c r="D32" i="31"/>
  <c r="D27" i="31"/>
  <c r="J42" i="9"/>
  <c r="K42" i="9"/>
  <c r="J43" i="9"/>
  <c r="K43" i="9"/>
  <c r="J44" i="9"/>
  <c r="K44" i="9"/>
  <c r="J45" i="9"/>
  <c r="K45" i="9"/>
  <c r="J46" i="9"/>
  <c r="K46" i="9"/>
  <c r="I43" i="9"/>
  <c r="I44" i="9"/>
  <c r="I45" i="9"/>
  <c r="I46" i="9"/>
  <c r="I42" i="9"/>
  <c r="J33" i="9"/>
  <c r="K33" i="9"/>
  <c r="J34" i="9"/>
  <c r="K34" i="9"/>
  <c r="J35" i="9"/>
  <c r="K35" i="9"/>
  <c r="J36" i="9"/>
  <c r="K36" i="9"/>
  <c r="J37" i="9"/>
  <c r="K37" i="9"/>
  <c r="I34" i="9"/>
  <c r="I35" i="9"/>
  <c r="I36" i="9"/>
  <c r="I37" i="9"/>
  <c r="I33" i="9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1" i="1"/>
  <c r="C42" i="1"/>
  <c r="C43" i="1"/>
  <c r="C44" i="1"/>
  <c r="C45" i="1"/>
  <c r="C46" i="1"/>
  <c r="C47" i="1"/>
  <c r="C40" i="1"/>
  <c r="E20" i="1"/>
  <c r="F20" i="1"/>
  <c r="D20" i="1"/>
  <c r="E19" i="1"/>
  <c r="F19" i="1"/>
  <c r="D19" i="1"/>
  <c r="E18" i="1"/>
  <c r="F18" i="1"/>
  <c r="D18" i="1"/>
  <c r="I11" i="1"/>
  <c r="H9" i="1"/>
  <c r="H19" i="1" s="1"/>
  <c r="H10" i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0" i="1" s="1"/>
  <c r="H8" i="1"/>
  <c r="H20" i="1" s="1"/>
  <c r="G9" i="1"/>
  <c r="G10" i="1"/>
  <c r="G11" i="1"/>
  <c r="G12" i="1"/>
  <c r="G13" i="1"/>
  <c r="G14" i="1"/>
  <c r="G15" i="1"/>
  <c r="G16" i="1"/>
  <c r="G17" i="1"/>
  <c r="G8" i="1"/>
  <c r="G20" i="1" s="1"/>
  <c r="G18" i="1" l="1"/>
  <c r="I17" i="1"/>
  <c r="G19" i="1"/>
  <c r="I9" i="1"/>
  <c r="H18" i="1"/>
  <c r="I8" i="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0" i="10" l="1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V3" i="10" l="1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</calcChain>
</file>

<file path=xl/sharedStrings.xml><?xml version="1.0" encoding="utf-8"?>
<sst xmlns="http://schemas.openxmlformats.org/spreadsheetml/2006/main" count="11988" uniqueCount="1060">
  <si>
    <t xml:space="preserve"> 기본함수 :</t>
    <phoneticPr fontId="8" type="noConversion"/>
  </si>
  <si>
    <t>[표1]</t>
    <phoneticPr fontId="5" type="noConversion"/>
  </si>
  <si>
    <t>작성일:</t>
    <phoneticPr fontId="8" type="noConversion"/>
  </si>
  <si>
    <t>신상</t>
    <phoneticPr fontId="8" type="noConversion"/>
  </si>
  <si>
    <t>과목</t>
    <phoneticPr fontId="8" type="noConversion"/>
  </si>
  <si>
    <t>평가</t>
    <phoneticPr fontId="8" type="noConversion"/>
  </si>
  <si>
    <t>학번</t>
    <phoneticPr fontId="8" type="noConversion"/>
  </si>
  <si>
    <t>성명</t>
    <phoneticPr fontId="8" type="noConversion"/>
  </si>
  <si>
    <t>워드</t>
    <phoneticPr fontId="8" type="noConversion"/>
  </si>
  <si>
    <t>엑셀</t>
    <phoneticPr fontId="8" type="noConversion"/>
  </si>
  <si>
    <t>파워포인트</t>
    <phoneticPr fontId="8" type="noConversion"/>
  </si>
  <si>
    <t>총점</t>
    <phoneticPr fontId="8" type="noConversion"/>
  </si>
  <si>
    <t>평균</t>
    <phoneticPr fontId="8" type="noConversion"/>
  </si>
  <si>
    <t>순위</t>
    <phoneticPr fontId="8" type="noConversion"/>
  </si>
  <si>
    <t>최대점수</t>
    <phoneticPr fontId="8" type="noConversion"/>
  </si>
  <si>
    <t>최소점수</t>
    <phoneticPr fontId="8" type="noConversion"/>
  </si>
  <si>
    <t>인원수</t>
    <phoneticPr fontId="8" type="noConversion"/>
  </si>
  <si>
    <t>SUM, AVERAGE, MAX, MIN, COUNT, COUNTA, COUNTBLANK, RANK.EQ</t>
    <phoneticPr fontId="8" type="noConversion"/>
  </si>
  <si>
    <t>기풍학원 평가표</t>
    <phoneticPr fontId="8" type="noConversion"/>
  </si>
  <si>
    <t>김익래</t>
  </si>
  <si>
    <t>김익래</t>
    <phoneticPr fontId="8" type="noConversion"/>
  </si>
  <si>
    <t>한성권</t>
    <phoneticPr fontId="8" type="noConversion"/>
  </si>
  <si>
    <t>이정욱</t>
    <phoneticPr fontId="8" type="noConversion"/>
  </si>
  <si>
    <t>나순주</t>
  </si>
  <si>
    <t>나순주</t>
    <phoneticPr fontId="8" type="noConversion"/>
  </si>
  <si>
    <t>김미영</t>
  </si>
  <si>
    <t>김미영</t>
    <phoneticPr fontId="8" type="noConversion"/>
  </si>
  <si>
    <t>이봉숙</t>
    <phoneticPr fontId="8" type="noConversion"/>
  </si>
  <si>
    <t>이미희</t>
    <phoneticPr fontId="8" type="noConversion"/>
  </si>
  <si>
    <t>홍재근</t>
  </si>
  <si>
    <t>홍재근</t>
    <phoneticPr fontId="8" type="noConversion"/>
  </si>
  <si>
    <t>이성용</t>
    <phoneticPr fontId="8" type="noConversion"/>
  </si>
  <si>
    <t>박낙균</t>
  </si>
  <si>
    <t>박낙균</t>
    <phoneticPr fontId="8" type="noConversion"/>
  </si>
  <si>
    <t>가계부처리</t>
    <phoneticPr fontId="8" type="noConversion"/>
  </si>
  <si>
    <t>[표2]</t>
    <phoneticPr fontId="5" type="noConversion"/>
  </si>
  <si>
    <t>구분</t>
    <phoneticPr fontId="8" type="noConversion"/>
  </si>
  <si>
    <t>문화생활비</t>
    <phoneticPr fontId="8" type="noConversion"/>
  </si>
  <si>
    <t>식품비</t>
    <phoneticPr fontId="8" type="noConversion"/>
  </si>
  <si>
    <t>의복비</t>
    <phoneticPr fontId="8" type="noConversion"/>
  </si>
  <si>
    <t>교육비</t>
    <phoneticPr fontId="8" type="noConversion"/>
  </si>
  <si>
    <t>총비용</t>
    <phoneticPr fontId="8" type="noConversion"/>
  </si>
  <si>
    <t>순위</t>
    <phoneticPr fontId="5" type="noConversion"/>
  </si>
  <si>
    <t>1일</t>
    <phoneticPr fontId="8" type="noConversion"/>
  </si>
  <si>
    <t>2일</t>
    <phoneticPr fontId="8" type="noConversion"/>
  </si>
  <si>
    <t>3일</t>
  </si>
  <si>
    <t>4일</t>
  </si>
  <si>
    <t>5일</t>
  </si>
  <si>
    <t>6일</t>
  </si>
  <si>
    <t>7일</t>
  </si>
  <si>
    <t>총액</t>
    <phoneticPr fontId="8" type="noConversion"/>
  </si>
  <si>
    <t>평균</t>
    <phoneticPr fontId="8" type="noConversion"/>
  </si>
  <si>
    <t>최고비용</t>
    <phoneticPr fontId="8" type="noConversion"/>
  </si>
  <si>
    <t>최소비용</t>
    <phoneticPr fontId="8" type="noConversion"/>
  </si>
  <si>
    <t>품목개수</t>
    <phoneticPr fontId="8" type="noConversion"/>
  </si>
  <si>
    <t>구구단</t>
    <phoneticPr fontId="5" type="noConversion"/>
  </si>
  <si>
    <t>논리함수</t>
    <phoneticPr fontId="8" type="noConversion"/>
  </si>
  <si>
    <t xml:space="preserve"> IF, COUNTIF, COUNTIFS, SUMIF, SUMIFS, AVERAGEIF, AVERAGEIFS, AND, OR</t>
    <phoneticPr fontId="8" type="noConversion"/>
  </si>
  <si>
    <t>신입사원 직무수행 평가</t>
    <phoneticPr fontId="8" type="noConversion"/>
  </si>
  <si>
    <t>[표1]</t>
    <phoneticPr fontId="5" type="noConversion"/>
  </si>
  <si>
    <t>사번</t>
    <phoneticPr fontId="8" type="noConversion"/>
  </si>
  <si>
    <t>성명</t>
    <phoneticPr fontId="8" type="noConversion"/>
  </si>
  <si>
    <t>영어</t>
    <phoneticPr fontId="8" type="noConversion"/>
  </si>
  <si>
    <t>컴퓨터</t>
    <phoneticPr fontId="8" type="noConversion"/>
  </si>
  <si>
    <t>마케팅</t>
    <phoneticPr fontId="8" type="noConversion"/>
  </si>
  <si>
    <t>총점</t>
    <phoneticPr fontId="8" type="noConversion"/>
  </si>
  <si>
    <t>평균</t>
    <phoneticPr fontId="8" type="noConversion"/>
  </si>
  <si>
    <t>합격여부</t>
    <phoneticPr fontId="8" type="noConversion"/>
  </si>
  <si>
    <t>평균평가</t>
    <phoneticPr fontId="8" type="noConversion"/>
  </si>
  <si>
    <t>이미희</t>
    <phoneticPr fontId="8" type="noConversion"/>
  </si>
  <si>
    <t>최고은</t>
    <phoneticPr fontId="8" type="noConversion"/>
  </si>
  <si>
    <t>합격</t>
    <phoneticPr fontId="5" type="noConversion"/>
  </si>
  <si>
    <t>안수현</t>
    <phoneticPr fontId="8" type="noConversion"/>
  </si>
  <si>
    <t>불합격</t>
    <phoneticPr fontId="5" type="noConversion"/>
  </si>
  <si>
    <t>이민우</t>
    <phoneticPr fontId="8" type="noConversion"/>
  </si>
  <si>
    <t>한진희</t>
    <phoneticPr fontId="8" type="noConversion"/>
  </si>
  <si>
    <t>김상진</t>
    <phoneticPr fontId="8" type="noConversion"/>
  </si>
  <si>
    <t>평균이상</t>
    <phoneticPr fontId="5" type="noConversion"/>
  </si>
  <si>
    <t>최승희</t>
    <phoneticPr fontId="8" type="noConversion"/>
  </si>
  <si>
    <t>평균이하</t>
    <phoneticPr fontId="5" type="noConversion"/>
  </si>
  <si>
    <t>김상옥</t>
    <phoneticPr fontId="8" type="noConversion"/>
  </si>
  <si>
    <t>최현주</t>
    <phoneticPr fontId="8" type="noConversion"/>
  </si>
  <si>
    <t>전지연</t>
    <phoneticPr fontId="8" type="noConversion"/>
  </si>
  <si>
    <t>전체평균</t>
    <phoneticPr fontId="8" type="noConversion"/>
  </si>
  <si>
    <t>[표2]</t>
    <phoneticPr fontId="5" type="noConversion"/>
  </si>
  <si>
    <t>수험번호</t>
    <phoneticPr fontId="8" type="noConversion"/>
  </si>
  <si>
    <t>엑셀</t>
    <phoneticPr fontId="8" type="noConversion"/>
  </si>
  <si>
    <t>인터넷</t>
    <phoneticPr fontId="8" type="noConversion"/>
  </si>
  <si>
    <t>합격여부1</t>
    <phoneticPr fontId="8" type="noConversion"/>
  </si>
  <si>
    <t>합격여부2</t>
    <phoneticPr fontId="8" type="noConversion"/>
  </si>
  <si>
    <t>평가</t>
    <phoneticPr fontId="8" type="noConversion"/>
  </si>
  <si>
    <t>SM20001</t>
    <phoneticPr fontId="8" type="noConversion"/>
  </si>
  <si>
    <t>이재근</t>
    <phoneticPr fontId="8" type="noConversion"/>
  </si>
  <si>
    <t>SM20002</t>
  </si>
  <si>
    <t>김민선</t>
    <phoneticPr fontId="8" type="noConversion"/>
  </si>
  <si>
    <t>SM20003</t>
  </si>
  <si>
    <t>이종원</t>
    <phoneticPr fontId="8" type="noConversion"/>
  </si>
  <si>
    <t>SM20004</t>
  </si>
  <si>
    <t>한고은</t>
    <phoneticPr fontId="8" type="noConversion"/>
  </si>
  <si>
    <t>SM20007</t>
  </si>
  <si>
    <t>장나라</t>
    <phoneticPr fontId="8" type="noConversion"/>
  </si>
  <si>
    <t>SM20008</t>
  </si>
  <si>
    <t>김민종</t>
    <phoneticPr fontId="8" type="noConversion"/>
  </si>
  <si>
    <t>SM20009</t>
  </si>
  <si>
    <t>이준희</t>
    <phoneticPr fontId="8" type="noConversion"/>
  </si>
  <si>
    <t>제품판매 현황</t>
    <phoneticPr fontId="8" type="noConversion"/>
  </si>
  <si>
    <t>[표3]</t>
    <phoneticPr fontId="8" type="noConversion"/>
  </si>
  <si>
    <t>제품코드</t>
    <phoneticPr fontId="5" type="noConversion"/>
  </si>
  <si>
    <t>분류</t>
    <phoneticPr fontId="5" type="noConversion"/>
  </si>
  <si>
    <t>단가</t>
    <phoneticPr fontId="5" type="noConversion"/>
  </si>
  <si>
    <t>판매량</t>
    <phoneticPr fontId="5" type="noConversion"/>
  </si>
  <si>
    <t>판매금액</t>
    <phoneticPr fontId="5" type="noConversion"/>
  </si>
  <si>
    <t>담당자</t>
    <phoneticPr fontId="5" type="noConversion"/>
  </si>
  <si>
    <t>[ 분류/담당자 기준 판매건수 ]</t>
    <phoneticPr fontId="5" type="noConversion"/>
  </si>
  <si>
    <t>238VM357</t>
  </si>
  <si>
    <t>아동의류</t>
  </si>
  <si>
    <t>이하원</t>
  </si>
  <si>
    <t>조승재</t>
    <phoneticPr fontId="5" type="noConversion"/>
  </si>
  <si>
    <t>이하원</t>
    <phoneticPr fontId="5" type="noConversion"/>
  </si>
  <si>
    <t>박재민</t>
    <phoneticPr fontId="5" type="noConversion"/>
  </si>
  <si>
    <t>537RI257</t>
  </si>
  <si>
    <t>여성의류</t>
  </si>
  <si>
    <t>조승재</t>
  </si>
  <si>
    <t>여성의류</t>
    <phoneticPr fontId="5" type="noConversion"/>
  </si>
  <si>
    <t>575HE011</t>
  </si>
  <si>
    <t>남성의류</t>
    <phoneticPr fontId="5" type="noConversion"/>
  </si>
  <si>
    <t>254DN251</t>
  </si>
  <si>
    <t>기타</t>
  </si>
  <si>
    <t>박재민</t>
  </si>
  <si>
    <t>아동의류</t>
    <phoneticPr fontId="5" type="noConversion"/>
  </si>
  <si>
    <t>188KY649</t>
  </si>
  <si>
    <t>언더웨어</t>
    <phoneticPr fontId="5" type="noConversion"/>
  </si>
  <si>
    <t>143VI197</t>
  </si>
  <si>
    <t>남성의류</t>
  </si>
  <si>
    <t>기타</t>
    <phoneticPr fontId="5" type="noConversion"/>
  </si>
  <si>
    <t>640XM642</t>
  </si>
  <si>
    <t>661SY624</t>
  </si>
  <si>
    <t>877PF846</t>
  </si>
  <si>
    <t>[ 분류/담당자 기준 판매량 합계 ]</t>
    <phoneticPr fontId="5" type="noConversion"/>
  </si>
  <si>
    <t>937CR318</t>
  </si>
  <si>
    <t>546TK605</t>
  </si>
  <si>
    <t>언더웨어</t>
  </si>
  <si>
    <t>897RP526</t>
  </si>
  <si>
    <t>823CC448</t>
  </si>
  <si>
    <t>294WR619</t>
  </si>
  <si>
    <t>582YB244</t>
  </si>
  <si>
    <t>영업팀 매출 현황</t>
    <phoneticPr fontId="8" type="noConversion"/>
  </si>
  <si>
    <t>[표4]</t>
    <phoneticPr fontId="8" type="noConversion"/>
  </si>
  <si>
    <t>이름</t>
    <phoneticPr fontId="5" type="noConversion"/>
  </si>
  <si>
    <t>소속</t>
    <phoneticPr fontId="5" type="noConversion"/>
  </si>
  <si>
    <t>상반기</t>
    <phoneticPr fontId="5" type="noConversion"/>
  </si>
  <si>
    <t>하반기</t>
    <phoneticPr fontId="5" type="noConversion"/>
  </si>
  <si>
    <t>유동근</t>
    <phoneticPr fontId="8" type="noConversion"/>
  </si>
  <si>
    <t>영업3팀</t>
  </si>
  <si>
    <t>[ 영업팀별 평균 매출량 ]</t>
    <phoneticPr fontId="5" type="noConversion"/>
  </si>
  <si>
    <t>전경숙</t>
    <phoneticPr fontId="8" type="noConversion"/>
  </si>
  <si>
    <t>영업2팀</t>
  </si>
  <si>
    <t>백수정</t>
    <phoneticPr fontId="8" type="noConversion"/>
  </si>
  <si>
    <t>영업1팀</t>
    <phoneticPr fontId="5" type="noConversion"/>
  </si>
  <si>
    <t>안현철</t>
    <phoneticPr fontId="8" type="noConversion"/>
  </si>
  <si>
    <t>영업1팀</t>
  </si>
  <si>
    <t>고성남</t>
    <phoneticPr fontId="8" type="noConversion"/>
  </si>
  <si>
    <t>민병철</t>
    <phoneticPr fontId="8" type="noConversion"/>
  </si>
  <si>
    <t>조광연</t>
    <phoneticPr fontId="8" type="noConversion"/>
  </si>
  <si>
    <t>김연우</t>
    <phoneticPr fontId="5" type="noConversion"/>
  </si>
  <si>
    <t>김범수</t>
    <phoneticPr fontId="5" type="noConversion"/>
  </si>
  <si>
    <t>임재범</t>
    <phoneticPr fontId="5" type="noConversion"/>
  </si>
  <si>
    <t>박정현</t>
    <phoneticPr fontId="5" type="noConversion"/>
  </si>
  <si>
    <t>오동석</t>
    <phoneticPr fontId="5" type="noConversion"/>
  </si>
  <si>
    <t>박오연</t>
    <phoneticPr fontId="5" type="noConversion"/>
  </si>
  <si>
    <t>인원수</t>
    <phoneticPr fontId="5" type="noConversion"/>
  </si>
  <si>
    <t>총점합계</t>
    <phoneticPr fontId="5" type="noConversion"/>
  </si>
  <si>
    <t>학년</t>
  </si>
  <si>
    <t>반</t>
  </si>
  <si>
    <t>이름</t>
  </si>
  <si>
    <t>출석수</t>
  </si>
  <si>
    <t>O</t>
    <phoneticPr fontId="29" type="noConversion"/>
  </si>
  <si>
    <t>O</t>
    <phoneticPr fontId="29" type="noConversion"/>
  </si>
  <si>
    <t>사랑반</t>
    <phoneticPr fontId="29" type="noConversion"/>
  </si>
  <si>
    <t>김유준</t>
    <phoneticPr fontId="29" type="noConversion"/>
  </si>
  <si>
    <t>화평반</t>
    <phoneticPr fontId="29" type="noConversion"/>
  </si>
  <si>
    <t>김지환</t>
    <phoneticPr fontId="29" type="noConversion"/>
  </si>
  <si>
    <t>원가은</t>
    <phoneticPr fontId="29" type="noConversion"/>
  </si>
  <si>
    <t>김서찬</t>
    <phoneticPr fontId="29" type="noConversion"/>
  </si>
  <si>
    <t>노재현</t>
    <phoneticPr fontId="29" type="noConversion"/>
  </si>
  <si>
    <t>희락반</t>
    <phoneticPr fontId="29" type="noConversion"/>
  </si>
  <si>
    <t>최예진</t>
    <phoneticPr fontId="29" type="noConversion"/>
  </si>
  <si>
    <t>김우인</t>
    <phoneticPr fontId="29" type="noConversion"/>
  </si>
  <si>
    <t>양선반</t>
    <phoneticPr fontId="29" type="noConversion"/>
  </si>
  <si>
    <t>신지섭</t>
  </si>
  <si>
    <t>정승우</t>
  </si>
  <si>
    <t>오래참음반</t>
    <phoneticPr fontId="29" type="noConversion"/>
  </si>
  <si>
    <t>강연지</t>
  </si>
  <si>
    <t>박소연</t>
  </si>
  <si>
    <t>윤지강</t>
  </si>
  <si>
    <t>손채영</t>
  </si>
  <si>
    <t>자비반</t>
    <phoneticPr fontId="29" type="noConversion"/>
  </si>
  <si>
    <t>박지민</t>
  </si>
  <si>
    <t>김하람</t>
  </si>
  <si>
    <t>김하영</t>
  </si>
  <si>
    <t>이지훈</t>
  </si>
  <si>
    <t>이선녕</t>
  </si>
  <si>
    <t>충성반</t>
    <phoneticPr fontId="29" type="noConversion"/>
  </si>
  <si>
    <t>곽용빈</t>
  </si>
  <si>
    <t>이승아</t>
  </si>
  <si>
    <t>한정우</t>
    <phoneticPr fontId="29" type="noConversion"/>
  </si>
  <si>
    <t>이창재</t>
  </si>
  <si>
    <t>노석진</t>
  </si>
  <si>
    <t>권한지</t>
    <phoneticPr fontId="29" type="noConversion"/>
  </si>
  <si>
    <t>최경주</t>
  </si>
  <si>
    <t>사랑반</t>
    <phoneticPr fontId="29" type="noConversion"/>
  </si>
  <si>
    <t>김영서</t>
    <phoneticPr fontId="29" type="noConversion"/>
  </si>
  <si>
    <t>O</t>
    <phoneticPr fontId="29" type="noConversion"/>
  </si>
  <si>
    <t>이환</t>
    <phoneticPr fontId="29" type="noConversion"/>
  </si>
  <si>
    <t>화평반</t>
    <phoneticPr fontId="29" type="noConversion"/>
  </si>
  <si>
    <t>O</t>
    <phoneticPr fontId="29" type="noConversion"/>
  </si>
  <si>
    <t>전준호</t>
    <phoneticPr fontId="29" type="noConversion"/>
  </si>
  <si>
    <t>가입나이</t>
  </si>
  <si>
    <t>코드</t>
  </si>
  <si>
    <t>구분-성별</t>
  </si>
  <si>
    <t>가입금액</t>
  </si>
  <si>
    <t>가입기간</t>
  </si>
  <si>
    <t>미납기간</t>
  </si>
  <si>
    <t>가입상태</t>
  </si>
  <si>
    <t>BM</t>
  </si>
  <si>
    <t>기본형-남자</t>
  </si>
  <si>
    <t>휴면보험</t>
  </si>
  <si>
    <t>BW</t>
  </si>
  <si>
    <t>기본형-여자</t>
  </si>
  <si>
    <t>정상</t>
  </si>
  <si>
    <t>SM</t>
  </si>
  <si>
    <t>추가보장-남자</t>
  </si>
  <si>
    <t>SW</t>
  </si>
  <si>
    <t>추가보장-여자</t>
  </si>
  <si>
    <t>1개월 미납</t>
  </si>
  <si>
    <t>2개월 미납</t>
  </si>
  <si>
    <t>해지예상</t>
  </si>
  <si>
    <t>서명</t>
  </si>
  <si>
    <t>저자</t>
  </si>
  <si>
    <t>출판년</t>
  </si>
  <si>
    <t>입력일자</t>
  </si>
  <si>
    <t>신청자이름</t>
  </si>
  <si>
    <t>작업사항</t>
  </si>
  <si>
    <t>프라이다이나믹스</t>
  </si>
  <si>
    <t>고형준</t>
  </si>
  <si>
    <t>2016-02-01</t>
  </si>
  <si>
    <t>지식재산 금융과 법제도</t>
  </si>
  <si>
    <t>김승열</t>
  </si>
  <si>
    <t>값싼 음식의 실제 가격</t>
  </si>
  <si>
    <t>마이클 캐롤런</t>
  </si>
  <si>
    <t>2016-02-03</t>
  </si>
  <si>
    <t>조*현</t>
    <phoneticPr fontId="8" type="noConversion"/>
  </si>
  <si>
    <t>0년</t>
  </si>
  <si>
    <t>이안 부루마</t>
  </si>
  <si>
    <t>나이트 워치 상</t>
  </si>
  <si>
    <t>세르게이 루키야넨코</t>
  </si>
  <si>
    <t>행운 연습</t>
  </si>
  <si>
    <t>류쉬안</t>
  </si>
  <si>
    <t>2016-02-04</t>
  </si>
  <si>
    <t>새 하늘과 새 땅</t>
  </si>
  <si>
    <t>리처드 미들턴</t>
  </si>
  <si>
    <t>2016-02-06</t>
  </si>
  <si>
    <t>알라</t>
    <phoneticPr fontId="8" type="noConversion"/>
  </si>
  <si>
    <t>미로슬라브 볼프</t>
  </si>
  <si>
    <t>섬을 탈출하는 방법</t>
  </si>
  <si>
    <t>조형근, 김종배</t>
  </si>
  <si>
    <t>박*철</t>
    <phoneticPr fontId="8" type="noConversion"/>
  </si>
  <si>
    <t>내 몸의 바운스를 깨워라</t>
  </si>
  <si>
    <t>2016-02-08</t>
  </si>
  <si>
    <t>벤저민 그레이엄의 정량분석 Quant</t>
  </si>
  <si>
    <t>스티븐 P. 그라이너</t>
  </si>
  <si>
    <t>2016-02-09</t>
  </si>
  <si>
    <t>민*준</t>
    <phoneticPr fontId="8" type="noConversion"/>
  </si>
  <si>
    <t>히가시노게이고</t>
  </si>
  <si>
    <t>2016-02-11</t>
  </si>
  <si>
    <t>김*연</t>
    <phoneticPr fontId="8" type="noConversion"/>
  </si>
  <si>
    <t>글쓰는 여자의 공간</t>
  </si>
  <si>
    <t>타니아 슐리</t>
  </si>
  <si>
    <t>돼지 루퍼스, 학교에 가다</t>
  </si>
  <si>
    <t>킴 그리스웰</t>
  </si>
  <si>
    <t>2016-02-12</t>
  </si>
  <si>
    <t>빼꼼 아저씨네 동물원</t>
  </si>
  <si>
    <t>케빈 월드론</t>
  </si>
  <si>
    <t>2016-02-13</t>
  </si>
  <si>
    <t>장성애</t>
    <phoneticPr fontId="8" type="noConversion"/>
  </si>
  <si>
    <t>2016-02-16</t>
  </si>
  <si>
    <t>2016-02-17</t>
  </si>
  <si>
    <t>사사키 후미오</t>
    <phoneticPr fontId="8" type="noConversion"/>
  </si>
  <si>
    <t>김*선</t>
    <phoneticPr fontId="8" type="noConversion"/>
  </si>
  <si>
    <t>2016-02-19</t>
  </si>
  <si>
    <t>2016-02-20</t>
  </si>
  <si>
    <t>학교를 개선하는 교사</t>
    <phoneticPr fontId="8" type="noConversion"/>
  </si>
  <si>
    <t>2016-02-23</t>
  </si>
  <si>
    <t>한국교육연구네트워크</t>
    <phoneticPr fontId="8" type="noConversion"/>
  </si>
  <si>
    <t>2016-02-24</t>
  </si>
  <si>
    <t>우리 아이 유치원 에이스 만들기</t>
  </si>
  <si>
    <t>에이미</t>
  </si>
  <si>
    <t>Duck and Goose, Goose Needs a Hug</t>
  </si>
  <si>
    <t>Tad Hills</t>
  </si>
  <si>
    <t>2016-02-25</t>
  </si>
  <si>
    <t>스웨덴 엄마의 말하기 수업</t>
  </si>
  <si>
    <t>페트라 크란츠 린드그렌</t>
  </si>
  <si>
    <t>2016-02-26</t>
  </si>
  <si>
    <t>칼 요한 포센 엘린</t>
  </si>
  <si>
    <t>고미 타로</t>
  </si>
  <si>
    <t>얀 파울 스취턴</t>
  </si>
  <si>
    <t>조금만 기다려봐</t>
  </si>
  <si>
    <t>케빈 행크스</t>
  </si>
  <si>
    <t>프랑스 여자는 늙지 않는다</t>
  </si>
  <si>
    <t>미리유 길리아노</t>
  </si>
  <si>
    <t>D&amp;B</t>
  </si>
  <si>
    <t>2016-02-27</t>
  </si>
  <si>
    <t>Extra Yarn</t>
  </si>
  <si>
    <t>Mac Barnett</t>
  </si>
  <si>
    <t>The Unfinished Angel</t>
  </si>
  <si>
    <t>Creech, Sharon</t>
  </si>
  <si>
    <t>2016-02-28</t>
  </si>
  <si>
    <t>2016-02-29</t>
  </si>
  <si>
    <t>김*영</t>
    <phoneticPr fontId="8" type="noConversion"/>
  </si>
  <si>
    <t>김*영</t>
    <phoneticPr fontId="8" type="noConversion"/>
  </si>
  <si>
    <t>조*현</t>
    <phoneticPr fontId="8" type="noConversion"/>
  </si>
  <si>
    <t>입고예정</t>
    <phoneticPr fontId="8" type="noConversion"/>
  </si>
  <si>
    <t>정*지</t>
    <phoneticPr fontId="8" type="noConversion"/>
  </si>
  <si>
    <t>박*정</t>
    <phoneticPr fontId="8" type="noConversion"/>
  </si>
  <si>
    <t>정*식</t>
    <phoneticPr fontId="8" type="noConversion"/>
  </si>
  <si>
    <t>입고예정</t>
    <phoneticPr fontId="8" type="noConversion"/>
  </si>
  <si>
    <t>정*울</t>
    <phoneticPr fontId="8" type="noConversion"/>
  </si>
  <si>
    <t>옥주현</t>
    <phoneticPr fontId="8" type="noConversion"/>
  </si>
  <si>
    <t>김*화</t>
    <phoneticPr fontId="8" type="noConversion"/>
  </si>
  <si>
    <t>라플라스의 마녀</t>
    <phoneticPr fontId="8" type="noConversion"/>
  </si>
  <si>
    <t>우선신청도서</t>
    <phoneticPr fontId="8" type="noConversion"/>
  </si>
  <si>
    <t>조*혜</t>
    <phoneticPr fontId="8" type="noConversion"/>
  </si>
  <si>
    <t>이*경</t>
    <phoneticPr fontId="8" type="noConversion"/>
  </si>
  <si>
    <t>주*민</t>
    <phoneticPr fontId="8" type="noConversion"/>
  </si>
  <si>
    <t>부동산의 보이지 않는 진실</t>
    <phoneticPr fontId="8" type="noConversion"/>
  </si>
  <si>
    <t>이재범 외1</t>
    <phoneticPr fontId="8" type="noConversion"/>
  </si>
  <si>
    <t>민*준</t>
    <phoneticPr fontId="8" type="noConversion"/>
  </si>
  <si>
    <t>영재들의 비밀습관 하브루타</t>
    <phoneticPr fontId="8" type="noConversion"/>
  </si>
  <si>
    <t>정*정</t>
    <phoneticPr fontId="8" type="noConversion"/>
  </si>
  <si>
    <t>Why? 소프트웨어와 코딩</t>
    <phoneticPr fontId="8" type="noConversion"/>
  </si>
  <si>
    <t>조영선</t>
    <phoneticPr fontId="8" type="noConversion"/>
  </si>
  <si>
    <t>변*우</t>
    <phoneticPr fontId="8" type="noConversion"/>
  </si>
  <si>
    <t>나는 단순하게 살기로 했다</t>
    <phoneticPr fontId="8" type="noConversion"/>
  </si>
  <si>
    <t>우선신청도서</t>
    <phoneticPr fontId="8" type="noConversion"/>
  </si>
  <si>
    <t>나는 누구인가 - 인문학 최고의 공부</t>
    <phoneticPr fontId="8" type="noConversion"/>
  </si>
  <si>
    <t>강신주, 고미숙 외5</t>
    <phoneticPr fontId="8" type="noConversion"/>
  </si>
  <si>
    <t>송*자</t>
    <phoneticPr fontId="8" type="noConversion"/>
  </si>
  <si>
    <t>음의 방정식</t>
    <phoneticPr fontId="8" type="noConversion"/>
  </si>
  <si>
    <t>미야베 미유키</t>
    <phoneticPr fontId="8" type="noConversion"/>
  </si>
  <si>
    <t>이*아</t>
    <phoneticPr fontId="8" type="noConversion"/>
  </si>
  <si>
    <t>인성이 실력이다</t>
    <phoneticPr fontId="8" type="noConversion"/>
  </si>
  <si>
    <t>조벽</t>
    <phoneticPr fontId="8" type="noConversion"/>
  </si>
  <si>
    <t>고*원</t>
    <phoneticPr fontId="8" type="noConversion"/>
  </si>
  <si>
    <t>마이클 풀란</t>
    <phoneticPr fontId="8" type="noConversion"/>
  </si>
  <si>
    <t>한*원</t>
    <phoneticPr fontId="8" type="noConversion"/>
  </si>
  <si>
    <t>혁신교육에 대한 교육학적 성찰</t>
    <phoneticPr fontId="8" type="noConversion"/>
  </si>
  <si>
    <t>부시파일럿, 나는 길이 없는 곳으로 간다</t>
    <phoneticPr fontId="8" type="noConversion"/>
  </si>
  <si>
    <t>오현호</t>
    <phoneticPr fontId="8" type="noConversion"/>
  </si>
  <si>
    <t>최*설</t>
    <phoneticPr fontId="8" type="noConversion"/>
  </si>
  <si>
    <t>ENJOY 훗카이도(2015-2016)</t>
    <phoneticPr fontId="8" type="noConversion"/>
  </si>
  <si>
    <t>정태관,박용준,민보영</t>
    <phoneticPr fontId="8" type="noConversion"/>
  </si>
  <si>
    <t>김*레</t>
    <phoneticPr fontId="8" type="noConversion"/>
  </si>
  <si>
    <t>3월입고예정</t>
    <phoneticPr fontId="8" type="noConversion"/>
  </si>
  <si>
    <t>Duck &amp; Goose : Find a Pumpkin</t>
    <phoneticPr fontId="8" type="noConversion"/>
  </si>
  <si>
    <t>김*레</t>
    <phoneticPr fontId="8" type="noConversion"/>
  </si>
  <si>
    <t>김*일</t>
    <phoneticPr fontId="8" type="noConversion"/>
  </si>
  <si>
    <t>잠자고 싶은 토끼</t>
    <phoneticPr fontId="8" type="noConversion"/>
  </si>
  <si>
    <t>정*희</t>
    <phoneticPr fontId="8" type="noConversion"/>
  </si>
  <si>
    <t>뭐? 나랑 너랑 닮았다고!?</t>
    <phoneticPr fontId="8" type="noConversion"/>
  </si>
  <si>
    <t>2030년에는 투명망토가 나올까</t>
    <phoneticPr fontId="8" type="noConversion"/>
  </si>
  <si>
    <t>김*윤</t>
    <phoneticPr fontId="8" type="noConversion"/>
  </si>
  <si>
    <t>김*송</t>
    <phoneticPr fontId="8" type="noConversion"/>
  </si>
  <si>
    <t>자본에 관한 불편한 진실</t>
    <phoneticPr fontId="8" type="noConversion"/>
  </si>
  <si>
    <t>정철진</t>
    <phoneticPr fontId="8" type="noConversion"/>
  </si>
  <si>
    <t>맹*현</t>
    <phoneticPr fontId="8" type="noConversion"/>
  </si>
  <si>
    <t>당나귀와 다이아몬드</t>
    <phoneticPr fontId="8" type="noConversion"/>
  </si>
  <si>
    <t>오*진</t>
    <phoneticPr fontId="8" type="noConversion"/>
  </si>
  <si>
    <t>품절도서</t>
    <phoneticPr fontId="8" type="noConversion"/>
  </si>
  <si>
    <t>아바타 나영일</t>
    <phoneticPr fontId="8" type="noConversion"/>
  </si>
  <si>
    <t>박상재</t>
    <phoneticPr fontId="8" type="noConversion"/>
  </si>
  <si>
    <t>이*숙</t>
    <phoneticPr fontId="8" type="noConversion"/>
  </si>
  <si>
    <t>3월말입고예정</t>
    <phoneticPr fontId="8" type="noConversion"/>
  </si>
  <si>
    <t>서*원</t>
    <phoneticPr fontId="8" type="noConversion"/>
  </si>
  <si>
    <t>3월말입고예정</t>
    <phoneticPr fontId="8" type="noConversion"/>
  </si>
  <si>
    <t>겉은 노란</t>
    <phoneticPr fontId="8" type="noConversion"/>
  </si>
  <si>
    <t>파트릭 종대 룬드베리</t>
    <phoneticPr fontId="8" type="noConversion"/>
  </si>
  <si>
    <t>채*아</t>
    <phoneticPr fontId="8" type="noConversion"/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</si>
  <si>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</si>
  <si>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</si>
  <si>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</si>
  <si>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</si>
  <si>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</si>
  <si>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</si>
  <si>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</si>
  <si>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</si>
  <si>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</si>
  <si>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</si>
  <si>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</si>
  <si>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</si>
  <si>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</si>
  <si>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</si>
  <si>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</si>
  <si>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</si>
  <si>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</si>
  <si>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</si>
  <si>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</si>
  <si>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</si>
  <si>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</si>
  <si>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</si>
  <si>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</si>
  <si>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</si>
  <si>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</si>
  <si>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</si>
  <si>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</si>
  <si>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</si>
  <si>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</si>
  <si>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</si>
  <si>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</si>
  <si>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</si>
  <si>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의료비보조</t>
  </si>
  <si>
    <t>예</t>
  </si>
  <si>
    <t>123-○●-6793</t>
  </si>
  <si>
    <t>123-○●-6791</t>
  </si>
  <si>
    <t>123-○●-6794</t>
  </si>
  <si>
    <t>임윤아</t>
  </si>
  <si>
    <t>처</t>
  </si>
  <si>
    <t>아니오</t>
  </si>
  <si>
    <t>사단법인</t>
  </si>
  <si>
    <t>123-○●-6792</t>
  </si>
  <si>
    <t>123-○●-6790</t>
  </si>
  <si>
    <t>봉사코드</t>
  </si>
  <si>
    <t>학번</t>
  </si>
  <si>
    <t>기관코드</t>
  </si>
  <si>
    <t>봉사내용</t>
  </si>
  <si>
    <t>봉사날짜</t>
  </si>
  <si>
    <t>시수</t>
  </si>
  <si>
    <t>학과</t>
  </si>
  <si>
    <t>주소</t>
  </si>
  <si>
    <t>기관명</t>
  </si>
  <si>
    <t>2019031</t>
  </si>
  <si>
    <t>201821264</t>
  </si>
  <si>
    <t>S-01</t>
  </si>
  <si>
    <t>어르신 말벗</t>
  </si>
  <si>
    <t>김미나</t>
  </si>
  <si>
    <t>금융정보과</t>
  </si>
  <si>
    <t>경기도 용인시 처인구</t>
  </si>
  <si>
    <t>하늘 요양원</t>
  </si>
  <si>
    <t>2019032</t>
  </si>
  <si>
    <t>201821278</t>
  </si>
  <si>
    <t>이소연</t>
  </si>
  <si>
    <t>관광경영과</t>
  </si>
  <si>
    <t>2019033</t>
  </si>
  <si>
    <t>201922358</t>
  </si>
  <si>
    <t>악기 연주</t>
  </si>
  <si>
    <t>강경민</t>
  </si>
  <si>
    <t>국제통상과</t>
  </si>
  <si>
    <t>2019034</t>
  </si>
  <si>
    <t>201925483</t>
  </si>
  <si>
    <t>민철호</t>
  </si>
  <si>
    <t>2019035</t>
  </si>
  <si>
    <t>201727854</t>
  </si>
  <si>
    <t>청소도우미</t>
  </si>
  <si>
    <t>임시우</t>
  </si>
  <si>
    <t>2019036</t>
  </si>
  <si>
    <t>201829452</t>
  </si>
  <si>
    <t>김민교</t>
  </si>
  <si>
    <t>회계학과</t>
  </si>
  <si>
    <t>2019037</t>
  </si>
  <si>
    <t>201721098</t>
  </si>
  <si>
    <t>신현섭</t>
  </si>
  <si>
    <t>2019038</t>
  </si>
  <si>
    <t>201921587</t>
  </si>
  <si>
    <t>급식도우미</t>
  </si>
  <si>
    <t>정민섭</t>
  </si>
  <si>
    <t>2019039</t>
  </si>
  <si>
    <t>S-02</t>
  </si>
  <si>
    <t>스마트폰 활용</t>
  </si>
  <si>
    <t>서울시 관악구 청룡동</t>
  </si>
  <si>
    <t>희망 복지관</t>
  </si>
  <si>
    <t>2019040</t>
  </si>
  <si>
    <t>2019041</t>
  </si>
  <si>
    <t>2019042</t>
  </si>
  <si>
    <t>2019043</t>
  </si>
  <si>
    <t>S-03</t>
  </si>
  <si>
    <t>서울시 중랑구 신내동</t>
  </si>
  <si>
    <t>꿈나래 복지관</t>
  </si>
  <si>
    <t>2019044</t>
  </si>
  <si>
    <t>2019045</t>
  </si>
  <si>
    <t>목욕도우미</t>
  </si>
  <si>
    <t>2019046</t>
  </si>
  <si>
    <t>2019047</t>
  </si>
  <si>
    <t>201721651</t>
  </si>
  <si>
    <t>빨래도우미</t>
  </si>
  <si>
    <t>이재후</t>
  </si>
  <si>
    <t>2019048</t>
  </si>
  <si>
    <t>201822553</t>
  </si>
  <si>
    <t>박정은</t>
  </si>
  <si>
    <t>2019049</t>
  </si>
  <si>
    <t>2019050</t>
  </si>
  <si>
    <t>2019051</t>
  </si>
  <si>
    <t>S-04</t>
  </si>
  <si>
    <t>영어 멘토</t>
  </si>
  <si>
    <t>서울시 노원구 하계동</t>
  </si>
  <si>
    <t>믿음 청소년관</t>
  </si>
  <si>
    <t>2019052</t>
  </si>
  <si>
    <t>2019053</t>
  </si>
  <si>
    <t>수학 멘토</t>
  </si>
  <si>
    <t>2019054</t>
  </si>
  <si>
    <t>2019055</t>
  </si>
  <si>
    <t>S-05</t>
  </si>
  <si>
    <t>서울시 동대문구 이문동</t>
  </si>
  <si>
    <t>반석 복지관</t>
  </si>
  <si>
    <t>2019056</t>
  </si>
  <si>
    <t>2019057</t>
  </si>
  <si>
    <t>2019058</t>
  </si>
  <si>
    <t>2019059</t>
  </si>
  <si>
    <t>201725685</t>
  </si>
  <si>
    <t>조은화</t>
  </si>
  <si>
    <t>2019060</t>
  </si>
  <si>
    <t>씨앗코드</t>
  </si>
  <si>
    <t>씨앗명</t>
  </si>
  <si>
    <t>원산지</t>
  </si>
  <si>
    <t>성장주기</t>
  </si>
  <si>
    <t>높이</t>
  </si>
  <si>
    <t>용량</t>
  </si>
  <si>
    <t>파종시기</t>
  </si>
  <si>
    <t>개화시기</t>
  </si>
  <si>
    <t>판매가격</t>
  </si>
  <si>
    <t>A0077</t>
  </si>
  <si>
    <t>금계국</t>
  </si>
  <si>
    <t>중국</t>
  </si>
  <si>
    <t>일년생</t>
  </si>
  <si>
    <t>30~50cm</t>
  </si>
  <si>
    <t>3~5</t>
  </si>
  <si>
    <t>6~9</t>
  </si>
  <si>
    <t>A1002</t>
  </si>
  <si>
    <t>코스모스</t>
  </si>
  <si>
    <t>1~2m</t>
  </si>
  <si>
    <t>4~6</t>
  </si>
  <si>
    <t>7~10</t>
  </si>
  <si>
    <t>A1005</t>
  </si>
  <si>
    <t>이베리스</t>
  </si>
  <si>
    <t>미국</t>
  </si>
  <si>
    <t>20㎝</t>
  </si>
  <si>
    <t>7~9</t>
  </si>
  <si>
    <t>A1355</t>
  </si>
  <si>
    <t>메밀꽃</t>
  </si>
  <si>
    <t>한국</t>
  </si>
  <si>
    <t>40~70㎝</t>
  </si>
  <si>
    <t>4~5</t>
  </si>
  <si>
    <t>A2011</t>
  </si>
  <si>
    <t>봉선화</t>
  </si>
  <si>
    <t>50~80㎝</t>
  </si>
  <si>
    <t>A3200</t>
  </si>
  <si>
    <t>나팔꽃</t>
  </si>
  <si>
    <t>2~3m</t>
  </si>
  <si>
    <t>A3218</t>
  </si>
  <si>
    <t>기생초</t>
  </si>
  <si>
    <t>30~100cm</t>
  </si>
  <si>
    <t>A9022</t>
  </si>
  <si>
    <t>한련화</t>
  </si>
  <si>
    <t>50~60㎝</t>
  </si>
  <si>
    <t>6~10</t>
  </si>
  <si>
    <t>B0001</t>
  </si>
  <si>
    <t>물망초</t>
  </si>
  <si>
    <t>월년생</t>
  </si>
  <si>
    <t>20~50㎝</t>
  </si>
  <si>
    <t>9~10</t>
  </si>
  <si>
    <t>B0012</t>
  </si>
  <si>
    <t>양귀비</t>
  </si>
  <si>
    <t>30~80cm</t>
  </si>
  <si>
    <t>8~10</t>
  </si>
  <si>
    <t>B1355</t>
  </si>
  <si>
    <t>수레국화</t>
  </si>
  <si>
    <t>30~90cm</t>
  </si>
  <si>
    <t>5~6</t>
  </si>
  <si>
    <t>B2008</t>
  </si>
  <si>
    <t>자운영</t>
  </si>
  <si>
    <t>10~25cm</t>
  </si>
  <si>
    <t>8~9</t>
  </si>
  <si>
    <t>B3255</t>
  </si>
  <si>
    <t>유채꽃</t>
  </si>
  <si>
    <t>80~130cm</t>
  </si>
  <si>
    <t>3~4</t>
  </si>
  <si>
    <t>B3500</t>
  </si>
  <si>
    <t>달맞이꽃</t>
  </si>
  <si>
    <t>50~90㎝</t>
  </si>
  <si>
    <t>3~9</t>
  </si>
  <si>
    <t>B6211</t>
  </si>
  <si>
    <t>끈끈이대나물</t>
  </si>
  <si>
    <t>40~50cm</t>
  </si>
  <si>
    <t>6~8</t>
  </si>
  <si>
    <t>B7011</t>
  </si>
  <si>
    <t>안개꽃</t>
  </si>
  <si>
    <t>5~8</t>
  </si>
  <si>
    <t>B9003</t>
  </si>
  <si>
    <t>헤어리베치</t>
  </si>
  <si>
    <t>호주</t>
  </si>
  <si>
    <t>1.5~2m</t>
  </si>
  <si>
    <t>P0005</t>
  </si>
  <si>
    <t>치커리</t>
  </si>
  <si>
    <t>다년생</t>
  </si>
  <si>
    <t>50~150㎝</t>
  </si>
  <si>
    <t>P0011</t>
  </si>
  <si>
    <t>더덕</t>
  </si>
  <si>
    <t>2~5m</t>
  </si>
  <si>
    <t>P2500</t>
  </si>
  <si>
    <t>샤스타데이지</t>
  </si>
  <si>
    <t>60~90㎝</t>
  </si>
  <si>
    <t>5~7</t>
  </si>
  <si>
    <t>P3170</t>
  </si>
  <si>
    <t>쑥부쟁이</t>
  </si>
  <si>
    <t>35~50cm</t>
  </si>
  <si>
    <t>P6001</t>
  </si>
  <si>
    <t>벌노랑이</t>
  </si>
  <si>
    <t>20~30cm</t>
  </si>
  <si>
    <t>담당쌤</t>
  </si>
  <si>
    <t>과정명</t>
  </si>
  <si>
    <t>가격</t>
  </si>
  <si>
    <t>교육장소</t>
  </si>
  <si>
    <t>교육시작일</t>
  </si>
  <si>
    <t>교육종료일</t>
  </si>
  <si>
    <t>접수인원</t>
  </si>
  <si>
    <t>모집정원</t>
  </si>
  <si>
    <t>신은희</t>
  </si>
  <si>
    <t>4차산업혁명과 미래</t>
  </si>
  <si>
    <t>서울</t>
  </si>
  <si>
    <t>부산</t>
  </si>
  <si>
    <t>광주</t>
  </si>
  <si>
    <t>대구</t>
  </si>
  <si>
    <t>우명관</t>
  </si>
  <si>
    <t>동영상 강의자료 제작</t>
  </si>
  <si>
    <t>곽경미</t>
  </si>
  <si>
    <t>엑셀을 활용한 사무자동화</t>
  </si>
  <si>
    <t>김선주</t>
  </si>
  <si>
    <t>한글을 활용한 사무행정</t>
  </si>
  <si>
    <t>박준홍</t>
  </si>
  <si>
    <t>PPT 강의자료 개발</t>
  </si>
  <si>
    <t>직원번호</t>
  </si>
  <si>
    <t>직원명</t>
  </si>
  <si>
    <t>상품번호</t>
  </si>
  <si>
    <t>판매일</t>
  </si>
  <si>
    <t>상품명</t>
  </si>
  <si>
    <t>상품(상세)</t>
  </si>
  <si>
    <t>판매대수</t>
  </si>
  <si>
    <t>결제방법</t>
  </si>
  <si>
    <t>구분</t>
  </si>
  <si>
    <t>KG001</t>
  </si>
  <si>
    <t>LG001</t>
  </si>
  <si>
    <t>청소기</t>
  </si>
  <si>
    <t>OLED TV 163CM</t>
  </si>
  <si>
    <t>카드</t>
  </si>
  <si>
    <t>고정, 스탠드</t>
  </si>
  <si>
    <t>LG017</t>
  </si>
  <si>
    <t>노트북</t>
  </si>
  <si>
    <t>그램 2021 인텔 11세대 i5/16GB/256G</t>
  </si>
  <si>
    <t>현금</t>
  </si>
  <si>
    <t>LG007</t>
  </si>
  <si>
    <t>냉장고</t>
  </si>
  <si>
    <t>디오스 매직 스페이스</t>
  </si>
  <si>
    <t>페이</t>
  </si>
  <si>
    <t>양문형</t>
  </si>
  <si>
    <t>LG019</t>
  </si>
  <si>
    <t>2021pc  13인치 가벼운 노트북</t>
  </si>
  <si>
    <t>울트라</t>
  </si>
  <si>
    <t>LG004</t>
  </si>
  <si>
    <t>TV</t>
  </si>
  <si>
    <t>55형 4K UHD 나노셀</t>
  </si>
  <si>
    <t>이체</t>
  </si>
  <si>
    <t>LG016</t>
  </si>
  <si>
    <t>15인치 가성비 노트북</t>
  </si>
  <si>
    <t>가성비</t>
  </si>
  <si>
    <t>KG002</t>
  </si>
  <si>
    <t>박갑열</t>
  </si>
  <si>
    <t>LG020</t>
  </si>
  <si>
    <t>세탁기</t>
  </si>
  <si>
    <t>트롬 세탁기 건조기세트</t>
  </si>
  <si>
    <t>LG010</t>
  </si>
  <si>
    <t>디오스 김치냉장고</t>
  </si>
  <si>
    <t>스탠드</t>
  </si>
  <si>
    <t>LG006</t>
  </si>
  <si>
    <t>32형 32LM580BEND</t>
  </si>
  <si>
    <t>벽결이, 각도조절</t>
  </si>
  <si>
    <t>LG023</t>
  </si>
  <si>
    <t>트롬 F15WQA</t>
  </si>
  <si>
    <t>KG003</t>
  </si>
  <si>
    <t>LG009</t>
  </si>
  <si>
    <t>디오스 베이직 오브제컬렉션</t>
  </si>
  <si>
    <t>조합형</t>
  </si>
  <si>
    <t>LG022</t>
  </si>
  <si>
    <t>트롬 워시타워 24kg건조</t>
  </si>
  <si>
    <t>LG011</t>
  </si>
  <si>
    <t>냉동고(사업자 전동)</t>
  </si>
  <si>
    <t>LG024</t>
  </si>
  <si>
    <t>트롬 19KG 실버 드럼세탁기 F19VDU</t>
  </si>
  <si>
    <t>KG004</t>
  </si>
  <si>
    <t>정재미</t>
  </si>
  <si>
    <t>LG012</t>
  </si>
  <si>
    <t>디오스 양문형 매직 스페이스</t>
  </si>
  <si>
    <t>LG002</t>
  </si>
  <si>
    <t>55형 4K UHD</t>
  </si>
  <si>
    <t>LG014</t>
  </si>
  <si>
    <t>라이젠7 AMD 노트북</t>
  </si>
  <si>
    <t>LG026</t>
  </si>
  <si>
    <t xml:space="preserve">코드제로A9S 아이언그레이 </t>
    <phoneticPr fontId="33" type="noConversion"/>
  </si>
  <si>
    <t>KG005</t>
  </si>
  <si>
    <t>최영순</t>
  </si>
  <si>
    <t>LG015</t>
  </si>
  <si>
    <t>그램 학생용 노트북</t>
  </si>
  <si>
    <t>고용량</t>
  </si>
  <si>
    <t>LG003</t>
  </si>
  <si>
    <t>43형 4K UHD 스마트</t>
  </si>
  <si>
    <t>과목</t>
  </si>
  <si>
    <t>접수일</t>
  </si>
  <si>
    <t>시험날짜</t>
  </si>
  <si>
    <t>점수</t>
  </si>
  <si>
    <t>결과</t>
  </si>
  <si>
    <t>202084155</t>
  </si>
  <si>
    <t>강경순</t>
  </si>
  <si>
    <t>코딩설계공학과</t>
  </si>
  <si>
    <t>워드</t>
  </si>
  <si>
    <t>PASS</t>
  </si>
  <si>
    <t>파워포인트</t>
  </si>
  <si>
    <t>엑셀</t>
  </si>
  <si>
    <t>액세스</t>
  </si>
  <si>
    <t>FAIL</t>
  </si>
  <si>
    <t>201984151</t>
  </si>
  <si>
    <t>강정화</t>
  </si>
  <si>
    <t>202084158</t>
  </si>
  <si>
    <t>공은주</t>
  </si>
  <si>
    <t>202116126</t>
  </si>
  <si>
    <t>전자공학과</t>
  </si>
  <si>
    <t>202105156</t>
  </si>
  <si>
    <t>곽복규</t>
  </si>
  <si>
    <t>드론콘텐츠과</t>
  </si>
  <si>
    <t>201984132</t>
  </si>
  <si>
    <t>곽향순</t>
  </si>
  <si>
    <t>201984136</t>
  </si>
  <si>
    <t>곽호동</t>
  </si>
  <si>
    <t>202184432</t>
  </si>
  <si>
    <t>김경희</t>
  </si>
  <si>
    <t>201984141</t>
  </si>
  <si>
    <t>김금선</t>
  </si>
  <si>
    <t>201984427</t>
  </si>
  <si>
    <t>202007162</t>
  </si>
  <si>
    <t>김병래</t>
  </si>
  <si>
    <t>201984153</t>
  </si>
  <si>
    <t>김상덕</t>
  </si>
  <si>
    <t>201984431</t>
  </si>
  <si>
    <t>김숙자</t>
  </si>
  <si>
    <t>202197138</t>
  </si>
  <si>
    <t>김찬수</t>
  </si>
  <si>
    <t>202184436</t>
  </si>
  <si>
    <t>노선녀</t>
  </si>
  <si>
    <t>202019135</t>
  </si>
  <si>
    <t>201984133</t>
  </si>
  <si>
    <t>박강훈</t>
  </si>
  <si>
    <t>202105146</t>
  </si>
  <si>
    <t>박금옥</t>
  </si>
  <si>
    <t>202085147</t>
  </si>
  <si>
    <t>컴퓨터공학과</t>
  </si>
  <si>
    <t>202184152</t>
  </si>
  <si>
    <t>박미숙</t>
  </si>
  <si>
    <t>202146132</t>
  </si>
  <si>
    <t>박연축</t>
  </si>
  <si>
    <t>201984126</t>
  </si>
  <si>
    <t>배영란</t>
  </si>
  <si>
    <t>201984135</t>
  </si>
  <si>
    <t>201984160</t>
  </si>
  <si>
    <t>심용섭</t>
  </si>
  <si>
    <t>201984426</t>
  </si>
  <si>
    <t>엄일호</t>
  </si>
  <si>
    <t>202016144</t>
  </si>
  <si>
    <t>유재천</t>
  </si>
  <si>
    <t>201984125</t>
  </si>
  <si>
    <t>이수영</t>
  </si>
  <si>
    <t>201984127</t>
  </si>
  <si>
    <t>이승열</t>
  </si>
  <si>
    <t>202084429</t>
  </si>
  <si>
    <t>이원철</t>
  </si>
  <si>
    <t>202184434</t>
  </si>
  <si>
    <t>이지연</t>
  </si>
  <si>
    <t>202113139</t>
  </si>
  <si>
    <t>장성형</t>
  </si>
  <si>
    <t>202197131</t>
  </si>
  <si>
    <t>장유진</t>
  </si>
  <si>
    <t>202105144</t>
  </si>
  <si>
    <t>전희자</t>
  </si>
  <si>
    <t>201816161</t>
  </si>
  <si>
    <t>조병철</t>
  </si>
  <si>
    <t>201984437</t>
  </si>
  <si>
    <t>조희숙</t>
  </si>
  <si>
    <t>202084134</t>
  </si>
  <si>
    <t>최금선</t>
  </si>
  <si>
    <t>202184138</t>
  </si>
  <si>
    <t>최상두</t>
  </si>
  <si>
    <t>201846153</t>
  </si>
  <si>
    <t>최원준</t>
  </si>
  <si>
    <t>202097157</t>
  </si>
  <si>
    <t>한순희</t>
  </si>
  <si>
    <t>202105160</t>
  </si>
  <si>
    <t>함영미</t>
  </si>
  <si>
    <t>201984143</t>
  </si>
  <si>
    <t>202084135</t>
  </si>
  <si>
    <t>홍종관</t>
  </si>
  <si>
    <t>ERROR</t>
    <phoneticPr fontId="5" type="noConversion"/>
  </si>
  <si>
    <t>ERROR</t>
    <phoneticPr fontId="5" type="noConversion"/>
  </si>
  <si>
    <t>ERROR</t>
    <phoneticPr fontId="5" type="noConversion"/>
  </si>
  <si>
    <t>ERROR</t>
    <phoneticPr fontId="5" type="noConversion"/>
  </si>
  <si>
    <t>RETRY</t>
    <phoneticPr fontId="5" type="noConversion"/>
  </si>
  <si>
    <t>RETRY</t>
    <phoneticPr fontId="5" type="noConversion"/>
  </si>
  <si>
    <t>RETRY</t>
    <phoneticPr fontId="5" type="noConversion"/>
  </si>
  <si>
    <t>RETRY</t>
    <phoneticPr fontId="5" type="noConversion"/>
  </si>
  <si>
    <t>O</t>
    <phoneticPr fontId="29" type="noConversion"/>
  </si>
  <si>
    <t>O</t>
    <phoneticPr fontId="29" type="noConversion"/>
  </si>
  <si>
    <t>충성반</t>
    <phoneticPr fontId="29" type="noConversion"/>
  </si>
  <si>
    <t>권한지</t>
    <phoneticPr fontId="29" type="noConversion"/>
  </si>
  <si>
    <t>충성반</t>
    <phoneticPr fontId="29" type="noConversion"/>
  </si>
  <si>
    <t>한정우</t>
    <phoneticPr fontId="29" type="noConversion"/>
  </si>
  <si>
    <t>자비반</t>
    <phoneticPr fontId="29" type="noConversion"/>
  </si>
  <si>
    <t>오래참음반</t>
    <phoneticPr fontId="29" type="noConversion"/>
  </si>
  <si>
    <t>오래참음반</t>
    <phoneticPr fontId="29" type="noConversion"/>
  </si>
  <si>
    <t>양선반</t>
    <phoneticPr fontId="29" type="noConversion"/>
  </si>
  <si>
    <t>김우인</t>
    <phoneticPr fontId="29" type="noConversion"/>
  </si>
  <si>
    <t>희락반</t>
    <phoneticPr fontId="29" type="noConversion"/>
  </si>
  <si>
    <t>전준호</t>
    <phoneticPr fontId="29" type="noConversion"/>
  </si>
  <si>
    <t>최예진</t>
    <phoneticPr fontId="29" type="noConversion"/>
  </si>
  <si>
    <t>노재현</t>
    <phoneticPr fontId="29" type="noConversion"/>
  </si>
  <si>
    <t>화평반</t>
    <phoneticPr fontId="29" type="noConversion"/>
  </si>
  <si>
    <t>김서찬</t>
    <phoneticPr fontId="29" type="noConversion"/>
  </si>
  <si>
    <t>원가은</t>
    <phoneticPr fontId="29" type="noConversion"/>
  </si>
  <si>
    <t>김지환</t>
    <phoneticPr fontId="29" type="noConversion"/>
  </si>
  <si>
    <t>김유준</t>
    <phoneticPr fontId="29" type="noConversion"/>
  </si>
  <si>
    <t>사랑반</t>
    <phoneticPr fontId="29" type="noConversion"/>
  </si>
  <si>
    <t>이환</t>
    <phoneticPr fontId="29" type="noConversion"/>
  </si>
  <si>
    <t>김영서</t>
    <phoneticPr fontId="29" type="noConversion"/>
  </si>
  <si>
    <t>파트릭 종대 룬드베리</t>
    <phoneticPr fontId="8" type="noConversion"/>
  </si>
  <si>
    <t>아바타 나영일</t>
    <phoneticPr fontId="8" type="noConversion"/>
  </si>
  <si>
    <t>김*일</t>
    <phoneticPr fontId="8" type="noConversion"/>
  </si>
  <si>
    <t>3월입고예정</t>
    <phoneticPr fontId="8" type="noConversion"/>
  </si>
  <si>
    <t>김*레</t>
    <phoneticPr fontId="8" type="noConversion"/>
  </si>
  <si>
    <t>Duck &amp; Goose : Find a Pumpkin</t>
    <phoneticPr fontId="8" type="noConversion"/>
  </si>
  <si>
    <t>조*혜</t>
    <phoneticPr fontId="8" type="noConversion"/>
  </si>
  <si>
    <t>이*아</t>
    <phoneticPr fontId="8" type="noConversion"/>
  </si>
  <si>
    <t>정태관,박용준,민보영</t>
    <phoneticPr fontId="8" type="noConversion"/>
  </si>
  <si>
    <t>ENJOY 훗카이도(2015-2016)</t>
    <phoneticPr fontId="8" type="noConversion"/>
  </si>
  <si>
    <t>최*설</t>
    <phoneticPr fontId="8" type="noConversion"/>
  </si>
  <si>
    <t>오현호</t>
    <phoneticPr fontId="8" type="noConversion"/>
  </si>
  <si>
    <t>부시파일럿, 나는 길이 없는 곳으로 간다</t>
    <phoneticPr fontId="8" type="noConversion"/>
  </si>
  <si>
    <t>한*원</t>
    <phoneticPr fontId="8" type="noConversion"/>
  </si>
  <si>
    <t>한국교육연구네트워크</t>
    <phoneticPr fontId="8" type="noConversion"/>
  </si>
  <si>
    <t>혁신교육에 대한 교육학적 성찰</t>
    <phoneticPr fontId="8" type="noConversion"/>
  </si>
  <si>
    <t>마이클 풀란</t>
    <phoneticPr fontId="8" type="noConversion"/>
  </si>
  <si>
    <t>학교를 개선하는 교사</t>
    <phoneticPr fontId="8" type="noConversion"/>
  </si>
  <si>
    <t>고*원</t>
    <phoneticPr fontId="8" type="noConversion"/>
  </si>
  <si>
    <t>조벽</t>
    <phoneticPr fontId="8" type="noConversion"/>
  </si>
  <si>
    <t>인성이 실력이다</t>
    <phoneticPr fontId="8" type="noConversion"/>
  </si>
  <si>
    <t>미야베 미유키</t>
    <phoneticPr fontId="8" type="noConversion"/>
  </si>
  <si>
    <t>음의 방정식</t>
    <phoneticPr fontId="8" type="noConversion"/>
  </si>
  <si>
    <t>송*자</t>
    <phoneticPr fontId="8" type="noConversion"/>
  </si>
  <si>
    <t>강신주, 고미숙 외5</t>
    <phoneticPr fontId="8" type="noConversion"/>
  </si>
  <si>
    <t>나는 누구인가 - 인문학 최고의 공부</t>
    <phoneticPr fontId="8" type="noConversion"/>
  </si>
  <si>
    <t>우선신청도서</t>
    <phoneticPr fontId="8" type="noConversion"/>
  </si>
  <si>
    <t>김*선</t>
    <phoneticPr fontId="8" type="noConversion"/>
  </si>
  <si>
    <t>사사키 후미오</t>
    <phoneticPr fontId="8" type="noConversion"/>
  </si>
  <si>
    <t>나는 단순하게 살기로 했다</t>
    <phoneticPr fontId="8" type="noConversion"/>
  </si>
  <si>
    <t>변*우</t>
    <phoneticPr fontId="8" type="noConversion"/>
  </si>
  <si>
    <t>조영선</t>
    <phoneticPr fontId="8" type="noConversion"/>
  </si>
  <si>
    <t>Why? 소프트웨어와 코딩</t>
    <phoneticPr fontId="8" type="noConversion"/>
  </si>
  <si>
    <t>정*정</t>
    <phoneticPr fontId="8" type="noConversion"/>
  </si>
  <si>
    <t>장성애</t>
    <phoneticPr fontId="8" type="noConversion"/>
  </si>
  <si>
    <t>영재들의 비밀습관 하브루타</t>
    <phoneticPr fontId="8" type="noConversion"/>
  </si>
  <si>
    <t>민*준</t>
    <phoneticPr fontId="8" type="noConversion"/>
  </si>
  <si>
    <t>이재범 외1</t>
    <phoneticPr fontId="8" type="noConversion"/>
  </si>
  <si>
    <t>부동산의 보이지 않는 진실</t>
    <phoneticPr fontId="8" type="noConversion"/>
  </si>
  <si>
    <t>주*민</t>
    <phoneticPr fontId="8" type="noConversion"/>
  </si>
  <si>
    <t>이*경</t>
    <phoneticPr fontId="8" type="noConversion"/>
  </si>
  <si>
    <t>김*연</t>
    <phoneticPr fontId="8" type="noConversion"/>
  </si>
  <si>
    <t>라플라스의 마녀</t>
    <phoneticPr fontId="8" type="noConversion"/>
  </si>
  <si>
    <t>김*화</t>
    <phoneticPr fontId="8" type="noConversion"/>
  </si>
  <si>
    <t>옥주현</t>
    <phoneticPr fontId="8" type="noConversion"/>
  </si>
  <si>
    <t>박*철</t>
    <phoneticPr fontId="8" type="noConversion"/>
  </si>
  <si>
    <t>알라</t>
    <phoneticPr fontId="8" type="noConversion"/>
  </si>
  <si>
    <t>입고예정</t>
    <phoneticPr fontId="8" type="noConversion"/>
  </si>
  <si>
    <t>정*식</t>
    <phoneticPr fontId="8" type="noConversion"/>
  </si>
  <si>
    <t>박*정</t>
    <phoneticPr fontId="8" type="noConversion"/>
  </si>
  <si>
    <t>정*지</t>
    <phoneticPr fontId="8" type="noConversion"/>
  </si>
  <si>
    <t>조*현</t>
    <phoneticPr fontId="8" type="noConversion"/>
  </si>
  <si>
    <t>김*영</t>
    <phoneticPr fontId="8" type="noConversion"/>
  </si>
  <si>
    <t xml:space="preserve">코드제로A9S 아이언그레이 </t>
    <phoneticPr fontId="33" type="noConversion"/>
  </si>
  <si>
    <t>RETRY</t>
    <phoneticPr fontId="5" type="noConversion"/>
  </si>
  <si>
    <t>가운데</t>
    <phoneticPr fontId="8" type="noConversion"/>
  </si>
  <si>
    <t>지순화</t>
    <phoneticPr fontId="8" type="noConversion"/>
  </si>
  <si>
    <t>나영일</t>
    <phoneticPr fontId="8" type="noConversion"/>
  </si>
  <si>
    <t>안달호</t>
    <phoneticPr fontId="8" type="noConversion"/>
  </si>
  <si>
    <t>김만재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</si>
  <si>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</si>
  <si>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</si>
  <si>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</si>
  <si>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</si>
  <si>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평가</t>
    <phoneticPr fontId="8" type="noConversion"/>
  </si>
  <si>
    <t>나미희</t>
    <phoneticPr fontId="8" type="noConversion"/>
  </si>
  <si>
    <t>평균점수</t>
    <phoneticPr fontId="8" type="noConversion"/>
  </si>
  <si>
    <t>고미근</t>
    <phoneticPr fontId="8" type="noConversion"/>
  </si>
  <si>
    <t>강미란</t>
  </si>
  <si>
    <t>[점수 평가표]</t>
    <phoneticPr fontId="8" type="noConversion"/>
  </si>
  <si>
    <t>평가</t>
    <phoneticPr fontId="8" type="noConversion"/>
  </si>
  <si>
    <t>평균</t>
    <phoneticPr fontId="8" type="noConversion"/>
  </si>
  <si>
    <t>3차연수</t>
    <phoneticPr fontId="8" type="noConversion"/>
  </si>
  <si>
    <t>2차연수</t>
    <phoneticPr fontId="8" type="noConversion"/>
  </si>
  <si>
    <t>1차연수</t>
    <phoneticPr fontId="8" type="noConversion"/>
  </si>
  <si>
    <t>사원명</t>
    <phoneticPr fontId="8" type="noConversion"/>
  </si>
  <si>
    <t>장미자</t>
  </si>
  <si>
    <t>[표4]</t>
    <phoneticPr fontId="5" type="noConversion"/>
  </si>
  <si>
    <t>황길호</t>
  </si>
  <si>
    <t>사원연수 평가</t>
    <phoneticPr fontId="8" type="noConversion"/>
  </si>
  <si>
    <t>강민수</t>
  </si>
  <si>
    <t>수</t>
    <phoneticPr fontId="8" type="noConversion"/>
  </si>
  <si>
    <t>심영국</t>
  </si>
  <si>
    <t>황건이</t>
    <phoneticPr fontId="8" type="noConversion"/>
  </si>
  <si>
    <t>우</t>
    <phoneticPr fontId="8" type="noConversion"/>
  </si>
  <si>
    <t>김혜린</t>
  </si>
  <si>
    <t>이장군</t>
    <phoneticPr fontId="8" type="noConversion"/>
  </si>
  <si>
    <t>미</t>
    <phoneticPr fontId="8" type="noConversion"/>
  </si>
  <si>
    <t>구재석</t>
  </si>
  <si>
    <t>박이슈</t>
    <phoneticPr fontId="8" type="noConversion"/>
  </si>
  <si>
    <t>양</t>
    <phoneticPr fontId="8" type="noConversion"/>
  </si>
  <si>
    <t>임홍삼</t>
  </si>
  <si>
    <t>이찬호</t>
    <phoneticPr fontId="8" type="noConversion"/>
  </si>
  <si>
    <t>가</t>
    <phoneticPr fontId="8" type="noConversion"/>
  </si>
  <si>
    <t>전준호</t>
  </si>
  <si>
    <t>할인금액</t>
    <phoneticPr fontId="8" type="noConversion"/>
  </si>
  <si>
    <t>김봉현</t>
    <phoneticPr fontId="8" type="noConversion"/>
  </si>
  <si>
    <t>학점</t>
    <phoneticPr fontId="8" type="noConversion"/>
  </si>
  <si>
    <t>점수</t>
    <phoneticPr fontId="8" type="noConversion"/>
  </si>
  <si>
    <t>마은성</t>
  </si>
  <si>
    <t>주문금액</t>
    <phoneticPr fontId="8" type="noConversion"/>
  </si>
  <si>
    <t>심형래</t>
    <phoneticPr fontId="8" type="noConversion"/>
  </si>
  <si>
    <t>[점수 평가표]</t>
    <phoneticPr fontId="5" type="noConversion"/>
  </si>
  <si>
    <t>수학</t>
    <phoneticPr fontId="8" type="noConversion"/>
  </si>
  <si>
    <t>영어</t>
    <phoneticPr fontId="8" type="noConversion"/>
  </si>
  <si>
    <t>국어</t>
    <phoneticPr fontId="8" type="noConversion"/>
  </si>
  <si>
    <t>이름</t>
    <phoneticPr fontId="8" type="noConversion"/>
  </si>
  <si>
    <t>[할인금액 표]</t>
    <phoneticPr fontId="8" type="noConversion"/>
  </si>
  <si>
    <t>계산금액</t>
    <phoneticPr fontId="8" type="noConversion"/>
  </si>
  <si>
    <t>주문금액</t>
    <phoneticPr fontId="8" type="noConversion"/>
  </si>
  <si>
    <t>성명</t>
    <phoneticPr fontId="8" type="noConversion"/>
  </si>
  <si>
    <t>[표6]</t>
    <phoneticPr fontId="5" type="noConversion"/>
  </si>
  <si>
    <t>[표3]</t>
    <phoneticPr fontId="5" type="noConversion"/>
  </si>
  <si>
    <t xml:space="preserve">평균으로 학점 구하기 </t>
    <phoneticPr fontId="8" type="noConversion"/>
  </si>
  <si>
    <t>참조함수 연습문제</t>
    <phoneticPr fontId="8" type="noConversion"/>
  </si>
  <si>
    <t>김시진</t>
    <phoneticPr fontId="8" type="noConversion"/>
  </si>
  <si>
    <t>민형곤</t>
    <phoneticPr fontId="8" type="noConversion"/>
  </si>
  <si>
    <t>색연필</t>
    <phoneticPr fontId="8" type="noConversion"/>
  </si>
  <si>
    <t>남시정</t>
    <phoneticPr fontId="8" type="noConversion"/>
  </si>
  <si>
    <t>스케치북</t>
    <phoneticPr fontId="8" type="noConversion"/>
  </si>
  <si>
    <t>사용금액</t>
    <phoneticPr fontId="8" type="noConversion"/>
  </si>
  <si>
    <t>김영한</t>
    <phoneticPr fontId="8" type="noConversion"/>
  </si>
  <si>
    <t>회사원</t>
    <phoneticPr fontId="8" type="noConversion"/>
  </si>
  <si>
    <t>교사</t>
    <phoneticPr fontId="8" type="noConversion"/>
  </si>
  <si>
    <t>공무원</t>
    <phoneticPr fontId="8" type="noConversion"/>
  </si>
  <si>
    <t>군인</t>
    <phoneticPr fontId="8" type="noConversion"/>
  </si>
  <si>
    <t>학생</t>
    <phoneticPr fontId="8" type="noConversion"/>
  </si>
  <si>
    <t>직업</t>
    <phoneticPr fontId="8" type="noConversion"/>
  </si>
  <si>
    <t>김영정</t>
    <phoneticPr fontId="8" type="noConversion"/>
  </si>
  <si>
    <t>물통</t>
    <phoneticPr fontId="8" type="noConversion"/>
  </si>
  <si>
    <t>코드</t>
    <phoneticPr fontId="8" type="noConversion"/>
  </si>
  <si>
    <t>김미정</t>
    <phoneticPr fontId="8" type="noConversion"/>
  </si>
  <si>
    <t>[직업표]</t>
    <phoneticPr fontId="8" type="noConversion"/>
  </si>
  <si>
    <t>사용금액</t>
    <phoneticPr fontId="8" type="noConversion"/>
  </si>
  <si>
    <t>직업코드</t>
    <phoneticPr fontId="8" type="noConversion"/>
  </si>
  <si>
    <t>연번</t>
    <phoneticPr fontId="8" type="noConversion"/>
  </si>
  <si>
    <t>물통</t>
    <phoneticPr fontId="8" type="noConversion"/>
  </si>
  <si>
    <t>[표2]</t>
    <phoneticPr fontId="5" type="noConversion"/>
  </si>
  <si>
    <t>씨앗학원 수강생 직업 분포도</t>
    <phoneticPr fontId="5" type="noConversion"/>
  </si>
  <si>
    <t>할인율</t>
    <phoneticPr fontId="8" type="noConversion"/>
  </si>
  <si>
    <t>수량</t>
    <phoneticPr fontId="8" type="noConversion"/>
  </si>
  <si>
    <t>[할인율표]</t>
    <phoneticPr fontId="5" type="noConversion"/>
  </si>
  <si>
    <t>색연필</t>
    <phoneticPr fontId="8" type="noConversion"/>
  </si>
  <si>
    <t>사원</t>
    <phoneticPr fontId="8" type="noConversion"/>
  </si>
  <si>
    <t>장희선</t>
    <phoneticPr fontId="8" type="noConversion"/>
  </si>
  <si>
    <t>과장</t>
    <phoneticPr fontId="8" type="noConversion"/>
  </si>
  <si>
    <t>박상면</t>
    <phoneticPr fontId="8" type="noConversion"/>
  </si>
  <si>
    <t>스케치북</t>
    <phoneticPr fontId="8" type="noConversion"/>
  </si>
  <si>
    <t>박민철</t>
    <phoneticPr fontId="8" type="noConversion"/>
  </si>
  <si>
    <t>대리</t>
    <phoneticPr fontId="8" type="noConversion"/>
  </si>
  <si>
    <t>사원</t>
    <phoneticPr fontId="8" type="noConversion"/>
  </si>
  <si>
    <t>장나라</t>
    <phoneticPr fontId="8" type="noConversion"/>
  </si>
  <si>
    <t>대리</t>
    <phoneticPr fontId="8" type="noConversion"/>
  </si>
  <si>
    <t>엄정화</t>
    <phoneticPr fontId="8" type="noConversion"/>
  </si>
  <si>
    <t>단가</t>
    <phoneticPr fontId="8" type="noConversion"/>
  </si>
  <si>
    <t>제품명</t>
    <phoneticPr fontId="8" type="noConversion"/>
  </si>
  <si>
    <t>직급수당</t>
    <phoneticPr fontId="8" type="noConversion"/>
  </si>
  <si>
    <t>기본급</t>
    <phoneticPr fontId="8" type="noConversion"/>
  </si>
  <si>
    <t>직급</t>
    <phoneticPr fontId="8" type="noConversion"/>
  </si>
  <si>
    <t>과장</t>
    <phoneticPr fontId="8" type="noConversion"/>
  </si>
  <si>
    <t>박상민</t>
    <phoneticPr fontId="8" type="noConversion"/>
  </si>
  <si>
    <t>[단가표]</t>
    <phoneticPr fontId="5" type="noConversion"/>
  </si>
  <si>
    <t>할인율</t>
    <phoneticPr fontId="8" type="noConversion"/>
  </si>
  <si>
    <t>제품명</t>
    <phoneticPr fontId="8" type="noConversion"/>
  </si>
  <si>
    <t>번호</t>
    <phoneticPr fontId="5" type="noConversion"/>
  </si>
  <si>
    <t>[급여]</t>
    <phoneticPr fontId="5" type="noConversion"/>
  </si>
  <si>
    <t>총액</t>
    <phoneticPr fontId="8" type="noConversion"/>
  </si>
  <si>
    <t>성명</t>
    <phoneticPr fontId="8" type="noConversion"/>
  </si>
  <si>
    <t>[표5]</t>
    <phoneticPr fontId="5" type="noConversion"/>
  </si>
  <si>
    <t>[표1]</t>
    <phoneticPr fontId="5" type="noConversion"/>
  </si>
  <si>
    <t>제품명으로 단가를 구하고, 수량에 따라 할인율 구하기</t>
    <phoneticPr fontId="8" type="noConversion"/>
  </si>
  <si>
    <t>씨앗학원 강사 급여</t>
    <phoneticPr fontId="5" type="noConversion"/>
  </si>
  <si>
    <t>VLOOKUP, HLOOKUP</t>
    <phoneticPr fontId="5" type="noConversion"/>
  </si>
  <si>
    <t>참조함수</t>
    <phoneticPr fontId="8" type="noConversion"/>
  </si>
  <si>
    <t>조건</t>
    <phoneticPr fontId="5" type="noConversion"/>
  </si>
  <si>
    <t>학년</t>
    <phoneticPr fontId="5" type="noConversion"/>
  </si>
  <si>
    <t>반</t>
    <phoneticPr fontId="5" type="noConversion"/>
  </si>
  <si>
    <t>이름</t>
    <phoneticPr fontId="5" type="noConversion"/>
  </si>
  <si>
    <t>출석수</t>
    <phoneticPr fontId="5" type="noConversion"/>
  </si>
  <si>
    <t>조건</t>
    <phoneticPr fontId="5" type="noConversion"/>
  </si>
  <si>
    <t>가입나이</t>
    <phoneticPr fontId="5" type="noConversion"/>
  </si>
  <si>
    <t>구분-성별</t>
    <phoneticPr fontId="5" type="noConversion"/>
  </si>
  <si>
    <t>미납기간</t>
    <phoneticPr fontId="5" type="noConversion"/>
  </si>
  <si>
    <t>가입상태</t>
    <phoneticPr fontId="5" type="noConversion"/>
  </si>
  <si>
    <t>입력일자</t>
    <phoneticPr fontId="5" type="noConversion"/>
  </si>
  <si>
    <t>신청자이름</t>
    <phoneticPr fontId="5" type="noConversion"/>
  </si>
  <si>
    <t>서명</t>
    <phoneticPr fontId="5" type="noConversion"/>
  </si>
  <si>
    <t>저자</t>
    <phoneticPr fontId="5" type="noConversion"/>
  </si>
  <si>
    <t>작업사항</t>
    <phoneticPr fontId="5" type="noConversion"/>
  </si>
  <si>
    <t>조건</t>
    <phoneticPr fontId="5" type="noConversion"/>
  </si>
  <si>
    <t>성명</t>
    <phoneticPr fontId="5" type="noConversion"/>
  </si>
  <si>
    <t>소득공제</t>
    <phoneticPr fontId="5" type="noConversion"/>
  </si>
  <si>
    <t>법인명</t>
    <phoneticPr fontId="5" type="noConversion"/>
  </si>
  <si>
    <t>사업자번호</t>
    <phoneticPr fontId="5" type="noConversion"/>
  </si>
  <si>
    <t>금액</t>
    <phoneticPr fontId="5" type="noConversion"/>
  </si>
  <si>
    <t>학번</t>
    <phoneticPr fontId="5" type="noConversion"/>
  </si>
  <si>
    <t>봉사내용</t>
    <phoneticPr fontId="5" type="noConversion"/>
  </si>
  <si>
    <t>봉사날짜</t>
    <phoneticPr fontId="5" type="noConversion"/>
  </si>
  <si>
    <t>시수</t>
    <phoneticPr fontId="5" type="noConversion"/>
  </si>
  <si>
    <t>이름</t>
    <phoneticPr fontId="5" type="noConversion"/>
  </si>
  <si>
    <t>학과</t>
    <phoneticPr fontId="5" type="noConversion"/>
  </si>
  <si>
    <t>조건</t>
    <phoneticPr fontId="5" type="noConversion"/>
  </si>
  <si>
    <t>씨앗명</t>
    <phoneticPr fontId="5" type="noConversion"/>
  </si>
  <si>
    <t>원산지</t>
    <phoneticPr fontId="5" type="noConversion"/>
  </si>
  <si>
    <t>용량</t>
    <phoneticPr fontId="5" type="noConversion"/>
  </si>
  <si>
    <t>판매가격</t>
    <phoneticPr fontId="5" type="noConversion"/>
  </si>
  <si>
    <t>조건</t>
    <phoneticPr fontId="5" type="noConversion"/>
  </si>
  <si>
    <t>과정명</t>
    <phoneticPr fontId="5" type="noConversion"/>
  </si>
  <si>
    <t>가격</t>
    <phoneticPr fontId="5" type="noConversion"/>
  </si>
  <si>
    <t>교육장소</t>
    <phoneticPr fontId="5" type="noConversion"/>
  </si>
  <si>
    <t>교육시작일</t>
    <phoneticPr fontId="5" type="noConversion"/>
  </si>
  <si>
    <t>접수인원</t>
    <phoneticPr fontId="5" type="noConversion"/>
  </si>
  <si>
    <t>판매일</t>
    <phoneticPr fontId="5" type="noConversion"/>
  </si>
  <si>
    <t>금액</t>
    <phoneticPr fontId="5" type="noConversion"/>
  </si>
  <si>
    <t>판매대수</t>
    <phoneticPr fontId="5" type="noConversion"/>
  </si>
  <si>
    <t>조건</t>
    <phoneticPr fontId="5" type="noConversion"/>
  </si>
  <si>
    <t>이름</t>
    <phoneticPr fontId="5" type="noConversion"/>
  </si>
  <si>
    <t>과목</t>
    <phoneticPr fontId="5" type="noConversion"/>
  </si>
  <si>
    <t>접수일</t>
    <phoneticPr fontId="5" type="noConversion"/>
  </si>
  <si>
    <t>시험날짜</t>
    <phoneticPr fontId="5" type="noConversion"/>
  </si>
  <si>
    <t>과목</t>
    <phoneticPr fontId="5" type="noConversion"/>
  </si>
  <si>
    <t>점수</t>
    <phoneticPr fontId="5" type="noConversion"/>
  </si>
  <si>
    <t>결과</t>
    <phoneticPr fontId="5" type="noConversion"/>
  </si>
  <si>
    <t>디오스 김치냉장고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</si>
</sst>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0_ "/>
    <numFmt numFmtId="177" formatCode="0&quot;단&quot;"/>
    <numFmt numFmtId="178" formatCode="0.0_ "/>
    <numFmt numFmtId="179" formatCode="m\/d"/>
    <numFmt numFmtId="180" formatCode="0.00_ "/>
    <numFmt numFmtId="181" formatCode="_-* #,##0.0_-;\-* #,##0.0_-;_-* &quot;-&quot;_-;_-@_-"/>
    <numFmt numFmtId="182" formatCode="0_);[Red]\(0\)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2"/>
      <color theme="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0"/>
      <name val="돋움"/>
      <family val="3"/>
      <charset val="129"/>
    </font>
    <font>
      <sz val="10"/>
      <color theme="0"/>
      <name val="맑은 고딕"/>
      <family val="2"/>
      <charset val="129"/>
      <scheme val="minor"/>
    </font>
    <font>
      <sz val="10"/>
      <color theme="0"/>
      <name val="돋움"/>
      <family val="3"/>
      <charset val="129"/>
    </font>
    <font>
      <b/>
      <sz val="1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sz val="11"/>
      <color theme="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7" fillId="0" borderId="2" xfId="9" applyFont="1" applyBorder="1" applyAlignment="1">
      <alignment horizontal="center" vertical="center"/>
    </xf>
    <xf numFmtId="0" fontId="9" fillId="0" borderId="2" xfId="9" applyFont="1" applyBorder="1" applyAlignment="1">
      <alignment horizontal="left" vertical="center"/>
    </xf>
    <xf numFmtId="0" fontId="10" fillId="0" borderId="0" xfId="9" applyFont="1" applyAlignment="1">
      <alignment horizontal="center" vertical="center"/>
    </xf>
    <xf numFmtId="0" fontId="10" fillId="0" borderId="2" xfId="9" applyFont="1" applyBorder="1" applyAlignment="1">
      <alignment horizontal="center" vertical="center"/>
    </xf>
    <xf numFmtId="0" fontId="6" fillId="0" borderId="0" xfId="9">
      <alignment vertical="center"/>
    </xf>
    <xf numFmtId="0" fontId="6" fillId="0" borderId="3" xfId="9" applyBorder="1" applyAlignment="1">
      <alignment horizontal="center" vertical="center"/>
    </xf>
    <xf numFmtId="0" fontId="11" fillId="0" borderId="5" xfId="9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6" xfId="9" applyFont="1" applyBorder="1" applyAlignment="1">
      <alignment horizontal="center" vertical="center"/>
    </xf>
    <xf numFmtId="0" fontId="11" fillId="9" borderId="1" xfId="9" applyFont="1" applyFill="1" applyBorder="1" applyAlignment="1">
      <alignment horizontal="center" vertical="center"/>
    </xf>
    <xf numFmtId="176" fontId="11" fillId="9" borderId="1" xfId="9" applyNumberFormat="1" applyFont="1" applyFill="1" applyBorder="1" applyAlignment="1">
      <alignment horizontal="center" vertical="center"/>
    </xf>
    <xf numFmtId="0" fontId="11" fillId="9" borderId="6" xfId="9" applyFont="1" applyFill="1" applyBorder="1" applyAlignment="1">
      <alignment horizontal="center" vertical="center"/>
    </xf>
    <xf numFmtId="0" fontId="11" fillId="0" borderId="3" xfId="9" applyFont="1" applyBorder="1" applyAlignment="1">
      <alignment horizontal="center" vertical="center"/>
    </xf>
    <xf numFmtId="0" fontId="11" fillId="9" borderId="3" xfId="9" applyFont="1" applyFill="1" applyBorder="1" applyAlignment="1">
      <alignment horizontal="center" vertical="center"/>
    </xf>
    <xf numFmtId="0" fontId="11" fillId="9" borderId="8" xfId="9" applyFont="1" applyFill="1" applyBorder="1" applyAlignment="1">
      <alignment horizontal="center" vertical="center"/>
    </xf>
    <xf numFmtId="0" fontId="11" fillId="0" borderId="10" xfId="9" applyFont="1" applyBorder="1" applyAlignment="1">
      <alignment horizontal="center" vertical="center"/>
    </xf>
    <xf numFmtId="0" fontId="11" fillId="9" borderId="10" xfId="9" applyFont="1" applyFill="1" applyBorder="1" applyAlignment="1">
      <alignment horizontal="center" vertical="center"/>
    </xf>
    <xf numFmtId="0" fontId="11" fillId="0" borderId="15" xfId="9" applyFont="1" applyBorder="1" applyAlignment="1">
      <alignment horizontal="center" vertical="center"/>
    </xf>
    <xf numFmtId="0" fontId="11" fillId="9" borderId="15" xfId="9" applyFont="1" applyFill="1" applyBorder="1" applyAlignment="1">
      <alignment horizontal="center" vertical="center"/>
    </xf>
    <xf numFmtId="0" fontId="4" fillId="10" borderId="17" xfId="3" applyFont="1" applyFill="1" applyBorder="1" applyAlignment="1">
      <alignment horizontal="center" vertical="center"/>
    </xf>
    <xf numFmtId="3" fontId="11" fillId="0" borderId="1" xfId="9" applyNumberFormat="1" applyFont="1" applyBorder="1" applyAlignment="1">
      <alignment horizontal="center" vertical="center"/>
    </xf>
    <xf numFmtId="0" fontId="11" fillId="0" borderId="7" xfId="9" applyFont="1" applyBorder="1" applyAlignment="1">
      <alignment horizontal="center" vertical="center"/>
    </xf>
    <xf numFmtId="3" fontId="11" fillId="0" borderId="3" xfId="9" applyNumberFormat="1" applyFont="1" applyBorder="1" applyAlignment="1">
      <alignment horizontal="center" vertical="center"/>
    </xf>
    <xf numFmtId="0" fontId="11" fillId="0" borderId="4" xfId="9" applyFont="1" applyBorder="1" applyAlignment="1">
      <alignment horizontal="center" vertical="center"/>
    </xf>
    <xf numFmtId="0" fontId="11" fillId="0" borderId="25" xfId="9" applyFont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18" xfId="3" applyFont="1" applyFill="1" applyBorder="1" applyAlignment="1">
      <alignment horizontal="center" vertical="center"/>
    </xf>
    <xf numFmtId="0" fontId="14" fillId="10" borderId="19" xfId="3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10" borderId="17" xfId="9" applyFont="1" applyFill="1" applyBorder="1" applyAlignment="1">
      <alignment horizontal="center" vertical="center"/>
    </xf>
    <xf numFmtId="177" fontId="4" fillId="10" borderId="18" xfId="0" applyNumberFormat="1" applyFont="1" applyFill="1" applyBorder="1" applyAlignment="1">
      <alignment horizontal="center" vertical="center"/>
    </xf>
    <xf numFmtId="177" fontId="4" fillId="10" borderId="19" xfId="0" applyNumberFormat="1" applyFont="1" applyFill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9" fillId="0" borderId="0" xfId="9" applyFont="1" applyAlignment="1">
      <alignment horizontal="center" vertical="center"/>
    </xf>
    <xf numFmtId="0" fontId="6" fillId="0" borderId="0" xfId="9" applyAlignment="1">
      <alignment horizontal="center" vertical="center"/>
    </xf>
    <xf numFmtId="178" fontId="11" fillId="9" borderId="1" xfId="9" applyNumberFormat="1" applyFont="1" applyFill="1" applyBorder="1" applyAlignment="1">
      <alignment horizontal="center" vertical="center"/>
    </xf>
    <xf numFmtId="0" fontId="11" fillId="0" borderId="31" xfId="9" applyFont="1" applyBorder="1" applyAlignment="1">
      <alignment horizontal="center" vertical="center"/>
    </xf>
    <xf numFmtId="178" fontId="11" fillId="9" borderId="31" xfId="9" applyNumberFormat="1" applyFont="1" applyFill="1" applyBorder="1" applyAlignment="1">
      <alignment horizontal="center" vertical="center"/>
    </xf>
    <xf numFmtId="0" fontId="11" fillId="9" borderId="28" xfId="9" applyFont="1" applyFill="1" applyBorder="1" applyAlignment="1">
      <alignment horizontal="center" vertical="center"/>
    </xf>
    <xf numFmtId="0" fontId="6" fillId="0" borderId="0" xfId="9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41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9" borderId="1" xfId="1" applyNumberFormat="1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41" fontId="18" fillId="9" borderId="1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18" fillId="0" borderId="15" xfId="1" applyFont="1" applyBorder="1" applyAlignment="1">
      <alignment horizontal="center" vertical="center"/>
    </xf>
    <xf numFmtId="41" fontId="18" fillId="0" borderId="15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1" fontId="20" fillId="0" borderId="1" xfId="1" applyFont="1" applyBorder="1" applyAlignment="1">
      <alignment horizontal="center" vertical="center"/>
    </xf>
    <xf numFmtId="41" fontId="20" fillId="0" borderId="6" xfId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41" fontId="20" fillId="9" borderId="1" xfId="1" applyFont="1" applyFill="1" applyBorder="1" applyAlignment="1">
      <alignment horizontal="center" vertical="center"/>
    </xf>
    <xf numFmtId="41" fontId="20" fillId="9" borderId="6" xfId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41" fontId="20" fillId="9" borderId="15" xfId="1" applyFont="1" applyFill="1" applyBorder="1" applyAlignment="1">
      <alignment horizontal="center" vertical="center"/>
    </xf>
    <xf numFmtId="41" fontId="20" fillId="9" borderId="28" xfId="1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41" fontId="20" fillId="0" borderId="15" xfId="1" applyFont="1" applyBorder="1" applyAlignment="1">
      <alignment horizontal="center" vertical="center"/>
    </xf>
    <xf numFmtId="41" fontId="20" fillId="0" borderId="28" xfId="1" applyFont="1" applyBorder="1" applyAlignment="1">
      <alignment horizontal="center" vertical="center"/>
    </xf>
    <xf numFmtId="0" fontId="3" fillId="0" borderId="34" xfId="3" applyFill="1" applyBorder="1" applyAlignment="1">
      <alignment horizontal="center" vertical="center"/>
    </xf>
    <xf numFmtId="0" fontId="6" fillId="0" borderId="36" xfId="9" applyBorder="1" applyAlignment="1">
      <alignment horizontal="center" vertical="center"/>
    </xf>
    <xf numFmtId="0" fontId="6" fillId="0" borderId="38" xfId="9" applyBorder="1" applyAlignment="1">
      <alignment horizontal="center" vertical="center"/>
    </xf>
    <xf numFmtId="0" fontId="6" fillId="9" borderId="37" xfId="9" applyFill="1" applyBorder="1" applyAlignment="1">
      <alignment horizontal="center" vertical="center"/>
    </xf>
    <xf numFmtId="0" fontId="6" fillId="9" borderId="39" xfId="9" applyFill="1" applyBorder="1" applyAlignment="1">
      <alignment horizontal="center" vertical="center"/>
    </xf>
    <xf numFmtId="0" fontId="4" fillId="10" borderId="35" xfId="3" applyFont="1" applyFill="1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25" fillId="10" borderId="20" xfId="3" applyFont="1" applyFill="1" applyBorder="1" applyAlignment="1">
      <alignment horizontal="center" vertical="center"/>
    </xf>
    <xf numFmtId="0" fontId="6" fillId="0" borderId="5" xfId="9" applyBorder="1" applyAlignment="1">
      <alignment horizontal="center" vertical="center"/>
    </xf>
    <xf numFmtId="0" fontId="6" fillId="9" borderId="6" xfId="9" applyFill="1" applyBorder="1" applyAlignment="1">
      <alignment horizontal="center" vertical="center"/>
    </xf>
    <xf numFmtId="0" fontId="6" fillId="0" borderId="25" xfId="9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24" fillId="10" borderId="19" xfId="9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25" fillId="10" borderId="18" xfId="3" applyFont="1" applyFill="1" applyBorder="1" applyAlignment="1">
      <alignment horizontal="center" vertical="center"/>
    </xf>
    <xf numFmtId="0" fontId="25" fillId="10" borderId="19" xfId="3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shrinkToFit="1"/>
    </xf>
    <xf numFmtId="0" fontId="27" fillId="0" borderId="1" xfId="2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8" fillId="0" borderId="1" xfId="7" applyFont="1" applyFill="1" applyBorder="1" applyAlignment="1">
      <alignment horizontal="center" vertical="center" wrapText="1"/>
    </xf>
    <xf numFmtId="0" fontId="1" fillId="0" borderId="1" xfId="7" applyFill="1" applyBorder="1" applyAlignment="1">
      <alignment horizontal="center" vertical="center" wrapText="1"/>
    </xf>
    <xf numFmtId="0" fontId="28" fillId="0" borderId="1" xfId="7" applyFont="1" applyFill="1" applyBorder="1" applyAlignment="1">
      <alignment horizontal="center" vertical="center"/>
    </xf>
    <xf numFmtId="0" fontId="28" fillId="0" borderId="1" xfId="6" applyFont="1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 shrinkToFit="1"/>
    </xf>
    <xf numFmtId="0" fontId="1" fillId="0" borderId="1" xfId="6" applyFill="1" applyBorder="1" applyAlignment="1">
      <alignment horizontal="center" vertical="center" wrapText="1"/>
    </xf>
    <xf numFmtId="0" fontId="1" fillId="0" borderId="1" xfId="8" applyFill="1" applyBorder="1" applyAlignment="1">
      <alignment horizontal="center" vertical="center" wrapText="1"/>
    </xf>
    <xf numFmtId="0" fontId="28" fillId="0" borderId="1" xfId="8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2" fillId="4" borderId="1" xfId="4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0" xfId="0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41" fontId="0" fillId="0" borderId="41" xfId="1" applyFont="1" applyBorder="1">
      <alignment vertical="center"/>
    </xf>
    <xf numFmtId="0" fontId="0" fillId="0" borderId="41" xfId="0" applyBorder="1" applyAlignment="1">
      <alignment horizontal="center" vertical="center"/>
    </xf>
    <xf numFmtId="0" fontId="32" fillId="11" borderId="41" xfId="0" applyFont="1" applyFill="1" applyBorder="1" applyAlignment="1">
      <alignment horizontal="center" vertical="center"/>
    </xf>
    <xf numFmtId="0" fontId="0" fillId="0" borderId="41" xfId="0" applyBorder="1" applyAlignment="1"/>
    <xf numFmtId="14" fontId="0" fillId="0" borderId="41" xfId="0" applyNumberFormat="1" applyBorder="1">
      <alignment vertical="center"/>
    </xf>
    <xf numFmtId="0" fontId="0" fillId="0" borderId="41" xfId="0" applyBorder="1" applyAlignment="1">
      <alignment horizontal="center"/>
    </xf>
    <xf numFmtId="14" fontId="0" fillId="0" borderId="4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1" fontId="0" fillId="0" borderId="41" xfId="1" applyFont="1" applyBorder="1" applyAlignment="1"/>
    <xf numFmtId="0" fontId="0" fillId="0" borderId="41" xfId="0" applyBorder="1" applyAlignment="1">
      <alignment horizontal="right" vertical="center"/>
    </xf>
    <xf numFmtId="41" fontId="0" fillId="0" borderId="41" xfId="1" applyFont="1" applyBorder="1" applyAlignment="1">
      <alignment horizontal="center" vertical="center"/>
    </xf>
    <xf numFmtId="3" fontId="0" fillId="0" borderId="41" xfId="0" applyNumberFormat="1" applyBorder="1">
      <alignment vertical="center"/>
    </xf>
    <xf numFmtId="0" fontId="0" fillId="0" borderId="41" xfId="0" applyBorder="1" applyAlignment="1">
      <alignment horizontal="center" vertical="center" shrinkToFit="1"/>
    </xf>
    <xf numFmtId="0" fontId="28" fillId="0" borderId="41" xfId="8" applyFont="1" applyFill="1" applyBorder="1" applyAlignment="1">
      <alignment horizontal="center" vertical="center" wrapText="1"/>
    </xf>
    <xf numFmtId="0" fontId="1" fillId="0" borderId="41" xfId="8" applyFill="1" applyBorder="1" applyAlignment="1">
      <alignment horizontal="center" vertical="center" wrapText="1"/>
    </xf>
    <xf numFmtId="0" fontId="12" fillId="0" borderId="41" xfId="2" applyFont="1" applyFill="1" applyBorder="1" applyAlignment="1">
      <alignment horizontal="center" vertical="center"/>
    </xf>
    <xf numFmtId="0" fontId="26" fillId="0" borderId="41" xfId="0" applyFont="1" applyBorder="1" applyAlignment="1">
      <alignment horizontal="center" vertical="center" wrapText="1"/>
    </xf>
    <xf numFmtId="0" fontId="28" fillId="0" borderId="41" xfId="6" applyFont="1" applyFill="1" applyBorder="1" applyAlignment="1">
      <alignment horizontal="center" vertical="center" wrapText="1"/>
    </xf>
    <xf numFmtId="0" fontId="1" fillId="0" borderId="41" xfId="6" applyFill="1" applyBorder="1" applyAlignment="1">
      <alignment horizontal="center" vertical="center" wrapText="1"/>
    </xf>
    <xf numFmtId="0" fontId="28" fillId="0" borderId="41" xfId="7" applyFont="1" applyFill="1" applyBorder="1" applyAlignment="1">
      <alignment horizontal="center" vertical="center" wrapText="1"/>
    </xf>
    <xf numFmtId="0" fontId="1" fillId="0" borderId="41" xfId="7" applyFill="1" applyBorder="1" applyAlignment="1">
      <alignment horizontal="center" vertical="center" wrapText="1"/>
    </xf>
    <xf numFmtId="0" fontId="28" fillId="0" borderId="41" xfId="5" applyFont="1" applyFill="1" applyBorder="1" applyAlignment="1">
      <alignment horizontal="center" vertical="center" wrapText="1"/>
    </xf>
    <xf numFmtId="0" fontId="1" fillId="0" borderId="41" xfId="5" applyFill="1" applyBorder="1" applyAlignment="1">
      <alignment horizontal="center" vertical="center" shrinkToFit="1"/>
    </xf>
    <xf numFmtId="0" fontId="1" fillId="0" borderId="41" xfId="5" applyFill="1" applyBorder="1" applyAlignment="1">
      <alignment horizontal="center" vertical="center" wrapText="1"/>
    </xf>
    <xf numFmtId="0" fontId="28" fillId="0" borderId="41" xfId="7" applyFont="1" applyFill="1" applyBorder="1" applyAlignment="1">
      <alignment horizontal="center" vertical="center"/>
    </xf>
    <xf numFmtId="0" fontId="1" fillId="0" borderId="41" xfId="5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27" fillId="0" borderId="41" xfId="2" applyFont="1" applyFill="1" applyBorder="1" applyAlignment="1">
      <alignment horizontal="center" vertical="center"/>
    </xf>
    <xf numFmtId="179" fontId="0" fillId="0" borderId="41" xfId="0" applyNumberFormat="1" applyBorder="1" applyAlignment="1">
      <alignment horizontal="center" vertical="center" shrinkToFit="1"/>
    </xf>
    <xf numFmtId="0" fontId="26" fillId="0" borderId="41" xfId="0" applyFont="1" applyBorder="1" applyAlignment="1">
      <alignment horizontal="center" vertical="center"/>
    </xf>
    <xf numFmtId="0" fontId="0" fillId="0" borderId="41" xfId="0" applyBorder="1">
      <alignment vertical="center"/>
    </xf>
    <xf numFmtId="0" fontId="32" fillId="4" borderId="41" xfId="4" applyFont="1" applyBorder="1" applyAlignment="1">
      <alignment horizontal="center" vertical="center"/>
    </xf>
    <xf numFmtId="180" fontId="11" fillId="9" borderId="15" xfId="9" applyNumberFormat="1" applyFont="1" applyFill="1" applyBorder="1" applyAlignment="1">
      <alignment horizontal="center" vertical="center"/>
    </xf>
    <xf numFmtId="180" fontId="11" fillId="9" borderId="41" xfId="9" applyNumberFormat="1" applyFont="1" applyFill="1" applyBorder="1" applyAlignment="1">
      <alignment horizontal="center" vertical="center"/>
    </xf>
    <xf numFmtId="0" fontId="11" fillId="0" borderId="41" xfId="9" applyFont="1" applyBorder="1" applyAlignment="1">
      <alignment horizontal="center" vertical="center"/>
    </xf>
    <xf numFmtId="0" fontId="11" fillId="0" borderId="28" xfId="9" applyFont="1" applyBorder="1" applyAlignment="1">
      <alignment horizontal="center" vertical="center"/>
    </xf>
    <xf numFmtId="0" fontId="34" fillId="0" borderId="0" xfId="0" applyFont="1">
      <alignment vertical="center"/>
    </xf>
    <xf numFmtId="0" fontId="11" fillId="0" borderId="20" xfId="9" applyFont="1" applyBorder="1" applyAlignment="1">
      <alignment horizontal="center" vertical="center"/>
    </xf>
    <xf numFmtId="0" fontId="19" fillId="9" borderId="28" xfId="0" applyFont="1" applyFill="1" applyBorder="1" applyAlignment="1">
      <alignment horizontal="center" vertical="center"/>
    </xf>
    <xf numFmtId="181" fontId="19" fillId="9" borderId="15" xfId="1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181" fontId="19" fillId="9" borderId="41" xfId="1" applyNumberFormat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6" fillId="0" borderId="42" xfId="9" applyBorder="1">
      <alignment vertical="center"/>
    </xf>
    <xf numFmtId="0" fontId="19" fillId="0" borderId="28" xfId="0" applyFont="1" applyBorder="1" applyAlignment="1">
      <alignment horizontal="center" vertical="center"/>
    </xf>
    <xf numFmtId="41" fontId="11" fillId="9" borderId="28" xfId="1" applyFont="1" applyFill="1" applyBorder="1" applyAlignment="1">
      <alignment horizontal="center" vertical="center"/>
    </xf>
    <xf numFmtId="41" fontId="11" fillId="0" borderId="15" xfId="11" applyFont="1" applyBorder="1" applyAlignment="1">
      <alignment horizontal="right" vertical="center"/>
    </xf>
    <xf numFmtId="0" fontId="19" fillId="0" borderId="6" xfId="0" applyFont="1" applyBorder="1" applyAlignment="1">
      <alignment horizontal="center" vertical="center"/>
    </xf>
    <xf numFmtId="41" fontId="11" fillId="9" borderId="6" xfId="1" applyFont="1" applyFill="1" applyBorder="1" applyAlignment="1">
      <alignment horizontal="center" vertical="center"/>
    </xf>
    <xf numFmtId="0" fontId="11" fillId="9" borderId="41" xfId="9" applyFont="1" applyFill="1" applyBorder="1" applyAlignment="1">
      <alignment horizontal="center" vertical="center"/>
    </xf>
    <xf numFmtId="41" fontId="11" fillId="0" borderId="41" xfId="11" applyFont="1" applyBorder="1" applyAlignment="1">
      <alignment horizontal="right" vertical="center"/>
    </xf>
    <xf numFmtId="41" fontId="11" fillId="0" borderId="28" xfId="1" applyFont="1" applyBorder="1" applyAlignment="1">
      <alignment horizontal="center" vertical="center"/>
    </xf>
    <xf numFmtId="41" fontId="11" fillId="0" borderId="15" xfId="1" applyFont="1" applyBorder="1" applyAlignment="1">
      <alignment horizontal="center" vertical="center"/>
    </xf>
    <xf numFmtId="41" fontId="11" fillId="0" borderId="20" xfId="1" applyFont="1" applyBorder="1" applyAlignment="1">
      <alignment horizontal="center" vertical="center"/>
    </xf>
    <xf numFmtId="41" fontId="11" fillId="0" borderId="10" xfId="1" applyFont="1" applyBorder="1" applyAlignment="1">
      <alignment horizontal="center" vertical="center"/>
    </xf>
    <xf numFmtId="0" fontId="6" fillId="0" borderId="0" xfId="9" applyAlignment="1">
      <alignment horizontal="right" vertical="center"/>
    </xf>
    <xf numFmtId="9" fontId="19" fillId="9" borderId="28" xfId="10" applyFont="1" applyFill="1" applyBorder="1" applyAlignment="1">
      <alignment horizontal="center" vertical="center"/>
    </xf>
    <xf numFmtId="41" fontId="19" fillId="0" borderId="15" xfId="1" applyFont="1" applyBorder="1">
      <alignment vertical="center"/>
    </xf>
    <xf numFmtId="41" fontId="19" fillId="9" borderId="15" xfId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left" vertical="center" indent="1"/>
    </xf>
    <xf numFmtId="0" fontId="19" fillId="0" borderId="25" xfId="1" applyNumberFormat="1" applyFont="1" applyBorder="1" applyAlignment="1">
      <alignment horizontal="center" vertical="center"/>
    </xf>
    <xf numFmtId="9" fontId="19" fillId="9" borderId="6" xfId="10" applyFont="1" applyFill="1" applyBorder="1" applyAlignment="1">
      <alignment horizontal="center" vertical="center"/>
    </xf>
    <xf numFmtId="41" fontId="19" fillId="0" borderId="41" xfId="1" applyFont="1" applyBorder="1">
      <alignment vertical="center"/>
    </xf>
    <xf numFmtId="41" fontId="19" fillId="9" borderId="41" xfId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left" vertical="center" indent="1"/>
    </xf>
    <xf numFmtId="0" fontId="19" fillId="0" borderId="5" xfId="1" applyNumberFormat="1" applyFont="1" applyBorder="1" applyAlignment="1">
      <alignment horizontal="center" vertical="center"/>
    </xf>
    <xf numFmtId="9" fontId="19" fillId="0" borderId="28" xfId="0" applyNumberFormat="1" applyFont="1" applyBorder="1" applyAlignment="1">
      <alignment horizontal="center" vertical="center"/>
    </xf>
    <xf numFmtId="9" fontId="19" fillId="0" borderId="6" xfId="0" applyNumberFormat="1" applyFont="1" applyBorder="1" applyAlignment="1">
      <alignment horizontal="center" vertical="center"/>
    </xf>
    <xf numFmtId="41" fontId="6" fillId="0" borderId="0" xfId="11" applyBorder="1" applyAlignment="1">
      <alignment horizontal="right" vertical="center"/>
    </xf>
    <xf numFmtId="41" fontId="11" fillId="9" borderId="41" xfId="1" applyFont="1" applyFill="1" applyBorder="1" applyAlignment="1">
      <alignment horizontal="center" vertical="center"/>
    </xf>
    <xf numFmtId="41" fontId="19" fillId="0" borderId="28" xfId="1" applyFont="1" applyBorder="1" applyAlignment="1">
      <alignment vertical="center"/>
    </xf>
    <xf numFmtId="41" fontId="11" fillId="0" borderId="28" xfId="1" applyFont="1" applyFill="1" applyBorder="1" applyAlignment="1">
      <alignment horizontal="right" vertical="center"/>
    </xf>
    <xf numFmtId="41" fontId="11" fillId="0" borderId="15" xfId="1" applyFont="1" applyFill="1" applyBorder="1" applyAlignment="1">
      <alignment horizontal="right" vertical="center"/>
    </xf>
    <xf numFmtId="41" fontId="19" fillId="0" borderId="6" xfId="1" applyFont="1" applyBorder="1" applyAlignment="1">
      <alignment vertical="center"/>
    </xf>
    <xf numFmtId="41" fontId="11" fillId="0" borderId="6" xfId="1" applyFont="1" applyFill="1" applyBorder="1" applyAlignment="1">
      <alignment horizontal="right" vertical="center"/>
    </xf>
    <xf numFmtId="41" fontId="11" fillId="0" borderId="41" xfId="1" applyFont="1" applyFill="1" applyBorder="1" applyAlignment="1">
      <alignment horizontal="right" vertical="center"/>
    </xf>
    <xf numFmtId="0" fontId="24" fillId="12" borderId="44" xfId="9" applyFont="1" applyFill="1" applyBorder="1" applyAlignment="1">
      <alignment horizontal="center" vertical="center"/>
    </xf>
    <xf numFmtId="0" fontId="24" fillId="12" borderId="45" xfId="9" applyFont="1" applyFill="1" applyBorder="1" applyAlignment="1">
      <alignment horizontal="center" vertical="center"/>
    </xf>
    <xf numFmtId="0" fontId="4" fillId="12" borderId="46" xfId="3" applyFont="1" applyFill="1" applyBorder="1" applyAlignment="1">
      <alignment horizontal="center" vertical="center"/>
    </xf>
    <xf numFmtId="0" fontId="4" fillId="12" borderId="47" xfId="3" applyFont="1" applyFill="1" applyBorder="1" applyAlignment="1">
      <alignment horizontal="center" vertical="center"/>
    </xf>
    <xf numFmtId="0" fontId="4" fillId="12" borderId="48" xfId="3" applyFont="1" applyFill="1" applyBorder="1" applyAlignment="1">
      <alignment horizontal="center" vertical="center"/>
    </xf>
    <xf numFmtId="0" fontId="4" fillId="12" borderId="49" xfId="3" applyFont="1" applyFill="1" applyBorder="1" applyAlignment="1">
      <alignment horizontal="center" vertical="center"/>
    </xf>
    <xf numFmtId="0" fontId="4" fillId="12" borderId="50" xfId="3" applyFont="1" applyFill="1" applyBorder="1" applyAlignment="1">
      <alignment horizontal="center" vertical="center"/>
    </xf>
    <xf numFmtId="0" fontId="4" fillId="12" borderId="51" xfId="3" applyFont="1" applyFill="1" applyBorder="1" applyAlignment="1">
      <alignment horizontal="center" vertical="center"/>
    </xf>
    <xf numFmtId="0" fontId="24" fillId="12" borderId="45" xfId="9" applyFont="1" applyFill="1" applyBorder="1" applyAlignment="1">
      <alignment horizontal="right" vertical="center"/>
    </xf>
    <xf numFmtId="0" fontId="32" fillId="11" borderId="29" xfId="0" applyFont="1" applyFill="1" applyBorder="1" applyAlignment="1">
      <alignment horizontal="center" vertical="center"/>
    </xf>
    <xf numFmtId="0" fontId="32" fillId="4" borderId="29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29" xfId="0" applyBorder="1" applyAlignment="1"/>
    <xf numFmtId="0" fontId="0" fillId="0" borderId="0" xfId="0" applyAlignment="1"/>
    <xf numFmtId="0" fontId="0" fillId="0" borderId="42" xfId="0" applyBorder="1" applyAlignment="1">
      <alignment horizontal="center"/>
    </xf>
    <xf numFmtId="0" fontId="11" fillId="0" borderId="9" xfId="9" applyFont="1" applyBorder="1" applyAlignment="1">
      <alignment horizontal="center" vertical="center"/>
    </xf>
    <xf numFmtId="0" fontId="11" fillId="0" borderId="12" xfId="9" applyFont="1" applyBorder="1" applyAlignment="1">
      <alignment horizontal="center" vertical="center"/>
    </xf>
    <xf numFmtId="0" fontId="11" fillId="0" borderId="14" xfId="9" applyFont="1" applyBorder="1" applyAlignment="1">
      <alignment horizontal="center" vertical="center"/>
    </xf>
    <xf numFmtId="0" fontId="11" fillId="0" borderId="11" xfId="9" applyFont="1" applyBorder="1" applyAlignment="1">
      <alignment horizontal="center" vertical="center"/>
    </xf>
    <xf numFmtId="0" fontId="11" fillId="0" borderId="13" xfId="9" applyFont="1" applyBorder="1" applyAlignment="1">
      <alignment horizontal="center" vertical="center"/>
    </xf>
    <xf numFmtId="0" fontId="11" fillId="0" borderId="16" xfId="9" applyFont="1" applyBorder="1" applyAlignment="1">
      <alignment horizontal="center" vertical="center"/>
    </xf>
    <xf numFmtId="0" fontId="10" fillId="10" borderId="0" xfId="9" applyFont="1" applyFill="1" applyAlignment="1">
      <alignment horizontal="center" vertical="center"/>
    </xf>
    <xf numFmtId="0" fontId="11" fillId="0" borderId="21" xfId="9" applyFont="1" applyBorder="1" applyAlignment="1">
      <alignment horizontal="center" vertical="center"/>
    </xf>
    <xf numFmtId="0" fontId="11" fillId="0" borderId="22" xfId="9" applyFont="1" applyBorder="1" applyAlignment="1">
      <alignment horizontal="center" vertical="center"/>
    </xf>
    <xf numFmtId="0" fontId="11" fillId="0" borderId="23" xfId="9" applyFont="1" applyBorder="1" applyAlignment="1">
      <alignment horizontal="center" vertical="center"/>
    </xf>
    <xf numFmtId="0" fontId="11" fillId="0" borderId="24" xfId="9" applyFont="1" applyBorder="1" applyAlignment="1">
      <alignment horizontal="center" vertical="center"/>
    </xf>
    <xf numFmtId="0" fontId="11" fillId="0" borderId="26" xfId="9" applyFont="1" applyBorder="1" applyAlignment="1">
      <alignment horizontal="center" vertical="center"/>
    </xf>
    <xf numFmtId="0" fontId="11" fillId="0" borderId="27" xfId="9" applyFont="1" applyBorder="1" applyAlignment="1">
      <alignment horizontal="center" vertical="center"/>
    </xf>
    <xf numFmtId="0" fontId="13" fillId="10" borderId="1" xfId="9" applyFont="1" applyFill="1" applyBorder="1" applyAlignment="1">
      <alignment horizontal="center" vertical="center"/>
    </xf>
    <xf numFmtId="0" fontId="13" fillId="10" borderId="1" xfId="9" applyFont="1" applyFill="1" applyBorder="1" applyAlignment="1">
      <alignment horizontal="left" vertical="center"/>
    </xf>
    <xf numFmtId="0" fontId="10" fillId="10" borderId="2" xfId="9" applyFont="1" applyFill="1" applyBorder="1" applyAlignment="1">
      <alignment horizontal="center" vertical="center"/>
    </xf>
    <xf numFmtId="0" fontId="11" fillId="9" borderId="3" xfId="9" applyFont="1" applyFill="1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0" fillId="12" borderId="0" xfId="9" applyFont="1" applyFill="1" applyAlignment="1">
      <alignment horizontal="center" vertical="center"/>
    </xf>
    <xf numFmtId="0" fontId="22" fillId="10" borderId="1" xfId="9" applyFont="1" applyFill="1" applyBorder="1" applyAlignment="1">
      <alignment horizontal="center" vertical="center"/>
    </xf>
    <xf numFmtId="0" fontId="23" fillId="10" borderId="29" xfId="9" applyFont="1" applyFill="1" applyBorder="1" applyAlignment="1">
      <alignment horizontal="center" vertical="center"/>
    </xf>
    <xf numFmtId="0" fontId="23" fillId="10" borderId="0" xfId="9" applyFont="1" applyFill="1" applyAlignment="1">
      <alignment horizontal="center" vertical="center"/>
    </xf>
    <xf numFmtId="0" fontId="11" fillId="0" borderId="30" xfId="9" applyFont="1" applyBorder="1" applyAlignment="1">
      <alignment horizontal="center" vertical="center"/>
    </xf>
    <xf numFmtId="0" fontId="11" fillId="0" borderId="31" xfId="9" applyFont="1" applyBorder="1" applyAlignment="1">
      <alignment horizontal="center" vertical="center"/>
    </xf>
    <xf numFmtId="0" fontId="11" fillId="0" borderId="32" xfId="9" applyFont="1" applyBorder="1" applyAlignment="1">
      <alignment horizontal="center" vertical="center"/>
    </xf>
    <xf numFmtId="0" fontId="23" fillId="12" borderId="43" xfId="9" applyFont="1" applyFill="1" applyBorder="1" applyAlignment="1">
      <alignment horizontal="center" vertical="center"/>
    </xf>
    <xf numFmtId="0" fontId="23" fillId="12" borderId="44" xfId="9" applyFont="1" applyFill="1" applyBorder="1" applyAlignment="1">
      <alignment horizontal="center" vertical="center"/>
    </xf>
    <xf numFmtId="0" fontId="23" fillId="12" borderId="45" xfId="9" applyFont="1" applyFill="1" applyBorder="1" applyAlignment="1">
      <alignment horizontal="center" vertical="center"/>
    </xf>
    <xf numFmtId="0" fontId="9" fillId="0" borderId="0" xfId="9" applyFont="1" applyAlignment="1">
      <alignment horizontal="center" vertical="center"/>
    </xf>
    <xf numFmtId="0" fontId="9" fillId="0" borderId="33" xfId="9" applyFont="1" applyBorder="1" applyAlignment="1">
      <alignment horizontal="center" vertical="center"/>
    </xf>
    <xf numFmtId="0" fontId="32" fillId="12" borderId="43" xfId="0" applyFont="1" applyFill="1" applyBorder="1" applyAlignment="1">
      <alignment horizontal="center" vertical="center"/>
    </xf>
    <xf numFmtId="0" fontId="32" fillId="12" borderId="44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5" fillId="12" borderId="0" xfId="9" applyFont="1" applyFill="1" applyAlignment="1">
      <alignment horizontal="center" vertical="center"/>
    </xf>
    <xf numFmtId="0" fontId="23" fillId="12" borderId="0" xfId="9" applyFont="1" applyFill="1" applyAlignment="1">
      <alignment horizontal="center" vertical="center"/>
    </xf>
    <xf numFmtId="0" fontId="9" fillId="0" borderId="0" xfId="9" applyFont="1" applyAlignment="1">
      <alignment horizontal="center" vertical="center" wrapText="1"/>
    </xf>
  </cellXfs>
  <cellStyles count="12">
    <cellStyle name="20% - 강조색1" xfId="5" builtinId="30"/>
    <cellStyle name="20% - 강조색2" xfId="6" builtinId="34"/>
    <cellStyle name="20% - 강조색3" xfId="7" builtinId="38"/>
    <cellStyle name="20% - 강조색4" xfId="8" builtinId="42"/>
    <cellStyle name="강조색1" xfId="4" builtinId="29"/>
    <cellStyle name="나쁨" xfId="3" builtinId="27"/>
    <cellStyle name="백분율" xfId="10" builtinId="5"/>
    <cellStyle name="쉼표 [0]" xfId="1" builtinId="6"/>
    <cellStyle name="쉼표 [0] 2" xfId="11" xr:uid="{00000000-0005-0000-0000-000008000000}"/>
    <cellStyle name="좋음" xfId="2" builtinId="26"/>
    <cellStyle name="표준" xfId="0" builtinId="0"/>
    <cellStyle name="표준 2" xfId="9" xr:uid="{00000000-0005-0000-0000-00000B000000}"/>
  </cellStyles>
  <dxfs count="27"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  <color rgb="FFFFC000"/>
      </font>
    </dxf>
    <dxf>
      <font>
        <b val="0"/>
        <i/>
        <color rgb="FF0070C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9" name="꺾인 연결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95250</xdr:colOff>
      <xdr:row>4</xdr:row>
      <xdr:rowOff>209610</xdr:rowOff>
    </xdr:from>
    <xdr:ext cx="2050241" cy="113454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895850" y="1066860"/>
          <a:ext cx="2050241" cy="1134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1</a:t>
          </a:r>
          <a:r>
            <a:rPr lang="ko-KR" altLang="en-US" sz="1400" b="1"/>
            <a:t>일차 </a:t>
          </a:r>
          <a:endParaRPr lang="en-US" altLang="ko-KR" sz="1400" b="1"/>
        </a:p>
        <a:p>
          <a:r>
            <a:rPr lang="ko-KR" altLang="en-US" sz="1100" b="1">
              <a:solidFill>
                <a:schemeClr val="accent5"/>
              </a:solidFill>
            </a:rPr>
            <a:t>상대참조</a:t>
          </a:r>
          <a:r>
            <a:rPr lang="en-US" altLang="ko-KR" sz="1100" b="1">
              <a:solidFill>
                <a:schemeClr val="accent5"/>
              </a:solidFill>
            </a:rPr>
            <a:t>, </a:t>
          </a:r>
          <a:r>
            <a:rPr lang="ko-KR" altLang="en-US" sz="1100" b="1">
              <a:solidFill>
                <a:schemeClr val="accent5"/>
              </a:solidFill>
            </a:rPr>
            <a:t>절대참조</a:t>
          </a:r>
          <a:r>
            <a:rPr lang="en-US" altLang="ko-KR" sz="1100" b="1">
              <a:solidFill>
                <a:schemeClr val="accent5"/>
              </a:solidFill>
            </a:rPr>
            <a:t>, </a:t>
          </a:r>
          <a:r>
            <a:rPr lang="ko-KR" altLang="en-US" sz="1100" b="1">
              <a:solidFill>
                <a:schemeClr val="accent5"/>
              </a:solidFill>
            </a:rPr>
            <a:t>혼합참조</a:t>
          </a:r>
          <a:r>
            <a:rPr lang="en-US" altLang="ko-KR" sz="1100" b="1">
              <a:solidFill>
                <a:schemeClr val="accent5"/>
              </a:solidFill>
            </a:rPr>
            <a:t>,</a:t>
          </a:r>
        </a:p>
        <a:p>
          <a:r>
            <a:rPr lang="ko-KR" altLang="en-US" sz="1100" b="1">
              <a:solidFill>
                <a:schemeClr val="accent5"/>
              </a:solidFill>
            </a:rPr>
            <a:t>고급 필터</a:t>
          </a:r>
          <a:r>
            <a:rPr lang="en-US" altLang="ko-KR" sz="1100" b="1">
              <a:solidFill>
                <a:schemeClr val="accent5"/>
              </a:solidFill>
            </a:rPr>
            <a:t>(10</a:t>
          </a:r>
          <a:r>
            <a:rPr lang="ko-KR" altLang="en-US" sz="1100" b="1">
              <a:solidFill>
                <a:schemeClr val="accent5"/>
              </a:solidFill>
            </a:rPr>
            <a:t>문제</a:t>
          </a:r>
          <a:r>
            <a:rPr lang="en-US" altLang="ko-KR" sz="1100" b="1">
              <a:solidFill>
                <a:schemeClr val="accent5"/>
              </a:solidFill>
            </a:rPr>
            <a:t>),</a:t>
          </a:r>
        </a:p>
        <a:p>
          <a:r>
            <a:rPr lang="ko-KR" altLang="en-US" sz="1100" b="1">
              <a:solidFill>
                <a:schemeClr val="accent5"/>
              </a:solidFill>
            </a:rPr>
            <a:t>조건부 서식</a:t>
          </a:r>
          <a:r>
            <a:rPr lang="en-US" altLang="ko-KR" sz="1100" b="1">
              <a:solidFill>
                <a:schemeClr val="accent5"/>
              </a:solidFill>
            </a:rPr>
            <a:t>(10</a:t>
          </a:r>
          <a:r>
            <a:rPr lang="ko-KR" altLang="en-US" sz="1100" b="1">
              <a:solidFill>
                <a:schemeClr val="accent5"/>
              </a:solidFill>
            </a:rPr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7</xdr:row>
      <xdr:rowOff>9521</xdr:rowOff>
    </xdr:from>
    <xdr:to>
      <xdr:col>7</xdr:col>
      <xdr:colOff>133358</xdr:colOff>
      <xdr:row>7</xdr:row>
      <xdr:rowOff>104771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838708" y="1509709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38108</xdr:colOff>
      <xdr:row>8</xdr:row>
      <xdr:rowOff>33334</xdr:rowOff>
    </xdr:from>
    <xdr:to>
      <xdr:col>7</xdr:col>
      <xdr:colOff>133358</xdr:colOff>
      <xdr:row>8</xdr:row>
      <xdr:rowOff>128584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838708" y="1747834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38108</xdr:colOff>
      <xdr:row>9</xdr:row>
      <xdr:rowOff>57146</xdr:rowOff>
    </xdr:from>
    <xdr:to>
      <xdr:col>7</xdr:col>
      <xdr:colOff>133358</xdr:colOff>
      <xdr:row>9</xdr:row>
      <xdr:rowOff>152396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838708" y="1985959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26" name="직각 삼각형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27" name="직각 삼각형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28" name="TextBox 2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30" name="그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38" name="타원 37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9" name="타원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40" name="그룹 39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41" name="타원 40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2" name="자유형: 도형 39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3" name="직사각형 42">
                  <a:extLst>
                    <a:ext uri="{FF2B5EF4-FFF2-40B4-BE49-F238E27FC236}">
                      <a16:creationId xmlns:a16="http://schemas.microsoft.com/office/drawing/2014/main" id="{00000000-0008-0000-0000-00002B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31" name="그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32" name="타원 31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3" name="타원 32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37" name="그래픽 47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7</xdr:row>
      <xdr:rowOff>33338</xdr:rowOff>
    </xdr:from>
    <xdr:to>
      <xdr:col>11</xdr:col>
      <xdr:colOff>290524</xdr:colOff>
      <xdr:row>17</xdr:row>
      <xdr:rowOff>9541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4089" y="1309688"/>
          <a:ext cx="1414473" cy="21240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642937</xdr:colOff>
      <xdr:row>6</xdr:row>
      <xdr:rowOff>209550</xdr:rowOff>
    </xdr:from>
    <xdr:to>
      <xdr:col>7</xdr:col>
      <xdr:colOff>152400</xdr:colOff>
      <xdr:row>16</xdr:row>
      <xdr:rowOff>209550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48075" y="1271588"/>
          <a:ext cx="881063" cy="21431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471487</xdr:colOff>
      <xdr:row>7</xdr:row>
      <xdr:rowOff>9525</xdr:rowOff>
    </xdr:from>
    <xdr:to>
      <xdr:col>14</xdr:col>
      <xdr:colOff>471502</xdr:colOff>
      <xdr:row>17</xdr:row>
      <xdr:rowOff>4778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1285875"/>
          <a:ext cx="2057415" cy="2143141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604837</xdr:colOff>
      <xdr:row>6</xdr:row>
      <xdr:rowOff>195262</xdr:rowOff>
    </xdr:from>
    <xdr:to>
      <xdr:col>9</xdr:col>
      <xdr:colOff>61912</xdr:colOff>
      <xdr:row>16</xdr:row>
      <xdr:rowOff>214312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981575" y="1257300"/>
          <a:ext cx="866775" cy="21621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397669</xdr:colOff>
      <xdr:row>6</xdr:row>
      <xdr:rowOff>209550</xdr:rowOff>
    </xdr:from>
    <xdr:to>
      <xdr:col>10</xdr:col>
      <xdr:colOff>269088</xdr:colOff>
      <xdr:row>7</xdr:row>
      <xdr:rowOff>33338</xdr:rowOff>
    </xdr:to>
    <xdr:cxnSp macro="">
      <xdr:nvCxnSpPr>
        <xdr:cNvPr id="6" name="꺾인 연결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" idx="0"/>
          <a:endCxn id="3" idx="0"/>
        </xdr:cNvCxnSpPr>
      </xdr:nvCxnSpPr>
      <xdr:spPr>
        <a:xfrm rot="16200000" flipV="1">
          <a:off x="5395917" y="-35722"/>
          <a:ext cx="38100" cy="26527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195262</xdr:rowOff>
    </xdr:from>
    <xdr:to>
      <xdr:col>13</xdr:col>
      <xdr:colOff>128596</xdr:colOff>
      <xdr:row>7</xdr:row>
      <xdr:rowOff>9525</xdr:rowOff>
    </xdr:to>
    <xdr:cxnSp macro="">
      <xdr:nvCxnSpPr>
        <xdr:cNvPr id="7" name="꺾인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4" idx="0"/>
          <a:endCxn id="5" idx="0"/>
        </xdr:cNvCxnSpPr>
      </xdr:nvCxnSpPr>
      <xdr:spPr>
        <a:xfrm rot="16200000" flipV="1">
          <a:off x="7096130" y="-276229"/>
          <a:ext cx="28575" cy="3095633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6001</xdr:colOff>
      <xdr:row>20</xdr:row>
      <xdr:rowOff>114300</xdr:rowOff>
    </xdr:from>
    <xdr:to>
      <xdr:col>9</xdr:col>
      <xdr:colOff>142874</xdr:colOff>
      <xdr:row>21</xdr:row>
      <xdr:rowOff>80963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939" y="4186238"/>
          <a:ext cx="5661373" cy="18097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681037</xdr:colOff>
      <xdr:row>16</xdr:row>
      <xdr:rowOff>209550</xdr:rowOff>
    </xdr:from>
    <xdr:to>
      <xdr:col>8</xdr:col>
      <xdr:colOff>0</xdr:colOff>
      <xdr:row>18</xdr:row>
      <xdr:rowOff>42863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628775" y="3414713"/>
          <a:ext cx="3433763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340519</xdr:colOff>
      <xdr:row>18</xdr:row>
      <xdr:rowOff>42863</xdr:rowOff>
    </xdr:from>
    <xdr:to>
      <xdr:col>5</xdr:col>
      <xdr:colOff>347662</xdr:colOff>
      <xdr:row>20</xdr:row>
      <xdr:rowOff>119062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9" idx="2"/>
        </xdr:cNvCxnSpPr>
      </xdr:nvCxnSpPr>
      <xdr:spPr>
        <a:xfrm>
          <a:off x="3345657" y="3681413"/>
          <a:ext cx="7143" cy="5095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219755</xdr:colOff>
      <xdr:row>17</xdr:row>
      <xdr:rowOff>157162</xdr:rowOff>
    </xdr:from>
    <xdr:to>
      <xdr:col>15</xdr:col>
      <xdr:colOff>40140</xdr:colOff>
      <xdr:row>27</xdr:row>
      <xdr:rowOff>46945</xdr:rowOff>
    </xdr:to>
    <xdr:sp macro="" textlink="">
      <xdr:nvSpPr>
        <xdr:cNvPr id="11" name="내용 개체 틀 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/>
        </xdr:cNvSpPr>
      </xdr:nvSpPr>
      <xdr:spPr>
        <a:xfrm>
          <a:off x="6006193" y="3581400"/>
          <a:ext cx="3935185" cy="204243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endParaRPr lang="en-US" altLang="ko-KR" sz="1050"/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214313</xdr:colOff>
      <xdr:row>28</xdr:row>
      <xdr:rowOff>6804</xdr:rowOff>
    </xdr:from>
    <xdr:to>
      <xdr:col>15</xdr:col>
      <xdr:colOff>51027</xdr:colOff>
      <xdr:row>36</xdr:row>
      <xdr:rowOff>200706</xdr:rowOff>
    </xdr:to>
    <xdr:sp macro="" textlink="">
      <xdr:nvSpPr>
        <xdr:cNvPr id="12" name="내용 개체 틀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/>
        </xdr:cNvSpPr>
      </xdr:nvSpPr>
      <xdr:spPr>
        <a:xfrm>
          <a:off x="6000751" y="5798004"/>
          <a:ext cx="3951514" cy="19131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304799</xdr:colOff>
      <xdr:row>2</xdr:row>
      <xdr:rowOff>33338</xdr:rowOff>
    </xdr:from>
    <xdr:to>
      <xdr:col>14</xdr:col>
      <xdr:colOff>461961</xdr:colOff>
      <xdr:row>5</xdr:row>
      <xdr:rowOff>176213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6102625" y="348077"/>
          <a:ext cx="3594445" cy="677104"/>
          <a:chOff x="6086475" y="109538"/>
          <a:chExt cx="3586162" cy="676275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/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F4*2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5" name="그룹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25" name="그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pSpPr/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1" name="직사각형 30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SpPr/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2" name="직사각형 31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SpPr/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3" name="직사각형 32">
                <a:extLst>
                  <a:ext uri="{FF2B5EF4-FFF2-40B4-BE49-F238E27FC236}">
                    <a16:creationId xmlns:a16="http://schemas.microsoft.com/office/drawing/2014/main" id="{00000000-0008-0000-0100-000021000000}"/>
                  </a:ext>
                </a:extLst>
              </xdr:cNvPr>
              <xdr:cNvSpPr/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SpPr/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/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26" name="그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27" name="직선 화살표 연결선 26">
                <a:extLst>
                  <a:ext uri="{FF2B5EF4-FFF2-40B4-BE49-F238E27FC236}">
                    <a16:creationId xmlns:a16="http://schemas.microsoft.com/office/drawing/2014/main" id="{00000000-0008-0000-0100-00001B000000}"/>
                  </a:ext>
                </a:extLst>
              </xdr:cNvPr>
              <xdr:cNvCxnSpPr>
                <a:stCxn id="31" idx="3"/>
                <a:endCxn id="32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직선 화살표 연결선 27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CxnSpPr>
                <a:stCxn id="32" idx="3"/>
                <a:endCxn id="33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직선 화살표 연결선 28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CxnSpPr>
                <a:stCxn id="33" idx="3"/>
                <a:endCxn id="34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직선 화살표 연결선 29">
                <a:extLst>
                  <a:ext uri="{FF2B5EF4-FFF2-40B4-BE49-F238E27FC236}">
                    <a16:creationId xmlns:a16="http://schemas.microsoft.com/office/drawing/2014/main" id="{00000000-0008-0000-0100-00001E000000}"/>
                  </a:ext>
                </a:extLst>
              </xdr:cNvPr>
              <xdr:cNvCxnSpPr>
                <a:stCxn id="34" idx="3"/>
                <a:endCxn id="35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6" name="그룹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17" name="직선 화살표 연결선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stCxn id="31" idx="2"/>
              <a:endCxn id="36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화살표 연결선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>
              <a:stCxn id="36" idx="0"/>
              <a:endCxn id="32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직선 화살표 연결선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stCxn id="32" idx="2"/>
              <a:endCxn id="37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직선 화살표 연결선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stCxn id="37" idx="0"/>
              <a:endCxn id="33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직선 화살표 연결선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stCxn id="33" idx="2"/>
              <a:endCxn id="38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직선 화살표 연결선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stCxn id="38" idx="0"/>
              <a:endCxn id="34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직선 화살표 연결선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>
              <a:stCxn id="34" idx="2"/>
              <a:endCxn id="39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직선 화살표 연결선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CxnSpPr>
              <a:stCxn id="39" idx="0"/>
              <a:endCxn id="35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265117</xdr:colOff>
      <xdr:row>0</xdr:row>
      <xdr:rowOff>38097</xdr:rowOff>
    </xdr:from>
    <xdr:to>
      <xdr:col>11</xdr:col>
      <xdr:colOff>360367</xdr:colOff>
      <xdr:row>1</xdr:row>
      <xdr:rowOff>47622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37355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절대참조</a:t>
          </a:r>
        </a:p>
      </xdr:txBody>
    </xdr:sp>
    <xdr:clientData/>
  </xdr:twoCellAnchor>
  <xdr:twoCellAnchor>
    <xdr:from>
      <xdr:col>12</xdr:col>
      <xdr:colOff>6351</xdr:colOff>
      <xdr:row>0</xdr:row>
      <xdr:rowOff>38097</xdr:rowOff>
    </xdr:from>
    <xdr:to>
      <xdr:col>13</xdr:col>
      <xdr:colOff>101601</xdr:colOff>
      <xdr:row>1</xdr:row>
      <xdr:rowOff>47622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7850189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혼합참조</a:t>
          </a:r>
        </a:p>
      </xdr:txBody>
    </xdr:sp>
    <xdr:clientData/>
  </xdr:twoCellAnchor>
  <xdr:twoCellAnchor>
    <xdr:from>
      <xdr:col>13</xdr:col>
      <xdr:colOff>476254</xdr:colOff>
      <xdr:row>0</xdr:row>
      <xdr:rowOff>38097</xdr:rowOff>
    </xdr:from>
    <xdr:to>
      <xdr:col>14</xdr:col>
      <xdr:colOff>571504</xdr:colOff>
      <xdr:row>1</xdr:row>
      <xdr:rowOff>47622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9005892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상대참조</a:t>
          </a:r>
        </a:p>
      </xdr:txBody>
    </xdr:sp>
    <xdr:clientData/>
  </xdr:twoCellAnchor>
  <xdr:twoCellAnchor>
    <xdr:from>
      <xdr:col>14</xdr:col>
      <xdr:colOff>180974</xdr:colOff>
      <xdr:row>1</xdr:row>
      <xdr:rowOff>47622</xdr:rowOff>
    </xdr:from>
    <xdr:to>
      <xdr:col>14</xdr:col>
      <xdr:colOff>180979</xdr:colOff>
      <xdr:row>2</xdr:row>
      <xdr:rowOff>33338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42" idx="2"/>
          <a:endCxn id="35" idx="0"/>
        </xdr:cNvCxnSpPr>
      </xdr:nvCxnSpPr>
      <xdr:spPr>
        <a:xfrm flipH="1">
          <a:off x="9396412" y="261935"/>
          <a:ext cx="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655642</xdr:colOff>
      <xdr:row>1</xdr:row>
      <xdr:rowOff>47622</xdr:rowOff>
    </xdr:from>
    <xdr:to>
      <xdr:col>10</xdr:col>
      <xdr:colOff>656034</xdr:colOff>
      <xdr:row>2</xdr:row>
      <xdr:rowOff>33338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>
          <a:stCxn id="40" idx="2"/>
          <a:endCxn id="32" idx="0"/>
        </xdr:cNvCxnSpPr>
      </xdr:nvCxnSpPr>
      <xdr:spPr>
        <a:xfrm>
          <a:off x="7127880" y="261935"/>
          <a:ext cx="39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</xdr:colOff>
      <xdr:row>1</xdr:row>
      <xdr:rowOff>47622</xdr:rowOff>
    </xdr:from>
    <xdr:to>
      <xdr:col>12</xdr:col>
      <xdr:colOff>396876</xdr:colOff>
      <xdr:row>2</xdr:row>
      <xdr:rowOff>33338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1" idx="2"/>
          <a:endCxn id="33" idx="0"/>
        </xdr:cNvCxnSpPr>
      </xdr:nvCxnSpPr>
      <xdr:spPr>
        <a:xfrm flipH="1">
          <a:off x="7884319" y="261935"/>
          <a:ext cx="35639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396876</xdr:colOff>
      <xdr:row>1</xdr:row>
      <xdr:rowOff>47622</xdr:rowOff>
    </xdr:from>
    <xdr:to>
      <xdr:col>13</xdr:col>
      <xdr:colOff>110728</xdr:colOff>
      <xdr:row>2</xdr:row>
      <xdr:rowOff>33338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>
          <a:stCxn id="41" idx="2"/>
          <a:endCxn id="34" idx="0"/>
        </xdr:cNvCxnSpPr>
      </xdr:nvCxnSpPr>
      <xdr:spPr>
        <a:xfrm>
          <a:off x="8240714" y="261935"/>
          <a:ext cx="39965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7</xdr:row>
      <xdr:rowOff>33338</xdr:rowOff>
    </xdr:from>
    <xdr:to>
      <xdr:col>11</xdr:col>
      <xdr:colOff>290524</xdr:colOff>
      <xdr:row>17</xdr:row>
      <xdr:rowOff>9541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9364" y="1309688"/>
          <a:ext cx="1414473" cy="21240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642937</xdr:colOff>
      <xdr:row>6</xdr:row>
      <xdr:rowOff>209550</xdr:rowOff>
    </xdr:from>
    <xdr:to>
      <xdr:col>7</xdr:col>
      <xdr:colOff>152400</xdr:colOff>
      <xdr:row>16</xdr:row>
      <xdr:rowOff>209550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648075" y="1271588"/>
          <a:ext cx="881063" cy="21431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471487</xdr:colOff>
      <xdr:row>7</xdr:row>
      <xdr:rowOff>9525</xdr:rowOff>
    </xdr:from>
    <xdr:to>
      <xdr:col>14</xdr:col>
      <xdr:colOff>471502</xdr:colOff>
      <xdr:row>17</xdr:row>
      <xdr:rowOff>4778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285875"/>
          <a:ext cx="2057415" cy="2143141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604837</xdr:colOff>
      <xdr:row>6</xdr:row>
      <xdr:rowOff>195262</xdr:rowOff>
    </xdr:from>
    <xdr:to>
      <xdr:col>9</xdr:col>
      <xdr:colOff>61912</xdr:colOff>
      <xdr:row>16</xdr:row>
      <xdr:rowOff>214312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1575" y="1257300"/>
          <a:ext cx="1162050" cy="21621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397669</xdr:colOff>
      <xdr:row>6</xdr:row>
      <xdr:rowOff>209550</xdr:rowOff>
    </xdr:from>
    <xdr:to>
      <xdr:col>10</xdr:col>
      <xdr:colOff>269088</xdr:colOff>
      <xdr:row>7</xdr:row>
      <xdr:rowOff>33338</xdr:rowOff>
    </xdr:to>
    <xdr:cxnSp macro="">
      <xdr:nvCxnSpPr>
        <xdr:cNvPr id="20" name="꺾인 연결선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2" idx="0"/>
          <a:endCxn id="3" idx="0"/>
        </xdr:cNvCxnSpPr>
      </xdr:nvCxnSpPr>
      <xdr:spPr>
        <a:xfrm rot="16200000" flipV="1">
          <a:off x="5395917" y="-35722"/>
          <a:ext cx="38100" cy="26527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195262</xdr:rowOff>
    </xdr:from>
    <xdr:to>
      <xdr:col>13</xdr:col>
      <xdr:colOff>128596</xdr:colOff>
      <xdr:row>7</xdr:row>
      <xdr:rowOff>9525</xdr:rowOff>
    </xdr:to>
    <xdr:cxnSp macro="">
      <xdr:nvCxnSpPr>
        <xdr:cNvPr id="22" name="꺾인 연결선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6" idx="0"/>
          <a:endCxn id="7" idx="0"/>
        </xdr:cNvCxnSpPr>
      </xdr:nvCxnSpPr>
      <xdr:spPr>
        <a:xfrm rot="16200000" flipV="1">
          <a:off x="7243767" y="-423866"/>
          <a:ext cx="28575" cy="3390908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6001</xdr:colOff>
      <xdr:row>20</xdr:row>
      <xdr:rowOff>114300</xdr:rowOff>
    </xdr:from>
    <xdr:to>
      <xdr:col>9</xdr:col>
      <xdr:colOff>142874</xdr:colOff>
      <xdr:row>21</xdr:row>
      <xdr:rowOff>80963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939" y="4186238"/>
          <a:ext cx="5661373" cy="18097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681037</xdr:colOff>
      <xdr:row>16</xdr:row>
      <xdr:rowOff>209550</xdr:rowOff>
    </xdr:from>
    <xdr:to>
      <xdr:col>8</xdr:col>
      <xdr:colOff>0</xdr:colOff>
      <xdr:row>18</xdr:row>
      <xdr:rowOff>42863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628775" y="3414713"/>
          <a:ext cx="3433763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340519</xdr:colOff>
      <xdr:row>18</xdr:row>
      <xdr:rowOff>42863</xdr:rowOff>
    </xdr:from>
    <xdr:to>
      <xdr:col>5</xdr:col>
      <xdr:colOff>347662</xdr:colOff>
      <xdr:row>20</xdr:row>
      <xdr:rowOff>119062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8" idx="2"/>
        </xdr:cNvCxnSpPr>
      </xdr:nvCxnSpPr>
      <xdr:spPr>
        <a:xfrm>
          <a:off x="3345657" y="3681413"/>
          <a:ext cx="7143" cy="5095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219755</xdr:colOff>
      <xdr:row>17</xdr:row>
      <xdr:rowOff>157162</xdr:rowOff>
    </xdr:from>
    <xdr:to>
      <xdr:col>15</xdr:col>
      <xdr:colOff>40140</xdr:colOff>
      <xdr:row>27</xdr:row>
      <xdr:rowOff>46945</xdr:rowOff>
    </xdr:to>
    <xdr:sp macro="" textlink="">
      <xdr:nvSpPr>
        <xdr:cNvPr id="32" name="내용 개체 틀 9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/>
        </xdr:cNvSpPr>
      </xdr:nvSpPr>
      <xdr:spPr>
        <a:xfrm>
          <a:off x="6301468" y="3581400"/>
          <a:ext cx="3935185" cy="204243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endParaRPr lang="en-US" altLang="ko-KR" sz="1050"/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214313</xdr:colOff>
      <xdr:row>28</xdr:row>
      <xdr:rowOff>6804</xdr:rowOff>
    </xdr:from>
    <xdr:to>
      <xdr:col>15</xdr:col>
      <xdr:colOff>51027</xdr:colOff>
      <xdr:row>36</xdr:row>
      <xdr:rowOff>200706</xdr:rowOff>
    </xdr:to>
    <xdr:sp macro="" textlink="">
      <xdr:nvSpPr>
        <xdr:cNvPr id="33" name="내용 개체 틀 9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/>
        </xdr:cNvSpPr>
      </xdr:nvSpPr>
      <xdr:spPr>
        <a:xfrm>
          <a:off x="6296026" y="5798004"/>
          <a:ext cx="3951514" cy="19131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304799</xdr:colOff>
      <xdr:row>2</xdr:row>
      <xdr:rowOff>33338</xdr:rowOff>
    </xdr:from>
    <xdr:to>
      <xdr:col>14</xdr:col>
      <xdr:colOff>461961</xdr:colOff>
      <xdr:row>5</xdr:row>
      <xdr:rowOff>176213</xdr:rowOff>
    </xdr:to>
    <xdr:grpSp>
      <xdr:nvGrpSpPr>
        <xdr:cNvPr id="82" name="그룹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pSpPr/>
      </xdr:nvGrpSpPr>
      <xdr:grpSpPr>
        <a:xfrm>
          <a:off x="6089405" y="348396"/>
          <a:ext cx="3582498" cy="677740"/>
          <a:chOff x="6086475" y="109538"/>
          <a:chExt cx="3586162" cy="676275"/>
        </a:xfrm>
      </xdr:grpSpPr>
      <xdr:grpSp>
        <xdr:nvGrpSpPr>
          <xdr:cNvPr id="43" name="그룹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/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/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F4*2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/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80" name="그룹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GrpSpPr/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44" name="그룹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GrpSpPr/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SpPr/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/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00000000-0008-0000-0200-000024000000}"/>
                  </a:ext>
                </a:extLst>
              </xdr:cNvPr>
              <xdr:cNvSpPr/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7" name="직사각형 36">
                <a:extLst>
                  <a:ext uri="{FF2B5EF4-FFF2-40B4-BE49-F238E27FC236}">
                    <a16:creationId xmlns:a16="http://schemas.microsoft.com/office/drawing/2014/main" id="{00000000-0008-0000-0200-000025000000}"/>
                  </a:ext>
                </a:extLst>
              </xdr:cNvPr>
              <xdr:cNvSpPr/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9" name="직사각형 38">
                <a:extLst>
                  <a:ext uri="{FF2B5EF4-FFF2-40B4-BE49-F238E27FC236}">
                    <a16:creationId xmlns:a16="http://schemas.microsoft.com/office/drawing/2014/main" id="{00000000-0008-0000-0200-000027000000}"/>
                  </a:ext>
                </a:extLst>
              </xdr:cNvPr>
              <xdr:cNvSpPr/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79" name="그룹 78">
              <a:extLst>
                <a:ext uri="{FF2B5EF4-FFF2-40B4-BE49-F238E27FC236}">
                  <a16:creationId xmlns:a16="http://schemas.microsoft.com/office/drawing/2014/main" id="{00000000-0008-0000-0200-00004F000000}"/>
                </a:ext>
              </a:extLst>
            </xdr:cNvPr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54" name="직선 화살표 연결선 53">
                <a:extLst>
                  <a:ext uri="{FF2B5EF4-FFF2-40B4-BE49-F238E27FC236}">
                    <a16:creationId xmlns:a16="http://schemas.microsoft.com/office/drawing/2014/main" id="{00000000-0008-0000-0200-000036000000}"/>
                  </a:ext>
                </a:extLst>
              </xdr:cNvPr>
              <xdr:cNvCxnSpPr>
                <a:stCxn id="34" idx="3"/>
                <a:endCxn id="35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6" name="직선 화살표 연결선 55">
                <a:extLst>
                  <a:ext uri="{FF2B5EF4-FFF2-40B4-BE49-F238E27FC236}">
                    <a16:creationId xmlns:a16="http://schemas.microsoft.com/office/drawing/2014/main" id="{00000000-0008-0000-0200-000038000000}"/>
                  </a:ext>
                </a:extLst>
              </xdr:cNvPr>
              <xdr:cNvCxnSpPr>
                <a:stCxn id="35" idx="3"/>
                <a:endCxn id="36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8" name="직선 화살표 연결선 57">
                <a:extLst>
                  <a:ext uri="{FF2B5EF4-FFF2-40B4-BE49-F238E27FC236}">
                    <a16:creationId xmlns:a16="http://schemas.microsoft.com/office/drawing/2014/main" id="{00000000-0008-0000-0200-00003A000000}"/>
                  </a:ext>
                </a:extLst>
              </xdr:cNvPr>
              <xdr:cNvCxnSpPr>
                <a:stCxn id="36" idx="3"/>
                <a:endCxn id="37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0" name="직선 화살표 연결선 59">
                <a:extLst>
                  <a:ext uri="{FF2B5EF4-FFF2-40B4-BE49-F238E27FC236}">
                    <a16:creationId xmlns:a16="http://schemas.microsoft.com/office/drawing/2014/main" id="{00000000-0008-0000-0200-00003C000000}"/>
                  </a:ext>
                </a:extLst>
              </xdr:cNvPr>
              <xdr:cNvCxnSpPr>
                <a:stCxn id="37" idx="3"/>
                <a:endCxn id="39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1" name="그룹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64" name="직선 화살표 연결선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CxnSpPr>
              <a:stCxn id="34" idx="2"/>
              <a:endCxn id="38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직선 화살표 연결선 65">
              <a:extLst>
                <a:ext uri="{FF2B5EF4-FFF2-40B4-BE49-F238E27FC236}">
                  <a16:creationId xmlns:a16="http://schemas.microsoft.com/office/drawing/2014/main" id="{00000000-0008-0000-0200-000042000000}"/>
                </a:ext>
              </a:extLst>
            </xdr:cNvPr>
            <xdr:cNvCxnSpPr>
              <a:stCxn id="38" idx="0"/>
              <a:endCxn id="35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직선 화살표 연결선 67">
              <a:extLst>
                <a:ext uri="{FF2B5EF4-FFF2-40B4-BE49-F238E27FC236}">
                  <a16:creationId xmlns:a16="http://schemas.microsoft.com/office/drawing/2014/main" id="{00000000-0008-0000-0200-000044000000}"/>
                </a:ext>
              </a:extLst>
            </xdr:cNvPr>
            <xdr:cNvCxnSpPr>
              <a:stCxn id="35" idx="2"/>
              <a:endCxn id="40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직선 화살표 연결선 69">
              <a:extLst>
                <a:ext uri="{FF2B5EF4-FFF2-40B4-BE49-F238E27FC236}">
                  <a16:creationId xmlns:a16="http://schemas.microsoft.com/office/drawing/2014/main" id="{00000000-0008-0000-0200-000046000000}"/>
                </a:ext>
              </a:extLst>
            </xdr:cNvPr>
            <xdr:cNvCxnSpPr>
              <a:stCxn id="40" idx="0"/>
              <a:endCxn id="36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직선 화살표 연결선 71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CxnSpPr>
              <a:stCxn id="36" idx="2"/>
              <a:endCxn id="41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직선 화살표 연결선 73">
              <a:extLst>
                <a:ext uri="{FF2B5EF4-FFF2-40B4-BE49-F238E27FC236}">
                  <a16:creationId xmlns:a16="http://schemas.microsoft.com/office/drawing/2014/main" id="{00000000-0008-0000-0200-00004A000000}"/>
                </a:ext>
              </a:extLst>
            </xdr:cNvPr>
            <xdr:cNvCxnSpPr>
              <a:stCxn id="41" idx="0"/>
              <a:endCxn id="37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직선 화살표 연결선 75">
              <a:extLst>
                <a:ext uri="{FF2B5EF4-FFF2-40B4-BE49-F238E27FC236}">
                  <a16:creationId xmlns:a16="http://schemas.microsoft.com/office/drawing/2014/main" id="{00000000-0008-0000-0200-00004C000000}"/>
                </a:ext>
              </a:extLst>
            </xdr:cNvPr>
            <xdr:cNvCxnSpPr>
              <a:stCxn id="37" idx="2"/>
              <a:endCxn id="42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직선 화살표 연결선 77">
              <a:extLst>
                <a:ext uri="{FF2B5EF4-FFF2-40B4-BE49-F238E27FC236}">
                  <a16:creationId xmlns:a16="http://schemas.microsoft.com/office/drawing/2014/main" id="{00000000-0008-0000-0200-00004E000000}"/>
                </a:ext>
              </a:extLst>
            </xdr:cNvPr>
            <xdr:cNvCxnSpPr>
              <a:stCxn id="42" idx="0"/>
              <a:endCxn id="39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265117</xdr:colOff>
      <xdr:row>0</xdr:row>
      <xdr:rowOff>38097</xdr:rowOff>
    </xdr:from>
    <xdr:to>
      <xdr:col>11</xdr:col>
      <xdr:colOff>360367</xdr:colOff>
      <xdr:row>1</xdr:row>
      <xdr:rowOff>47622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6737355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절대참조</a:t>
          </a:r>
        </a:p>
      </xdr:txBody>
    </xdr:sp>
    <xdr:clientData/>
  </xdr:twoCellAnchor>
  <xdr:twoCellAnchor>
    <xdr:from>
      <xdr:col>12</xdr:col>
      <xdr:colOff>6351</xdr:colOff>
      <xdr:row>0</xdr:row>
      <xdr:rowOff>38097</xdr:rowOff>
    </xdr:from>
    <xdr:to>
      <xdr:col>13</xdr:col>
      <xdr:colOff>101601</xdr:colOff>
      <xdr:row>1</xdr:row>
      <xdr:rowOff>47622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7850189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혼합참조</a:t>
          </a:r>
        </a:p>
      </xdr:txBody>
    </xdr:sp>
    <xdr:clientData/>
  </xdr:twoCellAnchor>
  <xdr:twoCellAnchor>
    <xdr:from>
      <xdr:col>13</xdr:col>
      <xdr:colOff>476254</xdr:colOff>
      <xdr:row>0</xdr:row>
      <xdr:rowOff>38097</xdr:rowOff>
    </xdr:from>
    <xdr:to>
      <xdr:col>14</xdr:col>
      <xdr:colOff>571504</xdr:colOff>
      <xdr:row>1</xdr:row>
      <xdr:rowOff>47622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9005892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상대참조</a:t>
          </a:r>
        </a:p>
      </xdr:txBody>
    </xdr:sp>
    <xdr:clientData/>
  </xdr:twoCellAnchor>
  <xdr:twoCellAnchor>
    <xdr:from>
      <xdr:col>14</xdr:col>
      <xdr:colOff>180974</xdr:colOff>
      <xdr:row>1</xdr:row>
      <xdr:rowOff>47622</xdr:rowOff>
    </xdr:from>
    <xdr:to>
      <xdr:col>14</xdr:col>
      <xdr:colOff>180979</xdr:colOff>
      <xdr:row>2</xdr:row>
      <xdr:rowOff>33338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87" idx="2"/>
          <a:endCxn id="39" idx="0"/>
        </xdr:cNvCxnSpPr>
      </xdr:nvCxnSpPr>
      <xdr:spPr>
        <a:xfrm flipH="1">
          <a:off x="9396412" y="261935"/>
          <a:ext cx="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655642</xdr:colOff>
      <xdr:row>1</xdr:row>
      <xdr:rowOff>47622</xdr:rowOff>
    </xdr:from>
    <xdr:to>
      <xdr:col>10</xdr:col>
      <xdr:colOff>656034</xdr:colOff>
      <xdr:row>2</xdr:row>
      <xdr:rowOff>33338</xdr:rowOff>
    </xdr:to>
    <xdr:cxnSp macro="">
      <xdr:nvCxnSpPr>
        <xdr:cNvPr id="94" name="직선 화살표 연결선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85" idx="2"/>
          <a:endCxn id="35" idx="0"/>
        </xdr:cNvCxnSpPr>
      </xdr:nvCxnSpPr>
      <xdr:spPr>
        <a:xfrm>
          <a:off x="7127880" y="261935"/>
          <a:ext cx="39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</xdr:colOff>
      <xdr:row>1</xdr:row>
      <xdr:rowOff>47622</xdr:rowOff>
    </xdr:from>
    <xdr:to>
      <xdr:col>12</xdr:col>
      <xdr:colOff>396876</xdr:colOff>
      <xdr:row>2</xdr:row>
      <xdr:rowOff>33338</xdr:rowOff>
    </xdr:to>
    <xdr:cxnSp macro="">
      <xdr:nvCxnSpPr>
        <xdr:cNvPr id="96" name="직선 화살표 연결선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86" idx="2"/>
          <a:endCxn id="36" idx="0"/>
        </xdr:cNvCxnSpPr>
      </xdr:nvCxnSpPr>
      <xdr:spPr>
        <a:xfrm flipH="1">
          <a:off x="7884319" y="261935"/>
          <a:ext cx="35639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396876</xdr:colOff>
      <xdr:row>1</xdr:row>
      <xdr:rowOff>47622</xdr:rowOff>
    </xdr:from>
    <xdr:to>
      <xdr:col>13</xdr:col>
      <xdr:colOff>110728</xdr:colOff>
      <xdr:row>2</xdr:row>
      <xdr:rowOff>33338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stCxn id="86" idx="2"/>
          <a:endCxn id="37" idx="0"/>
        </xdr:cNvCxnSpPr>
      </xdr:nvCxnSpPr>
      <xdr:spPr>
        <a:xfrm>
          <a:off x="8240714" y="261935"/>
          <a:ext cx="39965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153080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/>
        </xdr:cNvSpPr>
      </xdr:nvSpPr>
      <xdr:spPr>
        <a:xfrm>
          <a:off x="9172575" y="1128713"/>
          <a:ext cx="4495800" cy="36249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[G7:G16]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합계를 나타내시오</a:t>
          </a:r>
          <a:r>
            <a:rPr lang="en-US" altLang="ko-KR" sz="1050"/>
            <a:t>. (SUM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2. [H7:H16]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평균을 나타내시오</a:t>
          </a:r>
          <a:r>
            <a:rPr lang="en-US" altLang="ko-KR" sz="1050"/>
            <a:t>.(AVERAGE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 [H17] </a:t>
          </a:r>
          <a:r>
            <a:rPr lang="ko-KR" altLang="en-US" sz="1050"/>
            <a:t>셀에 </a:t>
          </a:r>
          <a:r>
            <a:rPr lang="en-US" altLang="ko-KR" sz="1050"/>
            <a:t>[H7:H16] </a:t>
          </a:r>
          <a:r>
            <a:rPr lang="ko-KR" altLang="en-US" sz="1050"/>
            <a:t>영역의 평균을 나타내시오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[I7:I16]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</a:t>
          </a:r>
          <a:r>
            <a:rPr lang="en-US" altLang="ko-KR" sz="1050"/>
            <a:t>80 </a:t>
          </a:r>
          <a:r>
            <a:rPr lang="ko-KR" altLang="en-US" sz="1050"/>
            <a:t>이상이면 </a:t>
          </a:r>
          <a:r>
            <a:rPr lang="en-US" altLang="ko-KR" sz="1050"/>
            <a:t>‘</a:t>
          </a:r>
          <a:r>
            <a:rPr lang="ko-KR" altLang="en-US" sz="1050"/>
            <a:t>합격‘</a:t>
          </a:r>
          <a:r>
            <a:rPr lang="en-US" altLang="ko-KR" sz="1050"/>
            <a:t>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불합격＇으로 나타내시오 </a:t>
          </a:r>
          <a:r>
            <a:rPr lang="en-US" altLang="ko-KR" sz="1050"/>
            <a:t>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5. [J7:J16]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전체평균</a:t>
          </a:r>
          <a:r>
            <a:rPr lang="en-US" altLang="ko-KR" sz="1050"/>
            <a:t>[H17]</a:t>
          </a:r>
          <a:r>
            <a:rPr lang="ko-KR" altLang="en-US" sz="1050"/>
            <a:t>보다 크면 </a:t>
          </a:r>
          <a:r>
            <a:rPr lang="en-US" altLang="ko-KR" sz="1050"/>
            <a:t>‘</a:t>
          </a:r>
          <a:r>
            <a:rPr lang="ko-KR" altLang="en-US" sz="1050"/>
            <a:t>평균이상‘</a:t>
          </a:r>
          <a:r>
            <a:rPr lang="en-US" altLang="ko-KR" sz="1050"/>
            <a:t>,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평균이하＇로 나타내시오</a:t>
          </a:r>
          <a:r>
            <a:rPr lang="en-US" altLang="ko-KR" sz="1050"/>
            <a:t>. 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6. [N8]</a:t>
          </a:r>
          <a:r>
            <a:rPr lang="ko-KR" altLang="en-US" sz="1050"/>
            <a:t>셀에는 </a:t>
          </a:r>
          <a:r>
            <a:rPr lang="en-US" altLang="ko-KR" sz="1050"/>
            <a:t>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합격</a:t>
          </a:r>
          <a:r>
            <a:rPr lang="en-US" altLang="ko-KR" sz="1050"/>
            <a:t>‘</a:t>
          </a:r>
          <a:r>
            <a:rPr lang="ko-KR" altLang="en-US" sz="1050"/>
            <a:t>의 개수를 표시하고 </a:t>
          </a:r>
          <a:r>
            <a:rPr lang="en-US" altLang="ko-KR" sz="1050"/>
            <a:t>[N9]</a:t>
          </a:r>
          <a:r>
            <a:rPr lang="ko-KR" altLang="en-US" sz="1050"/>
            <a:t>셀에는 </a:t>
          </a:r>
          <a:r>
            <a:rPr lang="en-US" altLang="ko-KR" sz="1050"/>
            <a:t>7. 7. 7.[I7:I16]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불합격</a:t>
          </a:r>
          <a:r>
            <a:rPr lang="en-US" altLang="ko-KR" sz="1050"/>
            <a:t>‘</a:t>
          </a:r>
          <a:r>
            <a:rPr lang="ko-KR" altLang="en-US" sz="1050"/>
            <a:t>의 개수를 찾아 표시하시오 </a:t>
          </a:r>
          <a:r>
            <a:rPr lang="en-US" altLang="ko-KR" sz="1050"/>
            <a:t>(COUNTIF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8. [N12]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평균이상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표시하고</a:t>
          </a:r>
          <a:r>
            <a:rPr lang="en-US" altLang="ko-KR" sz="1050"/>
            <a:t>, [N13]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평균이하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표시하시오</a:t>
          </a:r>
          <a:endParaRPr lang="en-US" altLang="ko-KR" sz="105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187638</xdr:colOff>
      <xdr:row>34</xdr:row>
      <xdr:rowOff>72117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/>
        </xdr:cNvSpPr>
      </xdr:nvSpPr>
      <xdr:spPr>
        <a:xfrm>
          <a:off x="9172575" y="5029200"/>
          <a:ext cx="4302438" cy="24438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 lnSpcReduction="10000"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[F21:F27]</a:t>
          </a:r>
          <a:r>
            <a:rPr lang="ko-KR" altLang="en-US" sz="1050"/>
            <a:t>영역에 엑셀</a:t>
          </a:r>
          <a:r>
            <a:rPr lang="en-US" altLang="ko-KR" sz="1050"/>
            <a:t>, </a:t>
          </a:r>
          <a:r>
            <a:rPr lang="ko-KR" altLang="en-US" sz="1050"/>
            <a:t>인터넷의 평균을 구하시오</a:t>
          </a:r>
          <a:r>
            <a:rPr lang="en-US" altLang="ko-KR" sz="1050"/>
            <a:t>. 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ko-KR" altLang="en-US" sz="1050"/>
            <a:t> </a:t>
          </a:r>
          <a:r>
            <a:rPr lang="en-US" altLang="ko-KR" sz="1050"/>
            <a:t>2. [G21:G27] </a:t>
          </a:r>
          <a:r>
            <a:rPr lang="ko-KR" altLang="en-US" sz="1050"/>
            <a:t>영역에 엑셀이 </a:t>
          </a:r>
          <a:r>
            <a:rPr lang="en-US" altLang="ko-KR" sz="1050"/>
            <a:t>80</a:t>
          </a:r>
          <a:r>
            <a:rPr lang="ko-KR" altLang="en-US" sz="1050"/>
            <a:t>점 이상이고 인터넷도 </a:t>
          </a:r>
          <a:r>
            <a:rPr lang="en-US" altLang="ko-KR" sz="1050"/>
            <a:t>80</a:t>
          </a:r>
          <a:r>
            <a:rPr lang="ko-KR" altLang="en-US" sz="1050"/>
            <a:t>점 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(IF, AND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3.[H21:H27] </a:t>
          </a:r>
          <a:r>
            <a:rPr lang="ko-KR" altLang="en-US" sz="1050"/>
            <a:t>영역에 엑셀이 </a:t>
          </a:r>
          <a:r>
            <a:rPr lang="en-US" altLang="ko-KR" sz="1050"/>
            <a:t>70</a:t>
          </a:r>
          <a:r>
            <a:rPr lang="ko-KR" altLang="en-US" sz="1050"/>
            <a:t>점이상이고 인터넷도 </a:t>
          </a:r>
          <a:r>
            <a:rPr lang="en-US" altLang="ko-KR" sz="1050"/>
            <a:t>70</a:t>
          </a:r>
          <a:r>
            <a:rPr lang="ko-KR" altLang="en-US" sz="1050"/>
            <a:t>점 이상이거나 평균이 </a:t>
          </a:r>
          <a:r>
            <a:rPr lang="en-US" altLang="ko-KR" sz="1050"/>
            <a:t>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 (IF, AND, OR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[I21:I27] </a:t>
          </a:r>
          <a:r>
            <a:rPr lang="ko-KR" altLang="en-US" sz="1050"/>
            <a:t>영역에 </a:t>
          </a:r>
          <a:r>
            <a:rPr lang="en-US" altLang="ko-KR" sz="1050"/>
            <a:t>[F21:F27] </a:t>
          </a:r>
          <a:r>
            <a:rPr lang="ko-KR" altLang="en-US" sz="1050"/>
            <a:t>영역을 이용하여 평균이 </a:t>
          </a:r>
          <a:r>
            <a:rPr lang="en-US" altLang="ko-KR" sz="1050"/>
            <a:t>90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수‘</a:t>
          </a:r>
          <a:r>
            <a:rPr lang="en-US" altLang="ko-KR" sz="1050"/>
            <a:t>, 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우</a:t>
          </a:r>
          <a:r>
            <a:rPr lang="en-US" altLang="ko-KR" sz="1050"/>
            <a:t>‘, 70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미</a:t>
          </a:r>
          <a:r>
            <a:rPr lang="en-US" altLang="ko-KR" sz="1050"/>
            <a:t>‘, 60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양</a:t>
          </a:r>
          <a:r>
            <a:rPr lang="en-US" altLang="ko-KR" sz="1050"/>
            <a:t>‘, </a:t>
          </a:r>
          <a:r>
            <a:rPr lang="ko-KR" altLang="en-US" sz="1050"/>
            <a:t>나머지는 </a:t>
          </a:r>
          <a:r>
            <a:rPr lang="en-US" altLang="ko-KR" sz="1050"/>
            <a:t>‘</a:t>
          </a:r>
          <a:r>
            <a:rPr lang="ko-KR" altLang="en-US" sz="1050"/>
            <a:t>가</a:t>
          </a:r>
          <a:r>
            <a:rPr lang="en-US" altLang="ko-KR" sz="1050"/>
            <a:t>‘</a:t>
          </a:r>
          <a:r>
            <a:rPr lang="ko-KR" altLang="en-US" sz="1050"/>
            <a:t>로 표시하시오</a:t>
          </a:r>
          <a:r>
            <a:rPr lang="en-US" altLang="ko-KR" sz="1050"/>
            <a:t>. (</a:t>
          </a:r>
          <a:r>
            <a:rPr lang="ko-KR" altLang="en-US" sz="1050"/>
            <a:t>중첩 </a:t>
          </a:r>
          <a:r>
            <a:rPr lang="en-US" altLang="ko-KR" sz="1050"/>
            <a:t>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endParaRPr lang="ko-KR" altLang="en-US" sz="105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153080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/>
        </xdr:cNvSpPr>
      </xdr:nvSpPr>
      <xdr:spPr>
        <a:xfrm>
          <a:off x="9172575" y="1128713"/>
          <a:ext cx="4495800" cy="36249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[G7:G16]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합계를 나타내시오</a:t>
          </a:r>
          <a:r>
            <a:rPr lang="en-US" altLang="ko-KR" sz="1050"/>
            <a:t>. (SUM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2. [H7:H16]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평균을 나타내시오</a:t>
          </a:r>
          <a:r>
            <a:rPr lang="en-US" altLang="ko-KR" sz="1050"/>
            <a:t>.(AVERAGE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 [H17] </a:t>
          </a:r>
          <a:r>
            <a:rPr lang="ko-KR" altLang="en-US" sz="1050"/>
            <a:t>셀에 </a:t>
          </a:r>
          <a:r>
            <a:rPr lang="en-US" altLang="ko-KR" sz="1050"/>
            <a:t>[H7:H16] </a:t>
          </a:r>
          <a:r>
            <a:rPr lang="ko-KR" altLang="en-US" sz="1050"/>
            <a:t>영역의 평균을 나타내시오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[I7:I16]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</a:t>
          </a:r>
          <a:r>
            <a:rPr lang="en-US" altLang="ko-KR" sz="1050"/>
            <a:t>80 </a:t>
          </a:r>
          <a:r>
            <a:rPr lang="ko-KR" altLang="en-US" sz="1050"/>
            <a:t>이상이면 </a:t>
          </a:r>
          <a:r>
            <a:rPr lang="en-US" altLang="ko-KR" sz="1050"/>
            <a:t>‘</a:t>
          </a:r>
          <a:r>
            <a:rPr lang="ko-KR" altLang="en-US" sz="1050"/>
            <a:t>합격‘</a:t>
          </a:r>
          <a:r>
            <a:rPr lang="en-US" altLang="ko-KR" sz="1050"/>
            <a:t>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불합격＇으로 나타내시오 </a:t>
          </a:r>
          <a:r>
            <a:rPr lang="en-US" altLang="ko-KR" sz="1050"/>
            <a:t>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5. [J7:J16]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전체평균</a:t>
          </a:r>
          <a:r>
            <a:rPr lang="en-US" altLang="ko-KR" sz="1050"/>
            <a:t>[H17]</a:t>
          </a:r>
          <a:r>
            <a:rPr lang="ko-KR" altLang="en-US" sz="1050"/>
            <a:t>보다 크면 </a:t>
          </a:r>
          <a:r>
            <a:rPr lang="en-US" altLang="ko-KR" sz="1050"/>
            <a:t>‘</a:t>
          </a:r>
          <a:r>
            <a:rPr lang="ko-KR" altLang="en-US" sz="1050"/>
            <a:t>평균이상‘</a:t>
          </a:r>
          <a:r>
            <a:rPr lang="en-US" altLang="ko-KR" sz="1050"/>
            <a:t>,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평균이하＇로 나타내시오</a:t>
          </a:r>
          <a:r>
            <a:rPr lang="en-US" altLang="ko-KR" sz="1050"/>
            <a:t>. 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6. [N8]</a:t>
          </a:r>
          <a:r>
            <a:rPr lang="ko-KR" altLang="en-US" sz="1050"/>
            <a:t>셀에는 </a:t>
          </a:r>
          <a:r>
            <a:rPr lang="en-US" altLang="ko-KR" sz="1050"/>
            <a:t>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합격</a:t>
          </a:r>
          <a:r>
            <a:rPr lang="en-US" altLang="ko-KR" sz="1050"/>
            <a:t>‘</a:t>
          </a:r>
          <a:r>
            <a:rPr lang="ko-KR" altLang="en-US" sz="1050"/>
            <a:t>의 개수를 표시하고 </a:t>
          </a:r>
          <a:r>
            <a:rPr lang="en-US" altLang="ko-KR" sz="1050"/>
            <a:t>[N9]</a:t>
          </a:r>
          <a:r>
            <a:rPr lang="ko-KR" altLang="en-US" sz="1050"/>
            <a:t>셀에는 </a:t>
          </a:r>
          <a:r>
            <a:rPr lang="en-US" altLang="ko-KR" sz="1050"/>
            <a:t>7. 7. 7.[I7:I16]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불합격</a:t>
          </a:r>
          <a:r>
            <a:rPr lang="en-US" altLang="ko-KR" sz="1050"/>
            <a:t>‘</a:t>
          </a:r>
          <a:r>
            <a:rPr lang="ko-KR" altLang="en-US" sz="1050"/>
            <a:t>의 개수를 찾아 표시하시오 </a:t>
          </a:r>
          <a:r>
            <a:rPr lang="en-US" altLang="ko-KR" sz="1050"/>
            <a:t>(COUNTIF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8. [N12]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평균이상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표시하고</a:t>
          </a:r>
          <a:r>
            <a:rPr lang="en-US" altLang="ko-KR" sz="1050"/>
            <a:t>, [N13]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평균이하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표시하시오</a:t>
          </a:r>
          <a:endParaRPr lang="en-US" altLang="ko-KR" sz="105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187638</xdr:colOff>
      <xdr:row>34</xdr:row>
      <xdr:rowOff>72117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/>
        </xdr:cNvSpPr>
      </xdr:nvSpPr>
      <xdr:spPr>
        <a:xfrm>
          <a:off x="9172575" y="5029200"/>
          <a:ext cx="4302438" cy="24438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 lnSpcReduction="10000"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[F21:F27]</a:t>
          </a:r>
          <a:r>
            <a:rPr lang="ko-KR" altLang="en-US" sz="1050"/>
            <a:t>영역에 엑셀</a:t>
          </a:r>
          <a:r>
            <a:rPr lang="en-US" altLang="ko-KR" sz="1050"/>
            <a:t>, </a:t>
          </a:r>
          <a:r>
            <a:rPr lang="ko-KR" altLang="en-US" sz="1050"/>
            <a:t>인터넷의 평균을 구하시오</a:t>
          </a:r>
          <a:r>
            <a:rPr lang="en-US" altLang="ko-KR" sz="1050"/>
            <a:t>. 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ko-KR" altLang="en-US" sz="1050"/>
            <a:t> </a:t>
          </a:r>
          <a:r>
            <a:rPr lang="en-US" altLang="ko-KR" sz="1050"/>
            <a:t>2. [G21:G27] </a:t>
          </a:r>
          <a:r>
            <a:rPr lang="ko-KR" altLang="en-US" sz="1050"/>
            <a:t>영역에 엑셀이 </a:t>
          </a:r>
          <a:r>
            <a:rPr lang="en-US" altLang="ko-KR" sz="1050"/>
            <a:t>80</a:t>
          </a:r>
          <a:r>
            <a:rPr lang="ko-KR" altLang="en-US" sz="1050"/>
            <a:t>점 이상이고 인터넷도 </a:t>
          </a:r>
          <a:r>
            <a:rPr lang="en-US" altLang="ko-KR" sz="1050"/>
            <a:t>80</a:t>
          </a:r>
          <a:r>
            <a:rPr lang="ko-KR" altLang="en-US" sz="1050"/>
            <a:t>점 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(IF, AND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3.[H21:H27] </a:t>
          </a:r>
          <a:r>
            <a:rPr lang="ko-KR" altLang="en-US" sz="1050"/>
            <a:t>영역에 엑셀이 </a:t>
          </a:r>
          <a:r>
            <a:rPr lang="en-US" altLang="ko-KR" sz="1050"/>
            <a:t>70</a:t>
          </a:r>
          <a:r>
            <a:rPr lang="ko-KR" altLang="en-US" sz="1050"/>
            <a:t>점이상이고 인터넷도 </a:t>
          </a:r>
          <a:r>
            <a:rPr lang="en-US" altLang="ko-KR" sz="1050"/>
            <a:t>70</a:t>
          </a:r>
          <a:r>
            <a:rPr lang="ko-KR" altLang="en-US" sz="1050"/>
            <a:t>점 이상이거나 평균이 </a:t>
          </a:r>
          <a:r>
            <a:rPr lang="en-US" altLang="ko-KR" sz="1050"/>
            <a:t>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 (IF, AND, OR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[I21:I27] </a:t>
          </a:r>
          <a:r>
            <a:rPr lang="ko-KR" altLang="en-US" sz="1050"/>
            <a:t>영역에 </a:t>
          </a:r>
          <a:r>
            <a:rPr lang="en-US" altLang="ko-KR" sz="1050"/>
            <a:t>[F21:F27] </a:t>
          </a:r>
          <a:r>
            <a:rPr lang="ko-KR" altLang="en-US" sz="1050"/>
            <a:t>영역을 이용하여 평균이 </a:t>
          </a:r>
          <a:r>
            <a:rPr lang="en-US" altLang="ko-KR" sz="1050"/>
            <a:t>90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수‘</a:t>
          </a:r>
          <a:r>
            <a:rPr lang="en-US" altLang="ko-KR" sz="1050"/>
            <a:t>, 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우</a:t>
          </a:r>
          <a:r>
            <a:rPr lang="en-US" altLang="ko-KR" sz="1050"/>
            <a:t>‘, 70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미</a:t>
          </a:r>
          <a:r>
            <a:rPr lang="en-US" altLang="ko-KR" sz="1050"/>
            <a:t>‘, 60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양</a:t>
          </a:r>
          <a:r>
            <a:rPr lang="en-US" altLang="ko-KR" sz="1050"/>
            <a:t>‘, </a:t>
          </a:r>
          <a:r>
            <a:rPr lang="ko-KR" altLang="en-US" sz="1050"/>
            <a:t>나머지는 </a:t>
          </a:r>
          <a:r>
            <a:rPr lang="en-US" altLang="ko-KR" sz="1050"/>
            <a:t>‘</a:t>
          </a:r>
          <a:r>
            <a:rPr lang="ko-KR" altLang="en-US" sz="1050"/>
            <a:t>가</a:t>
          </a:r>
          <a:r>
            <a:rPr lang="en-US" altLang="ko-KR" sz="1050"/>
            <a:t>‘</a:t>
          </a:r>
          <a:r>
            <a:rPr lang="ko-KR" altLang="en-US" sz="1050"/>
            <a:t>로 표시하시오</a:t>
          </a:r>
          <a:r>
            <a:rPr lang="en-US" altLang="ko-KR" sz="1050"/>
            <a:t>. (</a:t>
          </a:r>
          <a:r>
            <a:rPr lang="ko-KR" altLang="en-US" sz="1050"/>
            <a:t>중첩 </a:t>
          </a:r>
          <a:r>
            <a:rPr lang="en-US" altLang="ko-KR" sz="1050"/>
            <a:t>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endParaRPr lang="ko-KR" altLang="en-US" sz="105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opLeftCell="A7" workbookViewId="0"/>
  </sheetViews>
  <sheetFormatPr defaultRowHeight="16.899999999999999"/>
  <sheetData/>
  <sheetProtection algorithmName="SHA-512" hashValue="U/B5BoWEWD+HgUNbQlest3Jkdbi1ABplFXzdFOhhkCMAfieaJMAkbi36IpZqaBxeUd+e0ltqZcqW1ivEIakcQQ==" saltValue="uAs/3ARcbu5KHLXeiq1k8A==" spinCount="100000" sheet="1" objects="1" scenarios="1"/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AB30"/>
  <sheetViews>
    <sheetView topLeftCell="G1" zoomScale="115" zoomScaleNormal="115" workbookViewId="0">
      <selection activeCell="K25" sqref="K25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8">
      <c r="B2" s="87" t="s">
        <v>172</v>
      </c>
      <c r="C2" s="88" t="s">
        <v>173</v>
      </c>
      <c r="D2" s="88" t="s">
        <v>174</v>
      </c>
      <c r="E2" s="89">
        <v>42432</v>
      </c>
      <c r="F2" s="89">
        <v>42439</v>
      </c>
      <c r="G2" s="89">
        <v>42446</v>
      </c>
      <c r="H2" s="89">
        <v>42453</v>
      </c>
      <c r="I2" s="89">
        <v>42460</v>
      </c>
      <c r="J2" s="89">
        <v>42467</v>
      </c>
      <c r="K2" s="89">
        <v>42474</v>
      </c>
      <c r="L2" s="89">
        <v>42481</v>
      </c>
      <c r="M2" s="89">
        <v>42488</v>
      </c>
      <c r="N2" s="89">
        <v>42495</v>
      </c>
      <c r="O2" s="89">
        <v>42502</v>
      </c>
      <c r="P2" s="89">
        <v>42509</v>
      </c>
      <c r="Q2" s="89">
        <v>42516</v>
      </c>
      <c r="R2" s="89">
        <v>42523</v>
      </c>
      <c r="S2" s="89">
        <v>42530</v>
      </c>
      <c r="T2" s="90" t="s">
        <v>175</v>
      </c>
      <c r="V2" t="s">
        <v>1010</v>
      </c>
      <c r="X2" t="s">
        <v>1011</v>
      </c>
      <c r="Y2" t="s">
        <v>1012</v>
      </c>
      <c r="Z2" t="s">
        <v>1013</v>
      </c>
      <c r="AA2" s="89">
        <v>42530</v>
      </c>
      <c r="AB2" t="s">
        <v>1014</v>
      </c>
    </row>
    <row r="3" spans="2:28">
      <c r="B3" s="91">
        <v>1</v>
      </c>
      <c r="C3" s="92" t="s">
        <v>210</v>
      </c>
      <c r="D3" s="91" t="s">
        <v>211</v>
      </c>
      <c r="E3" s="93" t="s">
        <v>212</v>
      </c>
      <c r="F3" s="93" t="s">
        <v>177</v>
      </c>
      <c r="G3" s="93" t="s">
        <v>212</v>
      </c>
      <c r="H3" s="93" t="s">
        <v>177</v>
      </c>
      <c r="I3" s="93" t="s">
        <v>176</v>
      </c>
      <c r="J3" s="93" t="s">
        <v>212</v>
      </c>
      <c r="K3" s="93" t="s">
        <v>212</v>
      </c>
      <c r="L3" s="93" t="s">
        <v>212</v>
      </c>
      <c r="M3" s="93" t="s">
        <v>212</v>
      </c>
      <c r="N3" s="93" t="s">
        <v>176</v>
      </c>
      <c r="O3" s="93" t="s">
        <v>176</v>
      </c>
      <c r="P3" s="93" t="s">
        <v>212</v>
      </c>
      <c r="Q3" s="93" t="s">
        <v>176</v>
      </c>
      <c r="R3" s="93" t="s">
        <v>212</v>
      </c>
      <c r="S3" s="93" t="s">
        <v>176</v>
      </c>
      <c r="T3" s="94">
        <f t="shared" ref="T3:T30" si="0">COUNTA(E3:S3)</f>
        <v>15</v>
      </c>
      <c r="V3" t="b">
        <f>OR(T3&lt;MEDIAN($T$3:$T$30),ISBLANK(S3))</f>
        <v>0</v>
      </c>
      <c r="X3" s="95">
        <v>1</v>
      </c>
      <c r="Y3" s="96" t="s">
        <v>178</v>
      </c>
      <c r="Z3" s="97" t="s">
        <v>213</v>
      </c>
      <c r="AA3" s="93" t="s">
        <v>176</v>
      </c>
      <c r="AB3" s="94">
        <v>13</v>
      </c>
    </row>
    <row r="4" spans="2:28">
      <c r="B4" s="95">
        <v>1</v>
      </c>
      <c r="C4" s="96" t="s">
        <v>178</v>
      </c>
      <c r="D4" s="97" t="s">
        <v>213</v>
      </c>
      <c r="E4" s="93" t="s">
        <v>176</v>
      </c>
      <c r="F4" s="93" t="s">
        <v>212</v>
      </c>
      <c r="G4" s="93"/>
      <c r="H4" s="93" t="s">
        <v>176</v>
      </c>
      <c r="I4" s="93" t="s">
        <v>176</v>
      </c>
      <c r="J4" s="93" t="s">
        <v>212</v>
      </c>
      <c r="K4" s="93" t="s">
        <v>176</v>
      </c>
      <c r="L4" s="93" t="s">
        <v>176</v>
      </c>
      <c r="M4" s="93"/>
      <c r="N4" s="93" t="s">
        <v>212</v>
      </c>
      <c r="O4" s="93" t="s">
        <v>176</v>
      </c>
      <c r="P4" s="93" t="s">
        <v>176</v>
      </c>
      <c r="Q4" s="93" t="s">
        <v>176</v>
      </c>
      <c r="R4" s="93" t="s">
        <v>176</v>
      </c>
      <c r="S4" s="93" t="s">
        <v>176</v>
      </c>
      <c r="T4" s="94">
        <f t="shared" si="0"/>
        <v>13</v>
      </c>
      <c r="X4" s="91">
        <v>1</v>
      </c>
      <c r="Y4" s="92" t="s">
        <v>178</v>
      </c>
      <c r="Z4" s="91" t="s">
        <v>179</v>
      </c>
      <c r="AA4" s="93" t="s">
        <v>176</v>
      </c>
      <c r="AB4" s="94">
        <v>12</v>
      </c>
    </row>
    <row r="5" spans="2:28">
      <c r="B5" s="91">
        <v>1</v>
      </c>
      <c r="C5" s="92" t="s">
        <v>178</v>
      </c>
      <c r="D5" s="91" t="s">
        <v>179</v>
      </c>
      <c r="E5" s="93"/>
      <c r="F5" s="93" t="s">
        <v>176</v>
      </c>
      <c r="G5" s="93" t="s">
        <v>176</v>
      </c>
      <c r="H5" s="93" t="s">
        <v>176</v>
      </c>
      <c r="I5" s="93" t="s">
        <v>176</v>
      </c>
      <c r="J5" s="93" t="s">
        <v>176</v>
      </c>
      <c r="K5" s="93" t="s">
        <v>176</v>
      </c>
      <c r="L5" s="93" t="s">
        <v>177</v>
      </c>
      <c r="M5" s="93" t="s">
        <v>176</v>
      </c>
      <c r="N5" s="93" t="s">
        <v>176</v>
      </c>
      <c r="O5" s="93"/>
      <c r="P5" s="93" t="s">
        <v>176</v>
      </c>
      <c r="Q5" s="93" t="s">
        <v>176</v>
      </c>
      <c r="R5" s="93"/>
      <c r="S5" s="93" t="s">
        <v>176</v>
      </c>
      <c r="T5" s="94">
        <f t="shared" si="0"/>
        <v>12</v>
      </c>
      <c r="X5" s="98">
        <v>1</v>
      </c>
      <c r="Y5" s="99" t="s">
        <v>180</v>
      </c>
      <c r="Z5" s="98" t="s">
        <v>183</v>
      </c>
      <c r="AA5" s="93" t="s">
        <v>176</v>
      </c>
      <c r="AB5" s="94">
        <v>13</v>
      </c>
    </row>
    <row r="6" spans="2:28">
      <c r="B6" s="98">
        <v>1</v>
      </c>
      <c r="C6" s="99" t="s">
        <v>214</v>
      </c>
      <c r="D6" s="100" t="s">
        <v>181</v>
      </c>
      <c r="E6" s="93" t="s">
        <v>176</v>
      </c>
      <c r="F6" s="93" t="s">
        <v>212</v>
      </c>
      <c r="G6" s="93" t="s">
        <v>176</v>
      </c>
      <c r="H6" s="93" t="s">
        <v>176</v>
      </c>
      <c r="I6" s="93" t="s">
        <v>176</v>
      </c>
      <c r="J6" s="93" t="s">
        <v>176</v>
      </c>
      <c r="K6" s="93" t="s">
        <v>176</v>
      </c>
      <c r="L6" s="93" t="s">
        <v>176</v>
      </c>
      <c r="M6" s="93" t="s">
        <v>176</v>
      </c>
      <c r="N6" s="93" t="s">
        <v>176</v>
      </c>
      <c r="O6" s="93" t="s">
        <v>176</v>
      </c>
      <c r="P6" s="93" t="s">
        <v>176</v>
      </c>
      <c r="Q6" s="93" t="s">
        <v>176</v>
      </c>
      <c r="R6" s="93" t="s">
        <v>176</v>
      </c>
      <c r="S6" s="93" t="s">
        <v>177</v>
      </c>
      <c r="T6" s="94">
        <f t="shared" si="0"/>
        <v>15</v>
      </c>
      <c r="X6" s="99">
        <v>1</v>
      </c>
      <c r="Y6" s="99" t="s">
        <v>180</v>
      </c>
      <c r="Z6" s="98" t="s">
        <v>184</v>
      </c>
      <c r="AA6" s="93" t="s">
        <v>176</v>
      </c>
      <c r="AB6" s="94">
        <v>11</v>
      </c>
    </row>
    <row r="7" spans="2:28">
      <c r="B7" s="98">
        <v>1</v>
      </c>
      <c r="C7" s="99" t="s">
        <v>180</v>
      </c>
      <c r="D7" s="98" t="s">
        <v>182</v>
      </c>
      <c r="E7" s="93"/>
      <c r="F7" s="93" t="s">
        <v>176</v>
      </c>
      <c r="G7" s="93" t="s">
        <v>176</v>
      </c>
      <c r="H7" s="93" t="s">
        <v>176</v>
      </c>
      <c r="I7" s="93" t="s">
        <v>176</v>
      </c>
      <c r="J7" s="93" t="s">
        <v>176</v>
      </c>
      <c r="K7" s="93" t="s">
        <v>215</v>
      </c>
      <c r="L7" s="93" t="s">
        <v>176</v>
      </c>
      <c r="M7" s="93" t="s">
        <v>176</v>
      </c>
      <c r="N7" s="93" t="s">
        <v>176</v>
      </c>
      <c r="O7" s="93" t="s">
        <v>176</v>
      </c>
      <c r="P7" s="93" t="s">
        <v>176</v>
      </c>
      <c r="Q7" s="93" t="s">
        <v>215</v>
      </c>
      <c r="R7" s="93" t="s">
        <v>176</v>
      </c>
      <c r="S7" s="93" t="s">
        <v>176</v>
      </c>
      <c r="T7" s="94">
        <f t="shared" si="0"/>
        <v>14</v>
      </c>
      <c r="X7" s="101">
        <v>1</v>
      </c>
      <c r="Y7" s="101" t="s">
        <v>185</v>
      </c>
      <c r="Z7" s="101" t="s">
        <v>187</v>
      </c>
      <c r="AA7" s="93" t="s">
        <v>176</v>
      </c>
      <c r="AB7" s="94">
        <v>10</v>
      </c>
    </row>
    <row r="8" spans="2:28">
      <c r="B8" s="98">
        <v>1</v>
      </c>
      <c r="C8" s="99" t="s">
        <v>180</v>
      </c>
      <c r="D8" s="98" t="s">
        <v>183</v>
      </c>
      <c r="E8" s="93" t="s">
        <v>176</v>
      </c>
      <c r="F8" s="93" t="s">
        <v>176</v>
      </c>
      <c r="G8" s="93" t="s">
        <v>176</v>
      </c>
      <c r="H8" s="93" t="s">
        <v>176</v>
      </c>
      <c r="I8" s="93" t="s">
        <v>176</v>
      </c>
      <c r="J8" s="93" t="s">
        <v>176</v>
      </c>
      <c r="K8" s="93"/>
      <c r="L8" s="93"/>
      <c r="M8" s="93" t="s">
        <v>176</v>
      </c>
      <c r="N8" s="93" t="s">
        <v>176</v>
      </c>
      <c r="O8" s="93" t="s">
        <v>176</v>
      </c>
      <c r="P8" s="93" t="s">
        <v>176</v>
      </c>
      <c r="Q8" s="93" t="s">
        <v>176</v>
      </c>
      <c r="R8" s="93" t="s">
        <v>176</v>
      </c>
      <c r="S8" s="93" t="s">
        <v>176</v>
      </c>
      <c r="T8" s="94">
        <f t="shared" si="0"/>
        <v>13</v>
      </c>
      <c r="X8" s="98">
        <v>2</v>
      </c>
      <c r="Y8" s="99" t="s">
        <v>188</v>
      </c>
      <c r="Z8" s="98" t="s">
        <v>190</v>
      </c>
      <c r="AA8" s="93"/>
      <c r="AB8" s="94">
        <v>13</v>
      </c>
    </row>
    <row r="9" spans="2:28">
      <c r="B9" s="99">
        <v>1</v>
      </c>
      <c r="C9" s="99" t="s">
        <v>180</v>
      </c>
      <c r="D9" s="98" t="s">
        <v>184</v>
      </c>
      <c r="E9" s="93"/>
      <c r="F9" s="93" t="s">
        <v>176</v>
      </c>
      <c r="G9" s="93" t="s">
        <v>176</v>
      </c>
      <c r="H9" s="93" t="s">
        <v>176</v>
      </c>
      <c r="I9" s="93"/>
      <c r="J9" s="93" t="s">
        <v>176</v>
      </c>
      <c r="K9" s="93" t="s">
        <v>176</v>
      </c>
      <c r="L9" s="93" t="s">
        <v>176</v>
      </c>
      <c r="M9" s="93" t="s">
        <v>215</v>
      </c>
      <c r="N9" s="93" t="s">
        <v>176</v>
      </c>
      <c r="O9" s="93"/>
      <c r="P9" s="93" t="s">
        <v>176</v>
      </c>
      <c r="Q9" s="93" t="s">
        <v>176</v>
      </c>
      <c r="R9" s="93"/>
      <c r="S9" s="93" t="s">
        <v>176</v>
      </c>
      <c r="T9" s="94">
        <f t="shared" si="0"/>
        <v>11</v>
      </c>
      <c r="X9" s="91">
        <v>2</v>
      </c>
      <c r="Y9" s="103" t="s">
        <v>191</v>
      </c>
      <c r="Z9" s="91" t="s">
        <v>194</v>
      </c>
      <c r="AA9" s="93"/>
      <c r="AB9" s="94">
        <v>13</v>
      </c>
    </row>
    <row r="10" spans="2:28">
      <c r="B10" s="101">
        <v>1</v>
      </c>
      <c r="C10" s="101" t="s">
        <v>185</v>
      </c>
      <c r="D10" s="101" t="s">
        <v>186</v>
      </c>
      <c r="E10" s="93" t="s">
        <v>176</v>
      </c>
      <c r="F10" s="93" t="s">
        <v>176</v>
      </c>
      <c r="G10" s="93" t="s">
        <v>176</v>
      </c>
      <c r="H10" s="93" t="s">
        <v>176</v>
      </c>
      <c r="I10" s="93" t="s">
        <v>176</v>
      </c>
      <c r="J10" s="93" t="s">
        <v>176</v>
      </c>
      <c r="K10" s="93" t="s">
        <v>176</v>
      </c>
      <c r="L10" s="93" t="s">
        <v>176</v>
      </c>
      <c r="M10" s="93" t="s">
        <v>176</v>
      </c>
      <c r="N10" s="93" t="s">
        <v>176</v>
      </c>
      <c r="O10" s="93" t="s">
        <v>176</v>
      </c>
      <c r="P10" s="93" t="s">
        <v>176</v>
      </c>
      <c r="Q10" s="93" t="s">
        <v>176</v>
      </c>
      <c r="R10" s="93" t="s">
        <v>176</v>
      </c>
      <c r="S10" s="93" t="s">
        <v>176</v>
      </c>
      <c r="T10" s="94">
        <f t="shared" si="0"/>
        <v>15</v>
      </c>
      <c r="X10" s="91">
        <v>2</v>
      </c>
      <c r="Y10" s="103" t="s">
        <v>191</v>
      </c>
      <c r="Z10" s="91" t="s">
        <v>195</v>
      </c>
      <c r="AA10" s="93"/>
      <c r="AB10" s="94">
        <v>12</v>
      </c>
    </row>
    <row r="11" spans="2:28">
      <c r="B11" s="101">
        <v>1</v>
      </c>
      <c r="C11" s="101" t="s">
        <v>185</v>
      </c>
      <c r="D11" s="101" t="s">
        <v>216</v>
      </c>
      <c r="E11" s="93" t="s">
        <v>176</v>
      </c>
      <c r="F11" s="93" t="s">
        <v>176</v>
      </c>
      <c r="G11" s="93" t="s">
        <v>176</v>
      </c>
      <c r="H11" s="93" t="s">
        <v>176</v>
      </c>
      <c r="I11" s="93" t="s">
        <v>176</v>
      </c>
      <c r="J11" s="93" t="s">
        <v>176</v>
      </c>
      <c r="K11" s="93" t="s">
        <v>176</v>
      </c>
      <c r="L11" s="93" t="s">
        <v>176</v>
      </c>
      <c r="M11" s="93" t="s">
        <v>176</v>
      </c>
      <c r="N11" s="93" t="s">
        <v>176</v>
      </c>
      <c r="O11" s="93" t="s">
        <v>176</v>
      </c>
      <c r="P11" s="93" t="s">
        <v>176</v>
      </c>
      <c r="Q11" s="93" t="s">
        <v>176</v>
      </c>
      <c r="R11" s="93" t="s">
        <v>176</v>
      </c>
      <c r="S11" s="93" t="s">
        <v>176</v>
      </c>
      <c r="T11" s="94">
        <f t="shared" si="0"/>
        <v>15</v>
      </c>
      <c r="X11" s="101">
        <v>2</v>
      </c>
      <c r="Y11" s="104" t="s">
        <v>196</v>
      </c>
      <c r="Z11" s="101" t="s">
        <v>200</v>
      </c>
      <c r="AA11" s="93" t="s">
        <v>176</v>
      </c>
      <c r="AB11" s="94">
        <v>12</v>
      </c>
    </row>
    <row r="12" spans="2:28">
      <c r="B12" s="101">
        <v>1</v>
      </c>
      <c r="C12" s="101" t="s">
        <v>185</v>
      </c>
      <c r="D12" s="101" t="s">
        <v>187</v>
      </c>
      <c r="E12" s="93" t="s">
        <v>176</v>
      </c>
      <c r="F12" s="93" t="s">
        <v>176</v>
      </c>
      <c r="G12" s="93" t="s">
        <v>176</v>
      </c>
      <c r="H12" s="93"/>
      <c r="I12" s="93" t="s">
        <v>176</v>
      </c>
      <c r="J12" s="93"/>
      <c r="K12" s="93"/>
      <c r="L12" s="93"/>
      <c r="M12" s="93" t="s">
        <v>176</v>
      </c>
      <c r="N12" s="93"/>
      <c r="O12" s="93" t="s">
        <v>176</v>
      </c>
      <c r="P12" s="93" t="s">
        <v>176</v>
      </c>
      <c r="Q12" s="93" t="s">
        <v>176</v>
      </c>
      <c r="R12" s="93" t="s">
        <v>176</v>
      </c>
      <c r="S12" s="93" t="s">
        <v>176</v>
      </c>
      <c r="T12" s="94">
        <f t="shared" si="0"/>
        <v>10</v>
      </c>
      <c r="X12" s="101">
        <v>2</v>
      </c>
      <c r="Y12" s="104" t="s">
        <v>196</v>
      </c>
      <c r="Z12" s="101" t="s">
        <v>201</v>
      </c>
      <c r="AA12" s="93" t="s">
        <v>176</v>
      </c>
      <c r="AB12" s="94">
        <v>9</v>
      </c>
    </row>
    <row r="13" spans="2:28">
      <c r="B13" s="99">
        <v>2</v>
      </c>
      <c r="C13" s="99" t="s">
        <v>188</v>
      </c>
      <c r="D13" s="98" t="s">
        <v>189</v>
      </c>
      <c r="E13" s="93" t="s">
        <v>176</v>
      </c>
      <c r="F13" s="93" t="s">
        <v>176</v>
      </c>
      <c r="G13" s="93" t="s">
        <v>176</v>
      </c>
      <c r="H13" s="93" t="s">
        <v>176</v>
      </c>
      <c r="I13" s="93" t="s">
        <v>176</v>
      </c>
      <c r="J13" s="93" t="s">
        <v>176</v>
      </c>
      <c r="K13" s="93" t="s">
        <v>176</v>
      </c>
      <c r="L13" s="93" t="s">
        <v>176</v>
      </c>
      <c r="M13" s="93" t="s">
        <v>176</v>
      </c>
      <c r="N13" s="93" t="s">
        <v>176</v>
      </c>
      <c r="O13" s="93" t="s">
        <v>176</v>
      </c>
      <c r="P13" s="93" t="s">
        <v>176</v>
      </c>
      <c r="Q13" s="93" t="s">
        <v>176</v>
      </c>
      <c r="R13" s="93" t="s">
        <v>176</v>
      </c>
      <c r="S13" s="93" t="s">
        <v>176</v>
      </c>
      <c r="T13" s="94">
        <f t="shared" si="0"/>
        <v>15</v>
      </c>
      <c r="X13" s="106">
        <v>2</v>
      </c>
      <c r="Y13" s="105" t="s">
        <v>202</v>
      </c>
      <c r="Z13" s="106" t="s">
        <v>207</v>
      </c>
      <c r="AA13" s="93" t="s">
        <v>176</v>
      </c>
      <c r="AB13" s="94">
        <v>13</v>
      </c>
    </row>
    <row r="14" spans="2:28">
      <c r="B14" s="98">
        <v>2</v>
      </c>
      <c r="C14" s="99" t="s">
        <v>188</v>
      </c>
      <c r="D14" s="98" t="s">
        <v>190</v>
      </c>
      <c r="E14" s="93" t="s">
        <v>176</v>
      </c>
      <c r="F14" s="93" t="s">
        <v>176</v>
      </c>
      <c r="G14" s="93" t="s">
        <v>176</v>
      </c>
      <c r="H14" s="93" t="s">
        <v>176</v>
      </c>
      <c r="I14" s="93" t="s">
        <v>176</v>
      </c>
      <c r="J14" s="93"/>
      <c r="K14" s="93" t="s">
        <v>176</v>
      </c>
      <c r="L14" s="93" t="s">
        <v>176</v>
      </c>
      <c r="M14" s="93" t="s">
        <v>176</v>
      </c>
      <c r="N14" s="93" t="s">
        <v>176</v>
      </c>
      <c r="O14" s="93" t="s">
        <v>176</v>
      </c>
      <c r="P14" s="93" t="s">
        <v>176</v>
      </c>
      <c r="Q14" s="93" t="s">
        <v>176</v>
      </c>
      <c r="R14" s="93" t="s">
        <v>176</v>
      </c>
      <c r="S14" s="93"/>
      <c r="T14" s="94">
        <f t="shared" si="0"/>
        <v>13</v>
      </c>
      <c r="X14" s="88">
        <v>2</v>
      </c>
      <c r="Y14" s="105" t="s">
        <v>202</v>
      </c>
      <c r="Z14" s="107" t="s">
        <v>208</v>
      </c>
      <c r="AA14" s="93" t="s">
        <v>176</v>
      </c>
      <c r="AB14" s="94">
        <v>13</v>
      </c>
    </row>
    <row r="15" spans="2:28">
      <c r="B15" s="102">
        <v>2</v>
      </c>
      <c r="C15" s="103" t="s">
        <v>191</v>
      </c>
      <c r="D15" s="91" t="s">
        <v>192</v>
      </c>
      <c r="E15" s="93" t="s">
        <v>176</v>
      </c>
      <c r="F15" s="93" t="s">
        <v>176</v>
      </c>
      <c r="G15" s="93" t="s">
        <v>176</v>
      </c>
      <c r="H15" s="93" t="s">
        <v>176</v>
      </c>
      <c r="I15" s="93" t="s">
        <v>176</v>
      </c>
      <c r="J15" s="93" t="s">
        <v>176</v>
      </c>
      <c r="K15" s="93" t="s">
        <v>176</v>
      </c>
      <c r="L15" s="93" t="s">
        <v>176</v>
      </c>
      <c r="M15" s="93" t="s">
        <v>176</v>
      </c>
      <c r="N15" s="93" t="s">
        <v>176</v>
      </c>
      <c r="O15" s="93" t="s">
        <v>176</v>
      </c>
      <c r="P15" s="93" t="s">
        <v>176</v>
      </c>
      <c r="Q15" s="93" t="s">
        <v>176</v>
      </c>
      <c r="R15" s="93" t="s">
        <v>176</v>
      </c>
      <c r="S15" s="93" t="s">
        <v>176</v>
      </c>
      <c r="T15" s="94">
        <f t="shared" si="0"/>
        <v>15</v>
      </c>
      <c r="X15" s="106">
        <v>2</v>
      </c>
      <c r="Y15" s="105" t="s">
        <v>202</v>
      </c>
      <c r="Z15" s="106" t="s">
        <v>209</v>
      </c>
      <c r="AA15" s="93" t="s">
        <v>176</v>
      </c>
      <c r="AB15" s="94">
        <v>10</v>
      </c>
    </row>
    <row r="16" spans="2:28">
      <c r="B16" s="91">
        <v>2</v>
      </c>
      <c r="C16" s="103" t="s">
        <v>191</v>
      </c>
      <c r="D16" s="91" t="s">
        <v>193</v>
      </c>
      <c r="E16" s="93" t="s">
        <v>176</v>
      </c>
      <c r="F16" s="93" t="s">
        <v>176</v>
      </c>
      <c r="G16" s="93" t="s">
        <v>176</v>
      </c>
      <c r="H16" s="93" t="s">
        <v>176</v>
      </c>
      <c r="I16" s="93" t="s">
        <v>176</v>
      </c>
      <c r="J16" s="93" t="s">
        <v>176</v>
      </c>
      <c r="K16" s="93" t="s">
        <v>176</v>
      </c>
      <c r="L16" s="93" t="s">
        <v>176</v>
      </c>
      <c r="M16" s="93"/>
      <c r="N16" s="93" t="s">
        <v>176</v>
      </c>
      <c r="O16" s="93" t="s">
        <v>176</v>
      </c>
      <c r="P16" s="93" t="s">
        <v>176</v>
      </c>
      <c r="Q16" s="93" t="s">
        <v>176</v>
      </c>
      <c r="R16" s="93" t="s">
        <v>176</v>
      </c>
      <c r="S16" s="93" t="s">
        <v>176</v>
      </c>
      <c r="T16" s="94">
        <f t="shared" si="0"/>
        <v>14</v>
      </c>
    </row>
    <row r="17" spans="2:20">
      <c r="B17" s="91">
        <v>2</v>
      </c>
      <c r="C17" s="103" t="s">
        <v>191</v>
      </c>
      <c r="D17" s="91" t="s">
        <v>194</v>
      </c>
      <c r="E17" s="93" t="s">
        <v>176</v>
      </c>
      <c r="F17" s="93" t="s">
        <v>176</v>
      </c>
      <c r="G17" s="93" t="s">
        <v>176</v>
      </c>
      <c r="H17" s="93" t="s">
        <v>176</v>
      </c>
      <c r="I17" s="93" t="s">
        <v>176</v>
      </c>
      <c r="J17" s="93" t="s">
        <v>176</v>
      </c>
      <c r="K17" s="93" t="s">
        <v>176</v>
      </c>
      <c r="L17" s="93" t="s">
        <v>176</v>
      </c>
      <c r="M17" s="93" t="s">
        <v>176</v>
      </c>
      <c r="N17" s="93" t="s">
        <v>176</v>
      </c>
      <c r="O17" s="93" t="s">
        <v>176</v>
      </c>
      <c r="P17" s="93"/>
      <c r="Q17" s="93" t="s">
        <v>176</v>
      </c>
      <c r="R17" s="93" t="s">
        <v>176</v>
      </c>
      <c r="S17" s="93"/>
      <c r="T17" s="94">
        <f t="shared" si="0"/>
        <v>13</v>
      </c>
    </row>
    <row r="18" spans="2:20">
      <c r="B18" s="91">
        <v>2</v>
      </c>
      <c r="C18" s="103" t="s">
        <v>191</v>
      </c>
      <c r="D18" s="91" t="s">
        <v>195</v>
      </c>
      <c r="E18" s="93" t="s">
        <v>176</v>
      </c>
      <c r="F18" s="93" t="s">
        <v>176</v>
      </c>
      <c r="G18" s="93" t="s">
        <v>176</v>
      </c>
      <c r="H18" s="93" t="s">
        <v>176</v>
      </c>
      <c r="I18" s="93" t="s">
        <v>176</v>
      </c>
      <c r="J18" s="93"/>
      <c r="K18" s="93" t="s">
        <v>176</v>
      </c>
      <c r="L18" s="93" t="s">
        <v>176</v>
      </c>
      <c r="M18" s="93"/>
      <c r="N18" s="93" t="s">
        <v>176</v>
      </c>
      <c r="O18" s="93" t="s">
        <v>176</v>
      </c>
      <c r="P18" s="93" t="s">
        <v>176</v>
      </c>
      <c r="Q18" s="93" t="s">
        <v>176</v>
      </c>
      <c r="R18" s="93" t="s">
        <v>176</v>
      </c>
      <c r="S18" s="93"/>
      <c r="T18" s="94">
        <f t="shared" si="0"/>
        <v>12</v>
      </c>
    </row>
    <row r="19" spans="2:20">
      <c r="B19" s="104">
        <v>2</v>
      </c>
      <c r="C19" s="104" t="s">
        <v>196</v>
      </c>
      <c r="D19" s="101" t="s">
        <v>197</v>
      </c>
      <c r="E19" s="93" t="s">
        <v>176</v>
      </c>
      <c r="F19" s="93" t="s">
        <v>176</v>
      </c>
      <c r="G19" s="93" t="s">
        <v>176</v>
      </c>
      <c r="H19" s="93" t="s">
        <v>176</v>
      </c>
      <c r="I19" s="93" t="s">
        <v>176</v>
      </c>
      <c r="J19" s="93" t="s">
        <v>176</v>
      </c>
      <c r="K19" s="93" t="s">
        <v>176</v>
      </c>
      <c r="L19" s="93" t="s">
        <v>176</v>
      </c>
      <c r="M19" s="93" t="s">
        <v>176</v>
      </c>
      <c r="N19" s="93" t="s">
        <v>176</v>
      </c>
      <c r="O19" s="93" t="s">
        <v>176</v>
      </c>
      <c r="P19" s="93" t="s">
        <v>176</v>
      </c>
      <c r="Q19" s="93" t="s">
        <v>176</v>
      </c>
      <c r="R19" s="93" t="s">
        <v>176</v>
      </c>
      <c r="S19" s="93" t="s">
        <v>176</v>
      </c>
      <c r="T19" s="94">
        <f t="shared" si="0"/>
        <v>15</v>
      </c>
    </row>
    <row r="20" spans="2:20">
      <c r="B20" s="101">
        <v>2</v>
      </c>
      <c r="C20" s="104" t="s">
        <v>196</v>
      </c>
      <c r="D20" s="101" t="s">
        <v>198</v>
      </c>
      <c r="E20" s="93" t="s">
        <v>176</v>
      </c>
      <c r="F20" s="93" t="s">
        <v>176</v>
      </c>
      <c r="G20" s="93" t="s">
        <v>176</v>
      </c>
      <c r="H20" s="93" t="s">
        <v>176</v>
      </c>
      <c r="I20" s="93" t="s">
        <v>176</v>
      </c>
      <c r="J20" s="93" t="s">
        <v>176</v>
      </c>
      <c r="K20" s="93" t="s">
        <v>176</v>
      </c>
      <c r="L20" s="93" t="s">
        <v>176</v>
      </c>
      <c r="M20" s="93" t="s">
        <v>176</v>
      </c>
      <c r="N20" s="93" t="s">
        <v>176</v>
      </c>
      <c r="O20" s="93" t="s">
        <v>176</v>
      </c>
      <c r="P20" s="93" t="s">
        <v>176</v>
      </c>
      <c r="Q20" s="93" t="s">
        <v>176</v>
      </c>
      <c r="R20" s="93" t="s">
        <v>176</v>
      </c>
      <c r="S20" s="93" t="s">
        <v>176</v>
      </c>
      <c r="T20" s="94">
        <f t="shared" si="0"/>
        <v>15</v>
      </c>
    </row>
    <row r="21" spans="2:20">
      <c r="B21" s="98">
        <v>2</v>
      </c>
      <c r="C21" s="99" t="s">
        <v>196</v>
      </c>
      <c r="D21" s="98" t="s">
        <v>199</v>
      </c>
      <c r="E21" s="93" t="s">
        <v>176</v>
      </c>
      <c r="F21" s="93"/>
      <c r="G21" s="93" t="s">
        <v>176</v>
      </c>
      <c r="H21" s="93" t="s">
        <v>176</v>
      </c>
      <c r="I21" s="93" t="s">
        <v>176</v>
      </c>
      <c r="J21" s="93" t="s">
        <v>176</v>
      </c>
      <c r="K21" s="93" t="s">
        <v>176</v>
      </c>
      <c r="L21" s="93" t="s">
        <v>176</v>
      </c>
      <c r="M21" s="93" t="s">
        <v>176</v>
      </c>
      <c r="N21" s="93" t="s">
        <v>176</v>
      </c>
      <c r="O21" s="93" t="s">
        <v>176</v>
      </c>
      <c r="P21" s="93" t="s">
        <v>176</v>
      </c>
      <c r="Q21" s="93" t="s">
        <v>176</v>
      </c>
      <c r="R21" s="93" t="s">
        <v>176</v>
      </c>
      <c r="S21" s="93" t="s">
        <v>176</v>
      </c>
      <c r="T21" s="94">
        <f t="shared" si="0"/>
        <v>14</v>
      </c>
    </row>
    <row r="22" spans="2:20">
      <c r="B22" s="101">
        <v>2</v>
      </c>
      <c r="C22" s="104" t="s">
        <v>196</v>
      </c>
      <c r="D22" s="101" t="s">
        <v>200</v>
      </c>
      <c r="E22" s="93" t="s">
        <v>176</v>
      </c>
      <c r="F22" s="93" t="s">
        <v>176</v>
      </c>
      <c r="G22" s="93"/>
      <c r="H22" s="93" t="s">
        <v>176</v>
      </c>
      <c r="I22" s="93"/>
      <c r="J22" s="93"/>
      <c r="K22" s="93" t="s">
        <v>176</v>
      </c>
      <c r="L22" s="93" t="s">
        <v>176</v>
      </c>
      <c r="M22" s="93" t="s">
        <v>176</v>
      </c>
      <c r="N22" s="93" t="s">
        <v>176</v>
      </c>
      <c r="O22" s="93" t="s">
        <v>176</v>
      </c>
      <c r="P22" s="93" t="s">
        <v>176</v>
      </c>
      <c r="Q22" s="93" t="s">
        <v>176</v>
      </c>
      <c r="R22" s="93" t="s">
        <v>176</v>
      </c>
      <c r="S22" s="93" t="s">
        <v>176</v>
      </c>
      <c r="T22" s="94">
        <f t="shared" si="0"/>
        <v>12</v>
      </c>
    </row>
    <row r="23" spans="2:20">
      <c r="B23" s="101">
        <v>2</v>
      </c>
      <c r="C23" s="104" t="s">
        <v>196</v>
      </c>
      <c r="D23" s="101" t="s">
        <v>201</v>
      </c>
      <c r="E23" s="93"/>
      <c r="F23" s="93" t="s">
        <v>176</v>
      </c>
      <c r="G23" s="93" t="s">
        <v>176</v>
      </c>
      <c r="H23" s="93"/>
      <c r="I23" s="93" t="s">
        <v>176</v>
      </c>
      <c r="J23" s="93"/>
      <c r="K23" s="93" t="s">
        <v>176</v>
      </c>
      <c r="L23" s="93"/>
      <c r="M23" s="93"/>
      <c r="N23" s="93"/>
      <c r="O23" s="93" t="s">
        <v>176</v>
      </c>
      <c r="P23" s="93" t="s">
        <v>176</v>
      </c>
      <c r="Q23" s="93" t="s">
        <v>176</v>
      </c>
      <c r="R23" s="93" t="s">
        <v>176</v>
      </c>
      <c r="S23" s="93" t="s">
        <v>176</v>
      </c>
      <c r="T23" s="94">
        <f t="shared" si="0"/>
        <v>9</v>
      </c>
    </row>
    <row r="24" spans="2:20">
      <c r="B24" s="105">
        <v>2</v>
      </c>
      <c r="C24" s="105" t="s">
        <v>202</v>
      </c>
      <c r="D24" s="106" t="s">
        <v>203</v>
      </c>
      <c r="E24" s="93" t="s">
        <v>176</v>
      </c>
      <c r="F24" s="93" t="s">
        <v>176</v>
      </c>
      <c r="G24" s="93" t="s">
        <v>176</v>
      </c>
      <c r="H24" s="93" t="s">
        <v>176</v>
      </c>
      <c r="I24" s="93" t="s">
        <v>176</v>
      </c>
      <c r="J24" s="93" t="s">
        <v>176</v>
      </c>
      <c r="K24" s="93" t="s">
        <v>176</v>
      </c>
      <c r="L24" s="93" t="s">
        <v>176</v>
      </c>
      <c r="M24" s="93" t="s">
        <v>176</v>
      </c>
      <c r="N24" s="93" t="s">
        <v>176</v>
      </c>
      <c r="O24" s="93" t="s">
        <v>176</v>
      </c>
      <c r="P24" s="93" t="s">
        <v>176</v>
      </c>
      <c r="Q24" s="93" t="s">
        <v>176</v>
      </c>
      <c r="R24" s="93" t="s">
        <v>176</v>
      </c>
      <c r="S24" s="93" t="s">
        <v>176</v>
      </c>
      <c r="T24" s="94">
        <f t="shared" si="0"/>
        <v>15</v>
      </c>
    </row>
    <row r="25" spans="2:20">
      <c r="B25" s="106">
        <v>2</v>
      </c>
      <c r="C25" s="105" t="s">
        <v>202</v>
      </c>
      <c r="D25" s="106" t="s">
        <v>204</v>
      </c>
      <c r="E25" s="93" t="s">
        <v>176</v>
      </c>
      <c r="F25" s="93" t="s">
        <v>176</v>
      </c>
      <c r="G25" s="93" t="s">
        <v>176</v>
      </c>
      <c r="H25" s="93" t="s">
        <v>176</v>
      </c>
      <c r="I25" s="93" t="s">
        <v>176</v>
      </c>
      <c r="J25" s="93" t="s">
        <v>176</v>
      </c>
      <c r="K25" s="93" t="s">
        <v>176</v>
      </c>
      <c r="L25" s="93" t="s">
        <v>176</v>
      </c>
      <c r="M25" s="93" t="s">
        <v>176</v>
      </c>
      <c r="N25" s="93" t="s">
        <v>176</v>
      </c>
      <c r="O25" s="93" t="s">
        <v>176</v>
      </c>
      <c r="P25" s="93" t="s">
        <v>176</v>
      </c>
      <c r="Q25" s="93" t="s">
        <v>176</v>
      </c>
      <c r="R25" s="93" t="s">
        <v>176</v>
      </c>
      <c r="S25" s="93" t="s">
        <v>176</v>
      </c>
      <c r="T25" s="94">
        <f t="shared" si="0"/>
        <v>15</v>
      </c>
    </row>
    <row r="26" spans="2:20">
      <c r="B26" s="106">
        <v>2</v>
      </c>
      <c r="C26" s="105" t="s">
        <v>202</v>
      </c>
      <c r="D26" s="106" t="s">
        <v>205</v>
      </c>
      <c r="E26" s="93" t="s">
        <v>176</v>
      </c>
      <c r="F26" s="93" t="s">
        <v>176</v>
      </c>
      <c r="G26" s="93" t="s">
        <v>176</v>
      </c>
      <c r="H26" s="93" t="s">
        <v>176</v>
      </c>
      <c r="I26" s="93" t="s">
        <v>176</v>
      </c>
      <c r="J26" s="93" t="s">
        <v>176</v>
      </c>
      <c r="K26" s="93" t="s">
        <v>176</v>
      </c>
      <c r="L26" s="93" t="s">
        <v>176</v>
      </c>
      <c r="M26" s="93" t="s">
        <v>176</v>
      </c>
      <c r="N26" s="93" t="s">
        <v>176</v>
      </c>
      <c r="O26" s="93" t="s">
        <v>176</v>
      </c>
      <c r="P26" s="93" t="s">
        <v>176</v>
      </c>
      <c r="Q26" s="93" t="s">
        <v>176</v>
      </c>
      <c r="R26" s="93" t="s">
        <v>176</v>
      </c>
      <c r="S26" s="93" t="s">
        <v>176</v>
      </c>
      <c r="T26" s="94">
        <f t="shared" si="0"/>
        <v>15</v>
      </c>
    </row>
    <row r="27" spans="2:20">
      <c r="B27" s="106">
        <v>2</v>
      </c>
      <c r="C27" s="105" t="s">
        <v>202</v>
      </c>
      <c r="D27" s="106" t="s">
        <v>206</v>
      </c>
      <c r="E27" s="93" t="s">
        <v>176</v>
      </c>
      <c r="F27" s="93" t="s">
        <v>176</v>
      </c>
      <c r="G27" s="93" t="s">
        <v>176</v>
      </c>
      <c r="H27" s="93" t="s">
        <v>176</v>
      </c>
      <c r="I27" s="93" t="s">
        <v>176</v>
      </c>
      <c r="J27" s="93"/>
      <c r="K27" s="93" t="s">
        <v>176</v>
      </c>
      <c r="L27" s="93" t="s">
        <v>176</v>
      </c>
      <c r="M27" s="93" t="s">
        <v>176</v>
      </c>
      <c r="N27" s="93" t="s">
        <v>176</v>
      </c>
      <c r="O27" s="93" t="s">
        <v>176</v>
      </c>
      <c r="P27" s="93" t="s">
        <v>176</v>
      </c>
      <c r="Q27" s="93" t="s">
        <v>176</v>
      </c>
      <c r="R27" s="93" t="s">
        <v>176</v>
      </c>
      <c r="S27" s="93" t="s">
        <v>176</v>
      </c>
      <c r="T27" s="94">
        <f t="shared" si="0"/>
        <v>14</v>
      </c>
    </row>
    <row r="28" spans="2:20">
      <c r="B28" s="106">
        <v>2</v>
      </c>
      <c r="C28" s="105" t="s">
        <v>202</v>
      </c>
      <c r="D28" s="106" t="s">
        <v>207</v>
      </c>
      <c r="E28" s="93"/>
      <c r="F28" s="93" t="s">
        <v>176</v>
      </c>
      <c r="G28" s="93" t="s">
        <v>176</v>
      </c>
      <c r="H28" s="93" t="s">
        <v>176</v>
      </c>
      <c r="I28" s="93"/>
      <c r="J28" s="93" t="s">
        <v>176</v>
      </c>
      <c r="K28" s="93" t="s">
        <v>176</v>
      </c>
      <c r="L28" s="93" t="s">
        <v>176</v>
      </c>
      <c r="M28" s="93" t="s">
        <v>176</v>
      </c>
      <c r="N28" s="93" t="s">
        <v>176</v>
      </c>
      <c r="O28" s="93" t="s">
        <v>176</v>
      </c>
      <c r="P28" s="93" t="s">
        <v>176</v>
      </c>
      <c r="Q28" s="93" t="s">
        <v>176</v>
      </c>
      <c r="R28" s="93" t="s">
        <v>176</v>
      </c>
      <c r="S28" s="93" t="s">
        <v>176</v>
      </c>
      <c r="T28" s="94">
        <f t="shared" si="0"/>
        <v>13</v>
      </c>
    </row>
    <row r="29" spans="2:20">
      <c r="B29" s="88">
        <v>2</v>
      </c>
      <c r="C29" s="105" t="s">
        <v>202</v>
      </c>
      <c r="D29" s="107" t="s">
        <v>208</v>
      </c>
      <c r="E29" s="93"/>
      <c r="F29" s="93"/>
      <c r="G29" s="93" t="s">
        <v>176</v>
      </c>
      <c r="H29" s="93" t="s">
        <v>176</v>
      </c>
      <c r="I29" s="93" t="s">
        <v>176</v>
      </c>
      <c r="J29" s="93" t="s">
        <v>176</v>
      </c>
      <c r="K29" s="93" t="s">
        <v>176</v>
      </c>
      <c r="L29" s="93" t="s">
        <v>176</v>
      </c>
      <c r="M29" s="93" t="s">
        <v>176</v>
      </c>
      <c r="N29" s="93" t="s">
        <v>176</v>
      </c>
      <c r="O29" s="93" t="s">
        <v>176</v>
      </c>
      <c r="P29" s="93" t="s">
        <v>176</v>
      </c>
      <c r="Q29" s="93" t="s">
        <v>176</v>
      </c>
      <c r="R29" s="93" t="s">
        <v>176</v>
      </c>
      <c r="S29" s="93" t="s">
        <v>176</v>
      </c>
      <c r="T29" s="94">
        <f t="shared" si="0"/>
        <v>13</v>
      </c>
    </row>
    <row r="30" spans="2:20">
      <c r="B30" s="106">
        <v>2</v>
      </c>
      <c r="C30" s="105" t="s">
        <v>202</v>
      </c>
      <c r="D30" s="106" t="s">
        <v>209</v>
      </c>
      <c r="E30" s="93" t="s">
        <v>176</v>
      </c>
      <c r="F30" s="93" t="s">
        <v>176</v>
      </c>
      <c r="G30" s="93" t="s">
        <v>176</v>
      </c>
      <c r="H30" s="93" t="s">
        <v>176</v>
      </c>
      <c r="I30" s="93"/>
      <c r="J30" s="93" t="s">
        <v>176</v>
      </c>
      <c r="K30" s="93" t="s">
        <v>176</v>
      </c>
      <c r="L30" s="93" t="s">
        <v>176</v>
      </c>
      <c r="M30" s="93"/>
      <c r="N30" s="93"/>
      <c r="O30" s="93" t="s">
        <v>176</v>
      </c>
      <c r="P30" s="93" t="s">
        <v>176</v>
      </c>
      <c r="Q30" s="93"/>
      <c r="R30" s="93"/>
      <c r="S30" s="93" t="s">
        <v>176</v>
      </c>
      <c r="T30" s="94">
        <f t="shared" si="0"/>
        <v>10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M38"/>
  <sheetViews>
    <sheetView workbookViewId="0">
      <selection activeCell="I1" sqref="I1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>
      <c r="B2" s="112" t="s">
        <v>217</v>
      </c>
      <c r="C2" s="112" t="s">
        <v>218</v>
      </c>
      <c r="D2" s="112" t="s">
        <v>219</v>
      </c>
      <c r="E2" s="112" t="s">
        <v>220</v>
      </c>
      <c r="F2" s="112" t="s">
        <v>221</v>
      </c>
      <c r="G2" s="112" t="s">
        <v>222</v>
      </c>
      <c r="H2" s="112" t="s">
        <v>223</v>
      </c>
      <c r="J2" s="201" t="s">
        <v>1010</v>
      </c>
    </row>
    <row r="3" spans="2:13">
      <c r="B3" s="94">
        <v>24</v>
      </c>
      <c r="C3" s="94" t="s">
        <v>224</v>
      </c>
      <c r="D3" s="94" t="s">
        <v>225</v>
      </c>
      <c r="E3" s="108">
        <v>13200</v>
      </c>
      <c r="F3" s="94">
        <v>5</v>
      </c>
      <c r="G3" s="94">
        <v>3</v>
      </c>
      <c r="H3" s="94" t="s">
        <v>226</v>
      </c>
      <c r="J3" t="b">
        <f>AND(LEFT(D3,3)="기본형",RIGHT(H3,2)="미납")</f>
        <v>0</v>
      </c>
    </row>
    <row r="4" spans="2:13">
      <c r="B4" s="94">
        <v>41</v>
      </c>
      <c r="C4" s="94" t="s">
        <v>227</v>
      </c>
      <c r="D4" s="94" t="s">
        <v>228</v>
      </c>
      <c r="E4" s="108">
        <v>22500</v>
      </c>
      <c r="F4" s="94">
        <v>3</v>
      </c>
      <c r="G4" s="94">
        <v>0</v>
      </c>
      <c r="H4" s="94" t="s">
        <v>229</v>
      </c>
    </row>
    <row r="5" spans="2:13">
      <c r="B5" s="94">
        <v>50</v>
      </c>
      <c r="C5" s="94" t="s">
        <v>230</v>
      </c>
      <c r="D5" s="94" t="s">
        <v>231</v>
      </c>
      <c r="E5" s="108">
        <v>45000</v>
      </c>
      <c r="F5" s="94">
        <v>15</v>
      </c>
      <c r="G5" s="94">
        <v>0</v>
      </c>
      <c r="H5" s="94" t="s">
        <v>229</v>
      </c>
      <c r="J5" s="112" t="s">
        <v>217</v>
      </c>
      <c r="K5" s="112" t="s">
        <v>219</v>
      </c>
      <c r="L5" s="112" t="s">
        <v>222</v>
      </c>
      <c r="M5" s="112" t="s">
        <v>223</v>
      </c>
    </row>
    <row r="6" spans="2:13">
      <c r="B6" s="94">
        <v>29</v>
      </c>
      <c r="C6" s="94" t="s">
        <v>232</v>
      </c>
      <c r="D6" s="94" t="s">
        <v>233</v>
      </c>
      <c r="E6" s="108">
        <v>14200</v>
      </c>
      <c r="F6" s="94">
        <v>15</v>
      </c>
      <c r="G6" s="94">
        <v>0</v>
      </c>
      <c r="H6" s="94" t="s">
        <v>229</v>
      </c>
      <c r="J6" s="94">
        <v>16</v>
      </c>
      <c r="K6" s="94" t="s">
        <v>225</v>
      </c>
      <c r="L6" s="94">
        <v>1</v>
      </c>
      <c r="M6" s="94" t="s">
        <v>234</v>
      </c>
    </row>
    <row r="7" spans="2:13">
      <c r="B7" s="94">
        <v>42</v>
      </c>
      <c r="C7" s="94" t="s">
        <v>232</v>
      </c>
      <c r="D7" s="94" t="s">
        <v>233</v>
      </c>
      <c r="E7" s="108">
        <v>28400</v>
      </c>
      <c r="F7" s="94">
        <v>5</v>
      </c>
      <c r="G7" s="94">
        <v>1</v>
      </c>
      <c r="H7" s="94" t="s">
        <v>234</v>
      </c>
      <c r="J7" s="94">
        <v>46</v>
      </c>
      <c r="K7" s="94" t="s">
        <v>225</v>
      </c>
      <c r="L7" s="94">
        <v>2</v>
      </c>
      <c r="M7" s="94" t="s">
        <v>235</v>
      </c>
    </row>
    <row r="8" spans="2:13">
      <c r="B8" s="94">
        <v>7</v>
      </c>
      <c r="C8" s="94" t="s">
        <v>232</v>
      </c>
      <c r="D8" s="94" t="s">
        <v>233</v>
      </c>
      <c r="E8" s="108">
        <v>13000</v>
      </c>
      <c r="F8" s="94">
        <v>10</v>
      </c>
      <c r="G8" s="94">
        <v>0</v>
      </c>
      <c r="H8" s="94" t="s">
        <v>229</v>
      </c>
      <c r="J8" s="94">
        <v>22</v>
      </c>
      <c r="K8" s="94" t="s">
        <v>228</v>
      </c>
      <c r="L8" s="94">
        <v>2</v>
      </c>
      <c r="M8" s="94" t="s">
        <v>235</v>
      </c>
    </row>
    <row r="9" spans="2:13">
      <c r="B9" s="94">
        <v>45</v>
      </c>
      <c r="C9" s="94" t="s">
        <v>230</v>
      </c>
      <c r="D9" s="94" t="s">
        <v>231</v>
      </c>
      <c r="E9" s="108">
        <v>24000</v>
      </c>
      <c r="F9" s="94">
        <v>14</v>
      </c>
      <c r="G9" s="94">
        <v>1</v>
      </c>
      <c r="H9" s="94" t="s">
        <v>234</v>
      </c>
      <c r="J9" s="94">
        <v>61</v>
      </c>
      <c r="K9" s="94" t="s">
        <v>228</v>
      </c>
      <c r="L9" s="94">
        <v>1</v>
      </c>
      <c r="M9" s="94" t="s">
        <v>234</v>
      </c>
    </row>
    <row r="10" spans="2:13">
      <c r="B10" s="94">
        <v>16</v>
      </c>
      <c r="C10" s="94" t="s">
        <v>232</v>
      </c>
      <c r="D10" s="94" t="s">
        <v>233</v>
      </c>
      <c r="E10" s="108">
        <v>12900</v>
      </c>
      <c r="F10" s="94">
        <v>5</v>
      </c>
      <c r="G10" s="94">
        <v>1</v>
      </c>
      <c r="H10" s="94" t="s">
        <v>234</v>
      </c>
      <c r="J10" s="94">
        <v>12</v>
      </c>
      <c r="K10" s="94" t="s">
        <v>228</v>
      </c>
      <c r="L10" s="94">
        <v>2</v>
      </c>
      <c r="M10" s="94" t="s">
        <v>235</v>
      </c>
    </row>
    <row r="11" spans="2:13">
      <c r="B11" s="94">
        <v>16</v>
      </c>
      <c r="C11" s="94" t="s">
        <v>224</v>
      </c>
      <c r="D11" s="94" t="s">
        <v>225</v>
      </c>
      <c r="E11" s="108">
        <v>12800</v>
      </c>
      <c r="F11" s="94">
        <v>6</v>
      </c>
      <c r="G11" s="94">
        <v>1</v>
      </c>
      <c r="H11" s="94" t="s">
        <v>234</v>
      </c>
      <c r="J11" s="94">
        <v>29</v>
      </c>
      <c r="K11" s="94" t="s">
        <v>225</v>
      </c>
      <c r="L11" s="94">
        <v>2</v>
      </c>
      <c r="M11" s="94" t="s">
        <v>235</v>
      </c>
    </row>
    <row r="12" spans="2:13">
      <c r="B12" s="94">
        <v>51</v>
      </c>
      <c r="C12" s="94" t="s">
        <v>224</v>
      </c>
      <c r="D12" s="94" t="s">
        <v>225</v>
      </c>
      <c r="E12" s="108">
        <v>33000</v>
      </c>
      <c r="F12" s="94">
        <v>8</v>
      </c>
      <c r="G12" s="94">
        <v>0</v>
      </c>
      <c r="H12" s="94" t="s">
        <v>229</v>
      </c>
      <c r="J12" s="94">
        <v>17</v>
      </c>
      <c r="K12" s="94" t="s">
        <v>228</v>
      </c>
      <c r="L12" s="94">
        <v>2</v>
      </c>
      <c r="M12" s="94" t="s">
        <v>235</v>
      </c>
    </row>
    <row r="13" spans="2:13">
      <c r="B13" s="94">
        <v>46</v>
      </c>
      <c r="C13" s="94" t="s">
        <v>224</v>
      </c>
      <c r="D13" s="94" t="s">
        <v>225</v>
      </c>
      <c r="E13" s="108">
        <v>19800</v>
      </c>
      <c r="F13" s="94">
        <v>8</v>
      </c>
      <c r="G13" s="94">
        <v>2</v>
      </c>
      <c r="H13" s="94" t="s">
        <v>235</v>
      </c>
      <c r="J13" s="94">
        <v>43</v>
      </c>
      <c r="K13" s="94" t="s">
        <v>228</v>
      </c>
      <c r="L13" s="94">
        <v>2</v>
      </c>
      <c r="M13" s="94" t="s">
        <v>235</v>
      </c>
    </row>
    <row r="14" spans="2:13">
      <c r="B14" s="94">
        <v>22</v>
      </c>
      <c r="C14" s="94" t="s">
        <v>224</v>
      </c>
      <c r="D14" s="94" t="s">
        <v>225</v>
      </c>
      <c r="E14" s="108">
        <v>13200</v>
      </c>
      <c r="F14" s="94">
        <v>21</v>
      </c>
      <c r="G14" s="94">
        <v>0</v>
      </c>
      <c r="H14" s="94" t="s">
        <v>229</v>
      </c>
      <c r="J14" s="94">
        <v>18</v>
      </c>
      <c r="K14" s="94" t="s">
        <v>225</v>
      </c>
      <c r="L14" s="94">
        <v>1</v>
      </c>
      <c r="M14" s="94" t="s">
        <v>234</v>
      </c>
    </row>
    <row r="15" spans="2:13">
      <c r="B15" s="94">
        <v>6</v>
      </c>
      <c r="C15" s="94" t="s">
        <v>224</v>
      </c>
      <c r="D15" s="94" t="s">
        <v>225</v>
      </c>
      <c r="E15" s="108">
        <v>12800</v>
      </c>
      <c r="F15" s="94">
        <v>7</v>
      </c>
      <c r="G15" s="94">
        <v>0</v>
      </c>
      <c r="H15" s="94" t="s">
        <v>229</v>
      </c>
    </row>
    <row r="16" spans="2:13">
      <c r="B16" s="94">
        <v>22</v>
      </c>
      <c r="C16" s="94" t="s">
        <v>227</v>
      </c>
      <c r="D16" s="94" t="s">
        <v>228</v>
      </c>
      <c r="E16" s="108">
        <v>13500</v>
      </c>
      <c r="F16" s="94">
        <v>21</v>
      </c>
      <c r="G16" s="94">
        <v>2</v>
      </c>
      <c r="H16" s="94" t="s">
        <v>235</v>
      </c>
    </row>
    <row r="17" spans="2:8">
      <c r="B17" s="94">
        <v>21</v>
      </c>
      <c r="C17" s="94" t="s">
        <v>230</v>
      </c>
      <c r="D17" s="94" t="s">
        <v>231</v>
      </c>
      <c r="E17" s="108">
        <v>13700</v>
      </c>
      <c r="F17" s="94">
        <v>20</v>
      </c>
      <c r="G17" s="94">
        <v>0</v>
      </c>
      <c r="H17" s="94" t="s">
        <v>229</v>
      </c>
    </row>
    <row r="18" spans="2:8">
      <c r="B18" s="94">
        <v>13</v>
      </c>
      <c r="C18" s="94" t="s">
        <v>232</v>
      </c>
      <c r="D18" s="94" t="s">
        <v>233</v>
      </c>
      <c r="E18" s="108">
        <v>12900</v>
      </c>
      <c r="F18" s="94">
        <v>8</v>
      </c>
      <c r="G18" s="94">
        <v>0</v>
      </c>
      <c r="H18" s="94" t="s">
        <v>229</v>
      </c>
    </row>
    <row r="19" spans="2:8">
      <c r="B19" s="94">
        <v>29</v>
      </c>
      <c r="C19" s="94" t="s">
        <v>224</v>
      </c>
      <c r="D19" s="94" t="s">
        <v>225</v>
      </c>
      <c r="E19" s="108">
        <v>13200</v>
      </c>
      <c r="F19" s="94">
        <v>24</v>
      </c>
      <c r="G19" s="94">
        <v>0</v>
      </c>
      <c r="H19" s="94" t="s">
        <v>229</v>
      </c>
    </row>
    <row r="20" spans="2:8">
      <c r="B20" s="94">
        <v>61</v>
      </c>
      <c r="C20" s="94" t="s">
        <v>227</v>
      </c>
      <c r="D20" s="94" t="s">
        <v>228</v>
      </c>
      <c r="E20" s="108">
        <v>32200</v>
      </c>
      <c r="F20" s="94">
        <v>23</v>
      </c>
      <c r="G20" s="94">
        <v>1</v>
      </c>
      <c r="H20" s="94" t="s">
        <v>234</v>
      </c>
    </row>
    <row r="21" spans="2:8">
      <c r="B21" s="94">
        <v>12</v>
      </c>
      <c r="C21" s="94" t="s">
        <v>227</v>
      </c>
      <c r="D21" s="94" t="s">
        <v>228</v>
      </c>
      <c r="E21" s="108">
        <v>12600</v>
      </c>
      <c r="F21" s="94">
        <v>20</v>
      </c>
      <c r="G21" s="94">
        <v>2</v>
      </c>
      <c r="H21" s="94" t="s">
        <v>235</v>
      </c>
    </row>
    <row r="22" spans="2:8">
      <c r="B22" s="94">
        <v>64</v>
      </c>
      <c r="C22" s="94" t="s">
        <v>232</v>
      </c>
      <c r="D22" s="94" t="s">
        <v>233</v>
      </c>
      <c r="E22" s="108">
        <v>43900</v>
      </c>
      <c r="F22" s="94">
        <v>7</v>
      </c>
      <c r="G22" s="94">
        <v>0</v>
      </c>
      <c r="H22" s="94" t="s">
        <v>229</v>
      </c>
    </row>
    <row r="23" spans="2:8">
      <c r="B23" s="94">
        <v>29</v>
      </c>
      <c r="C23" s="94" t="s">
        <v>224</v>
      </c>
      <c r="D23" s="94" t="s">
        <v>225</v>
      </c>
      <c r="E23" s="108">
        <v>13200</v>
      </c>
      <c r="F23" s="94">
        <v>17</v>
      </c>
      <c r="G23" s="94">
        <v>2</v>
      </c>
      <c r="H23" s="94" t="s">
        <v>235</v>
      </c>
    </row>
    <row r="24" spans="2:8">
      <c r="B24" s="94">
        <v>17</v>
      </c>
      <c r="C24" s="94" t="s">
        <v>227</v>
      </c>
      <c r="D24" s="94" t="s">
        <v>228</v>
      </c>
      <c r="E24" s="108">
        <v>12600</v>
      </c>
      <c r="F24" s="94">
        <v>21</v>
      </c>
      <c r="G24" s="94">
        <v>2</v>
      </c>
      <c r="H24" s="94" t="s">
        <v>235</v>
      </c>
    </row>
    <row r="25" spans="2:8">
      <c r="B25" s="94">
        <v>29</v>
      </c>
      <c r="C25" s="94" t="s">
        <v>230</v>
      </c>
      <c r="D25" s="94" t="s">
        <v>231</v>
      </c>
      <c r="E25" s="108">
        <v>13700</v>
      </c>
      <c r="F25" s="94">
        <v>2</v>
      </c>
      <c r="G25" s="94">
        <v>2</v>
      </c>
      <c r="H25" s="94" t="s">
        <v>236</v>
      </c>
    </row>
    <row r="26" spans="2:8">
      <c r="B26" s="94">
        <v>26</v>
      </c>
      <c r="C26" s="94" t="s">
        <v>230</v>
      </c>
      <c r="D26" s="94" t="s">
        <v>231</v>
      </c>
      <c r="E26" s="108">
        <v>13700</v>
      </c>
      <c r="F26" s="94">
        <v>4</v>
      </c>
      <c r="G26" s="94">
        <v>1</v>
      </c>
      <c r="H26" s="94" t="s">
        <v>234</v>
      </c>
    </row>
    <row r="27" spans="2:8">
      <c r="B27" s="94">
        <v>59</v>
      </c>
      <c r="C27" s="94" t="s">
        <v>230</v>
      </c>
      <c r="D27" s="94" t="s">
        <v>231</v>
      </c>
      <c r="E27" s="108">
        <v>45000</v>
      </c>
      <c r="F27" s="94">
        <v>2</v>
      </c>
      <c r="G27" s="94">
        <v>1</v>
      </c>
      <c r="H27" s="94" t="s">
        <v>234</v>
      </c>
    </row>
    <row r="28" spans="2:8">
      <c r="B28" s="94">
        <v>43</v>
      </c>
      <c r="C28" s="94" t="s">
        <v>227</v>
      </c>
      <c r="D28" s="94" t="s">
        <v>228</v>
      </c>
      <c r="E28" s="108">
        <v>22500</v>
      </c>
      <c r="F28" s="94">
        <v>5</v>
      </c>
      <c r="G28" s="94">
        <v>2</v>
      </c>
      <c r="H28" s="94" t="s">
        <v>235</v>
      </c>
    </row>
    <row r="29" spans="2:8">
      <c r="B29" s="94">
        <v>53</v>
      </c>
      <c r="C29" s="94" t="s">
        <v>230</v>
      </c>
      <c r="D29" s="94" t="s">
        <v>231</v>
      </c>
      <c r="E29" s="108">
        <v>45000</v>
      </c>
      <c r="F29" s="94">
        <v>21</v>
      </c>
      <c r="G29" s="94">
        <v>2</v>
      </c>
      <c r="H29" s="94" t="s">
        <v>235</v>
      </c>
    </row>
    <row r="30" spans="2:8">
      <c r="B30" s="94">
        <v>29</v>
      </c>
      <c r="C30" s="94" t="s">
        <v>232</v>
      </c>
      <c r="D30" s="94" t="s">
        <v>233</v>
      </c>
      <c r="E30" s="108">
        <v>14200</v>
      </c>
      <c r="F30" s="94">
        <v>18</v>
      </c>
      <c r="G30" s="94">
        <v>1</v>
      </c>
      <c r="H30" s="94" t="s">
        <v>234</v>
      </c>
    </row>
    <row r="31" spans="2:8">
      <c r="B31" s="94">
        <v>18</v>
      </c>
      <c r="C31" s="94" t="s">
        <v>224</v>
      </c>
      <c r="D31" s="94" t="s">
        <v>225</v>
      </c>
      <c r="E31" s="108">
        <v>12800</v>
      </c>
      <c r="F31" s="94">
        <v>9</v>
      </c>
      <c r="G31" s="94">
        <v>1</v>
      </c>
      <c r="H31" s="94" t="s">
        <v>234</v>
      </c>
    </row>
    <row r="32" spans="2:8">
      <c r="B32" s="94">
        <v>41</v>
      </c>
      <c r="C32" s="94" t="s">
        <v>227</v>
      </c>
      <c r="D32" s="94" t="s">
        <v>228</v>
      </c>
      <c r="E32" s="108">
        <v>22500</v>
      </c>
      <c r="F32" s="94">
        <v>7</v>
      </c>
      <c r="G32" s="94">
        <v>0</v>
      </c>
      <c r="H32" s="94" t="s">
        <v>229</v>
      </c>
    </row>
    <row r="33" spans="2:8">
      <c r="B33" s="94">
        <v>8</v>
      </c>
      <c r="C33" s="94" t="s">
        <v>230</v>
      </c>
      <c r="D33" s="94" t="s">
        <v>231</v>
      </c>
      <c r="E33" s="108">
        <v>13100</v>
      </c>
      <c r="F33" s="94">
        <v>9</v>
      </c>
      <c r="G33" s="94">
        <v>2</v>
      </c>
      <c r="H33" s="94" t="s">
        <v>235</v>
      </c>
    </row>
    <row r="34" spans="2:8">
      <c r="B34" s="94">
        <v>64</v>
      </c>
      <c r="C34" s="94" t="s">
        <v>232</v>
      </c>
      <c r="D34" s="94" t="s">
        <v>233</v>
      </c>
      <c r="E34" s="108">
        <v>43900</v>
      </c>
      <c r="F34" s="94">
        <v>20</v>
      </c>
      <c r="G34" s="94">
        <v>1</v>
      </c>
      <c r="H34" s="94" t="s">
        <v>234</v>
      </c>
    </row>
    <row r="35" spans="2:8">
      <c r="B35" s="94">
        <v>21</v>
      </c>
      <c r="C35" s="94" t="s">
        <v>232</v>
      </c>
      <c r="D35" s="94" t="s">
        <v>233</v>
      </c>
      <c r="E35" s="108">
        <v>14200</v>
      </c>
      <c r="F35" s="94">
        <v>12</v>
      </c>
      <c r="G35" s="94">
        <v>2</v>
      </c>
      <c r="H35" s="94" t="s">
        <v>235</v>
      </c>
    </row>
    <row r="36" spans="2:8">
      <c r="B36" s="94">
        <v>25</v>
      </c>
      <c r="C36" s="94" t="s">
        <v>232</v>
      </c>
      <c r="D36" s="94" t="s">
        <v>233</v>
      </c>
      <c r="E36" s="108">
        <v>14200</v>
      </c>
      <c r="F36" s="94">
        <v>21</v>
      </c>
      <c r="G36" s="94">
        <v>0</v>
      </c>
      <c r="H36" s="94" t="s">
        <v>229</v>
      </c>
    </row>
    <row r="37" spans="2:8">
      <c r="B37" s="94">
        <v>53</v>
      </c>
      <c r="C37" s="94" t="s">
        <v>232</v>
      </c>
      <c r="D37" s="94" t="s">
        <v>233</v>
      </c>
      <c r="E37" s="108">
        <v>34900</v>
      </c>
      <c r="F37" s="94">
        <v>23</v>
      </c>
      <c r="G37" s="94">
        <v>0</v>
      </c>
      <c r="H37" s="94" t="s">
        <v>229</v>
      </c>
    </row>
    <row r="38" spans="2:8">
      <c r="B38" s="94">
        <v>59</v>
      </c>
      <c r="C38" s="94" t="s">
        <v>232</v>
      </c>
      <c r="D38" s="94" t="s">
        <v>233</v>
      </c>
      <c r="E38" s="108">
        <v>34900</v>
      </c>
      <c r="F38" s="94">
        <v>9</v>
      </c>
      <c r="G38" s="94">
        <v>1</v>
      </c>
      <c r="H38" s="94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2:M38"/>
  <sheetViews>
    <sheetView workbookViewId="0">
      <selection activeCell="K25" sqref="K25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>
      <c r="B2" s="112" t="s">
        <v>217</v>
      </c>
      <c r="C2" s="112" t="s">
        <v>218</v>
      </c>
      <c r="D2" s="112" t="s">
        <v>219</v>
      </c>
      <c r="E2" s="112" t="s">
        <v>220</v>
      </c>
      <c r="F2" s="112" t="s">
        <v>221</v>
      </c>
      <c r="G2" s="112" t="s">
        <v>222</v>
      </c>
      <c r="H2" s="112" t="s">
        <v>223</v>
      </c>
      <c r="J2" s="201" t="s">
        <v>1015</v>
      </c>
    </row>
    <row r="3" spans="2:13">
      <c r="B3" s="94">
        <v>24</v>
      </c>
      <c r="C3" s="94" t="s">
        <v>224</v>
      </c>
      <c r="D3" s="94" t="s">
        <v>225</v>
      </c>
      <c r="E3" s="108">
        <v>13200</v>
      </c>
      <c r="F3" s="94">
        <v>5</v>
      </c>
      <c r="G3" s="94">
        <v>3</v>
      </c>
      <c r="H3" s="94" t="s">
        <v>226</v>
      </c>
      <c r="J3" t="b">
        <f>AND(LEFT(D3,3)="기본형",RIGHT(H3,2)="미납")</f>
        <v>0</v>
      </c>
    </row>
    <row r="4" spans="2:13">
      <c r="B4" s="94">
        <v>41</v>
      </c>
      <c r="C4" s="94" t="s">
        <v>227</v>
      </c>
      <c r="D4" s="94" t="s">
        <v>228</v>
      </c>
      <c r="E4" s="108">
        <v>22500</v>
      </c>
      <c r="F4" s="94">
        <v>3</v>
      </c>
      <c r="G4" s="94">
        <v>0</v>
      </c>
      <c r="H4" s="94" t="s">
        <v>229</v>
      </c>
    </row>
    <row r="5" spans="2:13">
      <c r="B5" s="94">
        <v>50</v>
      </c>
      <c r="C5" s="94" t="s">
        <v>230</v>
      </c>
      <c r="D5" s="94" t="s">
        <v>231</v>
      </c>
      <c r="E5" s="108">
        <v>45000</v>
      </c>
      <c r="F5" s="94">
        <v>15</v>
      </c>
      <c r="G5" s="94">
        <v>0</v>
      </c>
      <c r="H5" s="94" t="s">
        <v>229</v>
      </c>
      <c r="J5" t="s">
        <v>1016</v>
      </c>
      <c r="K5" t="s">
        <v>1017</v>
      </c>
      <c r="L5" t="s">
        <v>1018</v>
      </c>
      <c r="M5" t="s">
        <v>1019</v>
      </c>
    </row>
    <row r="6" spans="2:13">
      <c r="B6" s="94">
        <v>29</v>
      </c>
      <c r="C6" s="94" t="s">
        <v>232</v>
      </c>
      <c r="D6" s="94" t="s">
        <v>233</v>
      </c>
      <c r="E6" s="108">
        <v>14200</v>
      </c>
      <c r="F6" s="94">
        <v>15</v>
      </c>
      <c r="G6" s="94">
        <v>0</v>
      </c>
      <c r="H6" s="94" t="s">
        <v>229</v>
      </c>
      <c r="J6" s="94">
        <v>16</v>
      </c>
      <c r="K6" s="94" t="s">
        <v>225</v>
      </c>
      <c r="L6" s="94">
        <v>1</v>
      </c>
      <c r="M6" s="94" t="s">
        <v>234</v>
      </c>
    </row>
    <row r="7" spans="2:13">
      <c r="B7" s="94">
        <v>42</v>
      </c>
      <c r="C7" s="94" t="s">
        <v>232</v>
      </c>
      <c r="D7" s="94" t="s">
        <v>233</v>
      </c>
      <c r="E7" s="108">
        <v>28400</v>
      </c>
      <c r="F7" s="94">
        <v>5</v>
      </c>
      <c r="G7" s="94">
        <v>1</v>
      </c>
      <c r="H7" s="94" t="s">
        <v>234</v>
      </c>
      <c r="J7" s="94">
        <v>46</v>
      </c>
      <c r="K7" s="94" t="s">
        <v>225</v>
      </c>
      <c r="L7" s="94">
        <v>2</v>
      </c>
      <c r="M7" s="94" t="s">
        <v>235</v>
      </c>
    </row>
    <row r="8" spans="2:13">
      <c r="B8" s="94">
        <v>7</v>
      </c>
      <c r="C8" s="94" t="s">
        <v>232</v>
      </c>
      <c r="D8" s="94" t="s">
        <v>233</v>
      </c>
      <c r="E8" s="108">
        <v>13000</v>
      </c>
      <c r="F8" s="94">
        <v>10</v>
      </c>
      <c r="G8" s="94">
        <v>0</v>
      </c>
      <c r="H8" s="94" t="s">
        <v>229</v>
      </c>
      <c r="J8" s="94">
        <v>22</v>
      </c>
      <c r="K8" s="94" t="s">
        <v>228</v>
      </c>
      <c r="L8" s="94">
        <v>2</v>
      </c>
      <c r="M8" s="94" t="s">
        <v>235</v>
      </c>
    </row>
    <row r="9" spans="2:13">
      <c r="B9" s="94">
        <v>45</v>
      </c>
      <c r="C9" s="94" t="s">
        <v>230</v>
      </c>
      <c r="D9" s="94" t="s">
        <v>231</v>
      </c>
      <c r="E9" s="108">
        <v>24000</v>
      </c>
      <c r="F9" s="94">
        <v>14</v>
      </c>
      <c r="G9" s="94">
        <v>1</v>
      </c>
      <c r="H9" s="94" t="s">
        <v>234</v>
      </c>
      <c r="J9" s="94">
        <v>61</v>
      </c>
      <c r="K9" s="94" t="s">
        <v>228</v>
      </c>
      <c r="L9" s="94">
        <v>1</v>
      </c>
      <c r="M9" s="94" t="s">
        <v>234</v>
      </c>
    </row>
    <row r="10" spans="2:13">
      <c r="B10" s="94">
        <v>16</v>
      </c>
      <c r="C10" s="94" t="s">
        <v>232</v>
      </c>
      <c r="D10" s="94" t="s">
        <v>233</v>
      </c>
      <c r="E10" s="108">
        <v>12900</v>
      </c>
      <c r="F10" s="94">
        <v>5</v>
      </c>
      <c r="G10" s="94">
        <v>1</v>
      </c>
      <c r="H10" s="94" t="s">
        <v>234</v>
      </c>
      <c r="J10" s="94">
        <v>12</v>
      </c>
      <c r="K10" s="94" t="s">
        <v>228</v>
      </c>
      <c r="L10" s="94">
        <v>2</v>
      </c>
      <c r="M10" s="94" t="s">
        <v>235</v>
      </c>
    </row>
    <row r="11" spans="2:13">
      <c r="B11" s="94">
        <v>16</v>
      </c>
      <c r="C11" s="94" t="s">
        <v>224</v>
      </c>
      <c r="D11" s="94" t="s">
        <v>225</v>
      </c>
      <c r="E11" s="108">
        <v>12800</v>
      </c>
      <c r="F11" s="94">
        <v>6</v>
      </c>
      <c r="G11" s="94">
        <v>1</v>
      </c>
      <c r="H11" s="94" t="s">
        <v>234</v>
      </c>
      <c r="J11" s="94">
        <v>29</v>
      </c>
      <c r="K11" s="94" t="s">
        <v>225</v>
      </c>
      <c r="L11" s="94">
        <v>2</v>
      </c>
      <c r="M11" s="94" t="s">
        <v>235</v>
      </c>
    </row>
    <row r="12" spans="2:13">
      <c r="B12" s="94">
        <v>51</v>
      </c>
      <c r="C12" s="94" t="s">
        <v>224</v>
      </c>
      <c r="D12" s="94" t="s">
        <v>225</v>
      </c>
      <c r="E12" s="108">
        <v>33000</v>
      </c>
      <c r="F12" s="94">
        <v>8</v>
      </c>
      <c r="G12" s="94">
        <v>0</v>
      </c>
      <c r="H12" s="94" t="s">
        <v>229</v>
      </c>
      <c r="J12" s="94">
        <v>17</v>
      </c>
      <c r="K12" s="94" t="s">
        <v>228</v>
      </c>
      <c r="L12" s="94">
        <v>2</v>
      </c>
      <c r="M12" s="94" t="s">
        <v>235</v>
      </c>
    </row>
    <row r="13" spans="2:13">
      <c r="B13" s="94">
        <v>46</v>
      </c>
      <c r="C13" s="94" t="s">
        <v>224</v>
      </c>
      <c r="D13" s="94" t="s">
        <v>225</v>
      </c>
      <c r="E13" s="108">
        <v>19800</v>
      </c>
      <c r="F13" s="94">
        <v>8</v>
      </c>
      <c r="G13" s="94">
        <v>2</v>
      </c>
      <c r="H13" s="94" t="s">
        <v>235</v>
      </c>
      <c r="J13" s="94">
        <v>43</v>
      </c>
      <c r="K13" s="94" t="s">
        <v>228</v>
      </c>
      <c r="L13" s="94">
        <v>2</v>
      </c>
      <c r="M13" s="94" t="s">
        <v>235</v>
      </c>
    </row>
    <row r="14" spans="2:13">
      <c r="B14" s="94">
        <v>22</v>
      </c>
      <c r="C14" s="94" t="s">
        <v>224</v>
      </c>
      <c r="D14" s="94" t="s">
        <v>225</v>
      </c>
      <c r="E14" s="108">
        <v>13200</v>
      </c>
      <c r="F14" s="94">
        <v>21</v>
      </c>
      <c r="G14" s="94">
        <v>0</v>
      </c>
      <c r="H14" s="94" t="s">
        <v>229</v>
      </c>
      <c r="J14" s="94">
        <v>18</v>
      </c>
      <c r="K14" s="94" t="s">
        <v>225</v>
      </c>
      <c r="L14" s="94">
        <v>1</v>
      </c>
      <c r="M14" s="94" t="s">
        <v>234</v>
      </c>
    </row>
    <row r="15" spans="2:13">
      <c r="B15" s="94">
        <v>6</v>
      </c>
      <c r="C15" s="94" t="s">
        <v>224</v>
      </c>
      <c r="D15" s="94" t="s">
        <v>225</v>
      </c>
      <c r="E15" s="108">
        <v>12800</v>
      </c>
      <c r="F15" s="94">
        <v>7</v>
      </c>
      <c r="G15" s="94">
        <v>0</v>
      </c>
      <c r="H15" s="94" t="s">
        <v>229</v>
      </c>
    </row>
    <row r="16" spans="2:13">
      <c r="B16" s="94">
        <v>22</v>
      </c>
      <c r="C16" s="94" t="s">
        <v>227</v>
      </c>
      <c r="D16" s="94" t="s">
        <v>228</v>
      </c>
      <c r="E16" s="108">
        <v>13500</v>
      </c>
      <c r="F16" s="94">
        <v>21</v>
      </c>
      <c r="G16" s="94">
        <v>2</v>
      </c>
      <c r="H16" s="94" t="s">
        <v>235</v>
      </c>
    </row>
    <row r="17" spans="2:8">
      <c r="B17" s="94">
        <v>21</v>
      </c>
      <c r="C17" s="94" t="s">
        <v>230</v>
      </c>
      <c r="D17" s="94" t="s">
        <v>231</v>
      </c>
      <c r="E17" s="108">
        <v>13700</v>
      </c>
      <c r="F17" s="94">
        <v>20</v>
      </c>
      <c r="G17" s="94">
        <v>0</v>
      </c>
      <c r="H17" s="94" t="s">
        <v>229</v>
      </c>
    </row>
    <row r="18" spans="2:8">
      <c r="B18" s="94">
        <v>13</v>
      </c>
      <c r="C18" s="94" t="s">
        <v>232</v>
      </c>
      <c r="D18" s="94" t="s">
        <v>233</v>
      </c>
      <c r="E18" s="108">
        <v>12900</v>
      </c>
      <c r="F18" s="94">
        <v>8</v>
      </c>
      <c r="G18" s="94">
        <v>0</v>
      </c>
      <c r="H18" s="94" t="s">
        <v>229</v>
      </c>
    </row>
    <row r="19" spans="2:8">
      <c r="B19" s="94">
        <v>29</v>
      </c>
      <c r="C19" s="94" t="s">
        <v>224</v>
      </c>
      <c r="D19" s="94" t="s">
        <v>225</v>
      </c>
      <c r="E19" s="108">
        <v>13200</v>
      </c>
      <c r="F19" s="94">
        <v>24</v>
      </c>
      <c r="G19" s="94">
        <v>0</v>
      </c>
      <c r="H19" s="94" t="s">
        <v>229</v>
      </c>
    </row>
    <row r="20" spans="2:8">
      <c r="B20" s="94">
        <v>61</v>
      </c>
      <c r="C20" s="94" t="s">
        <v>227</v>
      </c>
      <c r="D20" s="94" t="s">
        <v>228</v>
      </c>
      <c r="E20" s="108">
        <v>32200</v>
      </c>
      <c r="F20" s="94">
        <v>23</v>
      </c>
      <c r="G20" s="94">
        <v>1</v>
      </c>
      <c r="H20" s="94" t="s">
        <v>234</v>
      </c>
    </row>
    <row r="21" spans="2:8">
      <c r="B21" s="94">
        <v>12</v>
      </c>
      <c r="C21" s="94" t="s">
        <v>227</v>
      </c>
      <c r="D21" s="94" t="s">
        <v>228</v>
      </c>
      <c r="E21" s="108">
        <v>12600</v>
      </c>
      <c r="F21" s="94">
        <v>20</v>
      </c>
      <c r="G21" s="94">
        <v>2</v>
      </c>
      <c r="H21" s="94" t="s">
        <v>235</v>
      </c>
    </row>
    <row r="22" spans="2:8">
      <c r="B22" s="94">
        <v>64</v>
      </c>
      <c r="C22" s="94" t="s">
        <v>232</v>
      </c>
      <c r="D22" s="94" t="s">
        <v>233</v>
      </c>
      <c r="E22" s="108">
        <v>43900</v>
      </c>
      <c r="F22" s="94">
        <v>7</v>
      </c>
      <c r="G22" s="94">
        <v>0</v>
      </c>
      <c r="H22" s="94" t="s">
        <v>229</v>
      </c>
    </row>
    <row r="23" spans="2:8">
      <c r="B23" s="94">
        <v>29</v>
      </c>
      <c r="C23" s="94" t="s">
        <v>224</v>
      </c>
      <c r="D23" s="94" t="s">
        <v>225</v>
      </c>
      <c r="E23" s="108">
        <v>13200</v>
      </c>
      <c r="F23" s="94">
        <v>17</v>
      </c>
      <c r="G23" s="94">
        <v>2</v>
      </c>
      <c r="H23" s="94" t="s">
        <v>235</v>
      </c>
    </row>
    <row r="24" spans="2:8">
      <c r="B24" s="94">
        <v>17</v>
      </c>
      <c r="C24" s="94" t="s">
        <v>227</v>
      </c>
      <c r="D24" s="94" t="s">
        <v>228</v>
      </c>
      <c r="E24" s="108">
        <v>12600</v>
      </c>
      <c r="F24" s="94">
        <v>21</v>
      </c>
      <c r="G24" s="94">
        <v>2</v>
      </c>
      <c r="H24" s="94" t="s">
        <v>235</v>
      </c>
    </row>
    <row r="25" spans="2:8">
      <c r="B25" s="94">
        <v>29</v>
      </c>
      <c r="C25" s="94" t="s">
        <v>230</v>
      </c>
      <c r="D25" s="94" t="s">
        <v>231</v>
      </c>
      <c r="E25" s="108">
        <v>13700</v>
      </c>
      <c r="F25" s="94">
        <v>2</v>
      </c>
      <c r="G25" s="94">
        <v>2</v>
      </c>
      <c r="H25" s="94" t="s">
        <v>236</v>
      </c>
    </row>
    <row r="26" spans="2:8">
      <c r="B26" s="94">
        <v>26</v>
      </c>
      <c r="C26" s="94" t="s">
        <v>230</v>
      </c>
      <c r="D26" s="94" t="s">
        <v>231</v>
      </c>
      <c r="E26" s="108">
        <v>13700</v>
      </c>
      <c r="F26" s="94">
        <v>4</v>
      </c>
      <c r="G26" s="94">
        <v>1</v>
      </c>
      <c r="H26" s="94" t="s">
        <v>234</v>
      </c>
    </row>
    <row r="27" spans="2:8">
      <c r="B27" s="94">
        <v>59</v>
      </c>
      <c r="C27" s="94" t="s">
        <v>230</v>
      </c>
      <c r="D27" s="94" t="s">
        <v>231</v>
      </c>
      <c r="E27" s="108">
        <v>45000</v>
      </c>
      <c r="F27" s="94">
        <v>2</v>
      </c>
      <c r="G27" s="94">
        <v>1</v>
      </c>
      <c r="H27" s="94" t="s">
        <v>234</v>
      </c>
    </row>
    <row r="28" spans="2:8">
      <c r="B28" s="94">
        <v>43</v>
      </c>
      <c r="C28" s="94" t="s">
        <v>227</v>
      </c>
      <c r="D28" s="94" t="s">
        <v>228</v>
      </c>
      <c r="E28" s="108">
        <v>22500</v>
      </c>
      <c r="F28" s="94">
        <v>5</v>
      </c>
      <c r="G28" s="94">
        <v>2</v>
      </c>
      <c r="H28" s="94" t="s">
        <v>235</v>
      </c>
    </row>
    <row r="29" spans="2:8">
      <c r="B29" s="94">
        <v>53</v>
      </c>
      <c r="C29" s="94" t="s">
        <v>230</v>
      </c>
      <c r="D29" s="94" t="s">
        <v>231</v>
      </c>
      <c r="E29" s="108">
        <v>45000</v>
      </c>
      <c r="F29" s="94">
        <v>21</v>
      </c>
      <c r="G29" s="94">
        <v>2</v>
      </c>
      <c r="H29" s="94" t="s">
        <v>235</v>
      </c>
    </row>
    <row r="30" spans="2:8">
      <c r="B30" s="94">
        <v>29</v>
      </c>
      <c r="C30" s="94" t="s">
        <v>232</v>
      </c>
      <c r="D30" s="94" t="s">
        <v>233</v>
      </c>
      <c r="E30" s="108">
        <v>14200</v>
      </c>
      <c r="F30" s="94">
        <v>18</v>
      </c>
      <c r="G30" s="94">
        <v>1</v>
      </c>
      <c r="H30" s="94" t="s">
        <v>234</v>
      </c>
    </row>
    <row r="31" spans="2:8">
      <c r="B31" s="94">
        <v>18</v>
      </c>
      <c r="C31" s="94" t="s">
        <v>224</v>
      </c>
      <c r="D31" s="94" t="s">
        <v>225</v>
      </c>
      <c r="E31" s="108">
        <v>12800</v>
      </c>
      <c r="F31" s="94">
        <v>9</v>
      </c>
      <c r="G31" s="94">
        <v>1</v>
      </c>
      <c r="H31" s="94" t="s">
        <v>234</v>
      </c>
    </row>
    <row r="32" spans="2:8">
      <c r="B32" s="94">
        <v>41</v>
      </c>
      <c r="C32" s="94" t="s">
        <v>227</v>
      </c>
      <c r="D32" s="94" t="s">
        <v>228</v>
      </c>
      <c r="E32" s="108">
        <v>22500</v>
      </c>
      <c r="F32" s="94">
        <v>7</v>
      </c>
      <c r="G32" s="94">
        <v>0</v>
      </c>
      <c r="H32" s="94" t="s">
        <v>229</v>
      </c>
    </row>
    <row r="33" spans="2:8">
      <c r="B33" s="94">
        <v>8</v>
      </c>
      <c r="C33" s="94" t="s">
        <v>230</v>
      </c>
      <c r="D33" s="94" t="s">
        <v>231</v>
      </c>
      <c r="E33" s="108">
        <v>13100</v>
      </c>
      <c r="F33" s="94">
        <v>9</v>
      </c>
      <c r="G33" s="94">
        <v>2</v>
      </c>
      <c r="H33" s="94" t="s">
        <v>235</v>
      </c>
    </row>
    <row r="34" spans="2:8">
      <c r="B34" s="94">
        <v>64</v>
      </c>
      <c r="C34" s="94" t="s">
        <v>232</v>
      </c>
      <c r="D34" s="94" t="s">
        <v>233</v>
      </c>
      <c r="E34" s="108">
        <v>43900</v>
      </c>
      <c r="F34" s="94">
        <v>20</v>
      </c>
      <c r="G34" s="94">
        <v>1</v>
      </c>
      <c r="H34" s="94" t="s">
        <v>234</v>
      </c>
    </row>
    <row r="35" spans="2:8">
      <c r="B35" s="94">
        <v>21</v>
      </c>
      <c r="C35" s="94" t="s">
        <v>232</v>
      </c>
      <c r="D35" s="94" t="s">
        <v>233</v>
      </c>
      <c r="E35" s="108">
        <v>14200</v>
      </c>
      <c r="F35" s="94">
        <v>12</v>
      </c>
      <c r="G35" s="94">
        <v>2</v>
      </c>
      <c r="H35" s="94" t="s">
        <v>235</v>
      </c>
    </row>
    <row r="36" spans="2:8">
      <c r="B36" s="94">
        <v>25</v>
      </c>
      <c r="C36" s="94" t="s">
        <v>232</v>
      </c>
      <c r="D36" s="94" t="s">
        <v>233</v>
      </c>
      <c r="E36" s="108">
        <v>14200</v>
      </c>
      <c r="F36" s="94">
        <v>21</v>
      </c>
      <c r="G36" s="94">
        <v>0</v>
      </c>
      <c r="H36" s="94" t="s">
        <v>229</v>
      </c>
    </row>
    <row r="37" spans="2:8">
      <c r="B37" s="94">
        <v>53</v>
      </c>
      <c r="C37" s="94" t="s">
        <v>232</v>
      </c>
      <c r="D37" s="94" t="s">
        <v>233</v>
      </c>
      <c r="E37" s="108">
        <v>34900</v>
      </c>
      <c r="F37" s="94">
        <v>23</v>
      </c>
      <c r="G37" s="94">
        <v>0</v>
      </c>
      <c r="H37" s="94" t="s">
        <v>229</v>
      </c>
    </row>
    <row r="38" spans="2:8">
      <c r="B38" s="94">
        <v>59</v>
      </c>
      <c r="C38" s="94" t="s">
        <v>232</v>
      </c>
      <c r="D38" s="94" t="s">
        <v>233</v>
      </c>
      <c r="E38" s="108">
        <v>34900</v>
      </c>
      <c r="F38" s="94">
        <v>9</v>
      </c>
      <c r="G38" s="94">
        <v>1</v>
      </c>
      <c r="H38" s="94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M43"/>
  <sheetViews>
    <sheetView topLeftCell="B1" workbookViewId="0">
      <selection activeCell="H1" sqref="H1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>
      <c r="B2" s="109" t="s">
        <v>237</v>
      </c>
      <c r="C2" s="109" t="s">
        <v>238</v>
      </c>
      <c r="D2" s="109" t="s">
        <v>239</v>
      </c>
      <c r="E2" s="109" t="s">
        <v>240</v>
      </c>
      <c r="F2" s="109" t="s">
        <v>241</v>
      </c>
      <c r="G2" s="109" t="s">
        <v>242</v>
      </c>
      <c r="I2" s="202" t="s">
        <v>1010</v>
      </c>
    </row>
    <row r="3" spans="2:13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  <c r="I3" t="b">
        <f>AND(NOT(ISBLANK(G3)),G3&lt;&gt;"품절도서")</f>
        <v>0</v>
      </c>
    </row>
    <row r="4" spans="2:13">
      <c r="B4" s="29" t="s">
        <v>246</v>
      </c>
      <c r="C4" s="29" t="s">
        <v>247</v>
      </c>
      <c r="D4" s="94">
        <v>2015</v>
      </c>
      <c r="E4" s="94" t="s">
        <v>245</v>
      </c>
      <c r="F4" s="94" t="s">
        <v>318</v>
      </c>
      <c r="G4" s="94"/>
    </row>
    <row r="5" spans="2:13">
      <c r="B5" s="29" t="s">
        <v>248</v>
      </c>
      <c r="C5" s="29" t="s">
        <v>249</v>
      </c>
      <c r="D5" s="94">
        <v>2016</v>
      </c>
      <c r="E5" s="94" t="s">
        <v>250</v>
      </c>
      <c r="F5" s="94" t="s">
        <v>251</v>
      </c>
      <c r="G5" s="94" t="s">
        <v>321</v>
      </c>
    </row>
    <row r="6" spans="2:13">
      <c r="B6" s="29" t="s">
        <v>252</v>
      </c>
      <c r="C6" s="29" t="s">
        <v>253</v>
      </c>
      <c r="D6" s="94">
        <v>2016</v>
      </c>
      <c r="E6" s="94" t="s">
        <v>250</v>
      </c>
      <c r="F6" s="94" t="s">
        <v>251</v>
      </c>
      <c r="G6" s="94"/>
      <c r="I6" s="109" t="s">
        <v>240</v>
      </c>
      <c r="J6" s="109" t="s">
        <v>241</v>
      </c>
      <c r="K6" s="109" t="s">
        <v>237</v>
      </c>
      <c r="L6" s="109" t="s">
        <v>238</v>
      </c>
      <c r="M6" s="109" t="s">
        <v>242</v>
      </c>
    </row>
    <row r="7" spans="2:13">
      <c r="B7" s="29" t="s">
        <v>254</v>
      </c>
      <c r="C7" s="29" t="s">
        <v>255</v>
      </c>
      <c r="D7" s="94">
        <v>2015</v>
      </c>
      <c r="E7" s="94" t="s">
        <v>250</v>
      </c>
      <c r="F7" s="94" t="s">
        <v>322</v>
      </c>
      <c r="G7" s="94"/>
      <c r="I7" s="94" t="s">
        <v>250</v>
      </c>
      <c r="J7" s="94" t="s">
        <v>251</v>
      </c>
      <c r="K7" s="29" t="s">
        <v>248</v>
      </c>
      <c r="L7" s="29" t="s">
        <v>249</v>
      </c>
      <c r="M7" s="94" t="s">
        <v>321</v>
      </c>
    </row>
    <row r="8" spans="2:13">
      <c r="B8" s="29" t="s">
        <v>256</v>
      </c>
      <c r="C8" s="29" t="s">
        <v>257</v>
      </c>
      <c r="D8" s="94">
        <v>2016</v>
      </c>
      <c r="E8" s="94" t="s">
        <v>258</v>
      </c>
      <c r="F8" s="94" t="s">
        <v>323</v>
      </c>
      <c r="G8" s="94"/>
      <c r="I8" s="94" t="s">
        <v>261</v>
      </c>
      <c r="J8" s="94" t="s">
        <v>324</v>
      </c>
      <c r="K8" s="29" t="s">
        <v>259</v>
      </c>
      <c r="L8" s="29" t="s">
        <v>260</v>
      </c>
      <c r="M8" s="94" t="s">
        <v>321</v>
      </c>
    </row>
    <row r="9" spans="2:13">
      <c r="B9" s="29" t="s">
        <v>259</v>
      </c>
      <c r="C9" s="29" t="s">
        <v>260</v>
      </c>
      <c r="D9" s="94">
        <v>2015</v>
      </c>
      <c r="E9" s="94" t="s">
        <v>261</v>
      </c>
      <c r="F9" s="94" t="s">
        <v>324</v>
      </c>
      <c r="G9" s="94" t="s">
        <v>321</v>
      </c>
      <c r="I9" s="94" t="s">
        <v>274</v>
      </c>
      <c r="J9" s="94" t="s">
        <v>275</v>
      </c>
      <c r="K9" s="29" t="s">
        <v>329</v>
      </c>
      <c r="L9" s="29" t="s">
        <v>273</v>
      </c>
      <c r="M9" s="94" t="s">
        <v>330</v>
      </c>
    </row>
    <row r="10" spans="2:13">
      <c r="B10" s="29" t="s">
        <v>262</v>
      </c>
      <c r="C10" s="29" t="s">
        <v>263</v>
      </c>
      <c r="D10" s="94">
        <v>2016</v>
      </c>
      <c r="E10" s="94" t="s">
        <v>261</v>
      </c>
      <c r="F10" s="94" t="s">
        <v>326</v>
      </c>
      <c r="G10" s="94"/>
      <c r="I10" s="94" t="s">
        <v>286</v>
      </c>
      <c r="J10" s="94" t="s">
        <v>288</v>
      </c>
      <c r="K10" s="29" t="s">
        <v>342</v>
      </c>
      <c r="L10" s="29" t="s">
        <v>287</v>
      </c>
      <c r="M10" s="94" t="s">
        <v>330</v>
      </c>
    </row>
    <row r="11" spans="2:13">
      <c r="B11" s="29" t="s">
        <v>264</v>
      </c>
      <c r="C11" s="29" t="s">
        <v>265</v>
      </c>
      <c r="D11" s="94">
        <v>2015</v>
      </c>
      <c r="E11" s="94" t="s">
        <v>261</v>
      </c>
      <c r="F11" s="94" t="s">
        <v>266</v>
      </c>
      <c r="G11" s="94"/>
      <c r="I11" s="94" t="s">
        <v>299</v>
      </c>
      <c r="J11" s="94" t="s">
        <v>361</v>
      </c>
      <c r="K11" s="29" t="s">
        <v>297</v>
      </c>
      <c r="L11" s="29" t="s">
        <v>298</v>
      </c>
      <c r="M11" s="94" t="s">
        <v>362</v>
      </c>
    </row>
    <row r="12" spans="2:13">
      <c r="B12" s="29" t="s">
        <v>267</v>
      </c>
      <c r="C12" s="29" t="s">
        <v>327</v>
      </c>
      <c r="D12" s="94">
        <v>2013</v>
      </c>
      <c r="E12" s="94" t="s">
        <v>268</v>
      </c>
      <c r="F12" s="94" t="s">
        <v>328</v>
      </c>
      <c r="G12" s="94"/>
      <c r="I12" s="94" t="s">
        <v>299</v>
      </c>
      <c r="J12" s="94" t="s">
        <v>361</v>
      </c>
      <c r="K12" s="29" t="s">
        <v>363</v>
      </c>
      <c r="L12" s="29" t="s">
        <v>298</v>
      </c>
      <c r="M12" s="94" t="s">
        <v>362</v>
      </c>
    </row>
    <row r="13" spans="2:13">
      <c r="B13" s="29" t="s">
        <v>269</v>
      </c>
      <c r="C13" s="29" t="s">
        <v>270</v>
      </c>
      <c r="D13" s="94">
        <v>2012</v>
      </c>
      <c r="E13" s="94" t="s">
        <v>271</v>
      </c>
      <c r="F13" s="94" t="s">
        <v>272</v>
      </c>
      <c r="G13" s="94"/>
      <c r="I13" s="94" t="s">
        <v>311</v>
      </c>
      <c r="J13" s="94" t="s">
        <v>380</v>
      </c>
      <c r="K13" s="29" t="s">
        <v>312</v>
      </c>
      <c r="L13" s="29" t="s">
        <v>313</v>
      </c>
      <c r="M13" s="94" t="s">
        <v>381</v>
      </c>
    </row>
    <row r="14" spans="2:13">
      <c r="B14" s="29" t="s">
        <v>329</v>
      </c>
      <c r="C14" s="29" t="s">
        <v>273</v>
      </c>
      <c r="D14" s="94">
        <v>2016</v>
      </c>
      <c r="E14" s="94" t="s">
        <v>274</v>
      </c>
      <c r="F14" s="94" t="s">
        <v>275</v>
      </c>
      <c r="G14" s="94" t="s">
        <v>330</v>
      </c>
      <c r="I14" s="94" t="s">
        <v>316</v>
      </c>
      <c r="J14" s="94" t="s">
        <v>382</v>
      </c>
      <c r="K14" s="29" t="s">
        <v>314</v>
      </c>
      <c r="L14" s="29" t="s">
        <v>315</v>
      </c>
      <c r="M14" s="94" t="s">
        <v>381</v>
      </c>
    </row>
    <row r="15" spans="2:13">
      <c r="B15" s="29" t="s">
        <v>276</v>
      </c>
      <c r="C15" s="29" t="s">
        <v>277</v>
      </c>
      <c r="D15" s="94">
        <v>2016</v>
      </c>
      <c r="E15" s="94" t="s">
        <v>274</v>
      </c>
      <c r="F15" s="94" t="s">
        <v>331</v>
      </c>
      <c r="G15" s="94"/>
    </row>
    <row r="16" spans="2:13">
      <c r="B16" s="29" t="s">
        <v>278</v>
      </c>
      <c r="C16" s="29" t="s">
        <v>279</v>
      </c>
      <c r="D16" s="94">
        <v>2014</v>
      </c>
      <c r="E16" s="94" t="s">
        <v>280</v>
      </c>
      <c r="F16" s="94" t="s">
        <v>332</v>
      </c>
      <c r="G16" s="94"/>
    </row>
    <row r="17" spans="2:7">
      <c r="B17" s="29" t="s">
        <v>281</v>
      </c>
      <c r="C17" s="29" t="s">
        <v>282</v>
      </c>
      <c r="D17" s="94">
        <v>2015</v>
      </c>
      <c r="E17" s="94" t="s">
        <v>280</v>
      </c>
      <c r="F17" s="94" t="s">
        <v>333</v>
      </c>
      <c r="G17" s="94"/>
    </row>
    <row r="18" spans="2:7">
      <c r="B18" s="29" t="s">
        <v>334</v>
      </c>
      <c r="C18" s="29" t="s">
        <v>335</v>
      </c>
      <c r="D18" s="94">
        <v>2016</v>
      </c>
      <c r="E18" s="94" t="s">
        <v>283</v>
      </c>
      <c r="F18" s="94" t="s">
        <v>272</v>
      </c>
      <c r="G18" s="94"/>
    </row>
    <row r="19" spans="2:7">
      <c r="B19" s="29" t="s">
        <v>337</v>
      </c>
      <c r="C19" s="29" t="s">
        <v>284</v>
      </c>
      <c r="D19" s="94">
        <v>2016</v>
      </c>
      <c r="E19" s="94" t="s">
        <v>285</v>
      </c>
      <c r="F19" s="94" t="s">
        <v>338</v>
      </c>
      <c r="G19" s="94"/>
    </row>
    <row r="20" spans="2:7">
      <c r="B20" s="29" t="s">
        <v>339</v>
      </c>
      <c r="C20" s="29" t="s">
        <v>340</v>
      </c>
      <c r="D20" s="94">
        <v>2015</v>
      </c>
      <c r="E20" s="94" t="s">
        <v>286</v>
      </c>
      <c r="F20" s="94" t="s">
        <v>341</v>
      </c>
      <c r="G20" s="94"/>
    </row>
    <row r="21" spans="2:7">
      <c r="B21" s="29" t="s">
        <v>342</v>
      </c>
      <c r="C21" s="29" t="s">
        <v>287</v>
      </c>
      <c r="D21" s="94">
        <v>2015</v>
      </c>
      <c r="E21" s="94" t="s">
        <v>286</v>
      </c>
      <c r="F21" s="94" t="s">
        <v>288</v>
      </c>
      <c r="G21" s="94" t="s">
        <v>330</v>
      </c>
    </row>
    <row r="22" spans="2:7">
      <c r="B22" s="29" t="s">
        <v>344</v>
      </c>
      <c r="C22" s="29" t="s">
        <v>345</v>
      </c>
      <c r="D22" s="94">
        <v>2014</v>
      </c>
      <c r="E22" s="94" t="s">
        <v>286</v>
      </c>
      <c r="F22" s="94" t="s">
        <v>346</v>
      </c>
      <c r="G22" s="94"/>
    </row>
    <row r="23" spans="2:7">
      <c r="B23" s="29" t="s">
        <v>347</v>
      </c>
      <c r="C23" s="29" t="s">
        <v>348</v>
      </c>
      <c r="D23" s="94">
        <v>2016</v>
      </c>
      <c r="E23" s="94" t="s">
        <v>289</v>
      </c>
      <c r="F23" s="94" t="s">
        <v>349</v>
      </c>
      <c r="G23" s="94"/>
    </row>
    <row r="24" spans="2:7">
      <c r="B24" s="29" t="s">
        <v>350</v>
      </c>
      <c r="C24" s="29" t="s">
        <v>351</v>
      </c>
      <c r="D24" s="94">
        <v>2016</v>
      </c>
      <c r="E24" s="94" t="s">
        <v>290</v>
      </c>
      <c r="F24" s="94" t="s">
        <v>352</v>
      </c>
      <c r="G24" s="94"/>
    </row>
    <row r="25" spans="2:7">
      <c r="B25" s="29" t="s">
        <v>291</v>
      </c>
      <c r="C25" s="29" t="s">
        <v>353</v>
      </c>
      <c r="D25" s="94">
        <v>2013</v>
      </c>
      <c r="E25" s="94" t="s">
        <v>292</v>
      </c>
      <c r="F25" s="94" t="s">
        <v>354</v>
      </c>
      <c r="G25" s="94"/>
    </row>
    <row r="26" spans="2:7">
      <c r="B26" s="29" t="s">
        <v>355</v>
      </c>
      <c r="C26" s="29" t="s">
        <v>293</v>
      </c>
      <c r="D26" s="94">
        <v>2014</v>
      </c>
      <c r="E26" s="94" t="s">
        <v>292</v>
      </c>
      <c r="F26" s="94" t="s">
        <v>354</v>
      </c>
      <c r="G26" s="94"/>
    </row>
    <row r="27" spans="2:7">
      <c r="B27" s="29" t="s">
        <v>356</v>
      </c>
      <c r="C27" s="29" t="s">
        <v>357</v>
      </c>
      <c r="D27" s="94">
        <v>2016</v>
      </c>
      <c r="E27" s="94" t="s">
        <v>292</v>
      </c>
      <c r="F27" s="94" t="s">
        <v>358</v>
      </c>
      <c r="G27" s="94"/>
    </row>
    <row r="28" spans="2:7">
      <c r="B28" s="29" t="s">
        <v>359</v>
      </c>
      <c r="C28" s="29" t="s">
        <v>360</v>
      </c>
      <c r="D28" s="94">
        <v>2015</v>
      </c>
      <c r="E28" s="94" t="s">
        <v>294</v>
      </c>
      <c r="F28" s="94" t="s">
        <v>349</v>
      </c>
      <c r="G28" s="94"/>
    </row>
    <row r="29" spans="2:7">
      <c r="B29" s="29" t="s">
        <v>295</v>
      </c>
      <c r="C29" s="29" t="s">
        <v>296</v>
      </c>
      <c r="D29" s="94">
        <v>2016</v>
      </c>
      <c r="E29" s="94" t="s">
        <v>294</v>
      </c>
      <c r="F29" s="94" t="s">
        <v>331</v>
      </c>
      <c r="G29" s="94"/>
    </row>
    <row r="30" spans="2:7">
      <c r="B30" s="29" t="s">
        <v>297</v>
      </c>
      <c r="C30" s="29" t="s">
        <v>298</v>
      </c>
      <c r="D30" s="94">
        <v>2012</v>
      </c>
      <c r="E30" s="94" t="s">
        <v>299</v>
      </c>
      <c r="F30" s="94" t="s">
        <v>361</v>
      </c>
      <c r="G30" s="94" t="s">
        <v>362</v>
      </c>
    </row>
    <row r="31" spans="2:7">
      <c r="B31" s="29" t="s">
        <v>363</v>
      </c>
      <c r="C31" s="29" t="s">
        <v>298</v>
      </c>
      <c r="D31" s="94">
        <v>2009</v>
      </c>
      <c r="E31" s="94" t="s">
        <v>299</v>
      </c>
      <c r="F31" s="94" t="s">
        <v>361</v>
      </c>
      <c r="G31" s="94" t="s">
        <v>362</v>
      </c>
    </row>
    <row r="32" spans="2:7">
      <c r="B32" s="29" t="s">
        <v>300</v>
      </c>
      <c r="C32" s="29" t="s">
        <v>301</v>
      </c>
      <c r="D32" s="94">
        <v>2015</v>
      </c>
      <c r="E32" s="94" t="s">
        <v>302</v>
      </c>
      <c r="F32" s="94" t="s">
        <v>365</v>
      </c>
      <c r="G32" s="94"/>
    </row>
    <row r="33" spans="2:7">
      <c r="B33" s="29" t="s">
        <v>366</v>
      </c>
      <c r="C33" s="29" t="s">
        <v>303</v>
      </c>
      <c r="D33" s="94">
        <v>2015</v>
      </c>
      <c r="E33" s="94" t="s">
        <v>302</v>
      </c>
      <c r="F33" s="94" t="s">
        <v>367</v>
      </c>
      <c r="G33" s="94"/>
    </row>
    <row r="34" spans="2:7">
      <c r="B34" s="29" t="s">
        <v>368</v>
      </c>
      <c r="C34" s="29" t="s">
        <v>304</v>
      </c>
      <c r="D34" s="94">
        <v>2015</v>
      </c>
      <c r="E34" s="94" t="s">
        <v>302</v>
      </c>
      <c r="F34" s="94" t="s">
        <v>367</v>
      </c>
      <c r="G34" s="94"/>
    </row>
    <row r="35" spans="2:7">
      <c r="B35" s="29" t="s">
        <v>369</v>
      </c>
      <c r="C35" s="29" t="s">
        <v>305</v>
      </c>
      <c r="D35" s="94">
        <v>2015</v>
      </c>
      <c r="E35" s="94" t="s">
        <v>302</v>
      </c>
      <c r="F35" s="94" t="s">
        <v>370</v>
      </c>
      <c r="G35" s="94"/>
    </row>
    <row r="36" spans="2:7">
      <c r="B36" s="29" t="s">
        <v>306</v>
      </c>
      <c r="C36" s="29" t="s">
        <v>307</v>
      </c>
      <c r="D36" s="94">
        <v>2016</v>
      </c>
      <c r="E36" s="94" t="s">
        <v>302</v>
      </c>
      <c r="F36" s="94" t="s">
        <v>371</v>
      </c>
      <c r="G36" s="94"/>
    </row>
    <row r="37" spans="2:7">
      <c r="B37" s="29" t="s">
        <v>308</v>
      </c>
      <c r="C37" s="29" t="s">
        <v>309</v>
      </c>
      <c r="D37" s="94">
        <v>2016</v>
      </c>
      <c r="E37" s="94" t="s">
        <v>302</v>
      </c>
      <c r="F37" s="94" t="s">
        <v>371</v>
      </c>
      <c r="G37" s="94"/>
    </row>
    <row r="38" spans="2:7">
      <c r="B38" s="29" t="s">
        <v>372</v>
      </c>
      <c r="C38" s="29" t="s">
        <v>373</v>
      </c>
      <c r="D38" s="94">
        <v>2012</v>
      </c>
      <c r="E38" s="94" t="s">
        <v>302</v>
      </c>
      <c r="F38" s="94" t="s">
        <v>374</v>
      </c>
      <c r="G38" s="94"/>
    </row>
    <row r="39" spans="2:7">
      <c r="B39" s="29" t="s">
        <v>375</v>
      </c>
      <c r="C39" s="29" t="s">
        <v>310</v>
      </c>
      <c r="D39" s="94">
        <v>2011</v>
      </c>
      <c r="E39" s="94" t="s">
        <v>302</v>
      </c>
      <c r="F39" s="94" t="s">
        <v>376</v>
      </c>
      <c r="G39" s="94" t="s">
        <v>377</v>
      </c>
    </row>
    <row r="40" spans="2:7">
      <c r="B40" s="29" t="s">
        <v>378</v>
      </c>
      <c r="C40" s="29" t="s">
        <v>379</v>
      </c>
      <c r="D40" s="94">
        <v>2013</v>
      </c>
      <c r="E40" s="94" t="s">
        <v>311</v>
      </c>
      <c r="F40" s="94" t="s">
        <v>376</v>
      </c>
      <c r="G40" s="94"/>
    </row>
    <row r="41" spans="2:7">
      <c r="B41" s="29" t="s">
        <v>312</v>
      </c>
      <c r="C41" s="29" t="s">
        <v>313</v>
      </c>
      <c r="D41" s="94">
        <v>2014</v>
      </c>
      <c r="E41" s="94" t="s">
        <v>311</v>
      </c>
      <c r="F41" s="94" t="s">
        <v>380</v>
      </c>
      <c r="G41" s="94" t="s">
        <v>381</v>
      </c>
    </row>
    <row r="42" spans="2:7">
      <c r="B42" s="29" t="s">
        <v>314</v>
      </c>
      <c r="C42" s="29" t="s">
        <v>315</v>
      </c>
      <c r="D42" s="94">
        <v>2011</v>
      </c>
      <c r="E42" s="94" t="s">
        <v>316</v>
      </c>
      <c r="F42" s="94" t="s">
        <v>382</v>
      </c>
      <c r="G42" s="94" t="s">
        <v>381</v>
      </c>
    </row>
    <row r="43" spans="2:7">
      <c r="B43" s="29" t="s">
        <v>384</v>
      </c>
      <c r="C43" s="29" t="s">
        <v>385</v>
      </c>
      <c r="D43" s="94">
        <v>2014</v>
      </c>
      <c r="E43" s="94" t="s">
        <v>317</v>
      </c>
      <c r="F43" s="94" t="s">
        <v>386</v>
      </c>
      <c r="G43" s="9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2:M43"/>
  <sheetViews>
    <sheetView topLeftCell="C2" workbookViewId="0">
      <selection activeCell="K25" sqref="K25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>
      <c r="B2" s="109" t="s">
        <v>237</v>
      </c>
      <c r="C2" s="109" t="s">
        <v>238</v>
      </c>
      <c r="D2" s="109" t="s">
        <v>239</v>
      </c>
      <c r="E2" s="109" t="s">
        <v>240</v>
      </c>
      <c r="F2" s="109" t="s">
        <v>241</v>
      </c>
      <c r="G2" s="109" t="s">
        <v>242</v>
      </c>
      <c r="I2" s="202" t="s">
        <v>1015</v>
      </c>
    </row>
    <row r="3" spans="2:13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  <c r="I3" t="b">
        <f>AND(NOT(ISBLANK(G3)),G3&lt;&gt;"품절도서")</f>
        <v>0</v>
      </c>
    </row>
    <row r="4" spans="2:13">
      <c r="B4" s="29" t="s">
        <v>246</v>
      </c>
      <c r="C4" s="29" t="s">
        <v>247</v>
      </c>
      <c r="D4" s="94">
        <v>2015</v>
      </c>
      <c r="E4" s="94" t="s">
        <v>245</v>
      </c>
      <c r="F4" s="94" t="s">
        <v>319</v>
      </c>
      <c r="G4" s="94"/>
    </row>
    <row r="5" spans="2:13">
      <c r="B5" s="29" t="s">
        <v>248</v>
      </c>
      <c r="C5" s="29" t="s">
        <v>249</v>
      </c>
      <c r="D5" s="94">
        <v>2016</v>
      </c>
      <c r="E5" s="94" t="s">
        <v>250</v>
      </c>
      <c r="F5" s="94" t="s">
        <v>320</v>
      </c>
      <c r="G5" s="94" t="s">
        <v>321</v>
      </c>
    </row>
    <row r="6" spans="2:13">
      <c r="B6" s="29" t="s">
        <v>252</v>
      </c>
      <c r="C6" s="29" t="s">
        <v>253</v>
      </c>
      <c r="D6" s="94">
        <v>2016</v>
      </c>
      <c r="E6" s="94" t="s">
        <v>250</v>
      </c>
      <c r="F6" s="94" t="s">
        <v>251</v>
      </c>
      <c r="G6" s="94"/>
      <c r="I6" t="s">
        <v>1020</v>
      </c>
      <c r="J6" s="203" t="s">
        <v>1021</v>
      </c>
      <c r="K6" s="203" t="s">
        <v>1022</v>
      </c>
      <c r="L6" s="203" t="s">
        <v>1023</v>
      </c>
      <c r="M6" s="203" t="s">
        <v>1024</v>
      </c>
    </row>
    <row r="7" spans="2:13">
      <c r="B7" s="29" t="s">
        <v>254</v>
      </c>
      <c r="C7" s="29" t="s">
        <v>255</v>
      </c>
      <c r="D7" s="94">
        <v>2015</v>
      </c>
      <c r="E7" s="94" t="s">
        <v>250</v>
      </c>
      <c r="F7" s="94" t="s">
        <v>322</v>
      </c>
      <c r="G7" s="94"/>
      <c r="I7" s="94" t="s">
        <v>250</v>
      </c>
      <c r="J7" s="94" t="s">
        <v>251</v>
      </c>
      <c r="K7" s="29" t="s">
        <v>248</v>
      </c>
      <c r="L7" s="29" t="s">
        <v>249</v>
      </c>
      <c r="M7" s="94" t="s">
        <v>321</v>
      </c>
    </row>
    <row r="8" spans="2:13">
      <c r="B8" s="29" t="s">
        <v>256</v>
      </c>
      <c r="C8" s="29" t="s">
        <v>257</v>
      </c>
      <c r="D8" s="94">
        <v>2016</v>
      </c>
      <c r="E8" s="94" t="s">
        <v>258</v>
      </c>
      <c r="F8" s="94" t="s">
        <v>323</v>
      </c>
      <c r="G8" s="94"/>
      <c r="I8" s="94" t="s">
        <v>261</v>
      </c>
      <c r="J8" s="94" t="s">
        <v>324</v>
      </c>
      <c r="K8" s="29" t="s">
        <v>259</v>
      </c>
      <c r="L8" s="29" t="s">
        <v>260</v>
      </c>
      <c r="M8" s="94" t="s">
        <v>321</v>
      </c>
    </row>
    <row r="9" spans="2:13">
      <c r="B9" s="29" t="s">
        <v>259</v>
      </c>
      <c r="C9" s="29" t="s">
        <v>260</v>
      </c>
      <c r="D9" s="94">
        <v>2015</v>
      </c>
      <c r="E9" s="94" t="s">
        <v>261</v>
      </c>
      <c r="F9" s="94" t="s">
        <v>324</v>
      </c>
      <c r="G9" s="94" t="s">
        <v>325</v>
      </c>
      <c r="I9" s="94" t="s">
        <v>274</v>
      </c>
      <c r="J9" s="94" t="s">
        <v>275</v>
      </c>
      <c r="K9" s="29" t="s">
        <v>329</v>
      </c>
      <c r="L9" s="29" t="s">
        <v>273</v>
      </c>
      <c r="M9" s="94" t="s">
        <v>330</v>
      </c>
    </row>
    <row r="10" spans="2:13">
      <c r="B10" s="29" t="s">
        <v>262</v>
      </c>
      <c r="C10" s="29" t="s">
        <v>263</v>
      </c>
      <c r="D10" s="94">
        <v>2016</v>
      </c>
      <c r="E10" s="94" t="s">
        <v>261</v>
      </c>
      <c r="F10" s="94" t="s">
        <v>326</v>
      </c>
      <c r="G10" s="94"/>
      <c r="I10" s="94" t="s">
        <v>286</v>
      </c>
      <c r="J10" s="94" t="s">
        <v>288</v>
      </c>
      <c r="K10" s="29" t="s">
        <v>342</v>
      </c>
      <c r="L10" s="29" t="s">
        <v>287</v>
      </c>
      <c r="M10" s="94" t="s">
        <v>330</v>
      </c>
    </row>
    <row r="11" spans="2:13">
      <c r="B11" s="29" t="s">
        <v>264</v>
      </c>
      <c r="C11" s="29" t="s">
        <v>265</v>
      </c>
      <c r="D11" s="94">
        <v>2015</v>
      </c>
      <c r="E11" s="94" t="s">
        <v>261</v>
      </c>
      <c r="F11" s="94" t="s">
        <v>266</v>
      </c>
      <c r="G11" s="94"/>
      <c r="I11" s="94" t="s">
        <v>299</v>
      </c>
      <c r="J11" s="94" t="s">
        <v>361</v>
      </c>
      <c r="K11" s="29" t="s">
        <v>297</v>
      </c>
      <c r="L11" s="29" t="s">
        <v>298</v>
      </c>
      <c r="M11" s="94" t="s">
        <v>362</v>
      </c>
    </row>
    <row r="12" spans="2:13">
      <c r="B12" s="29" t="s">
        <v>267</v>
      </c>
      <c r="C12" s="29" t="s">
        <v>327</v>
      </c>
      <c r="D12" s="94">
        <v>2013</v>
      </c>
      <c r="E12" s="94" t="s">
        <v>268</v>
      </c>
      <c r="F12" s="94" t="s">
        <v>328</v>
      </c>
      <c r="G12" s="94"/>
      <c r="I12" s="94" t="s">
        <v>299</v>
      </c>
      <c r="J12" s="94" t="s">
        <v>361</v>
      </c>
      <c r="K12" s="29" t="s">
        <v>363</v>
      </c>
      <c r="L12" s="29" t="s">
        <v>298</v>
      </c>
      <c r="M12" s="94" t="s">
        <v>362</v>
      </c>
    </row>
    <row r="13" spans="2:13">
      <c r="B13" s="29" t="s">
        <v>269</v>
      </c>
      <c r="C13" s="29" t="s">
        <v>270</v>
      </c>
      <c r="D13" s="94">
        <v>2012</v>
      </c>
      <c r="E13" s="94" t="s">
        <v>271</v>
      </c>
      <c r="F13" s="94" t="s">
        <v>272</v>
      </c>
      <c r="G13" s="94"/>
      <c r="I13" s="94" t="s">
        <v>311</v>
      </c>
      <c r="J13" s="94" t="s">
        <v>380</v>
      </c>
      <c r="K13" s="29" t="s">
        <v>312</v>
      </c>
      <c r="L13" s="29" t="s">
        <v>313</v>
      </c>
      <c r="M13" s="94" t="s">
        <v>381</v>
      </c>
    </row>
    <row r="14" spans="2:13">
      <c r="B14" s="29" t="s">
        <v>329</v>
      </c>
      <c r="C14" s="29" t="s">
        <v>273</v>
      </c>
      <c r="D14" s="94">
        <v>2016</v>
      </c>
      <c r="E14" s="94" t="s">
        <v>274</v>
      </c>
      <c r="F14" s="94" t="s">
        <v>275</v>
      </c>
      <c r="G14" s="94" t="s">
        <v>330</v>
      </c>
      <c r="I14" s="94" t="s">
        <v>316</v>
      </c>
      <c r="J14" s="94" t="s">
        <v>382</v>
      </c>
      <c r="K14" s="29" t="s">
        <v>314</v>
      </c>
      <c r="L14" s="29" t="s">
        <v>315</v>
      </c>
      <c r="M14" s="94" t="s">
        <v>381</v>
      </c>
    </row>
    <row r="15" spans="2:13">
      <c r="B15" s="29" t="s">
        <v>276</v>
      </c>
      <c r="C15" s="29" t="s">
        <v>277</v>
      </c>
      <c r="D15" s="94">
        <v>2016</v>
      </c>
      <c r="E15" s="94" t="s">
        <v>274</v>
      </c>
      <c r="F15" s="94" t="s">
        <v>331</v>
      </c>
      <c r="G15" s="94"/>
    </row>
    <row r="16" spans="2:13">
      <c r="B16" s="29" t="s">
        <v>278</v>
      </c>
      <c r="C16" s="29" t="s">
        <v>279</v>
      </c>
      <c r="D16" s="94">
        <v>2014</v>
      </c>
      <c r="E16" s="94" t="s">
        <v>280</v>
      </c>
      <c r="F16" s="94" t="s">
        <v>332</v>
      </c>
      <c r="G16" s="94"/>
    </row>
    <row r="17" spans="2:7">
      <c r="B17" s="29" t="s">
        <v>281</v>
      </c>
      <c r="C17" s="29" t="s">
        <v>282</v>
      </c>
      <c r="D17" s="94">
        <v>2015</v>
      </c>
      <c r="E17" s="94" t="s">
        <v>280</v>
      </c>
      <c r="F17" s="94" t="s">
        <v>333</v>
      </c>
      <c r="G17" s="94"/>
    </row>
    <row r="18" spans="2:7">
      <c r="B18" s="29" t="s">
        <v>334</v>
      </c>
      <c r="C18" s="29" t="s">
        <v>335</v>
      </c>
      <c r="D18" s="94">
        <v>2016</v>
      </c>
      <c r="E18" s="94" t="s">
        <v>283</v>
      </c>
      <c r="F18" s="94" t="s">
        <v>336</v>
      </c>
      <c r="G18" s="94"/>
    </row>
    <row r="19" spans="2:7">
      <c r="B19" s="29" t="s">
        <v>337</v>
      </c>
      <c r="C19" s="29" t="s">
        <v>284</v>
      </c>
      <c r="D19" s="94">
        <v>2016</v>
      </c>
      <c r="E19" s="94" t="s">
        <v>285</v>
      </c>
      <c r="F19" s="94" t="s">
        <v>338</v>
      </c>
      <c r="G19" s="94"/>
    </row>
    <row r="20" spans="2:7">
      <c r="B20" s="29" t="s">
        <v>339</v>
      </c>
      <c r="C20" s="29" t="s">
        <v>340</v>
      </c>
      <c r="D20" s="94">
        <v>2015</v>
      </c>
      <c r="E20" s="94" t="s">
        <v>286</v>
      </c>
      <c r="F20" s="94" t="s">
        <v>341</v>
      </c>
      <c r="G20" s="94"/>
    </row>
    <row r="21" spans="2:7">
      <c r="B21" s="29" t="s">
        <v>342</v>
      </c>
      <c r="C21" s="29" t="s">
        <v>287</v>
      </c>
      <c r="D21" s="94">
        <v>2015</v>
      </c>
      <c r="E21" s="94" t="s">
        <v>286</v>
      </c>
      <c r="F21" s="94" t="s">
        <v>288</v>
      </c>
      <c r="G21" s="94" t="s">
        <v>343</v>
      </c>
    </row>
    <row r="22" spans="2:7">
      <c r="B22" s="29" t="s">
        <v>344</v>
      </c>
      <c r="C22" s="29" t="s">
        <v>345</v>
      </c>
      <c r="D22" s="94">
        <v>2014</v>
      </c>
      <c r="E22" s="94" t="s">
        <v>286</v>
      </c>
      <c r="F22" s="94" t="s">
        <v>346</v>
      </c>
      <c r="G22" s="94"/>
    </row>
    <row r="23" spans="2:7">
      <c r="B23" s="29" t="s">
        <v>347</v>
      </c>
      <c r="C23" s="29" t="s">
        <v>348</v>
      </c>
      <c r="D23" s="94">
        <v>2016</v>
      </c>
      <c r="E23" s="94" t="s">
        <v>289</v>
      </c>
      <c r="F23" s="94" t="s">
        <v>349</v>
      </c>
      <c r="G23" s="94"/>
    </row>
    <row r="24" spans="2:7">
      <c r="B24" s="29" t="s">
        <v>350</v>
      </c>
      <c r="C24" s="29" t="s">
        <v>351</v>
      </c>
      <c r="D24" s="94">
        <v>2016</v>
      </c>
      <c r="E24" s="94" t="s">
        <v>290</v>
      </c>
      <c r="F24" s="94" t="s">
        <v>352</v>
      </c>
      <c r="G24" s="94"/>
    </row>
    <row r="25" spans="2:7">
      <c r="B25" s="29" t="s">
        <v>291</v>
      </c>
      <c r="C25" s="29" t="s">
        <v>353</v>
      </c>
      <c r="D25" s="94">
        <v>2013</v>
      </c>
      <c r="E25" s="94" t="s">
        <v>292</v>
      </c>
      <c r="F25" s="94" t="s">
        <v>354</v>
      </c>
      <c r="G25" s="94"/>
    </row>
    <row r="26" spans="2:7">
      <c r="B26" s="29" t="s">
        <v>355</v>
      </c>
      <c r="C26" s="29" t="s">
        <v>293</v>
      </c>
      <c r="D26" s="94">
        <v>2014</v>
      </c>
      <c r="E26" s="94" t="s">
        <v>292</v>
      </c>
      <c r="F26" s="94" t="s">
        <v>354</v>
      </c>
      <c r="G26" s="94"/>
    </row>
    <row r="27" spans="2:7">
      <c r="B27" s="29" t="s">
        <v>356</v>
      </c>
      <c r="C27" s="29" t="s">
        <v>357</v>
      </c>
      <c r="D27" s="94">
        <v>2016</v>
      </c>
      <c r="E27" s="94" t="s">
        <v>292</v>
      </c>
      <c r="F27" s="94" t="s">
        <v>358</v>
      </c>
      <c r="G27" s="94"/>
    </row>
    <row r="28" spans="2:7">
      <c r="B28" s="29" t="s">
        <v>359</v>
      </c>
      <c r="C28" s="29" t="s">
        <v>360</v>
      </c>
      <c r="D28" s="94">
        <v>2015</v>
      </c>
      <c r="E28" s="94" t="s">
        <v>294</v>
      </c>
      <c r="F28" s="94" t="s">
        <v>349</v>
      </c>
      <c r="G28" s="94"/>
    </row>
    <row r="29" spans="2:7">
      <c r="B29" s="29" t="s">
        <v>295</v>
      </c>
      <c r="C29" s="29" t="s">
        <v>296</v>
      </c>
      <c r="D29" s="94">
        <v>2016</v>
      </c>
      <c r="E29" s="94" t="s">
        <v>294</v>
      </c>
      <c r="F29" s="94" t="s">
        <v>331</v>
      </c>
      <c r="G29" s="94"/>
    </row>
    <row r="30" spans="2:7">
      <c r="B30" s="29" t="s">
        <v>297</v>
      </c>
      <c r="C30" s="29" t="s">
        <v>298</v>
      </c>
      <c r="D30" s="94">
        <v>2012</v>
      </c>
      <c r="E30" s="94" t="s">
        <v>299</v>
      </c>
      <c r="F30" s="94" t="s">
        <v>361</v>
      </c>
      <c r="G30" s="94" t="s">
        <v>362</v>
      </c>
    </row>
    <row r="31" spans="2:7">
      <c r="B31" s="29" t="s">
        <v>363</v>
      </c>
      <c r="C31" s="29" t="s">
        <v>298</v>
      </c>
      <c r="D31" s="94">
        <v>2009</v>
      </c>
      <c r="E31" s="94" t="s">
        <v>299</v>
      </c>
      <c r="F31" s="94" t="s">
        <v>364</v>
      </c>
      <c r="G31" s="94" t="s">
        <v>362</v>
      </c>
    </row>
    <row r="32" spans="2:7">
      <c r="B32" s="29" t="s">
        <v>300</v>
      </c>
      <c r="C32" s="29" t="s">
        <v>301</v>
      </c>
      <c r="D32" s="94">
        <v>2015</v>
      </c>
      <c r="E32" s="94" t="s">
        <v>302</v>
      </c>
      <c r="F32" s="94" t="s">
        <v>365</v>
      </c>
      <c r="G32" s="94"/>
    </row>
    <row r="33" spans="2:7">
      <c r="B33" s="29" t="s">
        <v>366</v>
      </c>
      <c r="C33" s="29" t="s">
        <v>303</v>
      </c>
      <c r="D33" s="94">
        <v>2015</v>
      </c>
      <c r="E33" s="94" t="s">
        <v>302</v>
      </c>
      <c r="F33" s="94" t="s">
        <v>367</v>
      </c>
      <c r="G33" s="94"/>
    </row>
    <row r="34" spans="2:7">
      <c r="B34" s="29" t="s">
        <v>368</v>
      </c>
      <c r="C34" s="29" t="s">
        <v>304</v>
      </c>
      <c r="D34" s="94">
        <v>2015</v>
      </c>
      <c r="E34" s="94" t="s">
        <v>302</v>
      </c>
      <c r="F34" s="94" t="s">
        <v>367</v>
      </c>
      <c r="G34" s="94"/>
    </row>
    <row r="35" spans="2:7">
      <c r="B35" s="29" t="s">
        <v>369</v>
      </c>
      <c r="C35" s="29" t="s">
        <v>305</v>
      </c>
      <c r="D35" s="94">
        <v>2015</v>
      </c>
      <c r="E35" s="94" t="s">
        <v>302</v>
      </c>
      <c r="F35" s="94" t="s">
        <v>370</v>
      </c>
      <c r="G35" s="94"/>
    </row>
    <row r="36" spans="2:7">
      <c r="B36" s="29" t="s">
        <v>306</v>
      </c>
      <c r="C36" s="29" t="s">
        <v>307</v>
      </c>
      <c r="D36" s="94">
        <v>2016</v>
      </c>
      <c r="E36" s="94" t="s">
        <v>302</v>
      </c>
      <c r="F36" s="94" t="s">
        <v>371</v>
      </c>
      <c r="G36" s="94"/>
    </row>
    <row r="37" spans="2:7">
      <c r="B37" s="29" t="s">
        <v>308</v>
      </c>
      <c r="C37" s="29" t="s">
        <v>309</v>
      </c>
      <c r="D37" s="94">
        <v>2016</v>
      </c>
      <c r="E37" s="94" t="s">
        <v>302</v>
      </c>
      <c r="F37" s="94" t="s">
        <v>371</v>
      </c>
      <c r="G37" s="94"/>
    </row>
    <row r="38" spans="2:7">
      <c r="B38" s="29" t="s">
        <v>372</v>
      </c>
      <c r="C38" s="29" t="s">
        <v>373</v>
      </c>
      <c r="D38" s="94">
        <v>2012</v>
      </c>
      <c r="E38" s="94" t="s">
        <v>302</v>
      </c>
      <c r="F38" s="94" t="s">
        <v>374</v>
      </c>
      <c r="G38" s="94"/>
    </row>
    <row r="39" spans="2:7">
      <c r="B39" s="29" t="s">
        <v>375</v>
      </c>
      <c r="C39" s="29" t="s">
        <v>310</v>
      </c>
      <c r="D39" s="94">
        <v>2011</v>
      </c>
      <c r="E39" s="94" t="s">
        <v>302</v>
      </c>
      <c r="F39" s="94" t="s">
        <v>376</v>
      </c>
      <c r="G39" s="94" t="s">
        <v>377</v>
      </c>
    </row>
    <row r="40" spans="2:7">
      <c r="B40" s="29" t="s">
        <v>378</v>
      </c>
      <c r="C40" s="29" t="s">
        <v>379</v>
      </c>
      <c r="D40" s="94">
        <v>2013</v>
      </c>
      <c r="E40" s="94" t="s">
        <v>311</v>
      </c>
      <c r="F40" s="94" t="s">
        <v>376</v>
      </c>
      <c r="G40" s="94"/>
    </row>
    <row r="41" spans="2:7">
      <c r="B41" s="29" t="s">
        <v>312</v>
      </c>
      <c r="C41" s="29" t="s">
        <v>313</v>
      </c>
      <c r="D41" s="94">
        <v>2014</v>
      </c>
      <c r="E41" s="94" t="s">
        <v>311</v>
      </c>
      <c r="F41" s="94" t="s">
        <v>380</v>
      </c>
      <c r="G41" s="94" t="s">
        <v>381</v>
      </c>
    </row>
    <row r="42" spans="2:7">
      <c r="B42" s="29" t="s">
        <v>314</v>
      </c>
      <c r="C42" s="29" t="s">
        <v>315</v>
      </c>
      <c r="D42" s="94">
        <v>2011</v>
      </c>
      <c r="E42" s="94" t="s">
        <v>316</v>
      </c>
      <c r="F42" s="94" t="s">
        <v>382</v>
      </c>
      <c r="G42" s="94" t="s">
        <v>383</v>
      </c>
    </row>
    <row r="43" spans="2:7">
      <c r="B43" s="29" t="s">
        <v>384</v>
      </c>
      <c r="C43" s="29" t="s">
        <v>385</v>
      </c>
      <c r="D43" s="94">
        <v>2014</v>
      </c>
      <c r="E43" s="94" t="s">
        <v>317</v>
      </c>
      <c r="F43" s="94" t="s">
        <v>386</v>
      </c>
      <c r="G43" s="9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41"/>
  <sheetViews>
    <sheetView workbookViewId="0">
      <selection activeCell="K1" sqref="K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>
      <c r="B2" s="115" t="s">
        <v>413</v>
      </c>
      <c r="C2" s="115" t="s">
        <v>387</v>
      </c>
      <c r="D2" s="115" t="s">
        <v>388</v>
      </c>
      <c r="E2" s="115" t="s">
        <v>414</v>
      </c>
      <c r="F2" s="115" t="s">
        <v>415</v>
      </c>
      <c r="G2" s="115" t="s">
        <v>416</v>
      </c>
      <c r="H2" s="115" t="s">
        <v>417</v>
      </c>
      <c r="I2" s="115" t="s">
        <v>418</v>
      </c>
      <c r="J2" s="115" t="s">
        <v>419</v>
      </c>
      <c r="L2" s="201" t="s">
        <v>1010</v>
      </c>
    </row>
    <row r="3" spans="2:16">
      <c r="B3" s="114" t="s">
        <v>389</v>
      </c>
      <c r="C3" s="114" t="s">
        <v>390</v>
      </c>
      <c r="D3" s="114" t="s">
        <v>420</v>
      </c>
      <c r="E3" s="114" t="s">
        <v>391</v>
      </c>
      <c r="F3" s="114" t="s">
        <v>392</v>
      </c>
      <c r="G3" s="114" t="s">
        <v>412</v>
      </c>
      <c r="H3" s="114" t="s">
        <v>421</v>
      </c>
      <c r="I3" s="113">
        <v>612700</v>
      </c>
      <c r="J3" s="113">
        <v>306350</v>
      </c>
      <c r="L3" t="b">
        <f>OR(I3&gt;=LARGE($I$3:$I$41,3),I3&lt;=SMALL($I$3:$I$41,3))</f>
        <v>0</v>
      </c>
    </row>
    <row r="4" spans="2:16">
      <c r="B4" s="114" t="s">
        <v>389</v>
      </c>
      <c r="C4" s="114" t="s">
        <v>390</v>
      </c>
      <c r="D4" s="114" t="s">
        <v>420</v>
      </c>
      <c r="E4" s="114" t="s">
        <v>393</v>
      </c>
      <c r="F4" s="114" t="s">
        <v>394</v>
      </c>
      <c r="G4" s="114" t="s">
        <v>395</v>
      </c>
      <c r="H4" s="114" t="s">
        <v>422</v>
      </c>
      <c r="I4" s="113">
        <v>13000</v>
      </c>
      <c r="J4" s="113">
        <v>0</v>
      </c>
    </row>
    <row r="5" spans="2:16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46000</v>
      </c>
      <c r="J5" s="113">
        <v>0</v>
      </c>
      <c r="L5" s="115" t="s">
        <v>413</v>
      </c>
      <c r="M5" s="115" t="s">
        <v>414</v>
      </c>
      <c r="N5" s="115" t="s">
        <v>416</v>
      </c>
      <c r="O5" s="115" t="s">
        <v>417</v>
      </c>
      <c r="P5" s="115" t="s">
        <v>418</v>
      </c>
    </row>
    <row r="6" spans="2:16">
      <c r="B6" s="114" t="s">
        <v>389</v>
      </c>
      <c r="C6" s="114" t="s">
        <v>390</v>
      </c>
      <c r="D6" s="114" t="s">
        <v>420</v>
      </c>
      <c r="E6" s="114" t="s">
        <v>396</v>
      </c>
      <c r="F6" s="114" t="s">
        <v>397</v>
      </c>
      <c r="G6" s="114" t="s">
        <v>398</v>
      </c>
      <c r="H6" s="114" t="s">
        <v>398</v>
      </c>
      <c r="I6" s="113">
        <v>3000</v>
      </c>
      <c r="J6" s="113">
        <v>0</v>
      </c>
      <c r="L6" s="114" t="s">
        <v>389</v>
      </c>
      <c r="M6" s="114" t="s">
        <v>396</v>
      </c>
      <c r="N6" s="114" t="s">
        <v>398</v>
      </c>
      <c r="O6" s="114" t="s">
        <v>398</v>
      </c>
      <c r="P6" s="113">
        <v>3000</v>
      </c>
    </row>
    <row r="7" spans="2:16">
      <c r="B7" s="114" t="s">
        <v>389</v>
      </c>
      <c r="C7" s="114" t="s">
        <v>390</v>
      </c>
      <c r="D7" s="114" t="s">
        <v>420</v>
      </c>
      <c r="E7" s="114" t="s">
        <v>393</v>
      </c>
      <c r="F7" s="114" t="s">
        <v>397</v>
      </c>
      <c r="G7" s="114" t="s">
        <v>395</v>
      </c>
      <c r="H7" s="114" t="s">
        <v>422</v>
      </c>
      <c r="I7" s="113">
        <v>536790</v>
      </c>
      <c r="J7" s="113">
        <v>0</v>
      </c>
      <c r="L7" s="114" t="s">
        <v>405</v>
      </c>
      <c r="M7" s="114" t="s">
        <v>407</v>
      </c>
      <c r="N7" s="114" t="s">
        <v>408</v>
      </c>
      <c r="O7" s="114" t="s">
        <v>428</v>
      </c>
      <c r="P7" s="113">
        <v>4000</v>
      </c>
    </row>
    <row r="8" spans="2:16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1738200</v>
      </c>
      <c r="J8" s="113">
        <v>0</v>
      </c>
      <c r="L8" s="114" t="s">
        <v>409</v>
      </c>
      <c r="M8" s="114" t="s">
        <v>393</v>
      </c>
      <c r="N8" s="114" t="s">
        <v>395</v>
      </c>
      <c r="O8" s="114" t="s">
        <v>422</v>
      </c>
      <c r="P8" s="113">
        <v>2638488</v>
      </c>
    </row>
    <row r="9" spans="2:16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399</v>
      </c>
      <c r="G9" s="114" t="s">
        <v>395</v>
      </c>
      <c r="H9" s="114" t="s">
        <v>422</v>
      </c>
      <c r="I9" s="113">
        <v>23520</v>
      </c>
      <c r="J9" s="113">
        <v>0</v>
      </c>
      <c r="L9" s="114" t="s">
        <v>409</v>
      </c>
      <c r="M9" s="114" t="s">
        <v>393</v>
      </c>
      <c r="N9" s="114" t="s">
        <v>411</v>
      </c>
      <c r="O9" s="114" t="s">
        <v>429</v>
      </c>
      <c r="P9" s="113">
        <v>10725504</v>
      </c>
    </row>
    <row r="10" spans="2:16">
      <c r="B10" s="114" t="s">
        <v>389</v>
      </c>
      <c r="C10" s="114" t="s">
        <v>390</v>
      </c>
      <c r="D10" s="114" t="s">
        <v>420</v>
      </c>
      <c r="E10" s="114" t="s">
        <v>391</v>
      </c>
      <c r="F10" s="114" t="s">
        <v>392</v>
      </c>
      <c r="G10" s="114" t="s">
        <v>400</v>
      </c>
      <c r="H10" s="114" t="s">
        <v>423</v>
      </c>
      <c r="I10" s="113">
        <v>58600</v>
      </c>
      <c r="J10" s="113">
        <v>29300</v>
      </c>
      <c r="L10" s="114" t="s">
        <v>409</v>
      </c>
      <c r="M10" s="114" t="s">
        <v>393</v>
      </c>
      <c r="N10" s="114" t="s">
        <v>411</v>
      </c>
      <c r="O10" s="114" t="s">
        <v>429</v>
      </c>
      <c r="P10" s="113">
        <v>12127516</v>
      </c>
    </row>
    <row r="11" spans="2:16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117840</v>
      </c>
      <c r="J11" s="113">
        <v>58920</v>
      </c>
      <c r="L11" s="114" t="s">
        <v>409</v>
      </c>
      <c r="M11" s="114" t="s">
        <v>393</v>
      </c>
      <c r="N11" s="114" t="s">
        <v>411</v>
      </c>
      <c r="O11" s="114" t="s">
        <v>429</v>
      </c>
      <c r="P11" s="113">
        <v>8000</v>
      </c>
    </row>
    <row r="12" spans="2:16">
      <c r="B12" s="114" t="s">
        <v>424</v>
      </c>
      <c r="C12" s="114" t="s">
        <v>425</v>
      </c>
      <c r="D12" s="114" t="s">
        <v>426</v>
      </c>
      <c r="E12" s="114" t="s">
        <v>401</v>
      </c>
      <c r="F12" s="114" t="s">
        <v>402</v>
      </c>
      <c r="G12" s="114" t="s">
        <v>427</v>
      </c>
      <c r="H12" s="114" t="s">
        <v>398</v>
      </c>
      <c r="I12" s="113">
        <v>220000</v>
      </c>
      <c r="J12" s="113">
        <v>0</v>
      </c>
    </row>
    <row r="13" spans="2:16">
      <c r="B13" s="114" t="s">
        <v>424</v>
      </c>
      <c r="C13" s="114" t="s">
        <v>425</v>
      </c>
      <c r="D13" s="114" t="s">
        <v>426</v>
      </c>
      <c r="E13" s="114" t="s">
        <v>391</v>
      </c>
      <c r="F13" s="114" t="s">
        <v>392</v>
      </c>
      <c r="G13" s="114" t="s">
        <v>412</v>
      </c>
      <c r="H13" s="114" t="s">
        <v>421</v>
      </c>
      <c r="I13" s="113">
        <v>44700</v>
      </c>
      <c r="J13" s="113">
        <v>35760</v>
      </c>
    </row>
    <row r="14" spans="2:16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88400</v>
      </c>
      <c r="J14" s="113">
        <v>70720</v>
      </c>
    </row>
    <row r="15" spans="2:16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400</v>
      </c>
      <c r="H15" s="114" t="s">
        <v>423</v>
      </c>
      <c r="I15" s="113">
        <v>107190</v>
      </c>
      <c r="J15" s="113">
        <v>85752</v>
      </c>
    </row>
    <row r="16" spans="2:16">
      <c r="B16" s="114" t="s">
        <v>403</v>
      </c>
      <c r="C16" s="114" t="s">
        <v>404</v>
      </c>
      <c r="D16" s="114" t="s">
        <v>420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360600</v>
      </c>
      <c r="J16" s="113">
        <v>180300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396</v>
      </c>
      <c r="F17" s="114" t="s">
        <v>397</v>
      </c>
      <c r="G17" s="114" t="s">
        <v>398</v>
      </c>
      <c r="H17" s="114" t="s">
        <v>398</v>
      </c>
      <c r="I17" s="113">
        <v>145000</v>
      </c>
      <c r="J17" s="113">
        <v>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231000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391</v>
      </c>
      <c r="F19" s="114" t="s">
        <v>392</v>
      </c>
      <c r="G19" s="114" t="s">
        <v>400</v>
      </c>
      <c r="H19" s="114" t="s">
        <v>423</v>
      </c>
      <c r="I19" s="113">
        <v>50620</v>
      </c>
      <c r="J19" s="113">
        <v>25310</v>
      </c>
    </row>
    <row r="20" spans="2:10">
      <c r="B20" s="114" t="s">
        <v>405</v>
      </c>
      <c r="C20" s="114" t="s">
        <v>406</v>
      </c>
      <c r="D20" s="114" t="s">
        <v>420</v>
      </c>
      <c r="E20" s="114" t="s">
        <v>407</v>
      </c>
      <c r="F20" s="114" t="s">
        <v>394</v>
      </c>
      <c r="G20" s="114" t="s">
        <v>408</v>
      </c>
      <c r="H20" s="114" t="s">
        <v>428</v>
      </c>
      <c r="I20" s="113">
        <v>46360</v>
      </c>
      <c r="J20" s="113">
        <v>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143040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397</v>
      </c>
      <c r="G22" s="114" t="s">
        <v>408</v>
      </c>
      <c r="H22" s="114" t="s">
        <v>428</v>
      </c>
      <c r="I22" s="113">
        <v>138660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239250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399</v>
      </c>
      <c r="G24" s="114" t="s">
        <v>408</v>
      </c>
      <c r="H24" s="114" t="s">
        <v>428</v>
      </c>
      <c r="I24" s="113">
        <v>4000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391</v>
      </c>
      <c r="F25" s="114" t="s">
        <v>392</v>
      </c>
      <c r="G25" s="114" t="s">
        <v>400</v>
      </c>
      <c r="H25" s="114" t="s">
        <v>423</v>
      </c>
      <c r="I25" s="113">
        <v>81970</v>
      </c>
      <c r="J25" s="113">
        <v>65576</v>
      </c>
    </row>
    <row r="26" spans="2:10">
      <c r="B26" s="114" t="s">
        <v>409</v>
      </c>
      <c r="C26" s="114" t="s">
        <v>410</v>
      </c>
      <c r="D26" s="114" t="s">
        <v>420</v>
      </c>
      <c r="E26" s="114" t="s">
        <v>393</v>
      </c>
      <c r="F26" s="114" t="s">
        <v>394</v>
      </c>
      <c r="G26" s="114" t="s">
        <v>411</v>
      </c>
      <c r="H26" s="114" t="s">
        <v>429</v>
      </c>
      <c r="I26" s="113">
        <v>15000</v>
      </c>
      <c r="J26" s="113">
        <v>0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395</v>
      </c>
      <c r="H27" s="114" t="s">
        <v>422</v>
      </c>
      <c r="I27" s="113">
        <v>111980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213200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401</v>
      </c>
      <c r="F29" s="114" t="s">
        <v>402</v>
      </c>
      <c r="G29" s="114" t="s">
        <v>427</v>
      </c>
      <c r="H29" s="114" t="s">
        <v>398</v>
      </c>
      <c r="I29" s="113">
        <v>110000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240000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600000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396</v>
      </c>
      <c r="F32" s="114" t="s">
        <v>397</v>
      </c>
      <c r="G32" s="114" t="s">
        <v>398</v>
      </c>
      <c r="H32" s="114" t="s">
        <v>398</v>
      </c>
      <c r="I32" s="113">
        <v>62340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213020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393</v>
      </c>
      <c r="F34" s="114" t="s">
        <v>397</v>
      </c>
      <c r="G34" s="114" t="s">
        <v>395</v>
      </c>
      <c r="H34" s="114" t="s">
        <v>422</v>
      </c>
      <c r="I34" s="113">
        <v>1925602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2638488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411</v>
      </c>
      <c r="H36" s="114" t="s">
        <v>429</v>
      </c>
      <c r="I36" s="113">
        <v>10725504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12127516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399</v>
      </c>
      <c r="G38" s="114" t="s">
        <v>411</v>
      </c>
      <c r="H38" s="114" t="s">
        <v>429</v>
      </c>
      <c r="I38" s="113">
        <v>8000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60100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391</v>
      </c>
      <c r="F40" s="114" t="s">
        <v>392</v>
      </c>
      <c r="G40" s="114" t="s">
        <v>412</v>
      </c>
      <c r="H40" s="114" t="s">
        <v>421</v>
      </c>
      <c r="I40" s="113">
        <v>59400</v>
      </c>
      <c r="J40" s="113">
        <v>47520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103400</v>
      </c>
      <c r="J41" s="113">
        <v>82720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B2:P41"/>
  <sheetViews>
    <sheetView workbookViewId="0">
      <selection activeCell="K25" sqref="K25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>
      <c r="B2" s="115" t="s">
        <v>413</v>
      </c>
      <c r="C2" s="115" t="s">
        <v>387</v>
      </c>
      <c r="D2" s="115" t="s">
        <v>388</v>
      </c>
      <c r="E2" s="115" t="s">
        <v>414</v>
      </c>
      <c r="F2" s="115" t="s">
        <v>415</v>
      </c>
      <c r="G2" s="115" t="s">
        <v>416</v>
      </c>
      <c r="H2" s="115" t="s">
        <v>417</v>
      </c>
      <c r="I2" s="115" t="s">
        <v>418</v>
      </c>
      <c r="J2" s="115" t="s">
        <v>419</v>
      </c>
      <c r="L2" s="201" t="s">
        <v>1025</v>
      </c>
    </row>
    <row r="3" spans="2:16">
      <c r="B3" s="114" t="s">
        <v>389</v>
      </c>
      <c r="C3" s="114" t="s">
        <v>390</v>
      </c>
      <c r="D3" s="114" t="s">
        <v>420</v>
      </c>
      <c r="E3" s="114" t="s">
        <v>391</v>
      </c>
      <c r="F3" s="114" t="s">
        <v>392</v>
      </c>
      <c r="G3" s="114" t="s">
        <v>412</v>
      </c>
      <c r="H3" s="114" t="s">
        <v>421</v>
      </c>
      <c r="I3" s="113">
        <v>612700</v>
      </c>
      <c r="J3" s="113">
        <v>306350</v>
      </c>
      <c r="L3" t="b">
        <f>OR(I3&gt;=LARGE($I$3:$I$41,3),I3&lt;=SMALL($I$3:$I$41,3))</f>
        <v>0</v>
      </c>
    </row>
    <row r="4" spans="2:16">
      <c r="B4" s="114" t="s">
        <v>389</v>
      </c>
      <c r="C4" s="114" t="s">
        <v>390</v>
      </c>
      <c r="D4" s="114" t="s">
        <v>420</v>
      </c>
      <c r="E4" s="114" t="s">
        <v>393</v>
      </c>
      <c r="F4" s="114" t="s">
        <v>394</v>
      </c>
      <c r="G4" s="114" t="s">
        <v>395</v>
      </c>
      <c r="H4" s="114" t="s">
        <v>422</v>
      </c>
      <c r="I4" s="113">
        <v>13000</v>
      </c>
      <c r="J4" s="113">
        <v>0</v>
      </c>
    </row>
    <row r="5" spans="2:16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46000</v>
      </c>
      <c r="J5" s="113">
        <v>0</v>
      </c>
      <c r="L5" t="s">
        <v>1026</v>
      </c>
      <c r="M5" t="s">
        <v>1027</v>
      </c>
      <c r="N5" t="s">
        <v>1028</v>
      </c>
      <c r="O5" t="s">
        <v>1029</v>
      </c>
      <c r="P5" t="s">
        <v>1030</v>
      </c>
    </row>
    <row r="6" spans="2:16">
      <c r="B6" s="114" t="s">
        <v>389</v>
      </c>
      <c r="C6" s="114" t="s">
        <v>390</v>
      </c>
      <c r="D6" s="114" t="s">
        <v>420</v>
      </c>
      <c r="E6" s="114" t="s">
        <v>396</v>
      </c>
      <c r="F6" s="114" t="s">
        <v>397</v>
      </c>
      <c r="G6" s="114" t="s">
        <v>398</v>
      </c>
      <c r="H6" s="114" t="s">
        <v>398</v>
      </c>
      <c r="I6" s="113">
        <v>3000</v>
      </c>
      <c r="J6" s="113">
        <v>0</v>
      </c>
      <c r="L6" s="114" t="s">
        <v>389</v>
      </c>
      <c r="M6" s="114" t="s">
        <v>396</v>
      </c>
      <c r="N6" s="114" t="s">
        <v>398</v>
      </c>
      <c r="O6" s="114" t="s">
        <v>398</v>
      </c>
      <c r="P6" s="113">
        <v>3000</v>
      </c>
    </row>
    <row r="7" spans="2:16">
      <c r="B7" s="114" t="s">
        <v>389</v>
      </c>
      <c r="C7" s="114" t="s">
        <v>390</v>
      </c>
      <c r="D7" s="114" t="s">
        <v>420</v>
      </c>
      <c r="E7" s="114" t="s">
        <v>393</v>
      </c>
      <c r="F7" s="114" t="s">
        <v>397</v>
      </c>
      <c r="G7" s="114" t="s">
        <v>395</v>
      </c>
      <c r="H7" s="114" t="s">
        <v>422</v>
      </c>
      <c r="I7" s="113">
        <v>536790</v>
      </c>
      <c r="J7" s="113">
        <v>0</v>
      </c>
      <c r="L7" s="114" t="s">
        <v>405</v>
      </c>
      <c r="M7" s="114" t="s">
        <v>407</v>
      </c>
      <c r="N7" s="114" t="s">
        <v>408</v>
      </c>
      <c r="O7" s="114" t="s">
        <v>428</v>
      </c>
      <c r="P7" s="113">
        <v>4000</v>
      </c>
    </row>
    <row r="8" spans="2:16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1738200</v>
      </c>
      <c r="J8" s="113">
        <v>0</v>
      </c>
      <c r="L8" s="114" t="s">
        <v>409</v>
      </c>
      <c r="M8" s="114" t="s">
        <v>393</v>
      </c>
      <c r="N8" s="114" t="s">
        <v>395</v>
      </c>
      <c r="O8" s="114" t="s">
        <v>422</v>
      </c>
      <c r="P8" s="113">
        <v>2638488</v>
      </c>
    </row>
    <row r="9" spans="2:16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399</v>
      </c>
      <c r="G9" s="114" t="s">
        <v>395</v>
      </c>
      <c r="H9" s="114" t="s">
        <v>422</v>
      </c>
      <c r="I9" s="113">
        <v>23520</v>
      </c>
      <c r="J9" s="113">
        <v>0</v>
      </c>
      <c r="L9" s="114" t="s">
        <v>409</v>
      </c>
      <c r="M9" s="114" t="s">
        <v>393</v>
      </c>
      <c r="N9" s="114" t="s">
        <v>411</v>
      </c>
      <c r="O9" s="114" t="s">
        <v>429</v>
      </c>
      <c r="P9" s="113">
        <v>10725504</v>
      </c>
    </row>
    <row r="10" spans="2:16">
      <c r="B10" s="114" t="s">
        <v>389</v>
      </c>
      <c r="C10" s="114" t="s">
        <v>390</v>
      </c>
      <c r="D10" s="114" t="s">
        <v>420</v>
      </c>
      <c r="E10" s="114" t="s">
        <v>391</v>
      </c>
      <c r="F10" s="114" t="s">
        <v>392</v>
      </c>
      <c r="G10" s="114" t="s">
        <v>400</v>
      </c>
      <c r="H10" s="114" t="s">
        <v>423</v>
      </c>
      <c r="I10" s="113">
        <v>58600</v>
      </c>
      <c r="J10" s="113">
        <v>29300</v>
      </c>
      <c r="L10" s="114" t="s">
        <v>409</v>
      </c>
      <c r="M10" s="114" t="s">
        <v>393</v>
      </c>
      <c r="N10" s="114" t="s">
        <v>411</v>
      </c>
      <c r="O10" s="114" t="s">
        <v>429</v>
      </c>
      <c r="P10" s="113">
        <v>12127516</v>
      </c>
    </row>
    <row r="11" spans="2:16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117840</v>
      </c>
      <c r="J11" s="113">
        <v>58920</v>
      </c>
      <c r="L11" s="114" t="s">
        <v>409</v>
      </c>
      <c r="M11" s="114" t="s">
        <v>393</v>
      </c>
      <c r="N11" s="114" t="s">
        <v>411</v>
      </c>
      <c r="O11" s="114" t="s">
        <v>429</v>
      </c>
      <c r="P11" s="113">
        <v>8000</v>
      </c>
    </row>
    <row r="12" spans="2:16">
      <c r="B12" s="114" t="s">
        <v>424</v>
      </c>
      <c r="C12" s="114" t="s">
        <v>425</v>
      </c>
      <c r="D12" s="114" t="s">
        <v>426</v>
      </c>
      <c r="E12" s="114" t="s">
        <v>401</v>
      </c>
      <c r="F12" s="114" t="s">
        <v>402</v>
      </c>
      <c r="G12" s="114" t="s">
        <v>427</v>
      </c>
      <c r="H12" s="114" t="s">
        <v>398</v>
      </c>
      <c r="I12" s="113">
        <v>220000</v>
      </c>
      <c r="J12" s="113">
        <v>0</v>
      </c>
    </row>
    <row r="13" spans="2:16">
      <c r="B13" s="114" t="s">
        <v>424</v>
      </c>
      <c r="C13" s="114" t="s">
        <v>425</v>
      </c>
      <c r="D13" s="114" t="s">
        <v>426</v>
      </c>
      <c r="E13" s="114" t="s">
        <v>391</v>
      </c>
      <c r="F13" s="114" t="s">
        <v>392</v>
      </c>
      <c r="G13" s="114" t="s">
        <v>412</v>
      </c>
      <c r="H13" s="114" t="s">
        <v>421</v>
      </c>
      <c r="I13" s="113">
        <v>44700</v>
      </c>
      <c r="J13" s="113">
        <v>35760</v>
      </c>
    </row>
    <row r="14" spans="2:16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88400</v>
      </c>
      <c r="J14" s="113">
        <v>70720</v>
      </c>
    </row>
    <row r="15" spans="2:16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400</v>
      </c>
      <c r="H15" s="114" t="s">
        <v>423</v>
      </c>
      <c r="I15" s="113">
        <v>107190</v>
      </c>
      <c r="J15" s="113">
        <v>85752</v>
      </c>
    </row>
    <row r="16" spans="2:16">
      <c r="B16" s="114" t="s">
        <v>403</v>
      </c>
      <c r="C16" s="114" t="s">
        <v>404</v>
      </c>
      <c r="D16" s="114" t="s">
        <v>420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360600</v>
      </c>
      <c r="J16" s="113">
        <v>180300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396</v>
      </c>
      <c r="F17" s="114" t="s">
        <v>397</v>
      </c>
      <c r="G17" s="114" t="s">
        <v>398</v>
      </c>
      <c r="H17" s="114" t="s">
        <v>398</v>
      </c>
      <c r="I17" s="113">
        <v>145000</v>
      </c>
      <c r="J17" s="113">
        <v>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231000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391</v>
      </c>
      <c r="F19" s="114" t="s">
        <v>392</v>
      </c>
      <c r="G19" s="114" t="s">
        <v>400</v>
      </c>
      <c r="H19" s="114" t="s">
        <v>423</v>
      </c>
      <c r="I19" s="113">
        <v>50620</v>
      </c>
      <c r="J19" s="113">
        <v>25310</v>
      </c>
    </row>
    <row r="20" spans="2:10">
      <c r="B20" s="114" t="s">
        <v>405</v>
      </c>
      <c r="C20" s="114" t="s">
        <v>406</v>
      </c>
      <c r="D20" s="114" t="s">
        <v>420</v>
      </c>
      <c r="E20" s="114" t="s">
        <v>407</v>
      </c>
      <c r="F20" s="114" t="s">
        <v>394</v>
      </c>
      <c r="G20" s="114" t="s">
        <v>408</v>
      </c>
      <c r="H20" s="114" t="s">
        <v>428</v>
      </c>
      <c r="I20" s="113">
        <v>46360</v>
      </c>
      <c r="J20" s="113">
        <v>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143040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397</v>
      </c>
      <c r="G22" s="114" t="s">
        <v>408</v>
      </c>
      <c r="H22" s="114" t="s">
        <v>428</v>
      </c>
      <c r="I22" s="113">
        <v>138660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239250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399</v>
      </c>
      <c r="G24" s="114" t="s">
        <v>408</v>
      </c>
      <c r="H24" s="114" t="s">
        <v>428</v>
      </c>
      <c r="I24" s="113">
        <v>4000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391</v>
      </c>
      <c r="F25" s="114" t="s">
        <v>392</v>
      </c>
      <c r="G25" s="114" t="s">
        <v>400</v>
      </c>
      <c r="H25" s="114" t="s">
        <v>423</v>
      </c>
      <c r="I25" s="113">
        <v>81970</v>
      </c>
      <c r="J25" s="113">
        <v>65576</v>
      </c>
    </row>
    <row r="26" spans="2:10">
      <c r="B26" s="114" t="s">
        <v>409</v>
      </c>
      <c r="C26" s="114" t="s">
        <v>410</v>
      </c>
      <c r="D26" s="114" t="s">
        <v>420</v>
      </c>
      <c r="E26" s="114" t="s">
        <v>393</v>
      </c>
      <c r="F26" s="114" t="s">
        <v>394</v>
      </c>
      <c r="G26" s="114" t="s">
        <v>411</v>
      </c>
      <c r="H26" s="114" t="s">
        <v>429</v>
      </c>
      <c r="I26" s="113">
        <v>15000</v>
      </c>
      <c r="J26" s="113">
        <v>0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395</v>
      </c>
      <c r="H27" s="114" t="s">
        <v>422</v>
      </c>
      <c r="I27" s="113">
        <v>111980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213200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401</v>
      </c>
      <c r="F29" s="114" t="s">
        <v>402</v>
      </c>
      <c r="G29" s="114" t="s">
        <v>427</v>
      </c>
      <c r="H29" s="114" t="s">
        <v>398</v>
      </c>
      <c r="I29" s="113">
        <v>110000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240000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600000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396</v>
      </c>
      <c r="F32" s="114" t="s">
        <v>397</v>
      </c>
      <c r="G32" s="114" t="s">
        <v>398</v>
      </c>
      <c r="H32" s="114" t="s">
        <v>398</v>
      </c>
      <c r="I32" s="113">
        <v>62340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213020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393</v>
      </c>
      <c r="F34" s="114" t="s">
        <v>397</v>
      </c>
      <c r="G34" s="114" t="s">
        <v>395</v>
      </c>
      <c r="H34" s="114" t="s">
        <v>422</v>
      </c>
      <c r="I34" s="113">
        <v>1925602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2638488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411</v>
      </c>
      <c r="H36" s="114" t="s">
        <v>429</v>
      </c>
      <c r="I36" s="113">
        <v>10725504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12127516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399</v>
      </c>
      <c r="G38" s="114" t="s">
        <v>411</v>
      </c>
      <c r="H38" s="114" t="s">
        <v>429</v>
      </c>
      <c r="I38" s="113">
        <v>8000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60100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391</v>
      </c>
      <c r="F40" s="114" t="s">
        <v>392</v>
      </c>
      <c r="G40" s="114" t="s">
        <v>412</v>
      </c>
      <c r="H40" s="114" t="s">
        <v>421</v>
      </c>
      <c r="I40" s="113">
        <v>59400</v>
      </c>
      <c r="J40" s="113">
        <v>47520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103400</v>
      </c>
      <c r="J41" s="113">
        <v>82720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R32"/>
  <sheetViews>
    <sheetView topLeftCell="B1" workbookViewId="0">
      <selection activeCell="L1" sqref="L1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>
      <c r="B2" s="118" t="s">
        <v>430</v>
      </c>
      <c r="C2" s="118" t="s">
        <v>431</v>
      </c>
      <c r="D2" s="118" t="s">
        <v>432</v>
      </c>
      <c r="E2" s="118" t="s">
        <v>433</v>
      </c>
      <c r="F2" s="118" t="s">
        <v>434</v>
      </c>
      <c r="G2" s="118" t="s">
        <v>435</v>
      </c>
      <c r="H2" s="118" t="s">
        <v>174</v>
      </c>
      <c r="I2" s="118" t="s">
        <v>436</v>
      </c>
      <c r="J2" s="118" t="s">
        <v>437</v>
      </c>
      <c r="K2" s="118" t="s">
        <v>438</v>
      </c>
      <c r="L2" s="209"/>
      <c r="M2" s="209" t="s">
        <v>1010</v>
      </c>
    </row>
    <row r="3" spans="2:18">
      <c r="B3" s="120" t="s">
        <v>439</v>
      </c>
      <c r="C3" s="120" t="s">
        <v>440</v>
      </c>
      <c r="D3" s="114" t="s">
        <v>441</v>
      </c>
      <c r="E3" s="114" t="s">
        <v>442</v>
      </c>
      <c r="F3" s="119">
        <v>43482</v>
      </c>
      <c r="G3" s="114">
        <v>2</v>
      </c>
      <c r="H3" s="114" t="s">
        <v>443</v>
      </c>
      <c r="I3" s="114" t="s">
        <v>444</v>
      </c>
      <c r="J3" s="116" t="s">
        <v>445</v>
      </c>
      <c r="K3" s="114" t="s">
        <v>446</v>
      </c>
      <c r="M3" t="b">
        <f>OR(MONTH(F3)=1,MONTH(F3)=12,G3&gt;=5)</f>
        <v>1</v>
      </c>
    </row>
    <row r="4" spans="2:18">
      <c r="B4" s="120" t="s">
        <v>447</v>
      </c>
      <c r="C4" s="120" t="s">
        <v>448</v>
      </c>
      <c r="D4" s="114" t="s">
        <v>441</v>
      </c>
      <c r="E4" s="114" t="s">
        <v>442</v>
      </c>
      <c r="F4" s="119">
        <v>43486</v>
      </c>
      <c r="G4" s="114">
        <v>5</v>
      </c>
      <c r="H4" s="114" t="s">
        <v>449</v>
      </c>
      <c r="I4" s="114" t="s">
        <v>450</v>
      </c>
      <c r="J4" s="116" t="s">
        <v>445</v>
      </c>
      <c r="K4" s="114" t="s">
        <v>446</v>
      </c>
    </row>
    <row r="5" spans="2:18">
      <c r="B5" s="120" t="s">
        <v>451</v>
      </c>
      <c r="C5" s="120" t="s">
        <v>452</v>
      </c>
      <c r="D5" s="114" t="s">
        <v>441</v>
      </c>
      <c r="E5" s="114" t="s">
        <v>453</v>
      </c>
      <c r="F5" s="119">
        <v>43510</v>
      </c>
      <c r="G5" s="114">
        <v>4</v>
      </c>
      <c r="H5" s="114" t="s">
        <v>454</v>
      </c>
      <c r="I5" s="114" t="s">
        <v>455</v>
      </c>
      <c r="J5" s="116" t="s">
        <v>445</v>
      </c>
      <c r="K5" s="114" t="s">
        <v>446</v>
      </c>
      <c r="M5" s="118" t="s">
        <v>431</v>
      </c>
      <c r="N5" s="118" t="s">
        <v>433</v>
      </c>
      <c r="O5" s="118" t="s">
        <v>434</v>
      </c>
      <c r="P5" s="118" t="s">
        <v>435</v>
      </c>
      <c r="Q5" s="118" t="s">
        <v>174</v>
      </c>
      <c r="R5" s="118" t="s">
        <v>436</v>
      </c>
    </row>
    <row r="6" spans="2:18">
      <c r="B6" s="120" t="s">
        <v>456</v>
      </c>
      <c r="C6" s="120" t="s">
        <v>457</v>
      </c>
      <c r="D6" s="114" t="s">
        <v>441</v>
      </c>
      <c r="E6" s="114" t="s">
        <v>442</v>
      </c>
      <c r="F6" s="119">
        <v>43536</v>
      </c>
      <c r="G6" s="114">
        <v>3</v>
      </c>
      <c r="H6" s="114" t="s">
        <v>458</v>
      </c>
      <c r="I6" s="114" t="s">
        <v>450</v>
      </c>
      <c r="J6" s="116" t="s">
        <v>445</v>
      </c>
      <c r="K6" s="114" t="s">
        <v>446</v>
      </c>
      <c r="M6" s="120" t="s">
        <v>440</v>
      </c>
      <c r="N6" s="114" t="s">
        <v>442</v>
      </c>
      <c r="O6" s="119">
        <v>43482</v>
      </c>
      <c r="P6" s="114">
        <v>2</v>
      </c>
      <c r="Q6" s="114" t="s">
        <v>443</v>
      </c>
      <c r="R6" s="114" t="s">
        <v>444</v>
      </c>
    </row>
    <row r="7" spans="2:18">
      <c r="B7" s="120" t="s">
        <v>459</v>
      </c>
      <c r="C7" s="120" t="s">
        <v>460</v>
      </c>
      <c r="D7" s="114" t="s">
        <v>441</v>
      </c>
      <c r="E7" s="114" t="s">
        <v>461</v>
      </c>
      <c r="F7" s="119">
        <v>43537</v>
      </c>
      <c r="G7" s="114">
        <v>5</v>
      </c>
      <c r="H7" s="114" t="s">
        <v>462</v>
      </c>
      <c r="I7" s="114" t="s">
        <v>455</v>
      </c>
      <c r="J7" s="116" t="s">
        <v>445</v>
      </c>
      <c r="K7" s="114" t="s">
        <v>446</v>
      </c>
      <c r="M7" s="120" t="s">
        <v>448</v>
      </c>
      <c r="N7" s="114" t="s">
        <v>442</v>
      </c>
      <c r="O7" s="119">
        <v>43486</v>
      </c>
      <c r="P7" s="114">
        <v>5</v>
      </c>
      <c r="Q7" s="114" t="s">
        <v>449</v>
      </c>
      <c r="R7" s="114" t="s">
        <v>450</v>
      </c>
    </row>
    <row r="8" spans="2:18">
      <c r="B8" s="120" t="s">
        <v>463</v>
      </c>
      <c r="C8" s="120" t="s">
        <v>464</v>
      </c>
      <c r="D8" s="114" t="s">
        <v>441</v>
      </c>
      <c r="E8" s="114" t="s">
        <v>442</v>
      </c>
      <c r="F8" s="119">
        <v>43543</v>
      </c>
      <c r="G8" s="114">
        <v>4</v>
      </c>
      <c r="H8" s="114" t="s">
        <v>465</v>
      </c>
      <c r="I8" s="114" t="s">
        <v>466</v>
      </c>
      <c r="J8" s="116" t="s">
        <v>445</v>
      </c>
      <c r="K8" s="114" t="s">
        <v>446</v>
      </c>
      <c r="M8" s="120" t="s">
        <v>460</v>
      </c>
      <c r="N8" s="114" t="s">
        <v>461</v>
      </c>
      <c r="O8" s="119">
        <v>43537</v>
      </c>
      <c r="P8" s="114">
        <v>5</v>
      </c>
      <c r="Q8" s="114" t="s">
        <v>462</v>
      </c>
      <c r="R8" s="114" t="s">
        <v>455</v>
      </c>
    </row>
    <row r="9" spans="2:18">
      <c r="B9" s="120" t="s">
        <v>467</v>
      </c>
      <c r="C9" s="120" t="s">
        <v>468</v>
      </c>
      <c r="D9" s="114" t="s">
        <v>441</v>
      </c>
      <c r="E9" s="114" t="s">
        <v>453</v>
      </c>
      <c r="F9" s="119">
        <v>43564</v>
      </c>
      <c r="G9" s="114">
        <v>2</v>
      </c>
      <c r="H9" s="114" t="s">
        <v>469</v>
      </c>
      <c r="I9" s="114" t="s">
        <v>444</v>
      </c>
      <c r="J9" s="116" t="s">
        <v>445</v>
      </c>
      <c r="K9" s="114" t="s">
        <v>446</v>
      </c>
      <c r="M9" s="120" t="s">
        <v>440</v>
      </c>
      <c r="N9" s="114" t="s">
        <v>472</v>
      </c>
      <c r="O9" s="119">
        <v>43607</v>
      </c>
      <c r="P9" s="114">
        <v>5</v>
      </c>
      <c r="Q9" s="114" t="s">
        <v>443</v>
      </c>
      <c r="R9" s="114" t="s">
        <v>444</v>
      </c>
    </row>
    <row r="10" spans="2:18">
      <c r="B10" s="120" t="s">
        <v>470</v>
      </c>
      <c r="C10" s="120" t="s">
        <v>471</v>
      </c>
      <c r="D10" s="114" t="s">
        <v>441</v>
      </c>
      <c r="E10" s="114" t="s">
        <v>472</v>
      </c>
      <c r="F10" s="119">
        <v>43571</v>
      </c>
      <c r="G10" s="114">
        <v>3</v>
      </c>
      <c r="H10" s="114" t="s">
        <v>473</v>
      </c>
      <c r="I10" s="114" t="s">
        <v>455</v>
      </c>
      <c r="J10" s="116" t="s">
        <v>445</v>
      </c>
      <c r="K10" s="114" t="s">
        <v>446</v>
      </c>
      <c r="M10" s="120" t="s">
        <v>471</v>
      </c>
      <c r="N10" s="114" t="s">
        <v>476</v>
      </c>
      <c r="O10" s="119">
        <v>43655</v>
      </c>
      <c r="P10" s="114">
        <v>5</v>
      </c>
      <c r="Q10" s="114" t="s">
        <v>473</v>
      </c>
      <c r="R10" s="114" t="s">
        <v>455</v>
      </c>
    </row>
    <row r="11" spans="2:18">
      <c r="B11" s="120" t="s">
        <v>474</v>
      </c>
      <c r="C11" s="120" t="s">
        <v>452</v>
      </c>
      <c r="D11" s="114" t="s">
        <v>475</v>
      </c>
      <c r="E11" s="114" t="s">
        <v>476</v>
      </c>
      <c r="F11" s="119">
        <v>43572</v>
      </c>
      <c r="G11" s="114">
        <v>4</v>
      </c>
      <c r="H11" s="114" t="s">
        <v>454</v>
      </c>
      <c r="I11" s="114" t="s">
        <v>455</v>
      </c>
      <c r="J11" s="116" t="s">
        <v>477</v>
      </c>
      <c r="K11" s="114" t="s">
        <v>478</v>
      </c>
      <c r="M11" s="120" t="s">
        <v>464</v>
      </c>
      <c r="N11" s="114" t="s">
        <v>506</v>
      </c>
      <c r="O11" s="119">
        <v>43781</v>
      </c>
      <c r="P11" s="114">
        <v>5</v>
      </c>
      <c r="Q11" s="114" t="s">
        <v>465</v>
      </c>
      <c r="R11" s="114" t="s">
        <v>466</v>
      </c>
    </row>
    <row r="12" spans="2:18">
      <c r="B12" s="120" t="s">
        <v>479</v>
      </c>
      <c r="C12" s="120" t="s">
        <v>448</v>
      </c>
      <c r="D12" s="114" t="s">
        <v>475</v>
      </c>
      <c r="E12" s="114" t="s">
        <v>461</v>
      </c>
      <c r="F12" s="119">
        <v>43599</v>
      </c>
      <c r="G12" s="114">
        <v>3</v>
      </c>
      <c r="H12" s="114" t="s">
        <v>449</v>
      </c>
      <c r="I12" s="114" t="s">
        <v>450</v>
      </c>
      <c r="J12" s="116" t="s">
        <v>477</v>
      </c>
      <c r="K12" s="114" t="s">
        <v>478</v>
      </c>
      <c r="M12" s="120" t="s">
        <v>468</v>
      </c>
      <c r="N12" s="114" t="s">
        <v>501</v>
      </c>
      <c r="O12" s="119">
        <v>43819</v>
      </c>
      <c r="P12" s="114">
        <v>4</v>
      </c>
      <c r="Q12" s="114" t="s">
        <v>469</v>
      </c>
      <c r="R12" s="114" t="s">
        <v>444</v>
      </c>
    </row>
    <row r="13" spans="2:18">
      <c r="B13" s="120" t="s">
        <v>480</v>
      </c>
      <c r="C13" s="120" t="s">
        <v>448</v>
      </c>
      <c r="D13" s="114" t="s">
        <v>475</v>
      </c>
      <c r="E13" s="114" t="s">
        <v>453</v>
      </c>
      <c r="F13" s="119">
        <v>43606</v>
      </c>
      <c r="G13" s="114">
        <v>2</v>
      </c>
      <c r="H13" s="114" t="s">
        <v>449</v>
      </c>
      <c r="I13" s="114" t="s">
        <v>450</v>
      </c>
      <c r="J13" s="116" t="s">
        <v>477</v>
      </c>
      <c r="K13" s="114" t="s">
        <v>478</v>
      </c>
      <c r="M13" s="120" t="s">
        <v>471</v>
      </c>
      <c r="N13" s="114" t="s">
        <v>506</v>
      </c>
      <c r="O13" s="119">
        <v>43809</v>
      </c>
      <c r="P13" s="114">
        <v>3</v>
      </c>
      <c r="Q13" s="114" t="s">
        <v>473</v>
      </c>
      <c r="R13" s="114" t="s">
        <v>455</v>
      </c>
    </row>
    <row r="14" spans="2:18">
      <c r="B14" s="120" t="s">
        <v>481</v>
      </c>
      <c r="C14" s="120" t="s">
        <v>440</v>
      </c>
      <c r="D14" s="114" t="s">
        <v>475</v>
      </c>
      <c r="E14" s="114" t="s">
        <v>472</v>
      </c>
      <c r="F14" s="119">
        <v>43607</v>
      </c>
      <c r="G14" s="114">
        <v>5</v>
      </c>
      <c r="H14" s="114" t="s">
        <v>443</v>
      </c>
      <c r="I14" s="114" t="s">
        <v>444</v>
      </c>
      <c r="J14" s="116" t="s">
        <v>477</v>
      </c>
      <c r="K14" s="114" t="s">
        <v>478</v>
      </c>
      <c r="M14" s="120" t="s">
        <v>448</v>
      </c>
      <c r="N14" s="114" t="s">
        <v>506</v>
      </c>
      <c r="O14" s="119">
        <v>43816</v>
      </c>
      <c r="P14" s="114">
        <v>2</v>
      </c>
      <c r="Q14" s="114" t="s">
        <v>449</v>
      </c>
      <c r="R14" s="114" t="s">
        <v>450</v>
      </c>
    </row>
    <row r="15" spans="2:18">
      <c r="B15" s="120" t="s">
        <v>482</v>
      </c>
      <c r="C15" s="120" t="s">
        <v>460</v>
      </c>
      <c r="D15" s="114" t="s">
        <v>483</v>
      </c>
      <c r="E15" s="114" t="s">
        <v>476</v>
      </c>
      <c r="F15" s="119">
        <v>43627</v>
      </c>
      <c r="G15" s="114">
        <v>4</v>
      </c>
      <c r="H15" s="114" t="s">
        <v>462</v>
      </c>
      <c r="I15" s="114" t="s">
        <v>455</v>
      </c>
      <c r="J15" s="116" t="s">
        <v>484</v>
      </c>
      <c r="K15" s="114" t="s">
        <v>485</v>
      </c>
      <c r="M15" s="120" t="s">
        <v>452</v>
      </c>
      <c r="N15" s="114" t="s">
        <v>501</v>
      </c>
      <c r="O15" s="119">
        <v>43817</v>
      </c>
      <c r="P15" s="114">
        <v>4</v>
      </c>
      <c r="Q15" s="114" t="s">
        <v>454</v>
      </c>
      <c r="R15" s="114" t="s">
        <v>455</v>
      </c>
    </row>
    <row r="16" spans="2:18">
      <c r="B16" s="120" t="s">
        <v>486</v>
      </c>
      <c r="C16" s="120" t="s">
        <v>464</v>
      </c>
      <c r="D16" s="114" t="s">
        <v>483</v>
      </c>
      <c r="E16" s="114" t="s">
        <v>461</v>
      </c>
      <c r="F16" s="119">
        <v>43634</v>
      </c>
      <c r="G16" s="114">
        <v>3</v>
      </c>
      <c r="H16" s="114" t="s">
        <v>465</v>
      </c>
      <c r="I16" s="114" t="s">
        <v>466</v>
      </c>
      <c r="J16" s="116" t="s">
        <v>484</v>
      </c>
      <c r="K16" s="114" t="s">
        <v>485</v>
      </c>
      <c r="M16" s="120" t="s">
        <v>516</v>
      </c>
      <c r="N16" s="114" t="s">
        <v>501</v>
      </c>
      <c r="O16" s="119">
        <v>43823</v>
      </c>
      <c r="P16" s="114">
        <v>3</v>
      </c>
      <c r="Q16" s="114" t="s">
        <v>517</v>
      </c>
      <c r="R16" s="114" t="s">
        <v>450</v>
      </c>
    </row>
    <row r="17" spans="2:18">
      <c r="B17" s="120" t="s">
        <v>487</v>
      </c>
      <c r="C17" s="120" t="s">
        <v>464</v>
      </c>
      <c r="D17" s="114" t="s">
        <v>483</v>
      </c>
      <c r="E17" s="114" t="s">
        <v>488</v>
      </c>
      <c r="F17" s="119">
        <v>43641</v>
      </c>
      <c r="G17" s="114">
        <v>2</v>
      </c>
      <c r="H17" s="114" t="s">
        <v>465</v>
      </c>
      <c r="I17" s="114" t="s">
        <v>466</v>
      </c>
      <c r="J17" s="116" t="s">
        <v>484</v>
      </c>
      <c r="K17" s="114" t="s">
        <v>485</v>
      </c>
      <c r="M17" s="120" t="s">
        <v>464</v>
      </c>
      <c r="N17" s="114" t="s">
        <v>506</v>
      </c>
      <c r="O17" s="119">
        <v>43824</v>
      </c>
      <c r="P17" s="114">
        <v>2</v>
      </c>
      <c r="Q17" s="114" t="s">
        <v>465</v>
      </c>
      <c r="R17" s="114" t="s">
        <v>466</v>
      </c>
    </row>
    <row r="18" spans="2:18">
      <c r="B18" s="120" t="s">
        <v>489</v>
      </c>
      <c r="C18" s="120" t="s">
        <v>471</v>
      </c>
      <c r="D18" s="114" t="s">
        <v>483</v>
      </c>
      <c r="E18" s="114" t="s">
        <v>476</v>
      </c>
      <c r="F18" s="119">
        <v>43655</v>
      </c>
      <c r="G18" s="114">
        <v>5</v>
      </c>
      <c r="H18" s="114" t="s">
        <v>473</v>
      </c>
      <c r="I18" s="114" t="s">
        <v>455</v>
      </c>
      <c r="J18" s="116" t="s">
        <v>484</v>
      </c>
      <c r="K18" s="114" t="s">
        <v>485</v>
      </c>
    </row>
    <row r="19" spans="2:18">
      <c r="B19" s="120" t="s">
        <v>490</v>
      </c>
      <c r="C19" s="120" t="s">
        <v>491</v>
      </c>
      <c r="D19" s="114" t="s">
        <v>483</v>
      </c>
      <c r="E19" s="114" t="s">
        <v>492</v>
      </c>
      <c r="F19" s="119">
        <v>43662</v>
      </c>
      <c r="G19" s="114">
        <v>4</v>
      </c>
      <c r="H19" s="114" t="s">
        <v>493</v>
      </c>
      <c r="I19" s="114" t="s">
        <v>466</v>
      </c>
      <c r="J19" s="116" t="s">
        <v>484</v>
      </c>
      <c r="K19" s="114" t="s">
        <v>485</v>
      </c>
    </row>
    <row r="20" spans="2:18">
      <c r="B20" s="120" t="s">
        <v>494</v>
      </c>
      <c r="C20" s="120" t="s">
        <v>495</v>
      </c>
      <c r="D20" s="114" t="s">
        <v>483</v>
      </c>
      <c r="E20" s="114" t="s">
        <v>476</v>
      </c>
      <c r="F20" s="119">
        <v>43663</v>
      </c>
      <c r="G20" s="114">
        <v>3</v>
      </c>
      <c r="H20" s="114" t="s">
        <v>496</v>
      </c>
      <c r="I20" s="114" t="s">
        <v>444</v>
      </c>
      <c r="J20" s="116" t="s">
        <v>484</v>
      </c>
      <c r="K20" s="114" t="s">
        <v>485</v>
      </c>
    </row>
    <row r="21" spans="2:18">
      <c r="B21" s="120" t="s">
        <v>497</v>
      </c>
      <c r="C21" s="120" t="s">
        <v>452</v>
      </c>
      <c r="D21" s="114" t="s">
        <v>483</v>
      </c>
      <c r="E21" s="114" t="s">
        <v>453</v>
      </c>
      <c r="F21" s="119">
        <v>43690</v>
      </c>
      <c r="G21" s="114">
        <v>4</v>
      </c>
      <c r="H21" s="114" t="s">
        <v>454</v>
      </c>
      <c r="I21" s="114" t="s">
        <v>455</v>
      </c>
      <c r="J21" s="116" t="s">
        <v>484</v>
      </c>
      <c r="K21" s="114" t="s">
        <v>485</v>
      </c>
    </row>
    <row r="22" spans="2:18">
      <c r="B22" s="120" t="s">
        <v>498</v>
      </c>
      <c r="C22" s="120" t="s">
        <v>448</v>
      </c>
      <c r="D22" s="114" t="s">
        <v>483</v>
      </c>
      <c r="E22" s="114" t="s">
        <v>472</v>
      </c>
      <c r="F22" s="119">
        <v>43718</v>
      </c>
      <c r="G22" s="114">
        <v>3</v>
      </c>
      <c r="H22" s="114" t="s">
        <v>449</v>
      </c>
      <c r="I22" s="114" t="s">
        <v>450</v>
      </c>
      <c r="J22" s="116" t="s">
        <v>484</v>
      </c>
      <c r="K22" s="114" t="s">
        <v>485</v>
      </c>
    </row>
    <row r="23" spans="2:18">
      <c r="B23" s="120" t="s">
        <v>499</v>
      </c>
      <c r="C23" s="120" t="s">
        <v>452</v>
      </c>
      <c r="D23" s="114" t="s">
        <v>500</v>
      </c>
      <c r="E23" s="114" t="s">
        <v>501</v>
      </c>
      <c r="F23" s="119">
        <v>43753</v>
      </c>
      <c r="G23" s="114">
        <v>2</v>
      </c>
      <c r="H23" s="114" t="s">
        <v>454</v>
      </c>
      <c r="I23" s="114" t="s">
        <v>455</v>
      </c>
      <c r="J23" s="116" t="s">
        <v>502</v>
      </c>
      <c r="K23" s="114" t="s">
        <v>503</v>
      </c>
    </row>
    <row r="24" spans="2:18">
      <c r="B24" s="120" t="s">
        <v>504</v>
      </c>
      <c r="C24" s="120" t="s">
        <v>457</v>
      </c>
      <c r="D24" s="114" t="s">
        <v>500</v>
      </c>
      <c r="E24" s="114" t="s">
        <v>501</v>
      </c>
      <c r="F24" s="119">
        <v>43760</v>
      </c>
      <c r="G24" s="114">
        <v>4</v>
      </c>
      <c r="H24" s="114" t="s">
        <v>458</v>
      </c>
      <c r="I24" s="114" t="s">
        <v>450</v>
      </c>
      <c r="J24" s="116" t="s">
        <v>502</v>
      </c>
      <c r="K24" s="114" t="s">
        <v>503</v>
      </c>
    </row>
    <row r="25" spans="2:18">
      <c r="B25" s="120" t="s">
        <v>505</v>
      </c>
      <c r="C25" s="120" t="s">
        <v>440</v>
      </c>
      <c r="D25" s="114" t="s">
        <v>500</v>
      </c>
      <c r="E25" s="114" t="s">
        <v>506</v>
      </c>
      <c r="F25" s="119">
        <v>43767</v>
      </c>
      <c r="G25" s="114">
        <v>3</v>
      </c>
      <c r="H25" s="114" t="s">
        <v>443</v>
      </c>
      <c r="I25" s="114" t="s">
        <v>444</v>
      </c>
      <c r="J25" s="116" t="s">
        <v>502</v>
      </c>
      <c r="K25" s="114" t="s">
        <v>503</v>
      </c>
    </row>
    <row r="26" spans="2:18">
      <c r="B26" s="120" t="s">
        <v>507</v>
      </c>
      <c r="C26" s="120" t="s">
        <v>464</v>
      </c>
      <c r="D26" s="114" t="s">
        <v>500</v>
      </c>
      <c r="E26" s="114" t="s">
        <v>506</v>
      </c>
      <c r="F26" s="119">
        <v>43781</v>
      </c>
      <c r="G26" s="114">
        <v>5</v>
      </c>
      <c r="H26" s="114" t="s">
        <v>465</v>
      </c>
      <c r="I26" s="114" t="s">
        <v>466</v>
      </c>
      <c r="J26" s="116" t="s">
        <v>502</v>
      </c>
      <c r="K26" s="114" t="s">
        <v>503</v>
      </c>
    </row>
    <row r="27" spans="2:18">
      <c r="B27" s="120" t="s">
        <v>508</v>
      </c>
      <c r="C27" s="120" t="s">
        <v>468</v>
      </c>
      <c r="D27" s="114" t="s">
        <v>509</v>
      </c>
      <c r="E27" s="114" t="s">
        <v>501</v>
      </c>
      <c r="F27" s="119">
        <v>43819</v>
      </c>
      <c r="G27" s="114">
        <v>4</v>
      </c>
      <c r="H27" s="114" t="s">
        <v>469</v>
      </c>
      <c r="I27" s="114" t="s">
        <v>444</v>
      </c>
      <c r="J27" s="116" t="s">
        <v>510</v>
      </c>
      <c r="K27" s="114" t="s">
        <v>511</v>
      </c>
    </row>
    <row r="28" spans="2:18">
      <c r="B28" s="120" t="s">
        <v>512</v>
      </c>
      <c r="C28" s="120" t="s">
        <v>471</v>
      </c>
      <c r="D28" s="114" t="s">
        <v>509</v>
      </c>
      <c r="E28" s="114" t="s">
        <v>506</v>
      </c>
      <c r="F28" s="119">
        <v>43809</v>
      </c>
      <c r="G28" s="114">
        <v>3</v>
      </c>
      <c r="H28" s="114" t="s">
        <v>473</v>
      </c>
      <c r="I28" s="114" t="s">
        <v>455</v>
      </c>
      <c r="J28" s="116" t="s">
        <v>510</v>
      </c>
      <c r="K28" s="114" t="s">
        <v>511</v>
      </c>
    </row>
    <row r="29" spans="2:18">
      <c r="B29" s="120" t="s">
        <v>513</v>
      </c>
      <c r="C29" s="120" t="s">
        <v>448</v>
      </c>
      <c r="D29" s="114" t="s">
        <v>509</v>
      </c>
      <c r="E29" s="114" t="s">
        <v>506</v>
      </c>
      <c r="F29" s="119">
        <v>43816</v>
      </c>
      <c r="G29" s="114">
        <v>2</v>
      </c>
      <c r="H29" s="114" t="s">
        <v>449</v>
      </c>
      <c r="I29" s="114" t="s">
        <v>450</v>
      </c>
      <c r="J29" s="116" t="s">
        <v>510</v>
      </c>
      <c r="K29" s="114" t="s">
        <v>511</v>
      </c>
    </row>
    <row r="30" spans="2:18">
      <c r="B30" s="120" t="s">
        <v>514</v>
      </c>
      <c r="C30" s="120" t="s">
        <v>452</v>
      </c>
      <c r="D30" s="114" t="s">
        <v>509</v>
      </c>
      <c r="E30" s="114" t="s">
        <v>501</v>
      </c>
      <c r="F30" s="119">
        <v>43817</v>
      </c>
      <c r="G30" s="114">
        <v>4</v>
      </c>
      <c r="H30" s="114" t="s">
        <v>454</v>
      </c>
      <c r="I30" s="114" t="s">
        <v>455</v>
      </c>
      <c r="J30" s="116" t="s">
        <v>510</v>
      </c>
      <c r="K30" s="114" t="s">
        <v>511</v>
      </c>
    </row>
    <row r="31" spans="2:18">
      <c r="B31" s="120" t="s">
        <v>515</v>
      </c>
      <c r="C31" s="120" t="s">
        <v>516</v>
      </c>
      <c r="D31" s="114" t="s">
        <v>509</v>
      </c>
      <c r="E31" s="114" t="s">
        <v>501</v>
      </c>
      <c r="F31" s="119">
        <v>43823</v>
      </c>
      <c r="G31" s="114">
        <v>3</v>
      </c>
      <c r="H31" s="114" t="s">
        <v>517</v>
      </c>
      <c r="I31" s="114" t="s">
        <v>450</v>
      </c>
      <c r="J31" s="116" t="s">
        <v>510</v>
      </c>
      <c r="K31" s="114" t="s">
        <v>511</v>
      </c>
    </row>
    <row r="32" spans="2:18">
      <c r="B32" s="120" t="s">
        <v>518</v>
      </c>
      <c r="C32" s="120" t="s">
        <v>464</v>
      </c>
      <c r="D32" s="114" t="s">
        <v>509</v>
      </c>
      <c r="E32" s="114" t="s">
        <v>506</v>
      </c>
      <c r="F32" s="119">
        <v>43824</v>
      </c>
      <c r="G32" s="114">
        <v>2</v>
      </c>
      <c r="H32" s="114" t="s">
        <v>465</v>
      </c>
      <c r="I32" s="114" t="s">
        <v>466</v>
      </c>
      <c r="J32" s="116" t="s">
        <v>510</v>
      </c>
      <c r="K32" s="114" t="s">
        <v>511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2:R32"/>
  <sheetViews>
    <sheetView workbookViewId="0">
      <selection activeCell="K25" sqref="K25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>
      <c r="B2" s="118" t="s">
        <v>430</v>
      </c>
      <c r="C2" s="118" t="s">
        <v>431</v>
      </c>
      <c r="D2" s="118" t="s">
        <v>432</v>
      </c>
      <c r="E2" s="118" t="s">
        <v>433</v>
      </c>
      <c r="F2" s="118" t="s">
        <v>434</v>
      </c>
      <c r="G2" s="118" t="s">
        <v>435</v>
      </c>
      <c r="H2" s="118" t="s">
        <v>174</v>
      </c>
      <c r="I2" s="118" t="s">
        <v>436</v>
      </c>
      <c r="J2" s="118" t="s">
        <v>437</v>
      </c>
      <c r="K2" s="118" t="s">
        <v>438</v>
      </c>
      <c r="M2" s="204" t="s">
        <v>1015</v>
      </c>
    </row>
    <row r="3" spans="2:18">
      <c r="B3" s="120" t="s">
        <v>439</v>
      </c>
      <c r="C3" s="120" t="s">
        <v>440</v>
      </c>
      <c r="D3" s="114" t="s">
        <v>441</v>
      </c>
      <c r="E3" s="114" t="s">
        <v>442</v>
      </c>
      <c r="F3" s="119">
        <v>43482</v>
      </c>
      <c r="G3" s="114">
        <v>2</v>
      </c>
      <c r="H3" s="114" t="s">
        <v>443</v>
      </c>
      <c r="I3" s="114" t="s">
        <v>444</v>
      </c>
      <c r="J3" s="116" t="s">
        <v>445</v>
      </c>
      <c r="K3" s="114" t="s">
        <v>446</v>
      </c>
      <c r="M3" t="b">
        <f>OR(MONTH(F3)=1,MONTH(F3)=12,G3&gt;=5)</f>
        <v>1</v>
      </c>
    </row>
    <row r="4" spans="2:18">
      <c r="B4" s="120" t="s">
        <v>447</v>
      </c>
      <c r="C4" s="120" t="s">
        <v>448</v>
      </c>
      <c r="D4" s="114" t="s">
        <v>441</v>
      </c>
      <c r="E4" s="114" t="s">
        <v>442</v>
      </c>
      <c r="F4" s="119">
        <v>43486</v>
      </c>
      <c r="G4" s="114">
        <v>5</v>
      </c>
      <c r="H4" s="114" t="s">
        <v>449</v>
      </c>
      <c r="I4" s="114" t="s">
        <v>450</v>
      </c>
      <c r="J4" s="116" t="s">
        <v>445</v>
      </c>
      <c r="K4" s="114" t="s">
        <v>446</v>
      </c>
    </row>
    <row r="5" spans="2:18">
      <c r="B5" s="120" t="s">
        <v>451</v>
      </c>
      <c r="C5" s="120" t="s">
        <v>452</v>
      </c>
      <c r="D5" s="114" t="s">
        <v>441</v>
      </c>
      <c r="E5" s="114" t="s">
        <v>453</v>
      </c>
      <c r="F5" s="119">
        <v>43510</v>
      </c>
      <c r="G5" s="114">
        <v>4</v>
      </c>
      <c r="H5" s="114" t="s">
        <v>454</v>
      </c>
      <c r="I5" s="114" t="s">
        <v>455</v>
      </c>
      <c r="J5" s="116" t="s">
        <v>445</v>
      </c>
      <c r="K5" s="114" t="s">
        <v>446</v>
      </c>
      <c r="M5" s="205" t="s">
        <v>1031</v>
      </c>
      <c r="N5" s="205" t="s">
        <v>1032</v>
      </c>
      <c r="O5" s="205" t="s">
        <v>1033</v>
      </c>
      <c r="P5" s="205" t="s">
        <v>1034</v>
      </c>
      <c r="Q5" s="205" t="s">
        <v>1035</v>
      </c>
      <c r="R5" s="205" t="s">
        <v>1036</v>
      </c>
    </row>
    <row r="6" spans="2:18">
      <c r="B6" s="120" t="s">
        <v>456</v>
      </c>
      <c r="C6" s="120" t="s">
        <v>457</v>
      </c>
      <c r="D6" s="114" t="s">
        <v>441</v>
      </c>
      <c r="E6" s="114" t="s">
        <v>442</v>
      </c>
      <c r="F6" s="119">
        <v>43536</v>
      </c>
      <c r="G6" s="114">
        <v>3</v>
      </c>
      <c r="H6" s="114" t="s">
        <v>458</v>
      </c>
      <c r="I6" s="114" t="s">
        <v>450</v>
      </c>
      <c r="J6" s="116" t="s">
        <v>445</v>
      </c>
      <c r="K6" s="114" t="s">
        <v>446</v>
      </c>
      <c r="M6" s="120" t="s">
        <v>440</v>
      </c>
      <c r="N6" s="114" t="s">
        <v>442</v>
      </c>
      <c r="O6" s="119">
        <v>43482</v>
      </c>
      <c r="P6" s="114">
        <v>2</v>
      </c>
      <c r="Q6" s="114" t="s">
        <v>443</v>
      </c>
      <c r="R6" s="114" t="s">
        <v>444</v>
      </c>
    </row>
    <row r="7" spans="2:18">
      <c r="B7" s="120" t="s">
        <v>459</v>
      </c>
      <c r="C7" s="120" t="s">
        <v>460</v>
      </c>
      <c r="D7" s="114" t="s">
        <v>441</v>
      </c>
      <c r="E7" s="114" t="s">
        <v>461</v>
      </c>
      <c r="F7" s="119">
        <v>43537</v>
      </c>
      <c r="G7" s="114">
        <v>5</v>
      </c>
      <c r="H7" s="114" t="s">
        <v>462</v>
      </c>
      <c r="I7" s="114" t="s">
        <v>455</v>
      </c>
      <c r="J7" s="116" t="s">
        <v>445</v>
      </c>
      <c r="K7" s="114" t="s">
        <v>446</v>
      </c>
      <c r="M7" s="120" t="s">
        <v>448</v>
      </c>
      <c r="N7" s="114" t="s">
        <v>442</v>
      </c>
      <c r="O7" s="119">
        <v>43486</v>
      </c>
      <c r="P7" s="114">
        <v>5</v>
      </c>
      <c r="Q7" s="114" t="s">
        <v>449</v>
      </c>
      <c r="R7" s="114" t="s">
        <v>450</v>
      </c>
    </row>
    <row r="8" spans="2:18">
      <c r="B8" s="120" t="s">
        <v>463</v>
      </c>
      <c r="C8" s="120" t="s">
        <v>464</v>
      </c>
      <c r="D8" s="114" t="s">
        <v>441</v>
      </c>
      <c r="E8" s="114" t="s">
        <v>442</v>
      </c>
      <c r="F8" s="119">
        <v>43543</v>
      </c>
      <c r="G8" s="114">
        <v>4</v>
      </c>
      <c r="H8" s="114" t="s">
        <v>465</v>
      </c>
      <c r="I8" s="114" t="s">
        <v>466</v>
      </c>
      <c r="J8" s="116" t="s">
        <v>445</v>
      </c>
      <c r="K8" s="114" t="s">
        <v>446</v>
      </c>
      <c r="M8" s="120" t="s">
        <v>460</v>
      </c>
      <c r="N8" s="114" t="s">
        <v>461</v>
      </c>
      <c r="O8" s="119">
        <v>43537</v>
      </c>
      <c r="P8" s="114">
        <v>5</v>
      </c>
      <c r="Q8" s="114" t="s">
        <v>462</v>
      </c>
      <c r="R8" s="114" t="s">
        <v>455</v>
      </c>
    </row>
    <row r="9" spans="2:18">
      <c r="B9" s="120" t="s">
        <v>467</v>
      </c>
      <c r="C9" s="120" t="s">
        <v>468</v>
      </c>
      <c r="D9" s="114" t="s">
        <v>441</v>
      </c>
      <c r="E9" s="114" t="s">
        <v>453</v>
      </c>
      <c r="F9" s="119">
        <v>43564</v>
      </c>
      <c r="G9" s="114">
        <v>2</v>
      </c>
      <c r="H9" s="114" t="s">
        <v>469</v>
      </c>
      <c r="I9" s="114" t="s">
        <v>444</v>
      </c>
      <c r="J9" s="116" t="s">
        <v>445</v>
      </c>
      <c r="K9" s="114" t="s">
        <v>446</v>
      </c>
      <c r="M9" s="120" t="s">
        <v>440</v>
      </c>
      <c r="N9" s="114" t="s">
        <v>472</v>
      </c>
      <c r="O9" s="119">
        <v>43607</v>
      </c>
      <c r="P9" s="114">
        <v>5</v>
      </c>
      <c r="Q9" s="114" t="s">
        <v>443</v>
      </c>
      <c r="R9" s="114" t="s">
        <v>444</v>
      </c>
    </row>
    <row r="10" spans="2:18">
      <c r="B10" s="120" t="s">
        <v>470</v>
      </c>
      <c r="C10" s="120" t="s">
        <v>471</v>
      </c>
      <c r="D10" s="114" t="s">
        <v>441</v>
      </c>
      <c r="E10" s="114" t="s">
        <v>472</v>
      </c>
      <c r="F10" s="119">
        <v>43571</v>
      </c>
      <c r="G10" s="114">
        <v>3</v>
      </c>
      <c r="H10" s="114" t="s">
        <v>473</v>
      </c>
      <c r="I10" s="114" t="s">
        <v>455</v>
      </c>
      <c r="J10" s="116" t="s">
        <v>445</v>
      </c>
      <c r="K10" s="114" t="s">
        <v>446</v>
      </c>
      <c r="M10" s="120" t="s">
        <v>471</v>
      </c>
      <c r="N10" s="114" t="s">
        <v>476</v>
      </c>
      <c r="O10" s="119">
        <v>43655</v>
      </c>
      <c r="P10" s="114">
        <v>5</v>
      </c>
      <c r="Q10" s="114" t="s">
        <v>473</v>
      </c>
      <c r="R10" s="114" t="s">
        <v>455</v>
      </c>
    </row>
    <row r="11" spans="2:18">
      <c r="B11" s="120" t="s">
        <v>474</v>
      </c>
      <c r="C11" s="120" t="s">
        <v>452</v>
      </c>
      <c r="D11" s="114" t="s">
        <v>475</v>
      </c>
      <c r="E11" s="114" t="s">
        <v>476</v>
      </c>
      <c r="F11" s="119">
        <v>43572</v>
      </c>
      <c r="G11" s="114">
        <v>4</v>
      </c>
      <c r="H11" s="114" t="s">
        <v>454</v>
      </c>
      <c r="I11" s="114" t="s">
        <v>455</v>
      </c>
      <c r="J11" s="116" t="s">
        <v>477</v>
      </c>
      <c r="K11" s="114" t="s">
        <v>478</v>
      </c>
      <c r="M11" s="120" t="s">
        <v>464</v>
      </c>
      <c r="N11" s="114" t="s">
        <v>506</v>
      </c>
      <c r="O11" s="119">
        <v>43781</v>
      </c>
      <c r="P11" s="114">
        <v>5</v>
      </c>
      <c r="Q11" s="114" t="s">
        <v>465</v>
      </c>
      <c r="R11" s="114" t="s">
        <v>466</v>
      </c>
    </row>
    <row r="12" spans="2:18">
      <c r="B12" s="120" t="s">
        <v>479</v>
      </c>
      <c r="C12" s="120" t="s">
        <v>448</v>
      </c>
      <c r="D12" s="114" t="s">
        <v>475</v>
      </c>
      <c r="E12" s="114" t="s">
        <v>461</v>
      </c>
      <c r="F12" s="119">
        <v>43599</v>
      </c>
      <c r="G12" s="114">
        <v>3</v>
      </c>
      <c r="H12" s="114" t="s">
        <v>449</v>
      </c>
      <c r="I12" s="114" t="s">
        <v>450</v>
      </c>
      <c r="J12" s="116" t="s">
        <v>477</v>
      </c>
      <c r="K12" s="114" t="s">
        <v>478</v>
      </c>
      <c r="M12" s="120" t="s">
        <v>468</v>
      </c>
      <c r="N12" s="114" t="s">
        <v>501</v>
      </c>
      <c r="O12" s="119">
        <v>43819</v>
      </c>
      <c r="P12" s="114">
        <v>4</v>
      </c>
      <c r="Q12" s="114" t="s">
        <v>469</v>
      </c>
      <c r="R12" s="114" t="s">
        <v>444</v>
      </c>
    </row>
    <row r="13" spans="2:18">
      <c r="B13" s="120" t="s">
        <v>480</v>
      </c>
      <c r="C13" s="120" t="s">
        <v>448</v>
      </c>
      <c r="D13" s="114" t="s">
        <v>475</v>
      </c>
      <c r="E13" s="114" t="s">
        <v>453</v>
      </c>
      <c r="F13" s="119">
        <v>43606</v>
      </c>
      <c r="G13" s="114">
        <v>2</v>
      </c>
      <c r="H13" s="114" t="s">
        <v>449</v>
      </c>
      <c r="I13" s="114" t="s">
        <v>450</v>
      </c>
      <c r="J13" s="116" t="s">
        <v>477</v>
      </c>
      <c r="K13" s="114" t="s">
        <v>478</v>
      </c>
      <c r="M13" s="120" t="s">
        <v>471</v>
      </c>
      <c r="N13" s="114" t="s">
        <v>506</v>
      </c>
      <c r="O13" s="119">
        <v>43809</v>
      </c>
      <c r="P13" s="114">
        <v>3</v>
      </c>
      <c r="Q13" s="114" t="s">
        <v>473</v>
      </c>
      <c r="R13" s="114" t="s">
        <v>455</v>
      </c>
    </row>
    <row r="14" spans="2:18">
      <c r="B14" s="120" t="s">
        <v>481</v>
      </c>
      <c r="C14" s="120" t="s">
        <v>440</v>
      </c>
      <c r="D14" s="114" t="s">
        <v>475</v>
      </c>
      <c r="E14" s="114" t="s">
        <v>472</v>
      </c>
      <c r="F14" s="119">
        <v>43607</v>
      </c>
      <c r="G14" s="114">
        <v>5</v>
      </c>
      <c r="H14" s="114" t="s">
        <v>443</v>
      </c>
      <c r="I14" s="114" t="s">
        <v>444</v>
      </c>
      <c r="J14" s="116" t="s">
        <v>477</v>
      </c>
      <c r="K14" s="114" t="s">
        <v>478</v>
      </c>
      <c r="M14" s="120" t="s">
        <v>448</v>
      </c>
      <c r="N14" s="114" t="s">
        <v>506</v>
      </c>
      <c r="O14" s="119">
        <v>43816</v>
      </c>
      <c r="P14" s="114">
        <v>2</v>
      </c>
      <c r="Q14" s="114" t="s">
        <v>449</v>
      </c>
      <c r="R14" s="114" t="s">
        <v>450</v>
      </c>
    </row>
    <row r="15" spans="2:18">
      <c r="B15" s="120" t="s">
        <v>482</v>
      </c>
      <c r="C15" s="120" t="s">
        <v>460</v>
      </c>
      <c r="D15" s="114" t="s">
        <v>483</v>
      </c>
      <c r="E15" s="114" t="s">
        <v>476</v>
      </c>
      <c r="F15" s="119">
        <v>43627</v>
      </c>
      <c r="G15" s="114">
        <v>4</v>
      </c>
      <c r="H15" s="114" t="s">
        <v>462</v>
      </c>
      <c r="I15" s="114" t="s">
        <v>455</v>
      </c>
      <c r="J15" s="116" t="s">
        <v>484</v>
      </c>
      <c r="K15" s="114" t="s">
        <v>485</v>
      </c>
      <c r="M15" s="120" t="s">
        <v>452</v>
      </c>
      <c r="N15" s="114" t="s">
        <v>501</v>
      </c>
      <c r="O15" s="119">
        <v>43817</v>
      </c>
      <c r="P15" s="114">
        <v>4</v>
      </c>
      <c r="Q15" s="114" t="s">
        <v>454</v>
      </c>
      <c r="R15" s="114" t="s">
        <v>455</v>
      </c>
    </row>
    <row r="16" spans="2:18">
      <c r="B16" s="120" t="s">
        <v>486</v>
      </c>
      <c r="C16" s="120" t="s">
        <v>464</v>
      </c>
      <c r="D16" s="114" t="s">
        <v>483</v>
      </c>
      <c r="E16" s="114" t="s">
        <v>461</v>
      </c>
      <c r="F16" s="119">
        <v>43634</v>
      </c>
      <c r="G16" s="114">
        <v>3</v>
      </c>
      <c r="H16" s="114" t="s">
        <v>465</v>
      </c>
      <c r="I16" s="114" t="s">
        <v>466</v>
      </c>
      <c r="J16" s="116" t="s">
        <v>484</v>
      </c>
      <c r="K16" s="114" t="s">
        <v>485</v>
      </c>
      <c r="M16" s="120" t="s">
        <v>516</v>
      </c>
      <c r="N16" s="114" t="s">
        <v>501</v>
      </c>
      <c r="O16" s="119">
        <v>43823</v>
      </c>
      <c r="P16" s="114">
        <v>3</v>
      </c>
      <c r="Q16" s="114" t="s">
        <v>517</v>
      </c>
      <c r="R16" s="114" t="s">
        <v>450</v>
      </c>
    </row>
    <row r="17" spans="2:18">
      <c r="B17" s="120" t="s">
        <v>487</v>
      </c>
      <c r="C17" s="120" t="s">
        <v>464</v>
      </c>
      <c r="D17" s="114" t="s">
        <v>483</v>
      </c>
      <c r="E17" s="114" t="s">
        <v>488</v>
      </c>
      <c r="F17" s="119">
        <v>43641</v>
      </c>
      <c r="G17" s="114">
        <v>2</v>
      </c>
      <c r="H17" s="114" t="s">
        <v>465</v>
      </c>
      <c r="I17" s="114" t="s">
        <v>466</v>
      </c>
      <c r="J17" s="116" t="s">
        <v>484</v>
      </c>
      <c r="K17" s="114" t="s">
        <v>485</v>
      </c>
      <c r="M17" s="120" t="s">
        <v>464</v>
      </c>
      <c r="N17" s="114" t="s">
        <v>506</v>
      </c>
      <c r="O17" s="119">
        <v>43824</v>
      </c>
      <c r="P17" s="114">
        <v>2</v>
      </c>
      <c r="Q17" s="114" t="s">
        <v>465</v>
      </c>
      <c r="R17" s="114" t="s">
        <v>466</v>
      </c>
    </row>
    <row r="18" spans="2:18">
      <c r="B18" s="120" t="s">
        <v>489</v>
      </c>
      <c r="C18" s="120" t="s">
        <v>471</v>
      </c>
      <c r="D18" s="114" t="s">
        <v>483</v>
      </c>
      <c r="E18" s="114" t="s">
        <v>476</v>
      </c>
      <c r="F18" s="119">
        <v>43655</v>
      </c>
      <c r="G18" s="114">
        <v>5</v>
      </c>
      <c r="H18" s="114" t="s">
        <v>473</v>
      </c>
      <c r="I18" s="114" t="s">
        <v>455</v>
      </c>
      <c r="J18" s="116" t="s">
        <v>484</v>
      </c>
      <c r="K18" s="114" t="s">
        <v>485</v>
      </c>
    </row>
    <row r="19" spans="2:18">
      <c r="B19" s="120" t="s">
        <v>490</v>
      </c>
      <c r="C19" s="120" t="s">
        <v>491</v>
      </c>
      <c r="D19" s="114" t="s">
        <v>483</v>
      </c>
      <c r="E19" s="114" t="s">
        <v>492</v>
      </c>
      <c r="F19" s="119">
        <v>43662</v>
      </c>
      <c r="G19" s="114">
        <v>4</v>
      </c>
      <c r="H19" s="114" t="s">
        <v>493</v>
      </c>
      <c r="I19" s="114" t="s">
        <v>466</v>
      </c>
      <c r="J19" s="116" t="s">
        <v>484</v>
      </c>
      <c r="K19" s="114" t="s">
        <v>485</v>
      </c>
    </row>
    <row r="20" spans="2:18">
      <c r="B20" s="120" t="s">
        <v>494</v>
      </c>
      <c r="C20" s="120" t="s">
        <v>495</v>
      </c>
      <c r="D20" s="114" t="s">
        <v>483</v>
      </c>
      <c r="E20" s="114" t="s">
        <v>476</v>
      </c>
      <c r="F20" s="119">
        <v>43663</v>
      </c>
      <c r="G20" s="114">
        <v>3</v>
      </c>
      <c r="H20" s="114" t="s">
        <v>496</v>
      </c>
      <c r="I20" s="114" t="s">
        <v>444</v>
      </c>
      <c r="J20" s="116" t="s">
        <v>484</v>
      </c>
      <c r="K20" s="114" t="s">
        <v>485</v>
      </c>
    </row>
    <row r="21" spans="2:18">
      <c r="B21" s="120" t="s">
        <v>497</v>
      </c>
      <c r="C21" s="120" t="s">
        <v>452</v>
      </c>
      <c r="D21" s="114" t="s">
        <v>483</v>
      </c>
      <c r="E21" s="114" t="s">
        <v>453</v>
      </c>
      <c r="F21" s="119">
        <v>43690</v>
      </c>
      <c r="G21" s="114">
        <v>4</v>
      </c>
      <c r="H21" s="114" t="s">
        <v>454</v>
      </c>
      <c r="I21" s="114" t="s">
        <v>455</v>
      </c>
      <c r="J21" s="116" t="s">
        <v>484</v>
      </c>
      <c r="K21" s="114" t="s">
        <v>485</v>
      </c>
    </row>
    <row r="22" spans="2:18">
      <c r="B22" s="120" t="s">
        <v>498</v>
      </c>
      <c r="C22" s="120" t="s">
        <v>448</v>
      </c>
      <c r="D22" s="114" t="s">
        <v>483</v>
      </c>
      <c r="E22" s="114" t="s">
        <v>472</v>
      </c>
      <c r="F22" s="119">
        <v>43718</v>
      </c>
      <c r="G22" s="114">
        <v>3</v>
      </c>
      <c r="H22" s="114" t="s">
        <v>449</v>
      </c>
      <c r="I22" s="114" t="s">
        <v>450</v>
      </c>
      <c r="J22" s="116" t="s">
        <v>484</v>
      </c>
      <c r="K22" s="114" t="s">
        <v>485</v>
      </c>
    </row>
    <row r="23" spans="2:18">
      <c r="B23" s="120" t="s">
        <v>499</v>
      </c>
      <c r="C23" s="120" t="s">
        <v>452</v>
      </c>
      <c r="D23" s="114" t="s">
        <v>500</v>
      </c>
      <c r="E23" s="114" t="s">
        <v>501</v>
      </c>
      <c r="F23" s="119">
        <v>43753</v>
      </c>
      <c r="G23" s="114">
        <v>2</v>
      </c>
      <c r="H23" s="114" t="s">
        <v>454</v>
      </c>
      <c r="I23" s="114" t="s">
        <v>455</v>
      </c>
      <c r="J23" s="116" t="s">
        <v>502</v>
      </c>
      <c r="K23" s="114" t="s">
        <v>503</v>
      </c>
    </row>
    <row r="24" spans="2:18">
      <c r="B24" s="120" t="s">
        <v>504</v>
      </c>
      <c r="C24" s="120" t="s">
        <v>457</v>
      </c>
      <c r="D24" s="114" t="s">
        <v>500</v>
      </c>
      <c r="E24" s="114" t="s">
        <v>501</v>
      </c>
      <c r="F24" s="119">
        <v>43760</v>
      </c>
      <c r="G24" s="114">
        <v>4</v>
      </c>
      <c r="H24" s="114" t="s">
        <v>458</v>
      </c>
      <c r="I24" s="114" t="s">
        <v>450</v>
      </c>
      <c r="J24" s="116" t="s">
        <v>502</v>
      </c>
      <c r="K24" s="114" t="s">
        <v>503</v>
      </c>
    </row>
    <row r="25" spans="2:18">
      <c r="B25" s="120" t="s">
        <v>505</v>
      </c>
      <c r="C25" s="120" t="s">
        <v>440</v>
      </c>
      <c r="D25" s="114" t="s">
        <v>500</v>
      </c>
      <c r="E25" s="114" t="s">
        <v>506</v>
      </c>
      <c r="F25" s="119">
        <v>43767</v>
      </c>
      <c r="G25" s="114">
        <v>3</v>
      </c>
      <c r="H25" s="114" t="s">
        <v>443</v>
      </c>
      <c r="I25" s="114" t="s">
        <v>444</v>
      </c>
      <c r="J25" s="116" t="s">
        <v>502</v>
      </c>
      <c r="K25" s="114" t="s">
        <v>503</v>
      </c>
    </row>
    <row r="26" spans="2:18">
      <c r="B26" s="120" t="s">
        <v>507</v>
      </c>
      <c r="C26" s="120" t="s">
        <v>464</v>
      </c>
      <c r="D26" s="114" t="s">
        <v>500</v>
      </c>
      <c r="E26" s="114" t="s">
        <v>506</v>
      </c>
      <c r="F26" s="119">
        <v>43781</v>
      </c>
      <c r="G26" s="114">
        <v>5</v>
      </c>
      <c r="H26" s="114" t="s">
        <v>465</v>
      </c>
      <c r="I26" s="114" t="s">
        <v>466</v>
      </c>
      <c r="J26" s="116" t="s">
        <v>502</v>
      </c>
      <c r="K26" s="114" t="s">
        <v>503</v>
      </c>
    </row>
    <row r="27" spans="2:18">
      <c r="B27" s="120" t="s">
        <v>508</v>
      </c>
      <c r="C27" s="120" t="s">
        <v>468</v>
      </c>
      <c r="D27" s="114" t="s">
        <v>509</v>
      </c>
      <c r="E27" s="114" t="s">
        <v>501</v>
      </c>
      <c r="F27" s="119">
        <v>43819</v>
      </c>
      <c r="G27" s="114">
        <v>4</v>
      </c>
      <c r="H27" s="114" t="s">
        <v>469</v>
      </c>
      <c r="I27" s="114" t="s">
        <v>444</v>
      </c>
      <c r="J27" s="116" t="s">
        <v>510</v>
      </c>
      <c r="K27" s="114" t="s">
        <v>511</v>
      </c>
    </row>
    <row r="28" spans="2:18">
      <c r="B28" s="120" t="s">
        <v>512</v>
      </c>
      <c r="C28" s="120" t="s">
        <v>471</v>
      </c>
      <c r="D28" s="114" t="s">
        <v>509</v>
      </c>
      <c r="E28" s="114" t="s">
        <v>506</v>
      </c>
      <c r="F28" s="119">
        <v>43809</v>
      </c>
      <c r="G28" s="114">
        <v>3</v>
      </c>
      <c r="H28" s="114" t="s">
        <v>473</v>
      </c>
      <c r="I28" s="114" t="s">
        <v>455</v>
      </c>
      <c r="J28" s="116" t="s">
        <v>510</v>
      </c>
      <c r="K28" s="114" t="s">
        <v>511</v>
      </c>
    </row>
    <row r="29" spans="2:18">
      <c r="B29" s="120" t="s">
        <v>513</v>
      </c>
      <c r="C29" s="120" t="s">
        <v>448</v>
      </c>
      <c r="D29" s="114" t="s">
        <v>509</v>
      </c>
      <c r="E29" s="114" t="s">
        <v>506</v>
      </c>
      <c r="F29" s="119">
        <v>43816</v>
      </c>
      <c r="G29" s="114">
        <v>2</v>
      </c>
      <c r="H29" s="114" t="s">
        <v>449</v>
      </c>
      <c r="I29" s="114" t="s">
        <v>450</v>
      </c>
      <c r="J29" s="116" t="s">
        <v>510</v>
      </c>
      <c r="K29" s="114" t="s">
        <v>511</v>
      </c>
    </row>
    <row r="30" spans="2:18">
      <c r="B30" s="120" t="s">
        <v>514</v>
      </c>
      <c r="C30" s="120" t="s">
        <v>452</v>
      </c>
      <c r="D30" s="114" t="s">
        <v>509</v>
      </c>
      <c r="E30" s="114" t="s">
        <v>501</v>
      </c>
      <c r="F30" s="119">
        <v>43817</v>
      </c>
      <c r="G30" s="114">
        <v>4</v>
      </c>
      <c r="H30" s="114" t="s">
        <v>454</v>
      </c>
      <c r="I30" s="114" t="s">
        <v>455</v>
      </c>
      <c r="J30" s="116" t="s">
        <v>510</v>
      </c>
      <c r="K30" s="114" t="s">
        <v>511</v>
      </c>
    </row>
    <row r="31" spans="2:18">
      <c r="B31" s="120" t="s">
        <v>515</v>
      </c>
      <c r="C31" s="120" t="s">
        <v>516</v>
      </c>
      <c r="D31" s="114" t="s">
        <v>509</v>
      </c>
      <c r="E31" s="114" t="s">
        <v>501</v>
      </c>
      <c r="F31" s="119">
        <v>43823</v>
      </c>
      <c r="G31" s="114">
        <v>3</v>
      </c>
      <c r="H31" s="114" t="s">
        <v>517</v>
      </c>
      <c r="I31" s="114" t="s">
        <v>450</v>
      </c>
      <c r="J31" s="116" t="s">
        <v>510</v>
      </c>
      <c r="K31" s="114" t="s">
        <v>511</v>
      </c>
    </row>
    <row r="32" spans="2:18">
      <c r="B32" s="120" t="s">
        <v>518</v>
      </c>
      <c r="C32" s="120" t="s">
        <v>464</v>
      </c>
      <c r="D32" s="114" t="s">
        <v>509</v>
      </c>
      <c r="E32" s="114" t="s">
        <v>506</v>
      </c>
      <c r="F32" s="119">
        <v>43824</v>
      </c>
      <c r="G32" s="114">
        <v>2</v>
      </c>
      <c r="H32" s="114" t="s">
        <v>465</v>
      </c>
      <c r="I32" s="114" t="s">
        <v>466</v>
      </c>
      <c r="J32" s="116" t="s">
        <v>510</v>
      </c>
      <c r="K32" s="114" t="s">
        <v>511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O27"/>
  <sheetViews>
    <sheetView zoomScale="115" zoomScaleNormal="115" workbookViewId="0">
      <selection activeCell="K1" sqref="K1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  <c r="L2" s="205" t="s">
        <v>1010</v>
      </c>
    </row>
    <row r="3" spans="2:15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  <c r="L3" t="b">
        <f>OR(_xlfn.RANK.EQ(J3,$J$3:$J$24,0)=1,_xlfn.RANK.EQ(J3,$J$3:$J$24,1)=1)</f>
        <v>0</v>
      </c>
    </row>
    <row r="4" spans="2:15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5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  <c r="L5" s="114" t="s">
        <v>520</v>
      </c>
      <c r="M5" s="114" t="s">
        <v>521</v>
      </c>
      <c r="N5" s="114" t="s">
        <v>524</v>
      </c>
      <c r="O5" s="114" t="s">
        <v>527</v>
      </c>
    </row>
    <row r="6" spans="2:15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  <c r="L6" s="114" t="s">
        <v>541</v>
      </c>
      <c r="M6" s="114" t="s">
        <v>542</v>
      </c>
      <c r="N6" s="114">
        <v>1000</v>
      </c>
      <c r="O6" s="121">
        <v>90000</v>
      </c>
    </row>
    <row r="7" spans="2:15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  <c r="L7" s="114" t="s">
        <v>607</v>
      </c>
      <c r="M7" s="114" t="s">
        <v>530</v>
      </c>
      <c r="N7" s="114">
        <v>10</v>
      </c>
      <c r="O7" s="121">
        <v>1300</v>
      </c>
    </row>
    <row r="8" spans="2:15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  <c r="L8" s="114"/>
      <c r="M8" s="114"/>
      <c r="N8" s="114"/>
      <c r="O8" s="121"/>
    </row>
    <row r="9" spans="2:15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  <c r="L9" s="114"/>
      <c r="M9" s="114"/>
      <c r="N9" s="114"/>
      <c r="O9" s="121"/>
    </row>
    <row r="10" spans="2:15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  <c r="L10" s="114"/>
      <c r="M10" s="114"/>
      <c r="N10" s="114"/>
      <c r="O10" s="121"/>
    </row>
    <row r="11" spans="2:15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  <c r="L11" s="114"/>
      <c r="M11" s="114"/>
      <c r="N11" s="114"/>
      <c r="O11" s="121"/>
    </row>
    <row r="12" spans="2:15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  <c r="L12" s="114"/>
      <c r="M12" s="114"/>
      <c r="N12" s="114"/>
      <c r="O12" s="121"/>
    </row>
    <row r="13" spans="2:15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  <c r="L13" s="114"/>
      <c r="M13" s="114"/>
      <c r="N13" s="114"/>
      <c r="O13" s="121"/>
    </row>
    <row r="14" spans="2:15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  <c r="L14" s="114"/>
      <c r="M14" s="114"/>
      <c r="N14" s="114"/>
      <c r="O14" s="121"/>
    </row>
    <row r="15" spans="2:15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  <c r="L15" s="114"/>
      <c r="M15" s="114"/>
      <c r="N15" s="114"/>
      <c r="O15" s="121"/>
    </row>
    <row r="16" spans="2:15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  <c r="L16" s="114"/>
      <c r="M16" s="114"/>
      <c r="N16" s="114"/>
      <c r="O16" s="121"/>
    </row>
    <row r="17" spans="2:15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  <c r="L17" s="114"/>
      <c r="M17" s="114"/>
      <c r="N17" s="114"/>
      <c r="O17" s="121"/>
    </row>
    <row r="18" spans="2:15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  <c r="L18" s="114"/>
      <c r="M18" s="114"/>
      <c r="N18" s="114"/>
      <c r="O18" s="121"/>
    </row>
    <row r="19" spans="2:15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  <c r="L19" s="114"/>
      <c r="M19" s="114"/>
      <c r="N19" s="114"/>
      <c r="O19" s="121"/>
    </row>
    <row r="20" spans="2:15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  <c r="L20" s="114"/>
      <c r="M20" s="114"/>
      <c r="N20" s="114"/>
      <c r="O20" s="121"/>
    </row>
    <row r="21" spans="2:15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  <c r="L21" s="114"/>
      <c r="M21" s="114"/>
      <c r="N21" s="114"/>
      <c r="O21" s="121"/>
    </row>
    <row r="22" spans="2:15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  <c r="L22" s="114"/>
      <c r="M22" s="114"/>
      <c r="N22" s="114"/>
      <c r="O22" s="121"/>
    </row>
    <row r="23" spans="2:15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  <c r="L23" s="114"/>
      <c r="M23" s="114"/>
      <c r="N23" s="114"/>
      <c r="O23" s="121"/>
    </row>
    <row r="24" spans="2:15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  <c r="L24" s="114"/>
      <c r="M24" s="114"/>
      <c r="N24" s="114"/>
      <c r="O24" s="121"/>
    </row>
    <row r="25" spans="2:15">
      <c r="L25" s="114"/>
      <c r="M25" s="114"/>
      <c r="N25" s="114"/>
      <c r="O25" s="121"/>
    </row>
    <row r="26" spans="2:15">
      <c r="L26" s="114"/>
      <c r="M26" s="114"/>
      <c r="N26" s="114"/>
      <c r="O26" s="121"/>
    </row>
    <row r="27" spans="2:15">
      <c r="L27" s="114"/>
      <c r="M27" s="114"/>
      <c r="N27" s="114"/>
      <c r="O27" s="12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7"/>
  <sheetViews>
    <sheetView zoomScale="115" zoomScaleNormal="115" workbookViewId="0">
      <selection activeCell="G8" sqref="G8"/>
    </sheetView>
  </sheetViews>
  <sheetFormatPr defaultRowHeight="16.899999999999999"/>
  <cols>
    <col min="1" max="1" width="3.4375" customWidth="1"/>
    <col min="9" max="9" width="9.5" customWidth="1"/>
  </cols>
  <sheetData>
    <row r="1" spans="2:9">
      <c r="B1" s="223" t="s">
        <v>0</v>
      </c>
      <c r="C1" s="223"/>
      <c r="D1" s="224" t="s">
        <v>17</v>
      </c>
      <c r="E1" s="224"/>
      <c r="F1" s="224"/>
      <c r="G1" s="224"/>
      <c r="H1" s="224"/>
      <c r="I1" s="224"/>
    </row>
    <row r="2" spans="2:9" ht="7.9" customHeight="1">
      <c r="B2" s="1"/>
      <c r="C2" s="1"/>
      <c r="D2" s="2"/>
      <c r="E2" s="2"/>
      <c r="F2" s="2"/>
      <c r="G2" s="2"/>
      <c r="H2" s="2"/>
      <c r="I2" s="2"/>
    </row>
    <row r="3" spans="2:9">
      <c r="B3" s="225" t="s">
        <v>18</v>
      </c>
      <c r="C3" s="225"/>
      <c r="D3" s="225"/>
      <c r="E3" s="225"/>
      <c r="F3" s="225"/>
      <c r="G3" s="225"/>
      <c r="H3" s="225"/>
      <c r="I3" s="225"/>
    </row>
    <row r="4" spans="2:9" ht="7.9" customHeight="1">
      <c r="B4" s="3"/>
      <c r="C4" s="3"/>
      <c r="D4" s="3"/>
      <c r="E4" s="3"/>
      <c r="F4" s="3"/>
      <c r="G4" s="4"/>
      <c r="H4" s="4"/>
      <c r="I4" s="4"/>
    </row>
    <row r="5" spans="2:9" ht="17.25" thickBot="1">
      <c r="B5" s="5" t="s">
        <v>1</v>
      </c>
      <c r="C5" s="5"/>
      <c r="D5" s="5"/>
      <c r="E5" s="5"/>
      <c r="F5" s="5"/>
      <c r="G5" s="6" t="s">
        <v>2</v>
      </c>
      <c r="H5" s="226"/>
      <c r="I5" s="226"/>
    </row>
    <row r="6" spans="2:9">
      <c r="B6" s="20" t="s">
        <v>3</v>
      </c>
      <c r="C6" s="227" t="s">
        <v>4</v>
      </c>
      <c r="D6" s="227"/>
      <c r="E6" s="227"/>
      <c r="F6" s="227"/>
      <c r="G6" s="227" t="s">
        <v>5</v>
      </c>
      <c r="H6" s="227"/>
      <c r="I6" s="228"/>
    </row>
    <row r="7" spans="2:9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9" t="s">
        <v>13</v>
      </c>
    </row>
    <row r="8" spans="2:9">
      <c r="B8" s="7">
        <v>2021</v>
      </c>
      <c r="C8" s="8" t="s">
        <v>20</v>
      </c>
      <c r="D8" s="8">
        <v>69</v>
      </c>
      <c r="E8" s="8">
        <v>32</v>
      </c>
      <c r="F8" s="8">
        <v>40</v>
      </c>
      <c r="G8" s="10"/>
      <c r="H8" s="11"/>
      <c r="I8" s="12"/>
    </row>
    <row r="9" spans="2:9">
      <c r="B9" s="7">
        <v>2021</v>
      </c>
      <c r="C9" s="8" t="s">
        <v>21</v>
      </c>
      <c r="D9" s="8">
        <v>70</v>
      </c>
      <c r="E9" s="8">
        <v>70</v>
      </c>
      <c r="F9" s="8">
        <v>60</v>
      </c>
      <c r="G9" s="10"/>
      <c r="H9" s="11"/>
      <c r="I9" s="12"/>
    </row>
    <row r="10" spans="2:9">
      <c r="B10" s="7">
        <v>2021</v>
      </c>
      <c r="C10" s="8" t="s">
        <v>22</v>
      </c>
      <c r="D10" s="8">
        <v>60</v>
      </c>
      <c r="E10" s="8">
        <v>76</v>
      </c>
      <c r="F10" s="8">
        <v>65</v>
      </c>
      <c r="G10" s="10"/>
      <c r="H10" s="11"/>
      <c r="I10" s="12"/>
    </row>
    <row r="11" spans="2:9">
      <c r="B11" s="7">
        <v>2021</v>
      </c>
      <c r="C11" s="8" t="s">
        <v>24</v>
      </c>
      <c r="D11" s="8">
        <v>50</v>
      </c>
      <c r="E11" s="8">
        <v>80</v>
      </c>
      <c r="F11" s="8">
        <v>60</v>
      </c>
      <c r="G11" s="10"/>
      <c r="H11" s="11"/>
      <c r="I11" s="12"/>
    </row>
    <row r="12" spans="2:9">
      <c r="B12" s="7">
        <v>2021</v>
      </c>
      <c r="C12" s="8" t="s">
        <v>26</v>
      </c>
      <c r="D12" s="8">
        <v>80</v>
      </c>
      <c r="E12" s="8">
        <v>60</v>
      </c>
      <c r="F12" s="8">
        <v>70</v>
      </c>
      <c r="G12" s="10"/>
      <c r="H12" s="11"/>
      <c r="I12" s="12"/>
    </row>
    <row r="13" spans="2:9">
      <c r="B13" s="7">
        <v>2022</v>
      </c>
      <c r="C13" s="8" t="s">
        <v>27</v>
      </c>
      <c r="D13" s="8">
        <v>90</v>
      </c>
      <c r="E13" s="8">
        <v>100</v>
      </c>
      <c r="F13" s="8">
        <v>93</v>
      </c>
      <c r="G13" s="10"/>
      <c r="H13" s="11"/>
      <c r="I13" s="12"/>
    </row>
    <row r="14" spans="2:9">
      <c r="B14" s="7">
        <v>2022</v>
      </c>
      <c r="C14" s="8" t="s">
        <v>28</v>
      </c>
      <c r="D14" s="8">
        <v>50</v>
      </c>
      <c r="E14" s="8">
        <v>83</v>
      </c>
      <c r="F14" s="8">
        <v>75</v>
      </c>
      <c r="G14" s="10"/>
      <c r="H14" s="11"/>
      <c r="I14" s="12"/>
    </row>
    <row r="15" spans="2:9">
      <c r="B15" s="7">
        <v>2022</v>
      </c>
      <c r="C15" s="8" t="s">
        <v>30</v>
      </c>
      <c r="D15" s="8">
        <v>60</v>
      </c>
      <c r="E15" s="8">
        <v>64</v>
      </c>
      <c r="F15" s="8">
        <v>64</v>
      </c>
      <c r="G15" s="10"/>
      <c r="H15" s="11"/>
      <c r="I15" s="12"/>
    </row>
    <row r="16" spans="2:9">
      <c r="B16" s="7">
        <v>2022</v>
      </c>
      <c r="C16" s="8" t="s">
        <v>31</v>
      </c>
      <c r="D16" s="8">
        <v>90</v>
      </c>
      <c r="E16" s="8">
        <v>80</v>
      </c>
      <c r="F16" s="8">
        <v>79</v>
      </c>
      <c r="G16" s="10"/>
      <c r="H16" s="11"/>
      <c r="I16" s="12"/>
    </row>
    <row r="17" spans="2:9" ht="17.25" thickBot="1">
      <c r="B17" s="7">
        <v>2022</v>
      </c>
      <c r="C17" s="13" t="s">
        <v>33</v>
      </c>
      <c r="D17" s="13">
        <v>80</v>
      </c>
      <c r="E17" s="13">
        <v>40</v>
      </c>
      <c r="F17" s="13">
        <v>69</v>
      </c>
      <c r="G17" s="10"/>
      <c r="H17" s="11"/>
      <c r="I17" s="12"/>
    </row>
    <row r="18" spans="2:9">
      <c r="B18" s="210"/>
      <c r="C18" s="16" t="s">
        <v>14</v>
      </c>
      <c r="D18" s="17"/>
      <c r="E18" s="17"/>
      <c r="F18" s="17"/>
      <c r="G18" s="17"/>
      <c r="H18" s="17"/>
      <c r="I18" s="213"/>
    </row>
    <row r="19" spans="2:9">
      <c r="B19" s="211"/>
      <c r="C19" s="8" t="s">
        <v>15</v>
      </c>
      <c r="D19" s="10"/>
      <c r="E19" s="10"/>
      <c r="F19" s="10"/>
      <c r="G19" s="10"/>
      <c r="H19" s="10"/>
      <c r="I19" s="214"/>
    </row>
    <row r="20" spans="2:9" ht="17.25" thickBot="1">
      <c r="B20" s="212"/>
      <c r="C20" s="18" t="s">
        <v>16</v>
      </c>
      <c r="D20" s="19"/>
      <c r="E20" s="19"/>
      <c r="F20" s="19"/>
      <c r="G20" s="19"/>
      <c r="H20" s="19"/>
      <c r="I20" s="215"/>
    </row>
    <row r="23" spans="2:9">
      <c r="B23" s="216" t="s">
        <v>34</v>
      </c>
      <c r="C23" s="216"/>
      <c r="D23" s="216"/>
      <c r="E23" s="216"/>
      <c r="F23" s="216"/>
      <c r="G23" s="216"/>
      <c r="H23" s="216"/>
    </row>
    <row r="24" spans="2:9" ht="17.25" thickBot="1">
      <c r="B24" s="5" t="s">
        <v>35</v>
      </c>
      <c r="C24" s="5"/>
      <c r="D24" s="5"/>
      <c r="E24" s="5"/>
      <c r="F24" s="5"/>
      <c r="G24" s="5"/>
      <c r="H24" s="5"/>
    </row>
    <row r="25" spans="2:9">
      <c r="B25" s="26" t="s">
        <v>36</v>
      </c>
      <c r="C25" s="27" t="s">
        <v>37</v>
      </c>
      <c r="D25" s="27" t="s">
        <v>38</v>
      </c>
      <c r="E25" s="27" t="s">
        <v>39</v>
      </c>
      <c r="F25" s="27" t="s">
        <v>40</v>
      </c>
      <c r="G25" s="27" t="s">
        <v>41</v>
      </c>
      <c r="H25" s="28" t="s">
        <v>42</v>
      </c>
    </row>
    <row r="26" spans="2:9">
      <c r="B26" s="7" t="s">
        <v>43</v>
      </c>
      <c r="C26" s="21">
        <v>10000</v>
      </c>
      <c r="D26" s="21">
        <v>10000</v>
      </c>
      <c r="E26" s="21">
        <v>15000</v>
      </c>
      <c r="F26" s="21">
        <v>7000</v>
      </c>
      <c r="G26" s="10"/>
      <c r="H26" s="12"/>
    </row>
    <row r="27" spans="2:9">
      <c r="B27" s="7" t="s">
        <v>44</v>
      </c>
      <c r="C27" s="21">
        <v>20000</v>
      </c>
      <c r="D27" s="21">
        <v>15000</v>
      </c>
      <c r="E27" s="21">
        <v>30000</v>
      </c>
      <c r="F27" s="21">
        <v>8000</v>
      </c>
      <c r="G27" s="10"/>
      <c r="H27" s="12"/>
    </row>
    <row r="28" spans="2:9">
      <c r="B28" s="7" t="s">
        <v>45</v>
      </c>
      <c r="C28" s="21">
        <v>30000</v>
      </c>
      <c r="D28" s="21">
        <v>30000</v>
      </c>
      <c r="E28" s="21">
        <v>10000</v>
      </c>
      <c r="F28" s="21">
        <v>5000</v>
      </c>
      <c r="G28" s="10"/>
      <c r="H28" s="12"/>
    </row>
    <row r="29" spans="2:9">
      <c r="B29" s="7" t="s">
        <v>46</v>
      </c>
      <c r="C29" s="21">
        <v>13000</v>
      </c>
      <c r="D29" s="21">
        <v>24000</v>
      </c>
      <c r="E29" s="21">
        <v>10000</v>
      </c>
      <c r="F29" s="21">
        <v>150000</v>
      </c>
      <c r="G29" s="10"/>
      <c r="H29" s="12"/>
    </row>
    <row r="30" spans="2:9">
      <c r="B30" s="7" t="s">
        <v>47</v>
      </c>
      <c r="C30" s="21">
        <v>100000</v>
      </c>
      <c r="D30" s="21">
        <v>5000</v>
      </c>
      <c r="E30" s="21">
        <v>100000</v>
      </c>
      <c r="F30" s="21">
        <v>10000</v>
      </c>
      <c r="G30" s="10"/>
      <c r="H30" s="12"/>
    </row>
    <row r="31" spans="2:9">
      <c r="B31" s="7" t="s">
        <v>48</v>
      </c>
      <c r="C31" s="21">
        <v>15000</v>
      </c>
      <c r="D31" s="21">
        <v>30000</v>
      </c>
      <c r="E31" s="21">
        <v>10000</v>
      </c>
      <c r="F31" s="21">
        <v>7000</v>
      </c>
      <c r="G31" s="10"/>
      <c r="H31" s="12"/>
    </row>
    <row r="32" spans="2:9" ht="17.25" thickBot="1">
      <c r="B32" s="22" t="s">
        <v>49</v>
      </c>
      <c r="C32" s="23">
        <v>14000</v>
      </c>
      <c r="D32" s="23">
        <v>17000</v>
      </c>
      <c r="E32" s="23">
        <v>25000</v>
      </c>
      <c r="F32" s="23">
        <v>15000</v>
      </c>
      <c r="G32" s="14"/>
      <c r="H32" s="15"/>
    </row>
    <row r="33" spans="2:10">
      <c r="B33" s="24" t="s">
        <v>50</v>
      </c>
      <c r="C33" s="17"/>
      <c r="D33" s="17"/>
      <c r="E33" s="17"/>
      <c r="F33" s="17"/>
      <c r="G33" s="217"/>
      <c r="H33" s="218"/>
    </row>
    <row r="34" spans="2:10">
      <c r="B34" s="7" t="s">
        <v>12</v>
      </c>
      <c r="C34" s="10"/>
      <c r="D34" s="10"/>
      <c r="E34" s="10"/>
      <c r="F34" s="10"/>
      <c r="G34" s="219"/>
      <c r="H34" s="220"/>
    </row>
    <row r="35" spans="2:10">
      <c r="B35" s="7" t="s">
        <v>52</v>
      </c>
      <c r="C35" s="10"/>
      <c r="D35" s="10"/>
      <c r="E35" s="10"/>
      <c r="F35" s="10"/>
      <c r="G35" s="219"/>
      <c r="H35" s="220"/>
    </row>
    <row r="36" spans="2:10">
      <c r="B36" s="7" t="s">
        <v>53</v>
      </c>
      <c r="C36" s="10"/>
      <c r="D36" s="10"/>
      <c r="E36" s="10"/>
      <c r="F36" s="10"/>
      <c r="G36" s="219"/>
      <c r="H36" s="220"/>
    </row>
    <row r="37" spans="2:10" ht="17.25" thickBot="1">
      <c r="B37" s="25" t="s">
        <v>54</v>
      </c>
      <c r="C37" s="19"/>
      <c r="D37" s="19"/>
      <c r="E37" s="19"/>
      <c r="F37" s="19"/>
      <c r="G37" s="221"/>
      <c r="H37" s="222"/>
    </row>
    <row r="38" spans="2:10" ht="17.25" thickBot="1"/>
    <row r="39" spans="2:10">
      <c r="B39" s="33" t="s">
        <v>55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5">
        <v>9</v>
      </c>
    </row>
    <row r="40" spans="2:10">
      <c r="B40" s="31">
        <v>2</v>
      </c>
      <c r="C40" s="29"/>
      <c r="D40" s="29"/>
      <c r="E40" s="29"/>
      <c r="F40" s="29"/>
      <c r="G40" s="29"/>
      <c r="H40" s="29"/>
      <c r="I40" s="29"/>
      <c r="J40" s="29"/>
    </row>
    <row r="41" spans="2:10">
      <c r="B41" s="31">
        <v>3</v>
      </c>
      <c r="C41" s="29"/>
      <c r="D41" s="29"/>
      <c r="E41" s="29"/>
      <c r="F41" s="29"/>
      <c r="G41" s="29"/>
      <c r="H41" s="29"/>
      <c r="I41" s="29"/>
      <c r="J41" s="29"/>
    </row>
    <row r="42" spans="2:10">
      <c r="B42" s="31">
        <v>4</v>
      </c>
      <c r="C42" s="29"/>
      <c r="D42" s="29"/>
      <c r="E42" s="29"/>
      <c r="F42" s="29"/>
      <c r="G42" s="29"/>
      <c r="H42" s="29"/>
      <c r="I42" s="29"/>
      <c r="J42" s="29"/>
    </row>
    <row r="43" spans="2:10">
      <c r="B43" s="31">
        <v>5</v>
      </c>
      <c r="C43" s="29"/>
      <c r="D43" s="29"/>
      <c r="E43" s="29"/>
      <c r="F43" s="29"/>
      <c r="G43" s="29"/>
      <c r="H43" s="29"/>
      <c r="I43" s="29"/>
      <c r="J43" s="29"/>
    </row>
    <row r="44" spans="2:10">
      <c r="B44" s="31">
        <v>6</v>
      </c>
      <c r="C44" s="29"/>
      <c r="D44" s="29"/>
      <c r="E44" s="29"/>
      <c r="F44" s="29"/>
      <c r="G44" s="29"/>
      <c r="H44" s="29"/>
      <c r="I44" s="29"/>
      <c r="J44" s="29"/>
    </row>
    <row r="45" spans="2:10">
      <c r="B45" s="31">
        <v>7</v>
      </c>
      <c r="C45" s="29"/>
      <c r="D45" s="29"/>
      <c r="E45" s="29"/>
      <c r="F45" s="29"/>
      <c r="G45" s="29"/>
      <c r="H45" s="29"/>
      <c r="I45" s="29"/>
      <c r="J45" s="29"/>
    </row>
    <row r="46" spans="2:10">
      <c r="B46" s="31">
        <v>8</v>
      </c>
      <c r="C46" s="29"/>
      <c r="D46" s="29"/>
      <c r="E46" s="29"/>
      <c r="F46" s="29"/>
      <c r="G46" s="29"/>
      <c r="H46" s="29"/>
      <c r="I46" s="29"/>
      <c r="J46" s="29"/>
    </row>
    <row r="47" spans="2:10" ht="17.25" thickBot="1">
      <c r="B47" s="32">
        <v>9</v>
      </c>
      <c r="C47" s="29"/>
      <c r="D47" s="29"/>
      <c r="E47" s="29"/>
      <c r="F47" s="29"/>
      <c r="G47" s="29"/>
      <c r="H47" s="29"/>
      <c r="I47" s="29"/>
      <c r="J47" s="29"/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B2:O24"/>
  <sheetViews>
    <sheetView zoomScale="115" zoomScaleNormal="115" workbookViewId="0">
      <selection activeCell="L3" sqref="L3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  <c r="L2" s="205" t="s">
        <v>1037</v>
      </c>
    </row>
    <row r="3" spans="2:15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  <c r="L3" t="b">
        <f>OR(_xlfn.RANK.EQ(J3,$J$3:$J$24,0)=1,_xlfn.RANK.EQ(J3,$J$3:$J$24,1)=1)</f>
        <v>0</v>
      </c>
    </row>
    <row r="4" spans="2:15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5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  <c r="L5" t="s">
        <v>1038</v>
      </c>
      <c r="M5" t="s">
        <v>1039</v>
      </c>
      <c r="N5" t="s">
        <v>1040</v>
      </c>
      <c r="O5" t="s">
        <v>1041</v>
      </c>
    </row>
    <row r="6" spans="2:15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  <c r="L6" s="114" t="s">
        <v>541</v>
      </c>
      <c r="M6" s="114" t="s">
        <v>542</v>
      </c>
      <c r="N6" s="114">
        <v>1000</v>
      </c>
      <c r="O6" s="121">
        <v>90000</v>
      </c>
    </row>
    <row r="7" spans="2:15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  <c r="L7" s="114" t="s">
        <v>607</v>
      </c>
      <c r="M7" s="114" t="s">
        <v>530</v>
      </c>
      <c r="N7" s="114">
        <v>10</v>
      </c>
      <c r="O7" s="121">
        <v>1300</v>
      </c>
    </row>
    <row r="8" spans="2:15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5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5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5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5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5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5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5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5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O39"/>
  <sheetViews>
    <sheetView workbookViewId="0">
      <selection activeCell="J1" sqref="J1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>
      <c r="B2" s="114" t="s">
        <v>616</v>
      </c>
      <c r="C2" s="114" t="s">
        <v>617</v>
      </c>
      <c r="D2" s="114" t="s">
        <v>618</v>
      </c>
      <c r="E2" s="114" t="s">
        <v>619</v>
      </c>
      <c r="F2" s="114" t="s">
        <v>620</v>
      </c>
      <c r="G2" s="114" t="s">
        <v>621</v>
      </c>
      <c r="H2" s="114" t="s">
        <v>622</v>
      </c>
      <c r="I2" s="114" t="s">
        <v>623</v>
      </c>
      <c r="K2" s="205" t="s">
        <v>1010</v>
      </c>
    </row>
    <row r="3" spans="2:15">
      <c r="B3" s="114" t="s">
        <v>632</v>
      </c>
      <c r="C3" s="114" t="s">
        <v>633</v>
      </c>
      <c r="D3" s="123">
        <v>80000</v>
      </c>
      <c r="E3" s="114" t="s">
        <v>626</v>
      </c>
      <c r="F3" s="119">
        <v>44200</v>
      </c>
      <c r="G3" s="119">
        <v>44215</v>
      </c>
      <c r="H3" s="122">
        <v>12</v>
      </c>
      <c r="I3" s="122">
        <v>8</v>
      </c>
      <c r="K3" t="b">
        <f>AND(MONTH(F3)&lt;=6,LEFT(C3,2)="엑셀")</f>
        <v>1</v>
      </c>
    </row>
    <row r="4" spans="2:15">
      <c r="B4" s="114" t="s">
        <v>636</v>
      </c>
      <c r="C4" s="114" t="s">
        <v>637</v>
      </c>
      <c r="D4" s="123">
        <v>95000</v>
      </c>
      <c r="E4" s="114" t="s">
        <v>626</v>
      </c>
      <c r="F4" s="119">
        <v>44200</v>
      </c>
      <c r="G4" s="119">
        <v>44215</v>
      </c>
      <c r="H4" s="122">
        <v>4</v>
      </c>
      <c r="I4" s="122">
        <v>10</v>
      </c>
    </row>
    <row r="5" spans="2:15">
      <c r="B5" s="114" t="s">
        <v>636</v>
      </c>
      <c r="C5" s="114" t="s">
        <v>637</v>
      </c>
      <c r="D5" s="123">
        <v>95000</v>
      </c>
      <c r="E5" s="114" t="s">
        <v>627</v>
      </c>
      <c r="F5" s="119">
        <v>44207</v>
      </c>
      <c r="G5" s="119">
        <v>44222</v>
      </c>
      <c r="H5" s="122">
        <v>17</v>
      </c>
      <c r="I5" s="122">
        <v>15</v>
      </c>
      <c r="K5" s="114" t="s">
        <v>617</v>
      </c>
      <c r="L5" s="114" t="s">
        <v>618</v>
      </c>
      <c r="M5" s="114" t="s">
        <v>619</v>
      </c>
      <c r="N5" s="114" t="s">
        <v>620</v>
      </c>
      <c r="O5" s="114" t="s">
        <v>622</v>
      </c>
    </row>
    <row r="6" spans="2:15">
      <c r="B6" s="114" t="s">
        <v>634</v>
      </c>
      <c r="C6" s="114" t="s">
        <v>635</v>
      </c>
      <c r="D6" s="123">
        <v>69000</v>
      </c>
      <c r="E6" s="114" t="s">
        <v>628</v>
      </c>
      <c r="F6" s="119">
        <v>44217</v>
      </c>
      <c r="G6" s="119">
        <v>44232</v>
      </c>
      <c r="H6" s="122">
        <v>5</v>
      </c>
      <c r="I6" s="122">
        <v>12</v>
      </c>
      <c r="K6" s="114" t="s">
        <v>633</v>
      </c>
      <c r="L6" s="123">
        <v>80000</v>
      </c>
      <c r="M6" s="114" t="s">
        <v>626</v>
      </c>
      <c r="N6" s="119">
        <v>44200</v>
      </c>
      <c r="O6" s="122">
        <v>12</v>
      </c>
    </row>
    <row r="7" spans="2:15">
      <c r="B7" s="114" t="s">
        <v>624</v>
      </c>
      <c r="C7" s="114" t="s">
        <v>625</v>
      </c>
      <c r="D7" s="123">
        <v>50000</v>
      </c>
      <c r="E7" s="114" t="s">
        <v>626</v>
      </c>
      <c r="F7" s="119">
        <v>44236</v>
      </c>
      <c r="G7" s="119">
        <v>44251</v>
      </c>
      <c r="H7" s="122">
        <v>12</v>
      </c>
      <c r="I7" s="122">
        <v>10</v>
      </c>
      <c r="K7" s="114" t="s">
        <v>633</v>
      </c>
      <c r="L7" s="123">
        <v>80000</v>
      </c>
      <c r="M7" s="114" t="s">
        <v>629</v>
      </c>
      <c r="N7" s="119">
        <v>44238</v>
      </c>
      <c r="O7" s="122">
        <v>20</v>
      </c>
    </row>
    <row r="8" spans="2:15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44238</v>
      </c>
      <c r="G8" s="119">
        <v>44253</v>
      </c>
      <c r="H8" s="122">
        <v>25</v>
      </c>
      <c r="I8" s="122">
        <v>15</v>
      </c>
      <c r="K8" s="114" t="s">
        <v>633</v>
      </c>
      <c r="L8" s="123">
        <v>80000</v>
      </c>
      <c r="M8" s="114" t="s">
        <v>626</v>
      </c>
      <c r="N8" s="119">
        <v>44307</v>
      </c>
      <c r="O8" s="122">
        <v>21</v>
      </c>
    </row>
    <row r="9" spans="2:15">
      <c r="B9" s="114" t="s">
        <v>632</v>
      </c>
      <c r="C9" s="114" t="s">
        <v>633</v>
      </c>
      <c r="D9" s="123">
        <v>80000</v>
      </c>
      <c r="E9" s="114" t="s">
        <v>629</v>
      </c>
      <c r="F9" s="119">
        <v>44238</v>
      </c>
      <c r="G9" s="119">
        <v>44253</v>
      </c>
      <c r="H9" s="122">
        <v>20</v>
      </c>
      <c r="I9" s="122">
        <v>12</v>
      </c>
      <c r="K9" s="114" t="s">
        <v>633</v>
      </c>
      <c r="L9" s="123">
        <v>80000</v>
      </c>
      <c r="M9" s="114" t="s">
        <v>626</v>
      </c>
      <c r="N9" s="119">
        <v>44351</v>
      </c>
      <c r="O9" s="122">
        <v>21</v>
      </c>
    </row>
    <row r="10" spans="2:15">
      <c r="B10" s="114" t="s">
        <v>630</v>
      </c>
      <c r="C10" s="114" t="s">
        <v>631</v>
      </c>
      <c r="D10" s="123">
        <v>80000</v>
      </c>
      <c r="E10" s="114" t="s">
        <v>629</v>
      </c>
      <c r="F10" s="119">
        <v>44270</v>
      </c>
      <c r="G10" s="119">
        <v>44285</v>
      </c>
      <c r="H10" s="122">
        <v>10</v>
      </c>
      <c r="I10" s="122">
        <v>14</v>
      </c>
    </row>
    <row r="11" spans="2:15">
      <c r="B11" s="114" t="s">
        <v>624</v>
      </c>
      <c r="C11" s="114" t="s">
        <v>625</v>
      </c>
      <c r="D11" s="123">
        <v>50000</v>
      </c>
      <c r="E11" s="114" t="s">
        <v>627</v>
      </c>
      <c r="F11" s="119">
        <v>44271</v>
      </c>
      <c r="G11" s="119">
        <v>44286</v>
      </c>
      <c r="H11" s="122">
        <v>6</v>
      </c>
      <c r="I11" s="122">
        <v>15</v>
      </c>
    </row>
    <row r="12" spans="2:15">
      <c r="B12" s="114" t="s">
        <v>634</v>
      </c>
      <c r="C12" s="114" t="s">
        <v>635</v>
      </c>
      <c r="D12" s="123">
        <v>69000</v>
      </c>
      <c r="E12" s="114" t="s">
        <v>628</v>
      </c>
      <c r="F12" s="119">
        <v>44276</v>
      </c>
      <c r="G12" s="119">
        <v>44291</v>
      </c>
      <c r="H12" s="122">
        <v>5</v>
      </c>
      <c r="I12" s="122">
        <v>12</v>
      </c>
    </row>
    <row r="13" spans="2:15">
      <c r="B13" s="114" t="s">
        <v>630</v>
      </c>
      <c r="C13" s="114" t="s">
        <v>631</v>
      </c>
      <c r="D13" s="123">
        <v>80000</v>
      </c>
      <c r="E13" s="114" t="s">
        <v>629</v>
      </c>
      <c r="F13" s="119">
        <v>44307</v>
      </c>
      <c r="G13" s="119">
        <v>44322</v>
      </c>
      <c r="H13" s="122">
        <v>12</v>
      </c>
      <c r="I13" s="122">
        <v>14</v>
      </c>
    </row>
    <row r="14" spans="2:15">
      <c r="B14" s="114" t="s">
        <v>632</v>
      </c>
      <c r="C14" s="114" t="s">
        <v>633</v>
      </c>
      <c r="D14" s="123">
        <v>80000</v>
      </c>
      <c r="E14" s="114" t="s">
        <v>626</v>
      </c>
      <c r="F14" s="119">
        <v>44307</v>
      </c>
      <c r="G14" s="119">
        <v>44322</v>
      </c>
      <c r="H14" s="122">
        <v>21</v>
      </c>
      <c r="I14" s="122">
        <v>12</v>
      </c>
    </row>
    <row r="15" spans="2:15">
      <c r="B15" s="114" t="s">
        <v>636</v>
      </c>
      <c r="C15" s="114" t="s">
        <v>637</v>
      </c>
      <c r="D15" s="123">
        <v>95000</v>
      </c>
      <c r="E15" s="114" t="s">
        <v>627</v>
      </c>
      <c r="F15" s="119">
        <v>44315</v>
      </c>
      <c r="G15" s="119">
        <v>44330</v>
      </c>
      <c r="H15" s="122">
        <v>20</v>
      </c>
      <c r="I15" s="122">
        <v>15</v>
      </c>
    </row>
    <row r="16" spans="2:15">
      <c r="B16" s="114" t="s">
        <v>634</v>
      </c>
      <c r="C16" s="114" t="s">
        <v>635</v>
      </c>
      <c r="D16" s="123">
        <v>69000</v>
      </c>
      <c r="E16" s="114" t="s">
        <v>628</v>
      </c>
      <c r="F16" s="119">
        <v>44322</v>
      </c>
      <c r="G16" s="119">
        <v>44347</v>
      </c>
      <c r="H16" s="122">
        <v>30</v>
      </c>
      <c r="I16" s="122">
        <v>15</v>
      </c>
    </row>
    <row r="17" spans="2:9">
      <c r="B17" s="114" t="s">
        <v>630</v>
      </c>
      <c r="C17" s="114" t="s">
        <v>631</v>
      </c>
      <c r="D17" s="123">
        <v>80000</v>
      </c>
      <c r="E17" s="114" t="s">
        <v>627</v>
      </c>
      <c r="F17" s="119">
        <v>44331</v>
      </c>
      <c r="G17" s="119">
        <v>44346</v>
      </c>
      <c r="H17" s="122">
        <v>10</v>
      </c>
      <c r="I17" s="122">
        <v>12</v>
      </c>
    </row>
    <row r="18" spans="2:9">
      <c r="B18" s="114" t="s">
        <v>624</v>
      </c>
      <c r="C18" s="114" t="s">
        <v>625</v>
      </c>
      <c r="D18" s="123">
        <v>50000</v>
      </c>
      <c r="E18" s="114" t="s">
        <v>628</v>
      </c>
      <c r="F18" s="119">
        <v>44332</v>
      </c>
      <c r="G18" s="119">
        <v>44347</v>
      </c>
      <c r="H18" s="122">
        <v>17</v>
      </c>
      <c r="I18" s="122">
        <v>15</v>
      </c>
    </row>
    <row r="19" spans="2:9">
      <c r="B19" s="114" t="s">
        <v>636</v>
      </c>
      <c r="C19" s="114" t="s">
        <v>637</v>
      </c>
      <c r="D19" s="123">
        <v>95000</v>
      </c>
      <c r="E19" s="114" t="s">
        <v>629</v>
      </c>
      <c r="F19" s="119">
        <v>44345</v>
      </c>
      <c r="G19" s="119">
        <v>44360</v>
      </c>
      <c r="H19" s="122">
        <v>4</v>
      </c>
      <c r="I19" s="122">
        <v>12</v>
      </c>
    </row>
    <row r="20" spans="2:9">
      <c r="B20" s="114" t="s">
        <v>632</v>
      </c>
      <c r="C20" s="114" t="s">
        <v>633</v>
      </c>
      <c r="D20" s="123">
        <v>80000</v>
      </c>
      <c r="E20" s="114" t="s">
        <v>626</v>
      </c>
      <c r="F20" s="119">
        <v>44351</v>
      </c>
      <c r="G20" s="119">
        <v>44366</v>
      </c>
      <c r="H20" s="122">
        <v>21</v>
      </c>
      <c r="I20" s="122">
        <v>14</v>
      </c>
    </row>
    <row r="21" spans="2:9">
      <c r="B21" s="114" t="s">
        <v>636</v>
      </c>
      <c r="C21" s="114" t="s">
        <v>637</v>
      </c>
      <c r="D21" s="123">
        <v>95000</v>
      </c>
      <c r="E21" s="114" t="s">
        <v>626</v>
      </c>
      <c r="F21" s="119">
        <v>44355</v>
      </c>
      <c r="G21" s="119">
        <v>44370</v>
      </c>
      <c r="H21" s="122">
        <v>19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627</v>
      </c>
      <c r="F22" s="119">
        <v>44376</v>
      </c>
      <c r="G22" s="119">
        <v>44391</v>
      </c>
      <c r="H22" s="122">
        <v>20</v>
      </c>
      <c r="I22" s="122">
        <v>12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626</v>
      </c>
      <c r="F23" s="119">
        <v>44385</v>
      </c>
      <c r="G23" s="119">
        <v>44400</v>
      </c>
      <c r="H23" s="122">
        <v>5</v>
      </c>
      <c r="I23" s="122">
        <v>13</v>
      </c>
    </row>
    <row r="24" spans="2:9">
      <c r="B24" s="114" t="s">
        <v>630</v>
      </c>
      <c r="C24" s="114" t="s">
        <v>631</v>
      </c>
      <c r="D24" s="123">
        <v>80000</v>
      </c>
      <c r="E24" s="114" t="s">
        <v>629</v>
      </c>
      <c r="F24" s="119">
        <v>44388</v>
      </c>
      <c r="G24" s="119">
        <v>44403</v>
      </c>
      <c r="H24" s="122">
        <v>7</v>
      </c>
      <c r="I24" s="122">
        <v>15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44392</v>
      </c>
      <c r="G25" s="119">
        <v>44407</v>
      </c>
      <c r="H25" s="122">
        <v>22</v>
      </c>
      <c r="I25" s="122">
        <v>12</v>
      </c>
    </row>
    <row r="26" spans="2:9">
      <c r="B26" s="114" t="s">
        <v>632</v>
      </c>
      <c r="C26" s="114" t="s">
        <v>633</v>
      </c>
      <c r="D26" s="123">
        <v>80000</v>
      </c>
      <c r="E26" s="114" t="s">
        <v>626</v>
      </c>
      <c r="F26" s="119">
        <v>44423</v>
      </c>
      <c r="G26" s="119">
        <v>44438</v>
      </c>
      <c r="H26" s="122">
        <v>40</v>
      </c>
      <c r="I26" s="122">
        <v>11</v>
      </c>
    </row>
    <row r="27" spans="2:9">
      <c r="B27" s="114" t="s">
        <v>624</v>
      </c>
      <c r="C27" s="114" t="s">
        <v>625</v>
      </c>
      <c r="D27" s="123">
        <v>50000</v>
      </c>
      <c r="E27" s="114" t="s">
        <v>629</v>
      </c>
      <c r="F27" s="119">
        <v>44424</v>
      </c>
      <c r="G27" s="119">
        <v>44439</v>
      </c>
      <c r="H27" s="122">
        <v>35</v>
      </c>
      <c r="I27" s="122">
        <v>15</v>
      </c>
    </row>
    <row r="28" spans="2:9">
      <c r="B28" s="114" t="s">
        <v>636</v>
      </c>
      <c r="C28" s="114" t="s">
        <v>637</v>
      </c>
      <c r="D28" s="123">
        <v>95000</v>
      </c>
      <c r="E28" s="114" t="s">
        <v>627</v>
      </c>
      <c r="F28" s="119">
        <v>44424</v>
      </c>
      <c r="G28" s="119">
        <v>44439</v>
      </c>
      <c r="H28" s="122">
        <v>23</v>
      </c>
      <c r="I28" s="122">
        <v>13</v>
      </c>
    </row>
    <row r="29" spans="2:9">
      <c r="B29" s="114" t="s">
        <v>630</v>
      </c>
      <c r="C29" s="114" t="s">
        <v>631</v>
      </c>
      <c r="D29" s="123">
        <v>80000</v>
      </c>
      <c r="E29" s="114" t="s">
        <v>626</v>
      </c>
      <c r="F29" s="119">
        <v>44454</v>
      </c>
      <c r="G29" s="119">
        <v>44469</v>
      </c>
      <c r="H29" s="122">
        <v>12</v>
      </c>
      <c r="I29" s="122">
        <v>10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629</v>
      </c>
      <c r="F30" s="119">
        <v>44455</v>
      </c>
      <c r="G30" s="119">
        <v>44470</v>
      </c>
      <c r="H30" s="122">
        <v>13</v>
      </c>
      <c r="I30" s="122">
        <v>11</v>
      </c>
    </row>
    <row r="31" spans="2:9">
      <c r="B31" s="114" t="s">
        <v>624</v>
      </c>
      <c r="C31" s="114" t="s">
        <v>625</v>
      </c>
      <c r="D31" s="123">
        <v>50000</v>
      </c>
      <c r="E31" s="114" t="s">
        <v>629</v>
      </c>
      <c r="F31" s="119">
        <v>44460</v>
      </c>
      <c r="G31" s="119">
        <v>44475</v>
      </c>
      <c r="H31" s="122">
        <v>20</v>
      </c>
      <c r="I31" s="122">
        <v>14</v>
      </c>
    </row>
    <row r="32" spans="2:9">
      <c r="B32" s="114" t="s">
        <v>634</v>
      </c>
      <c r="C32" s="114" t="s">
        <v>635</v>
      </c>
      <c r="D32" s="123">
        <v>69000</v>
      </c>
      <c r="E32" s="114" t="s">
        <v>628</v>
      </c>
      <c r="F32" s="119">
        <v>44473</v>
      </c>
      <c r="G32" s="119">
        <v>44488</v>
      </c>
      <c r="H32" s="122">
        <v>21</v>
      </c>
      <c r="I32" s="122">
        <v>11</v>
      </c>
    </row>
    <row r="33" spans="2:9">
      <c r="B33" s="114" t="s">
        <v>624</v>
      </c>
      <c r="C33" s="114" t="s">
        <v>625</v>
      </c>
      <c r="D33" s="123">
        <v>50000</v>
      </c>
      <c r="E33" s="114" t="s">
        <v>626</v>
      </c>
      <c r="F33" s="119">
        <v>44490</v>
      </c>
      <c r="G33" s="119">
        <v>44505</v>
      </c>
      <c r="H33" s="122">
        <v>5</v>
      </c>
      <c r="I33" s="122">
        <v>15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44491</v>
      </c>
      <c r="G34" s="119">
        <v>44506</v>
      </c>
      <c r="H34" s="122">
        <v>20</v>
      </c>
      <c r="I34" s="122">
        <v>10</v>
      </c>
    </row>
    <row r="35" spans="2:9">
      <c r="B35" s="114" t="s">
        <v>632</v>
      </c>
      <c r="C35" s="114" t="s">
        <v>633</v>
      </c>
      <c r="D35" s="123">
        <v>80000</v>
      </c>
      <c r="E35" s="114" t="s">
        <v>626</v>
      </c>
      <c r="F35" s="119">
        <v>44504</v>
      </c>
      <c r="G35" s="119">
        <v>44519</v>
      </c>
      <c r="H35" s="122">
        <v>11</v>
      </c>
      <c r="I35" s="122">
        <v>11</v>
      </c>
    </row>
    <row r="36" spans="2:9">
      <c r="B36" s="114" t="s">
        <v>634</v>
      </c>
      <c r="C36" s="114" t="s">
        <v>635</v>
      </c>
      <c r="D36" s="123">
        <v>69000</v>
      </c>
      <c r="E36" s="114" t="s">
        <v>628</v>
      </c>
      <c r="F36" s="119">
        <v>44511</v>
      </c>
      <c r="G36" s="119">
        <v>44526</v>
      </c>
      <c r="H36" s="122">
        <v>15</v>
      </c>
      <c r="I36" s="122">
        <v>13</v>
      </c>
    </row>
    <row r="37" spans="2:9">
      <c r="B37" s="114" t="s">
        <v>636</v>
      </c>
      <c r="C37" s="114" t="s">
        <v>637</v>
      </c>
      <c r="D37" s="123">
        <v>95000</v>
      </c>
      <c r="E37" s="114" t="s">
        <v>629</v>
      </c>
      <c r="F37" s="119">
        <v>44529</v>
      </c>
      <c r="G37" s="119">
        <v>44544</v>
      </c>
      <c r="H37" s="122">
        <v>15</v>
      </c>
      <c r="I37" s="122">
        <v>15</v>
      </c>
    </row>
    <row r="38" spans="2:9">
      <c r="B38" s="114" t="s">
        <v>632</v>
      </c>
      <c r="C38" s="114" t="s">
        <v>633</v>
      </c>
      <c r="D38" s="123">
        <v>80000</v>
      </c>
      <c r="E38" s="114" t="s">
        <v>626</v>
      </c>
      <c r="F38" s="119">
        <v>44534</v>
      </c>
      <c r="G38" s="119">
        <v>44549</v>
      </c>
      <c r="H38" s="122">
        <v>9</v>
      </c>
      <c r="I38" s="122">
        <v>10</v>
      </c>
    </row>
    <row r="39" spans="2:9">
      <c r="B39" s="114" t="s">
        <v>630</v>
      </c>
      <c r="C39" s="114" t="s">
        <v>631</v>
      </c>
      <c r="D39" s="123">
        <v>80000</v>
      </c>
      <c r="E39" s="114" t="s">
        <v>627</v>
      </c>
      <c r="F39" s="119">
        <v>44541</v>
      </c>
      <c r="G39" s="119">
        <v>44556</v>
      </c>
      <c r="H39" s="122">
        <v>13</v>
      </c>
      <c r="I39" s="122">
        <v>10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B2:O39"/>
  <sheetViews>
    <sheetView workbookViewId="0">
      <selection activeCell="L28" sqref="L28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>
      <c r="B2" s="114" t="s">
        <v>616</v>
      </c>
      <c r="C2" s="114" t="s">
        <v>617</v>
      </c>
      <c r="D2" s="114" t="s">
        <v>618</v>
      </c>
      <c r="E2" s="114" t="s">
        <v>619</v>
      </c>
      <c r="F2" s="114" t="s">
        <v>620</v>
      </c>
      <c r="G2" s="114" t="s">
        <v>621</v>
      </c>
      <c r="H2" s="114" t="s">
        <v>622</v>
      </c>
      <c r="I2" s="114" t="s">
        <v>623</v>
      </c>
      <c r="K2" s="205" t="s">
        <v>1042</v>
      </c>
    </row>
    <row r="3" spans="2:15">
      <c r="B3" s="114" t="s">
        <v>632</v>
      </c>
      <c r="C3" s="114" t="s">
        <v>633</v>
      </c>
      <c r="D3" s="123">
        <v>80000</v>
      </c>
      <c r="E3" s="114" t="s">
        <v>626</v>
      </c>
      <c r="F3" s="119">
        <v>44200</v>
      </c>
      <c r="G3" s="119">
        <v>44215</v>
      </c>
      <c r="H3" s="122">
        <v>12</v>
      </c>
      <c r="I3" s="122">
        <v>8</v>
      </c>
      <c r="K3" t="b">
        <f>AND(MONTH(F3)&lt;=6,LEFT(C3,2)="엑셀")</f>
        <v>1</v>
      </c>
    </row>
    <row r="4" spans="2:15">
      <c r="B4" s="114" t="s">
        <v>636</v>
      </c>
      <c r="C4" s="114" t="s">
        <v>637</v>
      </c>
      <c r="D4" s="123">
        <v>95000</v>
      </c>
      <c r="E4" s="114" t="s">
        <v>626</v>
      </c>
      <c r="F4" s="119">
        <v>44200</v>
      </c>
      <c r="G4" s="119">
        <v>44215</v>
      </c>
      <c r="H4" s="122">
        <v>4</v>
      </c>
      <c r="I4" s="122">
        <v>10</v>
      </c>
    </row>
    <row r="5" spans="2:15">
      <c r="B5" s="114" t="s">
        <v>636</v>
      </c>
      <c r="C5" s="114" t="s">
        <v>637</v>
      </c>
      <c r="D5" s="123">
        <v>95000</v>
      </c>
      <c r="E5" s="114" t="s">
        <v>627</v>
      </c>
      <c r="F5" s="119">
        <v>44207</v>
      </c>
      <c r="G5" s="119">
        <v>44222</v>
      </c>
      <c r="H5" s="122">
        <v>17</v>
      </c>
      <c r="I5" s="122">
        <v>15</v>
      </c>
      <c r="K5" t="s">
        <v>1043</v>
      </c>
      <c r="L5" t="s">
        <v>1044</v>
      </c>
      <c r="M5" t="s">
        <v>1045</v>
      </c>
      <c r="N5" t="s">
        <v>1046</v>
      </c>
      <c r="O5" t="s">
        <v>1047</v>
      </c>
    </row>
    <row r="6" spans="2:15">
      <c r="B6" s="114" t="s">
        <v>634</v>
      </c>
      <c r="C6" s="114" t="s">
        <v>635</v>
      </c>
      <c r="D6" s="123">
        <v>69000</v>
      </c>
      <c r="E6" s="114" t="s">
        <v>628</v>
      </c>
      <c r="F6" s="119">
        <v>44217</v>
      </c>
      <c r="G6" s="119">
        <v>44232</v>
      </c>
      <c r="H6" s="122">
        <v>5</v>
      </c>
      <c r="I6" s="122">
        <v>12</v>
      </c>
      <c r="K6" s="114" t="s">
        <v>633</v>
      </c>
      <c r="L6" s="123">
        <v>80000</v>
      </c>
      <c r="M6" s="114" t="s">
        <v>626</v>
      </c>
      <c r="N6" s="119">
        <v>44200</v>
      </c>
      <c r="O6" s="122">
        <v>12</v>
      </c>
    </row>
    <row r="7" spans="2:15">
      <c r="B7" s="114" t="s">
        <v>624</v>
      </c>
      <c r="C7" s="114" t="s">
        <v>625</v>
      </c>
      <c r="D7" s="123">
        <v>50000</v>
      </c>
      <c r="E7" s="114" t="s">
        <v>626</v>
      </c>
      <c r="F7" s="119">
        <v>44236</v>
      </c>
      <c r="G7" s="119">
        <v>44251</v>
      </c>
      <c r="H7" s="122">
        <v>12</v>
      </c>
      <c r="I7" s="122">
        <v>10</v>
      </c>
      <c r="K7" s="114" t="s">
        <v>633</v>
      </c>
      <c r="L7" s="123">
        <v>80000</v>
      </c>
      <c r="M7" s="114" t="s">
        <v>629</v>
      </c>
      <c r="N7" s="119">
        <v>44238</v>
      </c>
      <c r="O7" s="122">
        <v>20</v>
      </c>
    </row>
    <row r="8" spans="2:15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44238</v>
      </c>
      <c r="G8" s="119">
        <v>44253</v>
      </c>
      <c r="H8" s="122">
        <v>25</v>
      </c>
      <c r="I8" s="122">
        <v>15</v>
      </c>
      <c r="K8" s="114" t="s">
        <v>633</v>
      </c>
      <c r="L8" s="123">
        <v>80000</v>
      </c>
      <c r="M8" s="114" t="s">
        <v>626</v>
      </c>
      <c r="N8" s="119">
        <v>44307</v>
      </c>
      <c r="O8" s="122">
        <v>21</v>
      </c>
    </row>
    <row r="9" spans="2:15">
      <c r="B9" s="114" t="s">
        <v>632</v>
      </c>
      <c r="C9" s="114" t="s">
        <v>633</v>
      </c>
      <c r="D9" s="123">
        <v>80000</v>
      </c>
      <c r="E9" s="114" t="s">
        <v>629</v>
      </c>
      <c r="F9" s="119">
        <v>44238</v>
      </c>
      <c r="G9" s="119">
        <v>44253</v>
      </c>
      <c r="H9" s="122">
        <v>20</v>
      </c>
      <c r="I9" s="122">
        <v>12</v>
      </c>
      <c r="K9" s="114" t="s">
        <v>633</v>
      </c>
      <c r="L9" s="123">
        <v>80000</v>
      </c>
      <c r="M9" s="114" t="s">
        <v>626</v>
      </c>
      <c r="N9" s="119">
        <v>44351</v>
      </c>
      <c r="O9" s="122">
        <v>21</v>
      </c>
    </row>
    <row r="10" spans="2:15">
      <c r="B10" s="114" t="s">
        <v>630</v>
      </c>
      <c r="C10" s="114" t="s">
        <v>631</v>
      </c>
      <c r="D10" s="123">
        <v>80000</v>
      </c>
      <c r="E10" s="114" t="s">
        <v>629</v>
      </c>
      <c r="F10" s="119">
        <v>44270</v>
      </c>
      <c r="G10" s="119">
        <v>44285</v>
      </c>
      <c r="H10" s="122">
        <v>10</v>
      </c>
      <c r="I10" s="122">
        <v>14</v>
      </c>
    </row>
    <row r="11" spans="2:15">
      <c r="B11" s="114" t="s">
        <v>624</v>
      </c>
      <c r="C11" s="114" t="s">
        <v>625</v>
      </c>
      <c r="D11" s="123">
        <v>50000</v>
      </c>
      <c r="E11" s="114" t="s">
        <v>627</v>
      </c>
      <c r="F11" s="119">
        <v>44271</v>
      </c>
      <c r="G11" s="119">
        <v>44286</v>
      </c>
      <c r="H11" s="122">
        <v>6</v>
      </c>
      <c r="I11" s="122">
        <v>15</v>
      </c>
    </row>
    <row r="12" spans="2:15">
      <c r="B12" s="114" t="s">
        <v>634</v>
      </c>
      <c r="C12" s="114" t="s">
        <v>635</v>
      </c>
      <c r="D12" s="123">
        <v>69000</v>
      </c>
      <c r="E12" s="114" t="s">
        <v>628</v>
      </c>
      <c r="F12" s="119">
        <v>44276</v>
      </c>
      <c r="G12" s="119">
        <v>44291</v>
      </c>
      <c r="H12" s="122">
        <v>5</v>
      </c>
      <c r="I12" s="122">
        <v>12</v>
      </c>
    </row>
    <row r="13" spans="2:15">
      <c r="B13" s="114" t="s">
        <v>630</v>
      </c>
      <c r="C13" s="114" t="s">
        <v>631</v>
      </c>
      <c r="D13" s="123">
        <v>80000</v>
      </c>
      <c r="E13" s="114" t="s">
        <v>629</v>
      </c>
      <c r="F13" s="119">
        <v>44307</v>
      </c>
      <c r="G13" s="119">
        <v>44322</v>
      </c>
      <c r="H13" s="122">
        <v>12</v>
      </c>
      <c r="I13" s="122">
        <v>14</v>
      </c>
      <c r="K13">
        <v>30</v>
      </c>
      <c r="M13" s="206">
        <v>45</v>
      </c>
    </row>
    <row r="14" spans="2:15">
      <c r="B14" s="114" t="s">
        <v>632</v>
      </c>
      <c r="C14" s="114" t="s">
        <v>633</v>
      </c>
      <c r="D14" s="123">
        <v>80000</v>
      </c>
      <c r="E14" s="114" t="s">
        <v>626</v>
      </c>
      <c r="F14" s="119">
        <v>44307</v>
      </c>
      <c r="G14" s="119">
        <v>44322</v>
      </c>
      <c r="H14" s="122">
        <v>21</v>
      </c>
      <c r="I14" s="122">
        <v>12</v>
      </c>
      <c r="K14">
        <v>46</v>
      </c>
    </row>
    <row r="15" spans="2:15">
      <c r="B15" s="114" t="s">
        <v>636</v>
      </c>
      <c r="C15" s="114" t="s">
        <v>637</v>
      </c>
      <c r="D15" s="123">
        <v>95000</v>
      </c>
      <c r="E15" s="114" t="s">
        <v>627</v>
      </c>
      <c r="F15" s="119">
        <v>44315</v>
      </c>
      <c r="G15" s="119">
        <v>44330</v>
      </c>
      <c r="H15" s="122">
        <v>20</v>
      </c>
      <c r="I15" s="122">
        <v>15</v>
      </c>
    </row>
    <row r="16" spans="2:15">
      <c r="B16" s="114" t="s">
        <v>634</v>
      </c>
      <c r="C16" s="114" t="s">
        <v>635</v>
      </c>
      <c r="D16" s="123">
        <v>69000</v>
      </c>
      <c r="E16" s="114" t="s">
        <v>628</v>
      </c>
      <c r="F16" s="119">
        <v>44322</v>
      </c>
      <c r="G16" s="119">
        <v>44347</v>
      </c>
      <c r="H16" s="122">
        <v>30</v>
      </c>
      <c r="I16" s="122">
        <v>15</v>
      </c>
    </row>
    <row r="17" spans="2:9">
      <c r="B17" s="114" t="s">
        <v>630</v>
      </c>
      <c r="C17" s="114" t="s">
        <v>631</v>
      </c>
      <c r="D17" s="123">
        <v>80000</v>
      </c>
      <c r="E17" s="114" t="s">
        <v>627</v>
      </c>
      <c r="F17" s="119">
        <v>44331</v>
      </c>
      <c r="G17" s="119">
        <v>44346</v>
      </c>
      <c r="H17" s="122">
        <v>10</v>
      </c>
      <c r="I17" s="122">
        <v>12</v>
      </c>
    </row>
    <row r="18" spans="2:9">
      <c r="B18" s="114" t="s">
        <v>624</v>
      </c>
      <c r="C18" s="114" t="s">
        <v>625</v>
      </c>
      <c r="D18" s="123">
        <v>50000</v>
      </c>
      <c r="E18" s="114" t="s">
        <v>628</v>
      </c>
      <c r="F18" s="119">
        <v>44332</v>
      </c>
      <c r="G18" s="119">
        <v>44347</v>
      </c>
      <c r="H18" s="122">
        <v>17</v>
      </c>
      <c r="I18" s="122">
        <v>15</v>
      </c>
    </row>
    <row r="19" spans="2:9">
      <c r="B19" s="114" t="s">
        <v>636</v>
      </c>
      <c r="C19" s="114" t="s">
        <v>637</v>
      </c>
      <c r="D19" s="123">
        <v>95000</v>
      </c>
      <c r="E19" s="114" t="s">
        <v>629</v>
      </c>
      <c r="F19" s="119">
        <v>44345</v>
      </c>
      <c r="G19" s="119">
        <v>44360</v>
      </c>
      <c r="H19" s="122">
        <v>4</v>
      </c>
      <c r="I19" s="122">
        <v>12</v>
      </c>
    </row>
    <row r="20" spans="2:9">
      <c r="B20" s="114" t="s">
        <v>632</v>
      </c>
      <c r="C20" s="114" t="s">
        <v>633</v>
      </c>
      <c r="D20" s="123">
        <v>80000</v>
      </c>
      <c r="E20" s="114" t="s">
        <v>626</v>
      </c>
      <c r="F20" s="119">
        <v>44351</v>
      </c>
      <c r="G20" s="119">
        <v>44366</v>
      </c>
      <c r="H20" s="122">
        <v>21</v>
      </c>
      <c r="I20" s="122">
        <v>14</v>
      </c>
    </row>
    <row r="21" spans="2:9">
      <c r="B21" s="114" t="s">
        <v>636</v>
      </c>
      <c r="C21" s="114" t="s">
        <v>637</v>
      </c>
      <c r="D21" s="123">
        <v>95000</v>
      </c>
      <c r="E21" s="114" t="s">
        <v>626</v>
      </c>
      <c r="F21" s="119">
        <v>44355</v>
      </c>
      <c r="G21" s="119">
        <v>44370</v>
      </c>
      <c r="H21" s="122">
        <v>19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627</v>
      </c>
      <c r="F22" s="119">
        <v>44376</v>
      </c>
      <c r="G22" s="119">
        <v>44391</v>
      </c>
      <c r="H22" s="122">
        <v>20</v>
      </c>
      <c r="I22" s="122">
        <v>12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626</v>
      </c>
      <c r="F23" s="119">
        <v>44385</v>
      </c>
      <c r="G23" s="119">
        <v>44400</v>
      </c>
      <c r="H23" s="122">
        <v>5</v>
      </c>
      <c r="I23" s="122">
        <v>13</v>
      </c>
    </row>
    <row r="24" spans="2:9">
      <c r="B24" s="114" t="s">
        <v>630</v>
      </c>
      <c r="C24" s="114" t="s">
        <v>631</v>
      </c>
      <c r="D24" s="123">
        <v>80000</v>
      </c>
      <c r="E24" s="114" t="s">
        <v>629</v>
      </c>
      <c r="F24" s="119">
        <v>44388</v>
      </c>
      <c r="G24" s="119">
        <v>44403</v>
      </c>
      <c r="H24" s="122">
        <v>7</v>
      </c>
      <c r="I24" s="122">
        <v>15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44392</v>
      </c>
      <c r="G25" s="119">
        <v>44407</v>
      </c>
      <c r="H25" s="122">
        <v>22</v>
      </c>
      <c r="I25" s="122">
        <v>12</v>
      </c>
    </row>
    <row r="26" spans="2:9">
      <c r="B26" s="114" t="s">
        <v>632</v>
      </c>
      <c r="C26" s="114" t="s">
        <v>633</v>
      </c>
      <c r="D26" s="123">
        <v>80000</v>
      </c>
      <c r="E26" s="114" t="s">
        <v>626</v>
      </c>
      <c r="F26" s="119">
        <v>44423</v>
      </c>
      <c r="G26" s="119">
        <v>44438</v>
      </c>
      <c r="H26" s="122">
        <v>40</v>
      </c>
      <c r="I26" s="122">
        <v>11</v>
      </c>
    </row>
    <row r="27" spans="2:9">
      <c r="B27" s="114" t="s">
        <v>624</v>
      </c>
      <c r="C27" s="114" t="s">
        <v>625</v>
      </c>
      <c r="D27" s="123">
        <v>50000</v>
      </c>
      <c r="E27" s="114" t="s">
        <v>629</v>
      </c>
      <c r="F27" s="119">
        <v>44424</v>
      </c>
      <c r="G27" s="119">
        <v>44439</v>
      </c>
      <c r="H27" s="122">
        <v>35</v>
      </c>
      <c r="I27" s="122">
        <v>15</v>
      </c>
    </row>
    <row r="28" spans="2:9">
      <c r="B28" s="114" t="s">
        <v>636</v>
      </c>
      <c r="C28" s="114" t="s">
        <v>637</v>
      </c>
      <c r="D28" s="123">
        <v>95000</v>
      </c>
      <c r="E28" s="114" t="s">
        <v>627</v>
      </c>
      <c r="F28" s="119">
        <v>44424</v>
      </c>
      <c r="G28" s="119">
        <v>44439</v>
      </c>
      <c r="H28" s="122">
        <v>23</v>
      </c>
      <c r="I28" s="122">
        <v>13</v>
      </c>
    </row>
    <row r="29" spans="2:9">
      <c r="B29" s="114" t="s">
        <v>630</v>
      </c>
      <c r="C29" s="114" t="s">
        <v>631</v>
      </c>
      <c r="D29" s="123">
        <v>80000</v>
      </c>
      <c r="E29" s="114" t="s">
        <v>626</v>
      </c>
      <c r="F29" s="119">
        <v>44454</v>
      </c>
      <c r="G29" s="119">
        <v>44469</v>
      </c>
      <c r="H29" s="122">
        <v>12</v>
      </c>
      <c r="I29" s="122">
        <v>10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629</v>
      </c>
      <c r="F30" s="119">
        <v>44455</v>
      </c>
      <c r="G30" s="119">
        <v>44470</v>
      </c>
      <c r="H30" s="122">
        <v>13</v>
      </c>
      <c r="I30" s="122">
        <v>11</v>
      </c>
    </row>
    <row r="31" spans="2:9">
      <c r="B31" s="114" t="s">
        <v>624</v>
      </c>
      <c r="C31" s="114" t="s">
        <v>625</v>
      </c>
      <c r="D31" s="123">
        <v>50000</v>
      </c>
      <c r="E31" s="114" t="s">
        <v>629</v>
      </c>
      <c r="F31" s="119">
        <v>44460</v>
      </c>
      <c r="G31" s="119">
        <v>44475</v>
      </c>
      <c r="H31" s="122">
        <v>20</v>
      </c>
      <c r="I31" s="122">
        <v>14</v>
      </c>
    </row>
    <row r="32" spans="2:9">
      <c r="B32" s="114" t="s">
        <v>634</v>
      </c>
      <c r="C32" s="114" t="s">
        <v>635</v>
      </c>
      <c r="D32" s="123">
        <v>69000</v>
      </c>
      <c r="E32" s="114" t="s">
        <v>628</v>
      </c>
      <c r="F32" s="119">
        <v>44473</v>
      </c>
      <c r="G32" s="119">
        <v>44488</v>
      </c>
      <c r="H32" s="122">
        <v>21</v>
      </c>
      <c r="I32" s="122">
        <v>11</v>
      </c>
    </row>
    <row r="33" spans="2:9">
      <c r="B33" s="114" t="s">
        <v>624</v>
      </c>
      <c r="C33" s="114" t="s">
        <v>625</v>
      </c>
      <c r="D33" s="123">
        <v>50000</v>
      </c>
      <c r="E33" s="114" t="s">
        <v>626</v>
      </c>
      <c r="F33" s="119">
        <v>44490</v>
      </c>
      <c r="G33" s="119">
        <v>44505</v>
      </c>
      <c r="H33" s="122">
        <v>5</v>
      </c>
      <c r="I33" s="122">
        <v>15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44491</v>
      </c>
      <c r="G34" s="119">
        <v>44506</v>
      </c>
      <c r="H34" s="122">
        <v>20</v>
      </c>
      <c r="I34" s="122">
        <v>10</v>
      </c>
    </row>
    <row r="35" spans="2:9">
      <c r="B35" s="114" t="s">
        <v>632</v>
      </c>
      <c r="C35" s="114" t="s">
        <v>633</v>
      </c>
      <c r="D35" s="123">
        <v>80000</v>
      </c>
      <c r="E35" s="114" t="s">
        <v>626</v>
      </c>
      <c r="F35" s="119">
        <v>44504</v>
      </c>
      <c r="G35" s="119">
        <v>44519</v>
      </c>
      <c r="H35" s="122">
        <v>11</v>
      </c>
      <c r="I35" s="122">
        <v>11</v>
      </c>
    </row>
    <row r="36" spans="2:9">
      <c r="B36" s="114" t="s">
        <v>634</v>
      </c>
      <c r="C36" s="114" t="s">
        <v>635</v>
      </c>
      <c r="D36" s="123">
        <v>69000</v>
      </c>
      <c r="E36" s="114" t="s">
        <v>628</v>
      </c>
      <c r="F36" s="119">
        <v>44511</v>
      </c>
      <c r="G36" s="119">
        <v>44526</v>
      </c>
      <c r="H36" s="122">
        <v>15</v>
      </c>
      <c r="I36" s="122">
        <v>13</v>
      </c>
    </row>
    <row r="37" spans="2:9">
      <c r="B37" s="114" t="s">
        <v>636</v>
      </c>
      <c r="C37" s="114" t="s">
        <v>637</v>
      </c>
      <c r="D37" s="123">
        <v>95000</v>
      </c>
      <c r="E37" s="114" t="s">
        <v>629</v>
      </c>
      <c r="F37" s="119">
        <v>44529</v>
      </c>
      <c r="G37" s="119">
        <v>44544</v>
      </c>
      <c r="H37" s="122">
        <v>15</v>
      </c>
      <c r="I37" s="122">
        <v>15</v>
      </c>
    </row>
    <row r="38" spans="2:9">
      <c r="B38" s="114" t="s">
        <v>632</v>
      </c>
      <c r="C38" s="114" t="s">
        <v>633</v>
      </c>
      <c r="D38" s="123">
        <v>80000</v>
      </c>
      <c r="E38" s="114" t="s">
        <v>626</v>
      </c>
      <c r="F38" s="119">
        <v>44534</v>
      </c>
      <c r="G38" s="119">
        <v>44549</v>
      </c>
      <c r="H38" s="122">
        <v>9</v>
      </c>
      <c r="I38" s="122">
        <v>10</v>
      </c>
    </row>
    <row r="39" spans="2:9">
      <c r="B39" s="114" t="s">
        <v>630</v>
      </c>
      <c r="C39" s="114" t="s">
        <v>631</v>
      </c>
      <c r="D39" s="123">
        <v>80000</v>
      </c>
      <c r="E39" s="114" t="s">
        <v>627</v>
      </c>
      <c r="F39" s="119">
        <v>44541</v>
      </c>
      <c r="G39" s="119">
        <v>44556</v>
      </c>
      <c r="H39" s="122">
        <v>13</v>
      </c>
      <c r="I39" s="122">
        <v>10</v>
      </c>
    </row>
  </sheetData>
  <sortState xmlns:xlrd2="http://schemas.microsoft.com/office/spreadsheetml/2017/richdata2" ref="B3:I39">
    <sortCondition ref="F4:F40"/>
  </sortState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O34"/>
  <sheetViews>
    <sheetView workbookViewId="0">
      <selection activeCell="L1" sqref="L1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  <c r="M2" t="s">
        <v>1010</v>
      </c>
    </row>
    <row r="3" spans="2:15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  <c r="M3" t="b">
        <f>AND(H3&gt;=PERCENTILE($H$3:$H$34,60%),H3&lt;=PERCENTILE($H$3:$H$34,80%))</f>
        <v>0</v>
      </c>
    </row>
    <row r="4" spans="2:15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5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  <c r="M5" s="116" t="s">
        <v>641</v>
      </c>
      <c r="N5" s="116" t="s">
        <v>418</v>
      </c>
      <c r="O5" s="116" t="s">
        <v>644</v>
      </c>
    </row>
    <row r="6" spans="2:15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  <c r="M6" s="117">
        <v>44597</v>
      </c>
      <c r="N6" s="124">
        <v>1649000</v>
      </c>
      <c r="O6" s="116">
        <v>1</v>
      </c>
    </row>
    <row r="7" spans="2:15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  <c r="M7" s="117">
        <v>44653</v>
      </c>
      <c r="N7" s="124">
        <v>1262000</v>
      </c>
      <c r="O7" s="116">
        <v>1</v>
      </c>
    </row>
    <row r="8" spans="2:15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  <c r="M8" s="117">
        <v>44576</v>
      </c>
      <c r="N8" s="124">
        <v>1871000</v>
      </c>
      <c r="O8" s="116">
        <v>3</v>
      </c>
    </row>
    <row r="9" spans="2:15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  <c r="M9" s="117">
        <v>44737</v>
      </c>
      <c r="N9" s="124">
        <v>1871000</v>
      </c>
      <c r="O9" s="116">
        <v>1</v>
      </c>
    </row>
    <row r="10" spans="2:15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  <c r="M10" s="117">
        <v>44744</v>
      </c>
      <c r="N10" s="124">
        <v>1262000</v>
      </c>
      <c r="O10" s="116">
        <v>3</v>
      </c>
    </row>
    <row r="11" spans="2:15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  <c r="M11" s="117">
        <v>44590</v>
      </c>
      <c r="N11" s="124">
        <v>1419000</v>
      </c>
      <c r="O11" s="116">
        <v>6</v>
      </c>
    </row>
    <row r="12" spans="2:15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  <c r="M12" s="117">
        <v>44674</v>
      </c>
      <c r="N12" s="124">
        <v>1419000</v>
      </c>
      <c r="O12" s="116">
        <v>1</v>
      </c>
    </row>
    <row r="13" spans="2:15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  <c r="M13" s="117">
        <v>44751</v>
      </c>
      <c r="N13" s="124">
        <v>1419000</v>
      </c>
      <c r="O13" s="116">
        <v>4</v>
      </c>
    </row>
    <row r="14" spans="2:15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5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5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678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B2:O34"/>
  <sheetViews>
    <sheetView workbookViewId="0">
      <selection activeCell="L28" sqref="L28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  <c r="M2" s="207" t="s">
        <v>1015</v>
      </c>
    </row>
    <row r="3" spans="2:15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  <c r="M3" t="b">
        <f>AND(H3&gt;=PERCENTILE($H$3:$H$34,0.6),H3&lt;=PERCENTILE($H$3:$H$34,0.8))</f>
        <v>0</v>
      </c>
    </row>
    <row r="4" spans="2:15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5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  <c r="M5" t="s">
        <v>1048</v>
      </c>
      <c r="N5" s="208" t="s">
        <v>1049</v>
      </c>
      <c r="O5" s="208" t="s">
        <v>1050</v>
      </c>
    </row>
    <row r="6" spans="2:15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  <c r="M6" s="117">
        <v>44597</v>
      </c>
      <c r="N6" s="124">
        <v>1649000</v>
      </c>
      <c r="O6" s="116">
        <v>1</v>
      </c>
    </row>
    <row r="7" spans="2:15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  <c r="M7" s="117">
        <v>44653</v>
      </c>
      <c r="N7" s="124">
        <v>1262000</v>
      </c>
      <c r="O7" s="116">
        <v>1</v>
      </c>
    </row>
    <row r="8" spans="2:15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  <c r="M8" s="117">
        <v>44576</v>
      </c>
      <c r="N8" s="124">
        <v>1871000</v>
      </c>
      <c r="O8" s="116">
        <v>3</v>
      </c>
    </row>
    <row r="9" spans="2:15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  <c r="M9" s="117">
        <v>44737</v>
      </c>
      <c r="N9" s="124">
        <v>1871000</v>
      </c>
      <c r="O9" s="116">
        <v>1</v>
      </c>
    </row>
    <row r="10" spans="2:15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  <c r="M10" s="117">
        <v>44744</v>
      </c>
      <c r="N10" s="124">
        <v>1262000</v>
      </c>
      <c r="O10" s="116">
        <v>3</v>
      </c>
    </row>
    <row r="11" spans="2:15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  <c r="M11" s="117">
        <v>44590</v>
      </c>
      <c r="N11" s="124">
        <v>1419000</v>
      </c>
      <c r="O11" s="116">
        <v>6</v>
      </c>
    </row>
    <row r="12" spans="2:15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  <c r="M12" s="117">
        <v>44674</v>
      </c>
      <c r="N12" s="124">
        <v>1419000</v>
      </c>
      <c r="O12" s="116">
        <v>1</v>
      </c>
    </row>
    <row r="13" spans="2:15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  <c r="M13" s="117">
        <v>44751</v>
      </c>
      <c r="N13" s="124">
        <v>1419000</v>
      </c>
      <c r="O13" s="116">
        <v>4</v>
      </c>
    </row>
    <row r="14" spans="2:15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5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5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678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O89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5" t="s">
        <v>1010</v>
      </c>
    </row>
    <row r="3" spans="2:15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NOT(ISNUMBER(H3))</f>
        <v>0</v>
      </c>
    </row>
    <row r="4" spans="2:15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5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s="114" t="s">
        <v>174</v>
      </c>
      <c r="L5" s="114" t="s">
        <v>436</v>
      </c>
      <c r="M5" s="114" t="s">
        <v>712</v>
      </c>
      <c r="N5" s="114" t="s">
        <v>713</v>
      </c>
      <c r="O5" s="114" t="s">
        <v>714</v>
      </c>
    </row>
    <row r="6" spans="2:15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729</v>
      </c>
      <c r="L6" s="114" t="s">
        <v>719</v>
      </c>
      <c r="M6" s="114" t="s">
        <v>724</v>
      </c>
      <c r="N6" s="119">
        <v>44393.484884259298</v>
      </c>
      <c r="O6" s="119">
        <v>44406.668055555601</v>
      </c>
    </row>
    <row r="7" spans="2:15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738</v>
      </c>
      <c r="L7" s="114" t="s">
        <v>734</v>
      </c>
      <c r="M7" s="114" t="s">
        <v>723</v>
      </c>
      <c r="N7" s="119">
        <v>44389.562384259298</v>
      </c>
      <c r="O7" s="119">
        <v>44399.672222222202</v>
      </c>
    </row>
    <row r="8" spans="2:15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742</v>
      </c>
      <c r="L8" s="114" t="s">
        <v>719</v>
      </c>
      <c r="M8" s="114" t="s">
        <v>724</v>
      </c>
      <c r="N8" s="119">
        <v>44390.594143518501</v>
      </c>
      <c r="O8" s="119">
        <v>44404.714583333298</v>
      </c>
    </row>
    <row r="9" spans="2:15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749</v>
      </c>
      <c r="L9" s="114" t="s">
        <v>731</v>
      </c>
      <c r="M9" s="114" t="s">
        <v>723</v>
      </c>
      <c r="N9" s="119">
        <v>44391.693402777797</v>
      </c>
      <c r="O9" s="119">
        <v>44397.691666666702</v>
      </c>
    </row>
    <row r="10" spans="2:15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624</v>
      </c>
      <c r="L10" s="114" t="s">
        <v>760</v>
      </c>
      <c r="M10" s="114" t="s">
        <v>724</v>
      </c>
      <c r="N10" s="119">
        <v>44386.667372685202</v>
      </c>
      <c r="O10" s="119">
        <v>44404.749305555597</v>
      </c>
    </row>
    <row r="11" spans="2:15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771</v>
      </c>
      <c r="L11" s="114" t="s">
        <v>731</v>
      </c>
      <c r="M11" s="114" t="s">
        <v>724</v>
      </c>
      <c r="N11" s="119">
        <v>44389.564872685201</v>
      </c>
      <c r="O11" s="119">
        <v>44406.742361111101</v>
      </c>
    </row>
    <row r="12" spans="2:15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777</v>
      </c>
      <c r="L12" s="114" t="s">
        <v>719</v>
      </c>
      <c r="M12" s="114" t="s">
        <v>720</v>
      </c>
      <c r="N12" s="119">
        <v>44386</v>
      </c>
      <c r="O12" s="119">
        <v>44408</v>
      </c>
    </row>
    <row r="13" spans="2:15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793</v>
      </c>
      <c r="L13" s="114" t="s">
        <v>719</v>
      </c>
      <c r="M13" s="114" t="s">
        <v>724</v>
      </c>
      <c r="N13" s="119">
        <v>44393.484340277799</v>
      </c>
      <c r="O13" s="119">
        <v>44404.731249999997</v>
      </c>
    </row>
    <row r="14" spans="2:15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797</v>
      </c>
      <c r="L14" s="114" t="s">
        <v>760</v>
      </c>
      <c r="M14" s="114" t="s">
        <v>724</v>
      </c>
      <c r="N14" s="119">
        <v>44389.561365740701</v>
      </c>
      <c r="O14" s="119">
        <v>44404.7055555556</v>
      </c>
    </row>
    <row r="15" spans="2:15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15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B2:O89"/>
  <sheetViews>
    <sheetView zoomScaleNormal="100" workbookViewId="0">
      <selection activeCell="L28" sqref="L28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5" t="s">
        <v>1051</v>
      </c>
    </row>
    <row r="3" spans="2:15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NOT(ISNUMBER(H3))</f>
        <v>0</v>
      </c>
    </row>
    <row r="4" spans="2:15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5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t="s">
        <v>1052</v>
      </c>
      <c r="L5" t="s">
        <v>1036</v>
      </c>
      <c r="M5" t="s">
        <v>1053</v>
      </c>
      <c r="N5" t="s">
        <v>1054</v>
      </c>
      <c r="O5" t="s">
        <v>1055</v>
      </c>
    </row>
    <row r="6" spans="2:15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729</v>
      </c>
      <c r="L6" s="114" t="s">
        <v>719</v>
      </c>
      <c r="M6" s="114" t="s">
        <v>724</v>
      </c>
      <c r="N6" s="119">
        <v>44393.484884259298</v>
      </c>
      <c r="O6" s="119">
        <v>44406.668055555601</v>
      </c>
    </row>
    <row r="7" spans="2:15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738</v>
      </c>
      <c r="L7" s="114" t="s">
        <v>734</v>
      </c>
      <c r="M7" s="114" t="s">
        <v>723</v>
      </c>
      <c r="N7" s="119">
        <v>44389.562384259298</v>
      </c>
      <c r="O7" s="119">
        <v>44399.672222222202</v>
      </c>
    </row>
    <row r="8" spans="2:15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742</v>
      </c>
      <c r="L8" s="114" t="s">
        <v>719</v>
      </c>
      <c r="M8" s="114" t="s">
        <v>724</v>
      </c>
      <c r="N8" s="119">
        <v>44390.594143518501</v>
      </c>
      <c r="O8" s="119">
        <v>44404.714583333298</v>
      </c>
    </row>
    <row r="9" spans="2:15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749</v>
      </c>
      <c r="L9" s="114" t="s">
        <v>731</v>
      </c>
      <c r="M9" s="114" t="s">
        <v>723</v>
      </c>
      <c r="N9" s="119">
        <v>44391.693402777797</v>
      </c>
      <c r="O9" s="119">
        <v>44397.691666666702</v>
      </c>
    </row>
    <row r="10" spans="2:15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624</v>
      </c>
      <c r="L10" s="114" t="s">
        <v>760</v>
      </c>
      <c r="M10" s="114" t="s">
        <v>724</v>
      </c>
      <c r="N10" s="119">
        <v>44386.667372685202</v>
      </c>
      <c r="O10" s="119">
        <v>44404.749305555597</v>
      </c>
    </row>
    <row r="11" spans="2:15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771</v>
      </c>
      <c r="L11" s="114" t="s">
        <v>731</v>
      </c>
      <c r="M11" s="114" t="s">
        <v>724</v>
      </c>
      <c r="N11" s="119">
        <v>44389.564872685201</v>
      </c>
      <c r="O11" s="119">
        <v>44406.742361111101</v>
      </c>
    </row>
    <row r="12" spans="2:15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777</v>
      </c>
      <c r="L12" s="114" t="s">
        <v>719</v>
      </c>
      <c r="M12" s="114" t="s">
        <v>720</v>
      </c>
      <c r="N12" s="119">
        <v>44386</v>
      </c>
      <c r="O12" s="119">
        <v>44408</v>
      </c>
    </row>
    <row r="13" spans="2:15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793</v>
      </c>
      <c r="L13" s="114" t="s">
        <v>719</v>
      </c>
      <c r="M13" s="114" t="s">
        <v>724</v>
      </c>
      <c r="N13" s="119">
        <v>44393.484340277799</v>
      </c>
      <c r="O13" s="119">
        <v>44404.731249999997</v>
      </c>
    </row>
    <row r="14" spans="2:15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797</v>
      </c>
      <c r="L14" s="114" t="s">
        <v>760</v>
      </c>
      <c r="M14" s="114" t="s">
        <v>724</v>
      </c>
      <c r="N14" s="119">
        <v>44389.561365740701</v>
      </c>
      <c r="O14" s="119">
        <v>44404.7055555556</v>
      </c>
    </row>
    <row r="15" spans="2:15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806</v>
      </c>
      <c r="I15" s="114" t="s">
        <v>809</v>
      </c>
    </row>
    <row r="16" spans="2:15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810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811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806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808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806</v>
      </c>
      <c r="I60" s="114" t="s">
        <v>812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811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806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N89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5" t="s">
        <v>1010</v>
      </c>
    </row>
    <row r="3" spans="2:14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AND(E3="워드",H3&gt;=900)</f>
        <v>1</v>
      </c>
    </row>
    <row r="4" spans="2:14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4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s="114" t="s">
        <v>174</v>
      </c>
      <c r="L5" s="114" t="s">
        <v>712</v>
      </c>
      <c r="M5" s="114" t="s">
        <v>715</v>
      </c>
      <c r="N5" s="114" t="s">
        <v>716</v>
      </c>
    </row>
    <row r="6" spans="2:14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718</v>
      </c>
      <c r="L6" s="114" t="s">
        <v>720</v>
      </c>
      <c r="M6" s="114">
        <v>936</v>
      </c>
      <c r="N6" s="114" t="s">
        <v>721</v>
      </c>
    </row>
    <row r="7" spans="2:14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740</v>
      </c>
      <c r="L7" s="114" t="s">
        <v>720</v>
      </c>
      <c r="M7" s="114">
        <v>925</v>
      </c>
      <c r="N7" s="114" t="s">
        <v>721</v>
      </c>
    </row>
    <row r="8" spans="2:14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25</v>
      </c>
      <c r="L8" s="114" t="s">
        <v>720</v>
      </c>
      <c r="M8" s="114">
        <v>936</v>
      </c>
      <c r="N8" s="114" t="s">
        <v>721</v>
      </c>
    </row>
    <row r="9" spans="2:14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745</v>
      </c>
      <c r="L9" s="114" t="s">
        <v>720</v>
      </c>
      <c r="M9" s="114">
        <v>936</v>
      </c>
      <c r="N9" s="114" t="s">
        <v>721</v>
      </c>
    </row>
    <row r="10" spans="2:14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747</v>
      </c>
      <c r="L10" s="114" t="s">
        <v>720</v>
      </c>
      <c r="M10" s="114">
        <v>975</v>
      </c>
      <c r="N10" s="114" t="s">
        <v>721</v>
      </c>
    </row>
    <row r="11" spans="2:14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758</v>
      </c>
      <c r="L11" s="114" t="s">
        <v>720</v>
      </c>
      <c r="M11" s="114">
        <v>1000</v>
      </c>
      <c r="N11" s="114" t="s">
        <v>721</v>
      </c>
    </row>
    <row r="12" spans="2:14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773</v>
      </c>
      <c r="L12" s="114" t="s">
        <v>720</v>
      </c>
      <c r="M12" s="114">
        <v>925</v>
      </c>
      <c r="N12" s="114" t="s">
        <v>721</v>
      </c>
    </row>
    <row r="13" spans="2:14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777</v>
      </c>
      <c r="L13" s="114" t="s">
        <v>720</v>
      </c>
      <c r="M13" s="114" t="s">
        <v>805</v>
      </c>
      <c r="N13" s="114" t="s">
        <v>809</v>
      </c>
    </row>
    <row r="14" spans="2:14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779</v>
      </c>
      <c r="L14" s="114" t="s">
        <v>720</v>
      </c>
      <c r="M14" s="114">
        <v>936</v>
      </c>
      <c r="N14" s="114" t="s">
        <v>721</v>
      </c>
    </row>
    <row r="15" spans="2:14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  <c r="K15" s="114" t="s">
        <v>787</v>
      </c>
      <c r="L15" s="114" t="s">
        <v>720</v>
      </c>
      <c r="M15" s="114">
        <v>914</v>
      </c>
      <c r="N15" s="114" t="s">
        <v>721</v>
      </c>
    </row>
    <row r="16" spans="2:14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B2:N89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5" t="s">
        <v>1015</v>
      </c>
    </row>
    <row r="3" spans="2:14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AND(E3="워드",H3&gt;=900)</f>
        <v>1</v>
      </c>
    </row>
    <row r="4" spans="2:14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4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t="s">
        <v>1035</v>
      </c>
      <c r="L5" t="s">
        <v>1056</v>
      </c>
      <c r="M5" t="s">
        <v>1057</v>
      </c>
      <c r="N5" t="s">
        <v>1058</v>
      </c>
    </row>
    <row r="6" spans="2:14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718</v>
      </c>
      <c r="L6" s="114" t="s">
        <v>720</v>
      </c>
      <c r="M6" s="114">
        <v>936</v>
      </c>
      <c r="N6" s="114" t="s">
        <v>721</v>
      </c>
    </row>
    <row r="7" spans="2:14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740</v>
      </c>
      <c r="L7" s="114" t="s">
        <v>720</v>
      </c>
      <c r="M7" s="114">
        <v>925</v>
      </c>
      <c r="N7" s="114" t="s">
        <v>721</v>
      </c>
    </row>
    <row r="8" spans="2:14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25</v>
      </c>
      <c r="L8" s="114" t="s">
        <v>720</v>
      </c>
      <c r="M8" s="114">
        <v>936</v>
      </c>
      <c r="N8" s="114" t="s">
        <v>721</v>
      </c>
    </row>
    <row r="9" spans="2:14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745</v>
      </c>
      <c r="L9" s="114" t="s">
        <v>720</v>
      </c>
      <c r="M9" s="114">
        <v>936</v>
      </c>
      <c r="N9" s="114" t="s">
        <v>721</v>
      </c>
    </row>
    <row r="10" spans="2:14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747</v>
      </c>
      <c r="L10" s="114" t="s">
        <v>720</v>
      </c>
      <c r="M10" s="114">
        <v>975</v>
      </c>
      <c r="N10" s="114" t="s">
        <v>721</v>
      </c>
    </row>
    <row r="11" spans="2:14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758</v>
      </c>
      <c r="L11" s="114" t="s">
        <v>720</v>
      </c>
      <c r="M11" s="114">
        <v>1000</v>
      </c>
      <c r="N11" s="114" t="s">
        <v>721</v>
      </c>
    </row>
    <row r="12" spans="2:14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773</v>
      </c>
      <c r="L12" s="114" t="s">
        <v>720</v>
      </c>
      <c r="M12" s="114">
        <v>925</v>
      </c>
      <c r="N12" s="114" t="s">
        <v>721</v>
      </c>
    </row>
    <row r="13" spans="2:14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777</v>
      </c>
      <c r="L13" s="114" t="s">
        <v>720</v>
      </c>
      <c r="M13" s="114" t="s">
        <v>805</v>
      </c>
      <c r="N13" s="114" t="s">
        <v>809</v>
      </c>
    </row>
    <row r="14" spans="2:14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779</v>
      </c>
      <c r="L14" s="114" t="s">
        <v>720</v>
      </c>
      <c r="M14" s="114">
        <v>936</v>
      </c>
      <c r="N14" s="114" t="s">
        <v>721</v>
      </c>
    </row>
    <row r="15" spans="2:14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806</v>
      </c>
      <c r="I15" s="114" t="s">
        <v>809</v>
      </c>
      <c r="K15" s="114" t="s">
        <v>787</v>
      </c>
      <c r="L15" s="114" t="s">
        <v>720</v>
      </c>
      <c r="M15" s="114">
        <v>914</v>
      </c>
      <c r="N15" s="114" t="s">
        <v>721</v>
      </c>
    </row>
    <row r="16" spans="2:14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810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811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806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808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806</v>
      </c>
      <c r="I60" s="114" t="s">
        <v>812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811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806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3:T31"/>
  <sheetViews>
    <sheetView workbookViewId="0">
      <selection activeCell="U2" sqref="U2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>
      <c r="B3" s="144" t="s">
        <v>172</v>
      </c>
      <c r="C3" s="129" t="s">
        <v>173</v>
      </c>
      <c r="D3" s="129" t="s">
        <v>174</v>
      </c>
      <c r="E3" s="143">
        <v>42432</v>
      </c>
      <c r="F3" s="143">
        <v>42439</v>
      </c>
      <c r="G3" s="143">
        <v>42446</v>
      </c>
      <c r="H3" s="143">
        <v>42453</v>
      </c>
      <c r="I3" s="143">
        <v>42460</v>
      </c>
      <c r="J3" s="143">
        <v>42467</v>
      </c>
      <c r="K3" s="143">
        <v>42474</v>
      </c>
      <c r="L3" s="143">
        <v>42481</v>
      </c>
      <c r="M3" s="143">
        <v>42488</v>
      </c>
      <c r="N3" s="143">
        <v>42495</v>
      </c>
      <c r="O3" s="143">
        <v>42502</v>
      </c>
      <c r="P3" s="143">
        <v>42509</v>
      </c>
      <c r="Q3" s="143">
        <v>42516</v>
      </c>
      <c r="R3" s="143">
        <v>42523</v>
      </c>
      <c r="S3" s="143">
        <v>42530</v>
      </c>
      <c r="T3" s="142" t="s">
        <v>175</v>
      </c>
    </row>
    <row r="4" spans="2:20">
      <c r="B4" s="134">
        <v>1</v>
      </c>
      <c r="C4" s="138" t="s">
        <v>833</v>
      </c>
      <c r="D4" s="134" t="s">
        <v>835</v>
      </c>
      <c r="E4" s="125" t="s">
        <v>814</v>
      </c>
      <c r="F4" s="125" t="s">
        <v>814</v>
      </c>
      <c r="G4" s="125" t="s">
        <v>814</v>
      </c>
      <c r="H4" s="125" t="s">
        <v>814</v>
      </c>
      <c r="I4" s="125" t="s">
        <v>814</v>
      </c>
      <c r="J4" s="125" t="s">
        <v>814</v>
      </c>
      <c r="K4" s="125" t="s">
        <v>814</v>
      </c>
      <c r="L4" s="125" t="s">
        <v>814</v>
      </c>
      <c r="M4" s="125" t="s">
        <v>813</v>
      </c>
      <c r="N4" s="125" t="s">
        <v>814</v>
      </c>
      <c r="O4" s="125" t="s">
        <v>814</v>
      </c>
      <c r="P4" s="125" t="s">
        <v>814</v>
      </c>
      <c r="Q4" s="125" t="s">
        <v>814</v>
      </c>
      <c r="R4" s="125" t="s">
        <v>814</v>
      </c>
      <c r="S4" s="125" t="s">
        <v>814</v>
      </c>
      <c r="T4" s="114">
        <f t="shared" ref="T4:T31" si="0">COUNTA(E4:S4)</f>
        <v>15</v>
      </c>
    </row>
    <row r="5" spans="2:20">
      <c r="B5" s="141">
        <v>1</v>
      </c>
      <c r="C5" s="140" t="s">
        <v>833</v>
      </c>
      <c r="D5" s="139" t="s">
        <v>834</v>
      </c>
      <c r="E5" s="125" t="s">
        <v>814</v>
      </c>
      <c r="F5" s="125" t="s">
        <v>814</v>
      </c>
      <c r="G5" s="125"/>
      <c r="H5" s="125" t="s">
        <v>814</v>
      </c>
      <c r="I5" s="125" t="s">
        <v>814</v>
      </c>
      <c r="J5" s="125" t="s">
        <v>814</v>
      </c>
      <c r="K5" s="125" t="s">
        <v>814</v>
      </c>
      <c r="L5" s="125" t="s">
        <v>814</v>
      </c>
      <c r="M5" s="125"/>
      <c r="N5" s="125" t="s">
        <v>814</v>
      </c>
      <c r="O5" s="125" t="s">
        <v>814</v>
      </c>
      <c r="P5" s="125" t="s">
        <v>814</v>
      </c>
      <c r="Q5" s="125" t="s">
        <v>814</v>
      </c>
      <c r="R5" s="125" t="s">
        <v>814</v>
      </c>
      <c r="S5" s="125" t="s">
        <v>814</v>
      </c>
      <c r="T5" s="114">
        <f t="shared" si="0"/>
        <v>13</v>
      </c>
    </row>
    <row r="6" spans="2:20">
      <c r="B6" s="134">
        <v>1</v>
      </c>
      <c r="C6" s="138" t="s">
        <v>833</v>
      </c>
      <c r="D6" s="134" t="s">
        <v>832</v>
      </c>
      <c r="E6" s="125"/>
      <c r="F6" s="125" t="s">
        <v>814</v>
      </c>
      <c r="G6" s="125" t="s">
        <v>814</v>
      </c>
      <c r="H6" s="125" t="s">
        <v>814</v>
      </c>
      <c r="I6" s="125" t="s">
        <v>814</v>
      </c>
      <c r="J6" s="125" t="s">
        <v>814</v>
      </c>
      <c r="K6" s="125" t="s">
        <v>814</v>
      </c>
      <c r="L6" s="125" t="s">
        <v>814</v>
      </c>
      <c r="M6" s="125" t="s">
        <v>814</v>
      </c>
      <c r="N6" s="125" t="s">
        <v>814</v>
      </c>
      <c r="O6" s="125"/>
      <c r="P6" s="125" t="s">
        <v>814</v>
      </c>
      <c r="Q6" s="125" t="s">
        <v>814</v>
      </c>
      <c r="R6" s="125"/>
      <c r="S6" s="125" t="s">
        <v>814</v>
      </c>
      <c r="T6" s="114">
        <f t="shared" si="0"/>
        <v>12</v>
      </c>
    </row>
    <row r="7" spans="2:20">
      <c r="B7" s="132">
        <v>1</v>
      </c>
      <c r="C7" s="133" t="s">
        <v>828</v>
      </c>
      <c r="D7" s="137" t="s">
        <v>831</v>
      </c>
      <c r="E7" s="125" t="s">
        <v>814</v>
      </c>
      <c r="F7" s="125" t="s">
        <v>814</v>
      </c>
      <c r="G7" s="125" t="s">
        <v>814</v>
      </c>
      <c r="H7" s="125" t="s">
        <v>814</v>
      </c>
      <c r="I7" s="125" t="s">
        <v>814</v>
      </c>
      <c r="J7" s="125" t="s">
        <v>814</v>
      </c>
      <c r="K7" s="125" t="s">
        <v>814</v>
      </c>
      <c r="L7" s="125" t="s">
        <v>814</v>
      </c>
      <c r="M7" s="125" t="s">
        <v>814</v>
      </c>
      <c r="N7" s="125" t="s">
        <v>814</v>
      </c>
      <c r="O7" s="125" t="s">
        <v>814</v>
      </c>
      <c r="P7" s="125" t="s">
        <v>814</v>
      </c>
      <c r="Q7" s="125" t="s">
        <v>814</v>
      </c>
      <c r="R7" s="125" t="s">
        <v>814</v>
      </c>
      <c r="S7" s="125" t="s">
        <v>814</v>
      </c>
      <c r="T7" s="114">
        <f t="shared" si="0"/>
        <v>15</v>
      </c>
    </row>
    <row r="8" spans="2:20">
      <c r="B8" s="132">
        <v>1</v>
      </c>
      <c r="C8" s="133" t="s">
        <v>828</v>
      </c>
      <c r="D8" s="132" t="s">
        <v>830</v>
      </c>
      <c r="E8" s="125"/>
      <c r="F8" s="125" t="s">
        <v>814</v>
      </c>
      <c r="G8" s="125" t="s">
        <v>814</v>
      </c>
      <c r="H8" s="125" t="s">
        <v>814</v>
      </c>
      <c r="I8" s="125" t="s">
        <v>814</v>
      </c>
      <c r="J8" s="125" t="s">
        <v>814</v>
      </c>
      <c r="K8" s="125" t="s">
        <v>814</v>
      </c>
      <c r="L8" s="125" t="s">
        <v>814</v>
      </c>
      <c r="M8" s="125" t="s">
        <v>814</v>
      </c>
      <c r="N8" s="125" t="s">
        <v>814</v>
      </c>
      <c r="O8" s="125" t="s">
        <v>814</v>
      </c>
      <c r="P8" s="125" t="s">
        <v>814</v>
      </c>
      <c r="Q8" s="125" t="s">
        <v>814</v>
      </c>
      <c r="R8" s="125" t="s">
        <v>814</v>
      </c>
      <c r="S8" s="125" t="s">
        <v>814</v>
      </c>
      <c r="T8" s="114">
        <f t="shared" si="0"/>
        <v>14</v>
      </c>
    </row>
    <row r="9" spans="2:20">
      <c r="B9" s="132">
        <v>1</v>
      </c>
      <c r="C9" s="133" t="s">
        <v>828</v>
      </c>
      <c r="D9" s="132" t="s">
        <v>829</v>
      </c>
      <c r="E9" s="125" t="s">
        <v>814</v>
      </c>
      <c r="F9" s="125" t="s">
        <v>814</v>
      </c>
      <c r="G9" s="125" t="s">
        <v>814</v>
      </c>
      <c r="H9" s="125" t="s">
        <v>814</v>
      </c>
      <c r="I9" s="125" t="s">
        <v>814</v>
      </c>
      <c r="J9" s="125" t="s">
        <v>814</v>
      </c>
      <c r="K9" s="125"/>
      <c r="L9" s="125"/>
      <c r="M9" s="125" t="s">
        <v>814</v>
      </c>
      <c r="N9" s="125" t="s">
        <v>814</v>
      </c>
      <c r="O9" s="125" t="s">
        <v>814</v>
      </c>
      <c r="P9" s="125" t="s">
        <v>814</v>
      </c>
      <c r="Q9" s="125" t="s">
        <v>814</v>
      </c>
      <c r="R9" s="125" t="s">
        <v>814</v>
      </c>
      <c r="S9" s="125" t="s">
        <v>814</v>
      </c>
      <c r="T9" s="114">
        <f t="shared" si="0"/>
        <v>13</v>
      </c>
    </row>
    <row r="10" spans="2:20">
      <c r="B10" s="133">
        <v>1</v>
      </c>
      <c r="C10" s="133" t="s">
        <v>828</v>
      </c>
      <c r="D10" s="132" t="s">
        <v>827</v>
      </c>
      <c r="E10" s="125"/>
      <c r="F10" s="125" t="s">
        <v>814</v>
      </c>
      <c r="G10" s="125" t="s">
        <v>814</v>
      </c>
      <c r="H10" s="125" t="s">
        <v>814</v>
      </c>
      <c r="I10" s="125"/>
      <c r="J10" s="125" t="s">
        <v>814</v>
      </c>
      <c r="K10" s="125" t="s">
        <v>814</v>
      </c>
      <c r="L10" s="125" t="s">
        <v>814</v>
      </c>
      <c r="M10" s="125" t="s">
        <v>814</v>
      </c>
      <c r="N10" s="125" t="s">
        <v>814</v>
      </c>
      <c r="O10" s="125"/>
      <c r="P10" s="125" t="s">
        <v>814</v>
      </c>
      <c r="Q10" s="125" t="s">
        <v>814</v>
      </c>
      <c r="R10" s="125"/>
      <c r="S10" s="125" t="s">
        <v>814</v>
      </c>
      <c r="T10" s="114">
        <f t="shared" si="0"/>
        <v>11</v>
      </c>
    </row>
    <row r="11" spans="2:20">
      <c r="B11" s="130">
        <v>1</v>
      </c>
      <c r="C11" s="130" t="s">
        <v>824</v>
      </c>
      <c r="D11" s="130" t="s">
        <v>826</v>
      </c>
      <c r="E11" s="125" t="s">
        <v>814</v>
      </c>
      <c r="F11" s="125" t="s">
        <v>814</v>
      </c>
      <c r="G11" s="125" t="s">
        <v>814</v>
      </c>
      <c r="H11" s="125" t="s">
        <v>814</v>
      </c>
      <c r="I11" s="125" t="s">
        <v>814</v>
      </c>
      <c r="J11" s="125" t="s">
        <v>814</v>
      </c>
      <c r="K11" s="125" t="s">
        <v>814</v>
      </c>
      <c r="L11" s="125" t="s">
        <v>814</v>
      </c>
      <c r="M11" s="125" t="s">
        <v>814</v>
      </c>
      <c r="N11" s="125" t="s">
        <v>814</v>
      </c>
      <c r="O11" s="125" t="s">
        <v>814</v>
      </c>
      <c r="P11" s="125" t="s">
        <v>814</v>
      </c>
      <c r="Q11" s="125" t="s">
        <v>814</v>
      </c>
      <c r="R11" s="125" t="s">
        <v>814</v>
      </c>
      <c r="S11" s="125" t="s">
        <v>814</v>
      </c>
      <c r="T11" s="114">
        <f t="shared" si="0"/>
        <v>15</v>
      </c>
    </row>
    <row r="12" spans="2:20">
      <c r="B12" s="130">
        <v>1</v>
      </c>
      <c r="C12" s="130" t="s">
        <v>824</v>
      </c>
      <c r="D12" s="130" t="s">
        <v>825</v>
      </c>
      <c r="E12" s="125" t="s">
        <v>814</v>
      </c>
      <c r="F12" s="125" t="s">
        <v>814</v>
      </c>
      <c r="G12" s="125" t="s">
        <v>814</v>
      </c>
      <c r="H12" s="125" t="s">
        <v>814</v>
      </c>
      <c r="I12" s="125" t="s">
        <v>814</v>
      </c>
      <c r="J12" s="125" t="s">
        <v>813</v>
      </c>
      <c r="K12" s="125" t="s">
        <v>814</v>
      </c>
      <c r="L12" s="125" t="s">
        <v>814</v>
      </c>
      <c r="M12" s="125" t="s">
        <v>814</v>
      </c>
      <c r="N12" s="125" t="s">
        <v>814</v>
      </c>
      <c r="O12" s="125" t="s">
        <v>814</v>
      </c>
      <c r="P12" s="125" t="s">
        <v>814</v>
      </c>
      <c r="Q12" s="125" t="s">
        <v>814</v>
      </c>
      <c r="R12" s="125" t="s">
        <v>814</v>
      </c>
      <c r="S12" s="125" t="s">
        <v>814</v>
      </c>
      <c r="T12" s="114">
        <f t="shared" si="0"/>
        <v>15</v>
      </c>
    </row>
    <row r="13" spans="2:20">
      <c r="B13" s="130">
        <v>1</v>
      </c>
      <c r="C13" s="130" t="s">
        <v>824</v>
      </c>
      <c r="D13" s="130" t="s">
        <v>823</v>
      </c>
      <c r="E13" s="125" t="s">
        <v>814</v>
      </c>
      <c r="F13" s="125" t="s">
        <v>814</v>
      </c>
      <c r="G13" s="125" t="s">
        <v>814</v>
      </c>
      <c r="H13" s="125"/>
      <c r="I13" s="125" t="s">
        <v>814</v>
      </c>
      <c r="J13" s="125"/>
      <c r="K13" s="125"/>
      <c r="L13" s="125"/>
      <c r="M13" s="125" t="s">
        <v>814</v>
      </c>
      <c r="N13" s="125"/>
      <c r="O13" s="125" t="s">
        <v>814</v>
      </c>
      <c r="P13" s="125" t="s">
        <v>814</v>
      </c>
      <c r="Q13" s="125" t="s">
        <v>814</v>
      </c>
      <c r="R13" s="125" t="s">
        <v>814</v>
      </c>
      <c r="S13" s="125" t="s">
        <v>814</v>
      </c>
      <c r="T13" s="114">
        <f t="shared" si="0"/>
        <v>10</v>
      </c>
    </row>
    <row r="14" spans="2:20">
      <c r="B14" s="133">
        <v>2</v>
      </c>
      <c r="C14" s="133" t="s">
        <v>822</v>
      </c>
      <c r="D14" s="132" t="s">
        <v>189</v>
      </c>
      <c r="E14" s="125" t="s">
        <v>814</v>
      </c>
      <c r="F14" s="125" t="s">
        <v>814</v>
      </c>
      <c r="G14" s="125" t="s">
        <v>814</v>
      </c>
      <c r="H14" s="125" t="s">
        <v>814</v>
      </c>
      <c r="I14" s="125" t="s">
        <v>814</v>
      </c>
      <c r="J14" s="125" t="s">
        <v>814</v>
      </c>
      <c r="K14" s="125" t="s">
        <v>814</v>
      </c>
      <c r="L14" s="125" t="s">
        <v>814</v>
      </c>
      <c r="M14" s="125" t="s">
        <v>814</v>
      </c>
      <c r="N14" s="125" t="s">
        <v>814</v>
      </c>
      <c r="O14" s="125" t="s">
        <v>814</v>
      </c>
      <c r="P14" s="125" t="s">
        <v>814</v>
      </c>
      <c r="Q14" s="125" t="s">
        <v>814</v>
      </c>
      <c r="R14" s="125" t="s">
        <v>814</v>
      </c>
      <c r="S14" s="125" t="s">
        <v>814</v>
      </c>
      <c r="T14" s="114">
        <f t="shared" si="0"/>
        <v>15</v>
      </c>
    </row>
    <row r="15" spans="2:20">
      <c r="B15" s="132">
        <v>2</v>
      </c>
      <c r="C15" s="133" t="s">
        <v>822</v>
      </c>
      <c r="D15" s="132" t="s">
        <v>190</v>
      </c>
      <c r="E15" s="125" t="s">
        <v>814</v>
      </c>
      <c r="F15" s="125" t="s">
        <v>814</v>
      </c>
      <c r="G15" s="125" t="s">
        <v>814</v>
      </c>
      <c r="H15" s="125" t="s">
        <v>814</v>
      </c>
      <c r="I15" s="125" t="s">
        <v>814</v>
      </c>
      <c r="J15" s="125"/>
      <c r="K15" s="125" t="s">
        <v>814</v>
      </c>
      <c r="L15" s="125" t="s">
        <v>814</v>
      </c>
      <c r="M15" s="125" t="s">
        <v>814</v>
      </c>
      <c r="N15" s="125" t="s">
        <v>814</v>
      </c>
      <c r="O15" s="125" t="s">
        <v>814</v>
      </c>
      <c r="P15" s="125" t="s">
        <v>814</v>
      </c>
      <c r="Q15" s="125" t="s">
        <v>814</v>
      </c>
      <c r="R15" s="125" t="s">
        <v>814</v>
      </c>
      <c r="S15" s="125"/>
      <c r="T15" s="114">
        <f t="shared" si="0"/>
        <v>13</v>
      </c>
    </row>
    <row r="16" spans="2:20">
      <c r="B16" s="136">
        <v>2</v>
      </c>
      <c r="C16" s="135" t="s">
        <v>820</v>
      </c>
      <c r="D16" s="134" t="s">
        <v>192</v>
      </c>
      <c r="E16" s="125" t="s">
        <v>814</v>
      </c>
      <c r="F16" s="125" t="s">
        <v>814</v>
      </c>
      <c r="G16" s="125" t="s">
        <v>814</v>
      </c>
      <c r="H16" s="125" t="s">
        <v>814</v>
      </c>
      <c r="I16" s="125" t="s">
        <v>814</v>
      </c>
      <c r="J16" s="125" t="s">
        <v>814</v>
      </c>
      <c r="K16" s="125" t="s">
        <v>814</v>
      </c>
      <c r="L16" s="125" t="s">
        <v>814</v>
      </c>
      <c r="M16" s="125" t="s">
        <v>814</v>
      </c>
      <c r="N16" s="125" t="s">
        <v>814</v>
      </c>
      <c r="O16" s="125" t="s">
        <v>814</v>
      </c>
      <c r="P16" s="125" t="s">
        <v>814</v>
      </c>
      <c r="Q16" s="125" t="s">
        <v>814</v>
      </c>
      <c r="R16" s="125" t="s">
        <v>814</v>
      </c>
      <c r="S16" s="125" t="s">
        <v>814</v>
      </c>
      <c r="T16" s="114">
        <f t="shared" si="0"/>
        <v>15</v>
      </c>
    </row>
    <row r="17" spans="2:20">
      <c r="B17" s="134">
        <v>2</v>
      </c>
      <c r="C17" s="135" t="s">
        <v>821</v>
      </c>
      <c r="D17" s="134" t="s">
        <v>193</v>
      </c>
      <c r="E17" s="125" t="s">
        <v>814</v>
      </c>
      <c r="F17" s="125" t="s">
        <v>814</v>
      </c>
      <c r="G17" s="125" t="s">
        <v>814</v>
      </c>
      <c r="H17" s="125" t="s">
        <v>814</v>
      </c>
      <c r="I17" s="125" t="s">
        <v>814</v>
      </c>
      <c r="J17" s="125" t="s">
        <v>814</v>
      </c>
      <c r="K17" s="125" t="s">
        <v>814</v>
      </c>
      <c r="L17" s="125" t="s">
        <v>814</v>
      </c>
      <c r="M17" s="125"/>
      <c r="N17" s="125" t="s">
        <v>814</v>
      </c>
      <c r="O17" s="125" t="s">
        <v>813</v>
      </c>
      <c r="P17" s="125" t="s">
        <v>814</v>
      </c>
      <c r="Q17" s="125" t="s">
        <v>814</v>
      </c>
      <c r="R17" s="125" t="s">
        <v>814</v>
      </c>
      <c r="S17" s="125" t="s">
        <v>814</v>
      </c>
      <c r="T17" s="114">
        <f t="shared" si="0"/>
        <v>14</v>
      </c>
    </row>
    <row r="18" spans="2:20">
      <c r="B18" s="134">
        <v>2</v>
      </c>
      <c r="C18" s="135" t="s">
        <v>820</v>
      </c>
      <c r="D18" s="134" t="s">
        <v>194</v>
      </c>
      <c r="E18" s="125" t="s">
        <v>814</v>
      </c>
      <c r="F18" s="125" t="s">
        <v>814</v>
      </c>
      <c r="G18" s="125" t="s">
        <v>814</v>
      </c>
      <c r="H18" s="125" t="s">
        <v>814</v>
      </c>
      <c r="I18" s="125" t="s">
        <v>814</v>
      </c>
      <c r="J18" s="125" t="s">
        <v>814</v>
      </c>
      <c r="K18" s="125" t="s">
        <v>814</v>
      </c>
      <c r="L18" s="125" t="s">
        <v>814</v>
      </c>
      <c r="M18" s="125" t="s">
        <v>814</v>
      </c>
      <c r="N18" s="125" t="s">
        <v>814</v>
      </c>
      <c r="O18" s="125" t="s">
        <v>814</v>
      </c>
      <c r="P18" s="125"/>
      <c r="Q18" s="125" t="s">
        <v>814</v>
      </c>
      <c r="R18" s="125" t="s">
        <v>814</v>
      </c>
      <c r="S18" s="125"/>
      <c r="T18" s="114">
        <f t="shared" si="0"/>
        <v>13</v>
      </c>
    </row>
    <row r="19" spans="2:20">
      <c r="B19" s="134">
        <v>2</v>
      </c>
      <c r="C19" s="135" t="s">
        <v>820</v>
      </c>
      <c r="D19" s="134" t="s">
        <v>195</v>
      </c>
      <c r="E19" s="125" t="s">
        <v>814</v>
      </c>
      <c r="F19" s="125" t="s">
        <v>814</v>
      </c>
      <c r="G19" s="125" t="s">
        <v>814</v>
      </c>
      <c r="H19" s="125" t="s">
        <v>814</v>
      </c>
      <c r="I19" s="125" t="s">
        <v>814</v>
      </c>
      <c r="J19" s="125"/>
      <c r="K19" s="125" t="s">
        <v>814</v>
      </c>
      <c r="L19" s="125" t="s">
        <v>814</v>
      </c>
      <c r="M19" s="125"/>
      <c r="N19" s="125" t="s">
        <v>814</v>
      </c>
      <c r="O19" s="125" t="s">
        <v>814</v>
      </c>
      <c r="P19" s="125" t="s">
        <v>814</v>
      </c>
      <c r="Q19" s="125" t="s">
        <v>814</v>
      </c>
      <c r="R19" s="125" t="s">
        <v>814</v>
      </c>
      <c r="S19" s="125"/>
      <c r="T19" s="114">
        <f t="shared" si="0"/>
        <v>12</v>
      </c>
    </row>
    <row r="20" spans="2:20">
      <c r="B20" s="131">
        <v>2</v>
      </c>
      <c r="C20" s="131" t="s">
        <v>819</v>
      </c>
      <c r="D20" s="130" t="s">
        <v>197</v>
      </c>
      <c r="E20" s="125" t="s">
        <v>814</v>
      </c>
      <c r="F20" s="125" t="s">
        <v>814</v>
      </c>
      <c r="G20" s="125" t="s">
        <v>814</v>
      </c>
      <c r="H20" s="125" t="s">
        <v>814</v>
      </c>
      <c r="I20" s="125" t="s">
        <v>814</v>
      </c>
      <c r="J20" s="125" t="s">
        <v>814</v>
      </c>
      <c r="K20" s="125" t="s">
        <v>814</v>
      </c>
      <c r="L20" s="125" t="s">
        <v>814</v>
      </c>
      <c r="M20" s="125" t="s">
        <v>814</v>
      </c>
      <c r="N20" s="125" t="s">
        <v>814</v>
      </c>
      <c r="O20" s="125" t="s">
        <v>814</v>
      </c>
      <c r="P20" s="125" t="s">
        <v>814</v>
      </c>
      <c r="Q20" s="125" t="s">
        <v>814</v>
      </c>
      <c r="R20" s="125" t="s">
        <v>814</v>
      </c>
      <c r="S20" s="125" t="s">
        <v>814</v>
      </c>
      <c r="T20" s="114">
        <f t="shared" si="0"/>
        <v>15</v>
      </c>
    </row>
    <row r="21" spans="2:20">
      <c r="B21" s="130">
        <v>2</v>
      </c>
      <c r="C21" s="131" t="s">
        <v>819</v>
      </c>
      <c r="D21" s="130" t="s">
        <v>198</v>
      </c>
      <c r="E21" s="125" t="s">
        <v>814</v>
      </c>
      <c r="F21" s="125" t="s">
        <v>814</v>
      </c>
      <c r="G21" s="125" t="s">
        <v>814</v>
      </c>
      <c r="H21" s="125" t="s">
        <v>814</v>
      </c>
      <c r="I21" s="125" t="s">
        <v>814</v>
      </c>
      <c r="J21" s="125" t="s">
        <v>814</v>
      </c>
      <c r="K21" s="125" t="s">
        <v>814</v>
      </c>
      <c r="L21" s="125" t="s">
        <v>814</v>
      </c>
      <c r="M21" s="125" t="s">
        <v>814</v>
      </c>
      <c r="N21" s="125" t="s">
        <v>814</v>
      </c>
      <c r="O21" s="125" t="s">
        <v>814</v>
      </c>
      <c r="P21" s="125" t="s">
        <v>814</v>
      </c>
      <c r="Q21" s="125" t="s">
        <v>814</v>
      </c>
      <c r="R21" s="125" t="s">
        <v>814</v>
      </c>
      <c r="S21" s="125" t="s">
        <v>814</v>
      </c>
      <c r="T21" s="114">
        <f t="shared" si="0"/>
        <v>15</v>
      </c>
    </row>
    <row r="22" spans="2:20">
      <c r="B22" s="132">
        <v>2</v>
      </c>
      <c r="C22" s="133" t="s">
        <v>819</v>
      </c>
      <c r="D22" s="132" t="s">
        <v>199</v>
      </c>
      <c r="E22" s="125" t="s">
        <v>814</v>
      </c>
      <c r="F22" s="125"/>
      <c r="G22" s="125" t="s">
        <v>814</v>
      </c>
      <c r="H22" s="125" t="s">
        <v>814</v>
      </c>
      <c r="I22" s="125" t="s">
        <v>814</v>
      </c>
      <c r="J22" s="125" t="s">
        <v>814</v>
      </c>
      <c r="K22" s="125" t="s">
        <v>814</v>
      </c>
      <c r="L22" s="125" t="s">
        <v>814</v>
      </c>
      <c r="M22" s="125" t="s">
        <v>814</v>
      </c>
      <c r="N22" s="125" t="s">
        <v>814</v>
      </c>
      <c r="O22" s="125" t="s">
        <v>814</v>
      </c>
      <c r="P22" s="125" t="s">
        <v>814</v>
      </c>
      <c r="Q22" s="125" t="s">
        <v>814</v>
      </c>
      <c r="R22" s="125" t="s">
        <v>814</v>
      </c>
      <c r="S22" s="125" t="s">
        <v>814</v>
      </c>
      <c r="T22" s="114">
        <f t="shared" si="0"/>
        <v>14</v>
      </c>
    </row>
    <row r="23" spans="2:20">
      <c r="B23" s="130">
        <v>2</v>
      </c>
      <c r="C23" s="131" t="s">
        <v>819</v>
      </c>
      <c r="D23" s="130" t="s">
        <v>200</v>
      </c>
      <c r="E23" s="125" t="s">
        <v>814</v>
      </c>
      <c r="F23" s="125" t="s">
        <v>814</v>
      </c>
      <c r="G23" s="125"/>
      <c r="H23" s="125" t="s">
        <v>814</v>
      </c>
      <c r="I23" s="125"/>
      <c r="J23" s="125"/>
      <c r="K23" s="125" t="s">
        <v>814</v>
      </c>
      <c r="L23" s="125" t="s">
        <v>814</v>
      </c>
      <c r="M23" s="125" t="s">
        <v>814</v>
      </c>
      <c r="N23" s="125" t="s">
        <v>814</v>
      </c>
      <c r="O23" s="125" t="s">
        <v>814</v>
      </c>
      <c r="P23" s="125" t="s">
        <v>814</v>
      </c>
      <c r="Q23" s="125" t="s">
        <v>814</v>
      </c>
      <c r="R23" s="125" t="s">
        <v>814</v>
      </c>
      <c r="S23" s="125" t="s">
        <v>814</v>
      </c>
      <c r="T23" s="114">
        <f t="shared" si="0"/>
        <v>12</v>
      </c>
    </row>
    <row r="24" spans="2:20">
      <c r="B24" s="130">
        <v>2</v>
      </c>
      <c r="C24" s="131" t="s">
        <v>819</v>
      </c>
      <c r="D24" s="130" t="s">
        <v>201</v>
      </c>
      <c r="E24" s="125"/>
      <c r="F24" s="125" t="s">
        <v>814</v>
      </c>
      <c r="G24" s="125" t="s">
        <v>814</v>
      </c>
      <c r="H24" s="125"/>
      <c r="I24" s="125" t="s">
        <v>814</v>
      </c>
      <c r="J24" s="125"/>
      <c r="K24" s="125" t="s">
        <v>814</v>
      </c>
      <c r="L24" s="125"/>
      <c r="M24" s="125"/>
      <c r="N24" s="125"/>
      <c r="O24" s="125" t="s">
        <v>813</v>
      </c>
      <c r="P24" s="125" t="s">
        <v>814</v>
      </c>
      <c r="Q24" s="125" t="s">
        <v>814</v>
      </c>
      <c r="R24" s="125" t="s">
        <v>814</v>
      </c>
      <c r="S24" s="125" t="s">
        <v>813</v>
      </c>
      <c r="T24" s="114">
        <f t="shared" si="0"/>
        <v>9</v>
      </c>
    </row>
    <row r="25" spans="2:20">
      <c r="B25" s="127">
        <v>2</v>
      </c>
      <c r="C25" s="127" t="s">
        <v>817</v>
      </c>
      <c r="D25" s="126" t="s">
        <v>203</v>
      </c>
      <c r="E25" s="125" t="s">
        <v>814</v>
      </c>
      <c r="F25" s="125" t="s">
        <v>814</v>
      </c>
      <c r="G25" s="125" t="s">
        <v>814</v>
      </c>
      <c r="H25" s="125" t="s">
        <v>814</v>
      </c>
      <c r="I25" s="125" t="s">
        <v>814</v>
      </c>
      <c r="J25" s="125" t="s">
        <v>814</v>
      </c>
      <c r="K25" s="125" t="s">
        <v>814</v>
      </c>
      <c r="L25" s="125" t="s">
        <v>814</v>
      </c>
      <c r="M25" s="125" t="s">
        <v>814</v>
      </c>
      <c r="N25" s="125" t="s">
        <v>814</v>
      </c>
      <c r="O25" s="125" t="s">
        <v>814</v>
      </c>
      <c r="P25" s="125" t="s">
        <v>814</v>
      </c>
      <c r="Q25" s="125" t="s">
        <v>814</v>
      </c>
      <c r="R25" s="125" t="s">
        <v>814</v>
      </c>
      <c r="S25" s="125" t="s">
        <v>814</v>
      </c>
      <c r="T25" s="114">
        <f t="shared" si="0"/>
        <v>15</v>
      </c>
    </row>
    <row r="26" spans="2:20">
      <c r="B26" s="126">
        <v>2</v>
      </c>
      <c r="C26" s="127" t="s">
        <v>817</v>
      </c>
      <c r="D26" s="126" t="s">
        <v>204</v>
      </c>
      <c r="E26" s="125" t="s">
        <v>814</v>
      </c>
      <c r="F26" s="125" t="s">
        <v>814</v>
      </c>
      <c r="G26" s="125" t="s">
        <v>813</v>
      </c>
      <c r="H26" s="125" t="s">
        <v>814</v>
      </c>
      <c r="I26" s="125" t="s">
        <v>814</v>
      </c>
      <c r="J26" s="125" t="s">
        <v>814</v>
      </c>
      <c r="K26" s="125" t="s">
        <v>814</v>
      </c>
      <c r="L26" s="125" t="s">
        <v>814</v>
      </c>
      <c r="M26" s="125" t="s">
        <v>814</v>
      </c>
      <c r="N26" s="125" t="s">
        <v>814</v>
      </c>
      <c r="O26" s="125" t="s">
        <v>814</v>
      </c>
      <c r="P26" s="125" t="s">
        <v>814</v>
      </c>
      <c r="Q26" s="125" t="s">
        <v>814</v>
      </c>
      <c r="R26" s="125" t="s">
        <v>813</v>
      </c>
      <c r="S26" s="125" t="s">
        <v>814</v>
      </c>
      <c r="T26" s="114">
        <f t="shared" si="0"/>
        <v>15</v>
      </c>
    </row>
    <row r="27" spans="2:20">
      <c r="B27" s="126">
        <v>2</v>
      </c>
      <c r="C27" s="127" t="s">
        <v>817</v>
      </c>
      <c r="D27" s="126" t="s">
        <v>818</v>
      </c>
      <c r="E27" s="125" t="s">
        <v>814</v>
      </c>
      <c r="F27" s="125" t="s">
        <v>814</v>
      </c>
      <c r="G27" s="125" t="s">
        <v>814</v>
      </c>
      <c r="H27" s="125" t="s">
        <v>814</v>
      </c>
      <c r="I27" s="125" t="s">
        <v>814</v>
      </c>
      <c r="J27" s="125" t="s">
        <v>814</v>
      </c>
      <c r="K27" s="125" t="s">
        <v>814</v>
      </c>
      <c r="L27" s="125" t="s">
        <v>814</v>
      </c>
      <c r="M27" s="125" t="s">
        <v>813</v>
      </c>
      <c r="N27" s="125" t="s">
        <v>813</v>
      </c>
      <c r="O27" s="125" t="s">
        <v>814</v>
      </c>
      <c r="P27" s="125" t="s">
        <v>813</v>
      </c>
      <c r="Q27" s="125" t="s">
        <v>814</v>
      </c>
      <c r="R27" s="125" t="s">
        <v>814</v>
      </c>
      <c r="S27" s="125" t="s">
        <v>814</v>
      </c>
      <c r="T27" s="114">
        <f t="shared" si="0"/>
        <v>15</v>
      </c>
    </row>
    <row r="28" spans="2:20">
      <c r="B28" s="126">
        <v>2</v>
      </c>
      <c r="C28" s="127" t="s">
        <v>817</v>
      </c>
      <c r="D28" s="126" t="s">
        <v>206</v>
      </c>
      <c r="E28" s="125" t="s">
        <v>814</v>
      </c>
      <c r="F28" s="125" t="s">
        <v>814</v>
      </c>
      <c r="G28" s="125" t="s">
        <v>813</v>
      </c>
      <c r="H28" s="125" t="s">
        <v>813</v>
      </c>
      <c r="I28" s="125" t="s">
        <v>813</v>
      </c>
      <c r="J28" s="125"/>
      <c r="K28" s="125" t="s">
        <v>814</v>
      </c>
      <c r="L28" s="125" t="s">
        <v>813</v>
      </c>
      <c r="M28" s="125" t="s">
        <v>813</v>
      </c>
      <c r="N28" s="125" t="s">
        <v>813</v>
      </c>
      <c r="O28" s="125" t="s">
        <v>813</v>
      </c>
      <c r="P28" s="125" t="s">
        <v>813</v>
      </c>
      <c r="Q28" s="125" t="s">
        <v>814</v>
      </c>
      <c r="R28" s="125" t="s">
        <v>814</v>
      </c>
      <c r="S28" s="125" t="s">
        <v>813</v>
      </c>
      <c r="T28" s="114">
        <f t="shared" si="0"/>
        <v>14</v>
      </c>
    </row>
    <row r="29" spans="2:20">
      <c r="B29" s="126">
        <v>2</v>
      </c>
      <c r="C29" s="127" t="s">
        <v>817</v>
      </c>
      <c r="D29" s="126" t="s">
        <v>207</v>
      </c>
      <c r="E29" s="125"/>
      <c r="F29" s="125" t="s">
        <v>814</v>
      </c>
      <c r="G29" s="125" t="s">
        <v>814</v>
      </c>
      <c r="H29" s="125" t="s">
        <v>813</v>
      </c>
      <c r="I29" s="125"/>
      <c r="J29" s="125" t="s">
        <v>813</v>
      </c>
      <c r="K29" s="125" t="s">
        <v>814</v>
      </c>
      <c r="L29" s="125" t="s">
        <v>814</v>
      </c>
      <c r="M29" s="125" t="s">
        <v>814</v>
      </c>
      <c r="N29" s="125" t="s">
        <v>813</v>
      </c>
      <c r="O29" s="125" t="s">
        <v>813</v>
      </c>
      <c r="P29" s="125" t="s">
        <v>813</v>
      </c>
      <c r="Q29" s="125" t="s">
        <v>814</v>
      </c>
      <c r="R29" s="125" t="s">
        <v>814</v>
      </c>
      <c r="S29" s="125" t="s">
        <v>813</v>
      </c>
      <c r="T29" s="114">
        <f t="shared" si="0"/>
        <v>13</v>
      </c>
    </row>
    <row r="30" spans="2:20">
      <c r="B30" s="129">
        <v>2</v>
      </c>
      <c r="C30" s="127" t="s">
        <v>815</v>
      </c>
      <c r="D30" s="128" t="s">
        <v>816</v>
      </c>
      <c r="E30" s="125"/>
      <c r="F30" s="125"/>
      <c r="G30" s="125" t="s">
        <v>814</v>
      </c>
      <c r="H30" s="125" t="s">
        <v>813</v>
      </c>
      <c r="I30" s="125" t="s">
        <v>814</v>
      </c>
      <c r="J30" s="125" t="s">
        <v>814</v>
      </c>
      <c r="K30" s="125" t="s">
        <v>813</v>
      </c>
      <c r="L30" s="125" t="s">
        <v>813</v>
      </c>
      <c r="M30" s="125" t="s">
        <v>813</v>
      </c>
      <c r="N30" s="125" t="s">
        <v>813</v>
      </c>
      <c r="O30" s="125" t="s">
        <v>813</v>
      </c>
      <c r="P30" s="125" t="s">
        <v>813</v>
      </c>
      <c r="Q30" s="125" t="s">
        <v>813</v>
      </c>
      <c r="R30" s="125" t="s">
        <v>813</v>
      </c>
      <c r="S30" s="125" t="s">
        <v>813</v>
      </c>
      <c r="T30" s="114">
        <f t="shared" si="0"/>
        <v>13</v>
      </c>
    </row>
    <row r="31" spans="2:20">
      <c r="B31" s="126">
        <v>2</v>
      </c>
      <c r="C31" s="127" t="s">
        <v>815</v>
      </c>
      <c r="D31" s="126" t="s">
        <v>209</v>
      </c>
      <c r="E31" s="125" t="s">
        <v>814</v>
      </c>
      <c r="F31" s="125" t="s">
        <v>813</v>
      </c>
      <c r="G31" s="125" t="s">
        <v>813</v>
      </c>
      <c r="H31" s="125" t="s">
        <v>813</v>
      </c>
      <c r="I31" s="125"/>
      <c r="J31" s="125" t="s">
        <v>813</v>
      </c>
      <c r="K31" s="125" t="s">
        <v>813</v>
      </c>
      <c r="L31" s="125" t="s">
        <v>813</v>
      </c>
      <c r="M31" s="125"/>
      <c r="N31" s="125"/>
      <c r="O31" s="125" t="s">
        <v>813</v>
      </c>
      <c r="P31" s="125" t="s">
        <v>814</v>
      </c>
      <c r="Q31" s="125"/>
      <c r="R31" s="125"/>
      <c r="S31" s="125" t="s">
        <v>813</v>
      </c>
      <c r="T31" s="114">
        <f t="shared" si="0"/>
        <v>10</v>
      </c>
    </row>
  </sheetData>
  <phoneticPr fontId="5" type="noConversion"/>
  <conditionalFormatting sqref="E3:S31">
    <cfRule type="expression" dxfId="16" priority="1">
      <formula>AND(ISODD(COLUMN(E$3)),ISODD(MONTH(E$3)))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J47"/>
  <sheetViews>
    <sheetView zoomScale="130" zoomScaleNormal="130" workbookViewId="0">
      <selection activeCell="I46" sqref="I46"/>
    </sheetView>
  </sheetViews>
  <sheetFormatPr defaultRowHeight="16.899999999999999"/>
  <cols>
    <col min="1" max="1" width="3.4375" customWidth="1"/>
    <col min="9" max="9" width="9.5" customWidth="1"/>
  </cols>
  <sheetData>
    <row r="1" spans="2:9">
      <c r="B1" s="223" t="s">
        <v>0</v>
      </c>
      <c r="C1" s="223"/>
      <c r="D1" s="224" t="s">
        <v>17</v>
      </c>
      <c r="E1" s="224"/>
      <c r="F1" s="224"/>
      <c r="G1" s="224"/>
      <c r="H1" s="224"/>
      <c r="I1" s="224"/>
    </row>
    <row r="2" spans="2:9" ht="7.9" customHeight="1">
      <c r="B2" s="1"/>
      <c r="C2" s="1"/>
      <c r="D2" s="2"/>
      <c r="E2" s="2"/>
      <c r="F2" s="2"/>
      <c r="G2" s="2"/>
      <c r="H2" s="2"/>
      <c r="I2" s="2"/>
    </row>
    <row r="3" spans="2:9">
      <c r="B3" s="225" t="s">
        <v>18</v>
      </c>
      <c r="C3" s="225"/>
      <c r="D3" s="225"/>
      <c r="E3" s="225"/>
      <c r="F3" s="225"/>
      <c r="G3" s="225"/>
      <c r="H3" s="225"/>
      <c r="I3" s="225"/>
    </row>
    <row r="4" spans="2:9" ht="7.9" customHeight="1">
      <c r="B4" s="3"/>
      <c r="C4" s="3"/>
      <c r="D4" s="3"/>
      <c r="E4" s="3"/>
      <c r="F4" s="3"/>
      <c r="G4" s="4"/>
      <c r="H4" s="4"/>
      <c r="I4" s="4"/>
    </row>
    <row r="5" spans="2:9" ht="17.25" thickBot="1">
      <c r="B5" s="5" t="s">
        <v>1</v>
      </c>
      <c r="C5" s="5"/>
      <c r="D5" s="5"/>
      <c r="E5" s="5"/>
      <c r="F5" s="5"/>
      <c r="G5" s="6" t="s">
        <v>2</v>
      </c>
      <c r="H5" s="226"/>
      <c r="I5" s="226"/>
    </row>
    <row r="6" spans="2:9">
      <c r="B6" s="20" t="s">
        <v>3</v>
      </c>
      <c r="C6" s="227" t="s">
        <v>4</v>
      </c>
      <c r="D6" s="227"/>
      <c r="E6" s="227"/>
      <c r="F6" s="227"/>
      <c r="G6" s="227" t="s">
        <v>5</v>
      </c>
      <c r="H6" s="227"/>
      <c r="I6" s="228"/>
    </row>
    <row r="7" spans="2:9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9" t="s">
        <v>13</v>
      </c>
    </row>
    <row r="8" spans="2:9">
      <c r="B8" s="7">
        <v>2021</v>
      </c>
      <c r="C8" s="8" t="s">
        <v>20</v>
      </c>
      <c r="D8" s="8">
        <v>69</v>
      </c>
      <c r="E8" s="8">
        <v>32</v>
      </c>
      <c r="F8" s="8">
        <v>40</v>
      </c>
      <c r="G8" s="10">
        <f>SUM(D8:F8)</f>
        <v>141</v>
      </c>
      <c r="H8" s="11">
        <f>AVERAGE(D8:F8)</f>
        <v>47</v>
      </c>
      <c r="I8" s="12">
        <f>_xlfn.RANK.EQ(H8,$H$8:$H$17,0)</f>
        <v>10</v>
      </c>
    </row>
    <row r="9" spans="2:9">
      <c r="B9" s="7">
        <v>2021</v>
      </c>
      <c r="C9" s="8" t="s">
        <v>21</v>
      </c>
      <c r="D9" s="8">
        <v>70</v>
      </c>
      <c r="E9" s="8">
        <v>70</v>
      </c>
      <c r="F9" s="8">
        <v>60</v>
      </c>
      <c r="G9" s="10">
        <f t="shared" ref="G9:G17" si="0">SUM(D9:F9)</f>
        <v>200</v>
      </c>
      <c r="H9" s="11">
        <f t="shared" ref="H9:H17" si="1">AVERAGE(D9:F9)</f>
        <v>66.666666666666671</v>
      </c>
      <c r="I9" s="12">
        <f t="shared" ref="I9:I17" si="2">_xlfn.RANK.EQ(H9,$H$8:$H$17,0)</f>
        <v>6</v>
      </c>
    </row>
    <row r="10" spans="2:9">
      <c r="B10" s="7">
        <v>2021</v>
      </c>
      <c r="C10" s="8" t="s">
        <v>22</v>
      </c>
      <c r="D10" s="8">
        <v>60</v>
      </c>
      <c r="E10" s="8">
        <v>76</v>
      </c>
      <c r="F10" s="8">
        <v>65</v>
      </c>
      <c r="G10" s="10">
        <f t="shared" si="0"/>
        <v>201</v>
      </c>
      <c r="H10" s="11">
        <f t="shared" si="1"/>
        <v>67</v>
      </c>
      <c r="I10" s="12">
        <f t="shared" si="2"/>
        <v>5</v>
      </c>
    </row>
    <row r="11" spans="2:9">
      <c r="B11" s="7">
        <v>2021</v>
      </c>
      <c r="C11" s="8" t="s">
        <v>24</v>
      </c>
      <c r="D11" s="8">
        <v>50</v>
      </c>
      <c r="E11" s="8">
        <v>80</v>
      </c>
      <c r="F11" s="8">
        <v>60</v>
      </c>
      <c r="G11" s="10">
        <f t="shared" si="0"/>
        <v>190</v>
      </c>
      <c r="H11" s="11">
        <f t="shared" si="1"/>
        <v>63.333333333333336</v>
      </c>
      <c r="I11" s="12">
        <f t="shared" si="2"/>
        <v>7</v>
      </c>
    </row>
    <row r="12" spans="2:9">
      <c r="B12" s="7">
        <v>2021</v>
      </c>
      <c r="C12" s="8" t="s">
        <v>26</v>
      </c>
      <c r="D12" s="8">
        <v>80</v>
      </c>
      <c r="E12" s="8">
        <v>60</v>
      </c>
      <c r="F12" s="8">
        <v>70</v>
      </c>
      <c r="G12" s="10">
        <f t="shared" si="0"/>
        <v>210</v>
      </c>
      <c r="H12" s="11">
        <f t="shared" si="1"/>
        <v>70</v>
      </c>
      <c r="I12" s="12">
        <f t="shared" si="2"/>
        <v>3</v>
      </c>
    </row>
    <row r="13" spans="2:9">
      <c r="B13" s="7">
        <v>2022</v>
      </c>
      <c r="C13" s="8" t="s">
        <v>27</v>
      </c>
      <c r="D13" s="8">
        <v>90</v>
      </c>
      <c r="E13" s="8">
        <v>100</v>
      </c>
      <c r="F13" s="8">
        <v>93</v>
      </c>
      <c r="G13" s="10">
        <f t="shared" si="0"/>
        <v>283</v>
      </c>
      <c r="H13" s="11">
        <f t="shared" si="1"/>
        <v>94.333333333333329</v>
      </c>
      <c r="I13" s="12">
        <f t="shared" si="2"/>
        <v>1</v>
      </c>
    </row>
    <row r="14" spans="2:9">
      <c r="B14" s="7">
        <v>2022</v>
      </c>
      <c r="C14" s="8" t="s">
        <v>28</v>
      </c>
      <c r="D14" s="8">
        <v>50</v>
      </c>
      <c r="E14" s="8">
        <v>83</v>
      </c>
      <c r="F14" s="8">
        <v>75</v>
      </c>
      <c r="G14" s="10">
        <f t="shared" si="0"/>
        <v>208</v>
      </c>
      <c r="H14" s="11">
        <f t="shared" si="1"/>
        <v>69.333333333333329</v>
      </c>
      <c r="I14" s="12">
        <f t="shared" si="2"/>
        <v>4</v>
      </c>
    </row>
    <row r="15" spans="2:9">
      <c r="B15" s="7">
        <v>2022</v>
      </c>
      <c r="C15" s="8" t="s">
        <v>30</v>
      </c>
      <c r="D15" s="8">
        <v>60</v>
      </c>
      <c r="E15" s="8">
        <v>64</v>
      </c>
      <c r="F15" s="8">
        <v>64</v>
      </c>
      <c r="G15" s="10">
        <f t="shared" si="0"/>
        <v>188</v>
      </c>
      <c r="H15" s="11">
        <f t="shared" si="1"/>
        <v>62.666666666666664</v>
      </c>
      <c r="I15" s="12">
        <f t="shared" si="2"/>
        <v>9</v>
      </c>
    </row>
    <row r="16" spans="2:9">
      <c r="B16" s="7">
        <v>2022</v>
      </c>
      <c r="C16" s="8" t="s">
        <v>31</v>
      </c>
      <c r="D16" s="8">
        <v>90</v>
      </c>
      <c r="E16" s="8">
        <v>80</v>
      </c>
      <c r="F16" s="8">
        <v>79</v>
      </c>
      <c r="G16" s="10">
        <f t="shared" si="0"/>
        <v>249</v>
      </c>
      <c r="H16" s="11">
        <f t="shared" si="1"/>
        <v>83</v>
      </c>
      <c r="I16" s="12">
        <f t="shared" si="2"/>
        <v>2</v>
      </c>
    </row>
    <row r="17" spans="2:9" ht="17.25" thickBot="1">
      <c r="B17" s="7">
        <v>2022</v>
      </c>
      <c r="C17" s="13" t="s">
        <v>33</v>
      </c>
      <c r="D17" s="13">
        <v>80</v>
      </c>
      <c r="E17" s="13">
        <v>40</v>
      </c>
      <c r="F17" s="13">
        <v>69</v>
      </c>
      <c r="G17" s="10">
        <f t="shared" si="0"/>
        <v>189</v>
      </c>
      <c r="H17" s="11">
        <f t="shared" si="1"/>
        <v>63</v>
      </c>
      <c r="I17" s="12">
        <f t="shared" si="2"/>
        <v>8</v>
      </c>
    </row>
    <row r="18" spans="2:9">
      <c r="B18" s="210"/>
      <c r="C18" s="16" t="s">
        <v>14</v>
      </c>
      <c r="D18" s="17">
        <f>MAX(D8:D17)</f>
        <v>90</v>
      </c>
      <c r="E18" s="17">
        <f t="shared" ref="E18:H18" si="3">MAX(E8:E17)</f>
        <v>100</v>
      </c>
      <c r="F18" s="17">
        <f t="shared" si="3"/>
        <v>93</v>
      </c>
      <c r="G18" s="17">
        <f t="shared" si="3"/>
        <v>283</v>
      </c>
      <c r="H18" s="17">
        <f t="shared" si="3"/>
        <v>94.333333333333329</v>
      </c>
      <c r="I18" s="213"/>
    </row>
    <row r="19" spans="2:9">
      <c r="B19" s="211"/>
      <c r="C19" s="8" t="s">
        <v>15</v>
      </c>
      <c r="D19" s="10">
        <f>MIN(D8:D17)</f>
        <v>50</v>
      </c>
      <c r="E19" s="10">
        <f t="shared" ref="E19:H19" si="4">MIN(E8:E17)</f>
        <v>32</v>
      </c>
      <c r="F19" s="10">
        <f t="shared" si="4"/>
        <v>40</v>
      </c>
      <c r="G19" s="10">
        <f t="shared" si="4"/>
        <v>141</v>
      </c>
      <c r="H19" s="10">
        <f t="shared" si="4"/>
        <v>47</v>
      </c>
      <c r="I19" s="214"/>
    </row>
    <row r="20" spans="2:9" ht="17.25" thickBot="1">
      <c r="B20" s="212"/>
      <c r="C20" s="18" t="s">
        <v>16</v>
      </c>
      <c r="D20" s="19">
        <f>COUNT(D8:D17)</f>
        <v>10</v>
      </c>
      <c r="E20" s="19">
        <f t="shared" ref="E20:H20" si="5">COUNT(E8:E17)</f>
        <v>10</v>
      </c>
      <c r="F20" s="19">
        <f t="shared" si="5"/>
        <v>10</v>
      </c>
      <c r="G20" s="19">
        <f t="shared" si="5"/>
        <v>10</v>
      </c>
      <c r="H20" s="19">
        <f t="shared" si="5"/>
        <v>10</v>
      </c>
      <c r="I20" s="215"/>
    </row>
    <row r="23" spans="2:9">
      <c r="B23" s="216" t="s">
        <v>34</v>
      </c>
      <c r="C23" s="216"/>
      <c r="D23" s="216"/>
      <c r="E23" s="216"/>
      <c r="F23" s="216"/>
      <c r="G23" s="216"/>
      <c r="H23" s="216"/>
    </row>
    <row r="24" spans="2:9" ht="17.25" thickBot="1">
      <c r="B24" s="5" t="s">
        <v>35</v>
      </c>
      <c r="C24" s="5"/>
      <c r="D24" s="5"/>
      <c r="E24" s="5"/>
      <c r="F24" s="5"/>
      <c r="G24" s="5"/>
      <c r="H24" s="5"/>
    </row>
    <row r="25" spans="2:9">
      <c r="B25" s="26" t="s">
        <v>36</v>
      </c>
      <c r="C25" s="27" t="s">
        <v>37</v>
      </c>
      <c r="D25" s="27" t="s">
        <v>38</v>
      </c>
      <c r="E25" s="27" t="s">
        <v>39</v>
      </c>
      <c r="F25" s="27" t="s">
        <v>40</v>
      </c>
      <c r="G25" s="27" t="s">
        <v>41</v>
      </c>
      <c r="H25" s="28" t="s">
        <v>42</v>
      </c>
    </row>
    <row r="26" spans="2:9">
      <c r="B26" s="7" t="s">
        <v>43</v>
      </c>
      <c r="C26" s="21">
        <v>10000</v>
      </c>
      <c r="D26" s="21">
        <v>10000</v>
      </c>
      <c r="E26" s="21">
        <v>15000</v>
      </c>
      <c r="F26" s="21">
        <v>7000</v>
      </c>
      <c r="G26" s="10"/>
      <c r="H26" s="12"/>
    </row>
    <row r="27" spans="2:9">
      <c r="B27" s="7" t="s">
        <v>44</v>
      </c>
      <c r="C27" s="21">
        <v>20000</v>
      </c>
      <c r="D27" s="21">
        <v>15000</v>
      </c>
      <c r="E27" s="21">
        <v>30000</v>
      </c>
      <c r="F27" s="21">
        <v>8000</v>
      </c>
      <c r="G27" s="10"/>
      <c r="H27" s="12"/>
    </row>
    <row r="28" spans="2:9">
      <c r="B28" s="7" t="s">
        <v>45</v>
      </c>
      <c r="C28" s="21">
        <v>30000</v>
      </c>
      <c r="D28" s="21">
        <v>30000</v>
      </c>
      <c r="E28" s="21">
        <v>10000</v>
      </c>
      <c r="F28" s="21">
        <v>5000</v>
      </c>
      <c r="G28" s="10"/>
      <c r="H28" s="12"/>
    </row>
    <row r="29" spans="2:9">
      <c r="B29" s="7" t="s">
        <v>46</v>
      </c>
      <c r="C29" s="21">
        <v>13000</v>
      </c>
      <c r="D29" s="21">
        <v>24000</v>
      </c>
      <c r="E29" s="21">
        <v>10000</v>
      </c>
      <c r="F29" s="21">
        <v>150000</v>
      </c>
      <c r="G29" s="10"/>
      <c r="H29" s="12"/>
    </row>
    <row r="30" spans="2:9">
      <c r="B30" s="7" t="s">
        <v>47</v>
      </c>
      <c r="C30" s="21">
        <v>100000</v>
      </c>
      <c r="D30" s="21">
        <v>5000</v>
      </c>
      <c r="E30" s="21">
        <v>100000</v>
      </c>
      <c r="F30" s="21">
        <v>10000</v>
      </c>
      <c r="G30" s="10"/>
      <c r="H30" s="12"/>
    </row>
    <row r="31" spans="2:9">
      <c r="B31" s="7" t="s">
        <v>48</v>
      </c>
      <c r="C31" s="21">
        <v>15000</v>
      </c>
      <c r="D31" s="21">
        <v>30000</v>
      </c>
      <c r="E31" s="21">
        <v>10000</v>
      </c>
      <c r="F31" s="21">
        <v>7000</v>
      </c>
      <c r="G31" s="10"/>
      <c r="H31" s="12"/>
    </row>
    <row r="32" spans="2:9" ht="17.25" thickBot="1">
      <c r="B32" s="22" t="s">
        <v>49</v>
      </c>
      <c r="C32" s="23">
        <v>14000</v>
      </c>
      <c r="D32" s="23">
        <v>17000</v>
      </c>
      <c r="E32" s="23">
        <v>25000</v>
      </c>
      <c r="F32" s="23">
        <v>15000</v>
      </c>
      <c r="G32" s="14"/>
      <c r="H32" s="15"/>
    </row>
    <row r="33" spans="2:10">
      <c r="B33" s="24" t="s">
        <v>50</v>
      </c>
      <c r="C33" s="17"/>
      <c r="D33" s="17"/>
      <c r="E33" s="17"/>
      <c r="F33" s="17"/>
      <c r="G33" s="217"/>
      <c r="H33" s="218"/>
    </row>
    <row r="34" spans="2:10">
      <c r="B34" s="7" t="s">
        <v>51</v>
      </c>
      <c r="C34" s="10"/>
      <c r="D34" s="10"/>
      <c r="E34" s="10"/>
      <c r="F34" s="10"/>
      <c r="G34" s="219"/>
      <c r="H34" s="220"/>
    </row>
    <row r="35" spans="2:10">
      <c r="B35" s="7" t="s">
        <v>52</v>
      </c>
      <c r="C35" s="10"/>
      <c r="D35" s="10"/>
      <c r="E35" s="10"/>
      <c r="F35" s="10"/>
      <c r="G35" s="219"/>
      <c r="H35" s="220"/>
    </row>
    <row r="36" spans="2:10">
      <c r="B36" s="7" t="s">
        <v>53</v>
      </c>
      <c r="C36" s="10"/>
      <c r="D36" s="10"/>
      <c r="E36" s="10"/>
      <c r="F36" s="10"/>
      <c r="G36" s="219"/>
      <c r="H36" s="220"/>
    </row>
    <row r="37" spans="2:10" ht="17.25" thickBot="1">
      <c r="B37" s="25" t="s">
        <v>54</v>
      </c>
      <c r="C37" s="19"/>
      <c r="D37" s="19"/>
      <c r="E37" s="19"/>
      <c r="F37" s="19"/>
      <c r="G37" s="221"/>
      <c r="H37" s="222"/>
    </row>
    <row r="38" spans="2:10" ht="17.25" thickBot="1"/>
    <row r="39" spans="2:10">
      <c r="B39" s="33" t="s">
        <v>55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5">
        <v>9</v>
      </c>
    </row>
    <row r="40" spans="2:10">
      <c r="B40" s="31">
        <v>2</v>
      </c>
      <c r="C40" s="29">
        <f>C$39*$B40</f>
        <v>4</v>
      </c>
      <c r="D40" s="29">
        <f t="shared" ref="D40:J40" si="6">D$39*$B40</f>
        <v>6</v>
      </c>
      <c r="E40" s="29">
        <f t="shared" si="6"/>
        <v>8</v>
      </c>
      <c r="F40" s="29">
        <f t="shared" si="6"/>
        <v>10</v>
      </c>
      <c r="G40" s="29">
        <f t="shared" si="6"/>
        <v>12</v>
      </c>
      <c r="H40" s="29">
        <f t="shared" si="6"/>
        <v>14</v>
      </c>
      <c r="I40" s="29">
        <f t="shared" si="6"/>
        <v>16</v>
      </c>
      <c r="J40" s="29">
        <f t="shared" si="6"/>
        <v>18</v>
      </c>
    </row>
    <row r="41" spans="2:10">
      <c r="B41" s="31">
        <v>3</v>
      </c>
      <c r="C41" s="29">
        <f t="shared" ref="C41:J47" si="7">C$39*$B41</f>
        <v>6</v>
      </c>
      <c r="D41" s="29">
        <f t="shared" si="7"/>
        <v>9</v>
      </c>
      <c r="E41" s="29">
        <f t="shared" si="7"/>
        <v>12</v>
      </c>
      <c r="F41" s="29">
        <f t="shared" si="7"/>
        <v>15</v>
      </c>
      <c r="G41" s="29">
        <f t="shared" si="7"/>
        <v>18</v>
      </c>
      <c r="H41" s="29">
        <f t="shared" si="7"/>
        <v>21</v>
      </c>
      <c r="I41" s="29">
        <f t="shared" si="7"/>
        <v>24</v>
      </c>
      <c r="J41" s="29">
        <f t="shared" si="7"/>
        <v>27</v>
      </c>
    </row>
    <row r="42" spans="2:10">
      <c r="B42" s="31">
        <v>4</v>
      </c>
      <c r="C42" s="29">
        <f t="shared" si="7"/>
        <v>8</v>
      </c>
      <c r="D42" s="29">
        <f t="shared" si="7"/>
        <v>12</v>
      </c>
      <c r="E42" s="29">
        <f t="shared" si="7"/>
        <v>16</v>
      </c>
      <c r="F42" s="29">
        <f t="shared" si="7"/>
        <v>20</v>
      </c>
      <c r="G42" s="29">
        <f t="shared" si="7"/>
        <v>24</v>
      </c>
      <c r="H42" s="29">
        <f t="shared" si="7"/>
        <v>28</v>
      </c>
      <c r="I42" s="29">
        <f t="shared" si="7"/>
        <v>32</v>
      </c>
      <c r="J42" s="29">
        <f t="shared" si="7"/>
        <v>36</v>
      </c>
    </row>
    <row r="43" spans="2:10">
      <c r="B43" s="31">
        <v>5</v>
      </c>
      <c r="C43" s="29">
        <f t="shared" si="7"/>
        <v>10</v>
      </c>
      <c r="D43" s="29">
        <f t="shared" si="7"/>
        <v>15</v>
      </c>
      <c r="E43" s="29">
        <f t="shared" si="7"/>
        <v>20</v>
      </c>
      <c r="F43" s="29">
        <f t="shared" si="7"/>
        <v>25</v>
      </c>
      <c r="G43" s="29">
        <f t="shared" si="7"/>
        <v>30</v>
      </c>
      <c r="H43" s="29">
        <f t="shared" si="7"/>
        <v>35</v>
      </c>
      <c r="I43" s="29">
        <f t="shared" si="7"/>
        <v>40</v>
      </c>
      <c r="J43" s="29">
        <f t="shared" si="7"/>
        <v>45</v>
      </c>
    </row>
    <row r="44" spans="2:10">
      <c r="B44" s="31">
        <v>6</v>
      </c>
      <c r="C44" s="29">
        <f t="shared" si="7"/>
        <v>12</v>
      </c>
      <c r="D44" s="29">
        <f t="shared" si="7"/>
        <v>18</v>
      </c>
      <c r="E44" s="29">
        <f t="shared" si="7"/>
        <v>24</v>
      </c>
      <c r="F44" s="29">
        <f t="shared" si="7"/>
        <v>30</v>
      </c>
      <c r="G44" s="29">
        <f t="shared" si="7"/>
        <v>36</v>
      </c>
      <c r="H44" s="29">
        <f t="shared" si="7"/>
        <v>42</v>
      </c>
      <c r="I44" s="29">
        <f t="shared" si="7"/>
        <v>48</v>
      </c>
      <c r="J44" s="29">
        <f t="shared" si="7"/>
        <v>54</v>
      </c>
    </row>
    <row r="45" spans="2:10">
      <c r="B45" s="31">
        <v>7</v>
      </c>
      <c r="C45" s="29">
        <f t="shared" si="7"/>
        <v>14</v>
      </c>
      <c r="D45" s="29">
        <f t="shared" si="7"/>
        <v>21</v>
      </c>
      <c r="E45" s="29">
        <f t="shared" si="7"/>
        <v>28</v>
      </c>
      <c r="F45" s="29">
        <f t="shared" si="7"/>
        <v>35</v>
      </c>
      <c r="G45" s="29">
        <f t="shared" si="7"/>
        <v>42</v>
      </c>
      <c r="H45" s="29">
        <f t="shared" si="7"/>
        <v>49</v>
      </c>
      <c r="I45" s="29">
        <f t="shared" si="7"/>
        <v>56</v>
      </c>
      <c r="J45" s="29">
        <f t="shared" si="7"/>
        <v>63</v>
      </c>
    </row>
    <row r="46" spans="2:10">
      <c r="B46" s="31">
        <v>8</v>
      </c>
      <c r="C46" s="29">
        <f t="shared" si="7"/>
        <v>16</v>
      </c>
      <c r="D46" s="29">
        <f t="shared" si="7"/>
        <v>24</v>
      </c>
      <c r="E46" s="29">
        <f t="shared" si="7"/>
        <v>32</v>
      </c>
      <c r="F46" s="29">
        <f t="shared" si="7"/>
        <v>40</v>
      </c>
      <c r="G46" s="29">
        <f t="shared" si="7"/>
        <v>48</v>
      </c>
      <c r="H46" s="29">
        <f t="shared" si="7"/>
        <v>56</v>
      </c>
      <c r="I46" s="29">
        <f t="shared" si="7"/>
        <v>64</v>
      </c>
      <c r="J46" s="29">
        <f t="shared" si="7"/>
        <v>72</v>
      </c>
    </row>
    <row r="47" spans="2:10" ht="17.25" thickBot="1">
      <c r="B47" s="32">
        <v>9</v>
      </c>
      <c r="C47" s="29">
        <f t="shared" si="7"/>
        <v>18</v>
      </c>
      <c r="D47" s="29">
        <f t="shared" si="7"/>
        <v>27</v>
      </c>
      <c r="E47" s="29">
        <f t="shared" si="7"/>
        <v>36</v>
      </c>
      <c r="F47" s="29">
        <f t="shared" si="7"/>
        <v>45</v>
      </c>
      <c r="G47" s="29">
        <f t="shared" si="7"/>
        <v>54</v>
      </c>
      <c r="H47" s="29">
        <f t="shared" si="7"/>
        <v>63</v>
      </c>
      <c r="I47" s="29">
        <f t="shared" si="7"/>
        <v>72</v>
      </c>
      <c r="J47" s="29">
        <f t="shared" si="7"/>
        <v>81</v>
      </c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B3:T31"/>
  <sheetViews>
    <sheetView workbookViewId="0">
      <selection activeCell="G2" sqref="G2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>
      <c r="B3" s="144" t="s">
        <v>172</v>
      </c>
      <c r="C3" s="129" t="s">
        <v>173</v>
      </c>
      <c r="D3" s="129" t="s">
        <v>174</v>
      </c>
      <c r="E3" s="143">
        <v>42432</v>
      </c>
      <c r="F3" s="143">
        <v>42439</v>
      </c>
      <c r="G3" s="143">
        <v>42446</v>
      </c>
      <c r="H3" s="143">
        <v>42453</v>
      </c>
      <c r="I3" s="143">
        <v>42460</v>
      </c>
      <c r="J3" s="143">
        <v>42467</v>
      </c>
      <c r="K3" s="143">
        <v>42474</v>
      </c>
      <c r="L3" s="143">
        <v>42481</v>
      </c>
      <c r="M3" s="143">
        <v>42488</v>
      </c>
      <c r="N3" s="143">
        <v>42495</v>
      </c>
      <c r="O3" s="143">
        <v>42502</v>
      </c>
      <c r="P3" s="143">
        <v>42509</v>
      </c>
      <c r="Q3" s="143">
        <v>42516</v>
      </c>
      <c r="R3" s="143">
        <v>42523</v>
      </c>
      <c r="S3" s="143">
        <v>42530</v>
      </c>
      <c r="T3" s="142" t="s">
        <v>175</v>
      </c>
    </row>
    <row r="4" spans="2:20">
      <c r="B4" s="134">
        <v>1</v>
      </c>
      <c r="C4" s="138" t="s">
        <v>833</v>
      </c>
      <c r="D4" s="134" t="s">
        <v>211</v>
      </c>
      <c r="E4" s="125" t="s">
        <v>176</v>
      </c>
      <c r="F4" s="125" t="s">
        <v>176</v>
      </c>
      <c r="G4" s="125" t="s">
        <v>176</v>
      </c>
      <c r="H4" s="125" t="s">
        <v>176</v>
      </c>
      <c r="I4" s="125" t="s">
        <v>176</v>
      </c>
      <c r="J4" s="125" t="s">
        <v>176</v>
      </c>
      <c r="K4" s="125" t="s">
        <v>176</v>
      </c>
      <c r="L4" s="125" t="s">
        <v>176</v>
      </c>
      <c r="M4" s="125" t="s">
        <v>176</v>
      </c>
      <c r="N4" s="125" t="s">
        <v>176</v>
      </c>
      <c r="O4" s="125" t="s">
        <v>176</v>
      </c>
      <c r="P4" s="125" t="s">
        <v>176</v>
      </c>
      <c r="Q4" s="125" t="s">
        <v>176</v>
      </c>
      <c r="R4" s="125" t="s">
        <v>176</v>
      </c>
      <c r="S4" s="125" t="s">
        <v>176</v>
      </c>
      <c r="T4" s="114">
        <f t="shared" ref="T4:T31" si="0">COUNTA(E4:S4)</f>
        <v>15</v>
      </c>
    </row>
    <row r="5" spans="2:20">
      <c r="B5" s="141">
        <v>1</v>
      </c>
      <c r="C5" s="140" t="s">
        <v>833</v>
      </c>
      <c r="D5" s="139" t="s">
        <v>213</v>
      </c>
      <c r="E5" s="125" t="s">
        <v>176</v>
      </c>
      <c r="F5" s="125" t="s">
        <v>176</v>
      </c>
      <c r="G5" s="125"/>
      <c r="H5" s="125" t="s">
        <v>176</v>
      </c>
      <c r="I5" s="125" t="s">
        <v>176</v>
      </c>
      <c r="J5" s="125" t="s">
        <v>176</v>
      </c>
      <c r="K5" s="125" t="s">
        <v>176</v>
      </c>
      <c r="L5" s="125" t="s">
        <v>176</v>
      </c>
      <c r="M5" s="125"/>
      <c r="N5" s="125" t="s">
        <v>176</v>
      </c>
      <c r="O5" s="125" t="s">
        <v>176</v>
      </c>
      <c r="P5" s="125" t="s">
        <v>176</v>
      </c>
      <c r="Q5" s="125" t="s">
        <v>176</v>
      </c>
      <c r="R5" s="125" t="s">
        <v>176</v>
      </c>
      <c r="S5" s="125" t="s">
        <v>176</v>
      </c>
      <c r="T5" s="114">
        <f t="shared" si="0"/>
        <v>13</v>
      </c>
    </row>
    <row r="6" spans="2:20">
      <c r="B6" s="134">
        <v>1</v>
      </c>
      <c r="C6" s="138" t="s">
        <v>833</v>
      </c>
      <c r="D6" s="134" t="s">
        <v>179</v>
      </c>
      <c r="E6" s="125"/>
      <c r="F6" s="125" t="s">
        <v>176</v>
      </c>
      <c r="G6" s="125" t="s">
        <v>176</v>
      </c>
      <c r="H6" s="125" t="s">
        <v>176</v>
      </c>
      <c r="I6" s="125" t="s">
        <v>176</v>
      </c>
      <c r="J6" s="125" t="s">
        <v>176</v>
      </c>
      <c r="K6" s="125" t="s">
        <v>176</v>
      </c>
      <c r="L6" s="125" t="s">
        <v>176</v>
      </c>
      <c r="M6" s="125" t="s">
        <v>176</v>
      </c>
      <c r="N6" s="125" t="s">
        <v>176</v>
      </c>
      <c r="O6" s="125"/>
      <c r="P6" s="125" t="s">
        <v>176</v>
      </c>
      <c r="Q6" s="125" t="s">
        <v>176</v>
      </c>
      <c r="R6" s="125"/>
      <c r="S6" s="125" t="s">
        <v>176</v>
      </c>
      <c r="T6" s="114">
        <f t="shared" si="0"/>
        <v>12</v>
      </c>
    </row>
    <row r="7" spans="2:20">
      <c r="B7" s="132">
        <v>1</v>
      </c>
      <c r="C7" s="133" t="s">
        <v>180</v>
      </c>
      <c r="D7" s="137" t="s">
        <v>181</v>
      </c>
      <c r="E7" s="125" t="s">
        <v>176</v>
      </c>
      <c r="F7" s="125" t="s">
        <v>176</v>
      </c>
      <c r="G7" s="125" t="s">
        <v>176</v>
      </c>
      <c r="H7" s="125" t="s">
        <v>176</v>
      </c>
      <c r="I7" s="125" t="s">
        <v>176</v>
      </c>
      <c r="J7" s="125" t="s">
        <v>176</v>
      </c>
      <c r="K7" s="125" t="s">
        <v>176</v>
      </c>
      <c r="L7" s="125" t="s">
        <v>176</v>
      </c>
      <c r="M7" s="125" t="s">
        <v>176</v>
      </c>
      <c r="N7" s="125" t="s">
        <v>176</v>
      </c>
      <c r="O7" s="125" t="s">
        <v>176</v>
      </c>
      <c r="P7" s="125" t="s">
        <v>176</v>
      </c>
      <c r="Q7" s="125" t="s">
        <v>176</v>
      </c>
      <c r="R7" s="125" t="s">
        <v>176</v>
      </c>
      <c r="S7" s="125" t="s">
        <v>176</v>
      </c>
      <c r="T7" s="114">
        <f t="shared" si="0"/>
        <v>15</v>
      </c>
    </row>
    <row r="8" spans="2:20">
      <c r="B8" s="132">
        <v>1</v>
      </c>
      <c r="C8" s="133" t="s">
        <v>180</v>
      </c>
      <c r="D8" s="132" t="s">
        <v>182</v>
      </c>
      <c r="E8" s="125"/>
      <c r="F8" s="125" t="s">
        <v>176</v>
      </c>
      <c r="G8" s="125" t="s">
        <v>176</v>
      </c>
      <c r="H8" s="125" t="s">
        <v>176</v>
      </c>
      <c r="I8" s="125" t="s">
        <v>176</v>
      </c>
      <c r="J8" s="125" t="s">
        <v>176</v>
      </c>
      <c r="K8" s="125" t="s">
        <v>176</v>
      </c>
      <c r="L8" s="125" t="s">
        <v>176</v>
      </c>
      <c r="M8" s="125" t="s">
        <v>176</v>
      </c>
      <c r="N8" s="125" t="s">
        <v>176</v>
      </c>
      <c r="O8" s="125" t="s">
        <v>176</v>
      </c>
      <c r="P8" s="125" t="s">
        <v>176</v>
      </c>
      <c r="Q8" s="125" t="s">
        <v>176</v>
      </c>
      <c r="R8" s="125" t="s">
        <v>176</v>
      </c>
      <c r="S8" s="125" t="s">
        <v>176</v>
      </c>
      <c r="T8" s="114">
        <f t="shared" si="0"/>
        <v>14</v>
      </c>
    </row>
    <row r="9" spans="2:20">
      <c r="B9" s="132">
        <v>1</v>
      </c>
      <c r="C9" s="133" t="s">
        <v>180</v>
      </c>
      <c r="D9" s="132" t="s">
        <v>829</v>
      </c>
      <c r="E9" s="125" t="s">
        <v>176</v>
      </c>
      <c r="F9" s="125" t="s">
        <v>176</v>
      </c>
      <c r="G9" s="125" t="s">
        <v>176</v>
      </c>
      <c r="H9" s="125" t="s">
        <v>176</v>
      </c>
      <c r="I9" s="125" t="s">
        <v>176</v>
      </c>
      <c r="J9" s="125" t="s">
        <v>176</v>
      </c>
      <c r="K9" s="125"/>
      <c r="L9" s="125"/>
      <c r="M9" s="125" t="s">
        <v>176</v>
      </c>
      <c r="N9" s="125" t="s">
        <v>176</v>
      </c>
      <c r="O9" s="125" t="s">
        <v>176</v>
      </c>
      <c r="P9" s="125" t="s">
        <v>176</v>
      </c>
      <c r="Q9" s="125" t="s">
        <v>176</v>
      </c>
      <c r="R9" s="125" t="s">
        <v>176</v>
      </c>
      <c r="S9" s="125" t="s">
        <v>176</v>
      </c>
      <c r="T9" s="114">
        <f t="shared" si="0"/>
        <v>13</v>
      </c>
    </row>
    <row r="10" spans="2:20">
      <c r="B10" s="133">
        <v>1</v>
      </c>
      <c r="C10" s="133" t="s">
        <v>180</v>
      </c>
      <c r="D10" s="132" t="s">
        <v>184</v>
      </c>
      <c r="E10" s="125"/>
      <c r="F10" s="125" t="s">
        <v>176</v>
      </c>
      <c r="G10" s="125" t="s">
        <v>176</v>
      </c>
      <c r="H10" s="125" t="s">
        <v>176</v>
      </c>
      <c r="I10" s="125"/>
      <c r="J10" s="125" t="s">
        <v>176</v>
      </c>
      <c r="K10" s="125" t="s">
        <v>176</v>
      </c>
      <c r="L10" s="125" t="s">
        <v>176</v>
      </c>
      <c r="M10" s="125" t="s">
        <v>176</v>
      </c>
      <c r="N10" s="125" t="s">
        <v>176</v>
      </c>
      <c r="O10" s="125"/>
      <c r="P10" s="125" t="s">
        <v>176</v>
      </c>
      <c r="Q10" s="125" t="s">
        <v>176</v>
      </c>
      <c r="R10" s="125"/>
      <c r="S10" s="125" t="s">
        <v>176</v>
      </c>
      <c r="T10" s="114">
        <f t="shared" si="0"/>
        <v>11</v>
      </c>
    </row>
    <row r="11" spans="2:20">
      <c r="B11" s="130">
        <v>1</v>
      </c>
      <c r="C11" s="130" t="s">
        <v>824</v>
      </c>
      <c r="D11" s="130" t="s">
        <v>186</v>
      </c>
      <c r="E11" s="125" t="s">
        <v>176</v>
      </c>
      <c r="F11" s="125" t="s">
        <v>176</v>
      </c>
      <c r="G11" s="125" t="s">
        <v>176</v>
      </c>
      <c r="H11" s="125" t="s">
        <v>176</v>
      </c>
      <c r="I11" s="125" t="s">
        <v>176</v>
      </c>
      <c r="J11" s="125" t="s">
        <v>176</v>
      </c>
      <c r="K11" s="125" t="s">
        <v>176</v>
      </c>
      <c r="L11" s="125" t="s">
        <v>176</v>
      </c>
      <c r="M11" s="125" t="s">
        <v>176</v>
      </c>
      <c r="N11" s="125" t="s">
        <v>176</v>
      </c>
      <c r="O11" s="125" t="s">
        <v>176</v>
      </c>
      <c r="P11" s="125" t="s">
        <v>176</v>
      </c>
      <c r="Q11" s="125" t="s">
        <v>176</v>
      </c>
      <c r="R11" s="125" t="s">
        <v>176</v>
      </c>
      <c r="S11" s="125" t="s">
        <v>176</v>
      </c>
      <c r="T11" s="114">
        <f t="shared" si="0"/>
        <v>15</v>
      </c>
    </row>
    <row r="12" spans="2:20">
      <c r="B12" s="130">
        <v>1</v>
      </c>
      <c r="C12" s="130" t="s">
        <v>824</v>
      </c>
      <c r="D12" s="130" t="s">
        <v>216</v>
      </c>
      <c r="E12" s="125" t="s">
        <v>176</v>
      </c>
      <c r="F12" s="125" t="s">
        <v>176</v>
      </c>
      <c r="G12" s="125" t="s">
        <v>176</v>
      </c>
      <c r="H12" s="125" t="s">
        <v>176</v>
      </c>
      <c r="I12" s="125" t="s">
        <v>176</v>
      </c>
      <c r="J12" s="125" t="s">
        <v>176</v>
      </c>
      <c r="K12" s="125" t="s">
        <v>176</v>
      </c>
      <c r="L12" s="125" t="s">
        <v>176</v>
      </c>
      <c r="M12" s="125" t="s">
        <v>176</v>
      </c>
      <c r="N12" s="125" t="s">
        <v>176</v>
      </c>
      <c r="O12" s="125" t="s">
        <v>176</v>
      </c>
      <c r="P12" s="125" t="s">
        <v>176</v>
      </c>
      <c r="Q12" s="125" t="s">
        <v>176</v>
      </c>
      <c r="R12" s="125" t="s">
        <v>176</v>
      </c>
      <c r="S12" s="125" t="s">
        <v>176</v>
      </c>
      <c r="T12" s="114">
        <f t="shared" si="0"/>
        <v>15</v>
      </c>
    </row>
    <row r="13" spans="2:20">
      <c r="B13" s="130">
        <v>1</v>
      </c>
      <c r="C13" s="130" t="s">
        <v>824</v>
      </c>
      <c r="D13" s="130" t="s">
        <v>187</v>
      </c>
      <c r="E13" s="125" t="s">
        <v>176</v>
      </c>
      <c r="F13" s="125" t="s">
        <v>176</v>
      </c>
      <c r="G13" s="125" t="s">
        <v>176</v>
      </c>
      <c r="H13" s="125"/>
      <c r="I13" s="125" t="s">
        <v>176</v>
      </c>
      <c r="J13" s="125"/>
      <c r="K13" s="125"/>
      <c r="L13" s="125"/>
      <c r="M13" s="125" t="s">
        <v>176</v>
      </c>
      <c r="N13" s="125"/>
      <c r="O13" s="125" t="s">
        <v>176</v>
      </c>
      <c r="P13" s="125" t="s">
        <v>176</v>
      </c>
      <c r="Q13" s="125" t="s">
        <v>176</v>
      </c>
      <c r="R13" s="125" t="s">
        <v>176</v>
      </c>
      <c r="S13" s="125" t="s">
        <v>176</v>
      </c>
      <c r="T13" s="114">
        <f t="shared" si="0"/>
        <v>10</v>
      </c>
    </row>
    <row r="14" spans="2:20">
      <c r="B14" s="133">
        <v>2</v>
      </c>
      <c r="C14" s="133" t="s">
        <v>188</v>
      </c>
      <c r="D14" s="132" t="s">
        <v>189</v>
      </c>
      <c r="E14" s="125" t="s">
        <v>176</v>
      </c>
      <c r="F14" s="125" t="s">
        <v>176</v>
      </c>
      <c r="G14" s="125" t="s">
        <v>176</v>
      </c>
      <c r="H14" s="125" t="s">
        <v>176</v>
      </c>
      <c r="I14" s="125" t="s">
        <v>176</v>
      </c>
      <c r="J14" s="125" t="s">
        <v>176</v>
      </c>
      <c r="K14" s="125" t="s">
        <v>176</v>
      </c>
      <c r="L14" s="125" t="s">
        <v>176</v>
      </c>
      <c r="M14" s="125" t="s">
        <v>176</v>
      </c>
      <c r="N14" s="125" t="s">
        <v>176</v>
      </c>
      <c r="O14" s="125" t="s">
        <v>176</v>
      </c>
      <c r="P14" s="125" t="s">
        <v>176</v>
      </c>
      <c r="Q14" s="125" t="s">
        <v>176</v>
      </c>
      <c r="R14" s="125" t="s">
        <v>176</v>
      </c>
      <c r="S14" s="125" t="s">
        <v>176</v>
      </c>
      <c r="T14" s="114">
        <f t="shared" si="0"/>
        <v>15</v>
      </c>
    </row>
    <row r="15" spans="2:20">
      <c r="B15" s="132">
        <v>2</v>
      </c>
      <c r="C15" s="133" t="s">
        <v>188</v>
      </c>
      <c r="D15" s="132" t="s">
        <v>190</v>
      </c>
      <c r="E15" s="125" t="s">
        <v>176</v>
      </c>
      <c r="F15" s="125" t="s">
        <v>176</v>
      </c>
      <c r="G15" s="125" t="s">
        <v>176</v>
      </c>
      <c r="H15" s="125" t="s">
        <v>176</v>
      </c>
      <c r="I15" s="125" t="s">
        <v>176</v>
      </c>
      <c r="J15" s="125"/>
      <c r="K15" s="125" t="s">
        <v>176</v>
      </c>
      <c r="L15" s="125" t="s">
        <v>176</v>
      </c>
      <c r="M15" s="125" t="s">
        <v>176</v>
      </c>
      <c r="N15" s="125" t="s">
        <v>176</v>
      </c>
      <c r="O15" s="125" t="s">
        <v>176</v>
      </c>
      <c r="P15" s="125" t="s">
        <v>176</v>
      </c>
      <c r="Q15" s="125" t="s">
        <v>176</v>
      </c>
      <c r="R15" s="125" t="s">
        <v>176</v>
      </c>
      <c r="S15" s="125"/>
      <c r="T15" s="114">
        <f t="shared" si="0"/>
        <v>13</v>
      </c>
    </row>
    <row r="16" spans="2:20">
      <c r="B16" s="136">
        <v>2</v>
      </c>
      <c r="C16" s="135" t="s">
        <v>191</v>
      </c>
      <c r="D16" s="134" t="s">
        <v>192</v>
      </c>
      <c r="E16" s="125" t="s">
        <v>176</v>
      </c>
      <c r="F16" s="125" t="s">
        <v>176</v>
      </c>
      <c r="G16" s="125" t="s">
        <v>176</v>
      </c>
      <c r="H16" s="125" t="s">
        <v>176</v>
      </c>
      <c r="I16" s="125" t="s">
        <v>176</v>
      </c>
      <c r="J16" s="125" t="s">
        <v>176</v>
      </c>
      <c r="K16" s="125" t="s">
        <v>176</v>
      </c>
      <c r="L16" s="125" t="s">
        <v>176</v>
      </c>
      <c r="M16" s="125" t="s">
        <v>176</v>
      </c>
      <c r="N16" s="125" t="s">
        <v>176</v>
      </c>
      <c r="O16" s="125" t="s">
        <v>176</v>
      </c>
      <c r="P16" s="125" t="s">
        <v>176</v>
      </c>
      <c r="Q16" s="125" t="s">
        <v>176</v>
      </c>
      <c r="R16" s="125" t="s">
        <v>176</v>
      </c>
      <c r="S16" s="125" t="s">
        <v>176</v>
      </c>
      <c r="T16" s="114">
        <f t="shared" si="0"/>
        <v>15</v>
      </c>
    </row>
    <row r="17" spans="2:20">
      <c r="B17" s="134">
        <v>2</v>
      </c>
      <c r="C17" s="135" t="s">
        <v>191</v>
      </c>
      <c r="D17" s="134" t="s">
        <v>193</v>
      </c>
      <c r="E17" s="125" t="s">
        <v>176</v>
      </c>
      <c r="F17" s="125" t="s">
        <v>176</v>
      </c>
      <c r="G17" s="125" t="s">
        <v>176</v>
      </c>
      <c r="H17" s="125" t="s">
        <v>176</v>
      </c>
      <c r="I17" s="125" t="s">
        <v>176</v>
      </c>
      <c r="J17" s="125" t="s">
        <v>176</v>
      </c>
      <c r="K17" s="125" t="s">
        <v>176</v>
      </c>
      <c r="L17" s="125" t="s">
        <v>176</v>
      </c>
      <c r="M17" s="125"/>
      <c r="N17" s="125" t="s">
        <v>176</v>
      </c>
      <c r="O17" s="125" t="s">
        <v>176</v>
      </c>
      <c r="P17" s="125" t="s">
        <v>176</v>
      </c>
      <c r="Q17" s="125" t="s">
        <v>176</v>
      </c>
      <c r="R17" s="125" t="s">
        <v>176</v>
      </c>
      <c r="S17" s="125" t="s">
        <v>176</v>
      </c>
      <c r="T17" s="114">
        <f t="shared" si="0"/>
        <v>14</v>
      </c>
    </row>
    <row r="18" spans="2:20">
      <c r="B18" s="134">
        <v>2</v>
      </c>
      <c r="C18" s="135" t="s">
        <v>191</v>
      </c>
      <c r="D18" s="134" t="s">
        <v>194</v>
      </c>
      <c r="E18" s="125" t="s">
        <v>176</v>
      </c>
      <c r="F18" s="125" t="s">
        <v>176</v>
      </c>
      <c r="G18" s="125" t="s">
        <v>176</v>
      </c>
      <c r="H18" s="125" t="s">
        <v>176</v>
      </c>
      <c r="I18" s="125" t="s">
        <v>176</v>
      </c>
      <c r="J18" s="125" t="s">
        <v>176</v>
      </c>
      <c r="K18" s="125" t="s">
        <v>176</v>
      </c>
      <c r="L18" s="125" t="s">
        <v>176</v>
      </c>
      <c r="M18" s="125" t="s">
        <v>176</v>
      </c>
      <c r="N18" s="125" t="s">
        <v>176</v>
      </c>
      <c r="O18" s="125" t="s">
        <v>176</v>
      </c>
      <c r="P18" s="125"/>
      <c r="Q18" s="125" t="s">
        <v>176</v>
      </c>
      <c r="R18" s="125" t="s">
        <v>176</v>
      </c>
      <c r="S18" s="125"/>
      <c r="T18" s="114">
        <f t="shared" si="0"/>
        <v>13</v>
      </c>
    </row>
    <row r="19" spans="2:20">
      <c r="B19" s="134">
        <v>2</v>
      </c>
      <c r="C19" s="135" t="s">
        <v>191</v>
      </c>
      <c r="D19" s="134" t="s">
        <v>195</v>
      </c>
      <c r="E19" s="125" t="s">
        <v>176</v>
      </c>
      <c r="F19" s="125" t="s">
        <v>176</v>
      </c>
      <c r="G19" s="125" t="s">
        <v>176</v>
      </c>
      <c r="H19" s="125" t="s">
        <v>176</v>
      </c>
      <c r="I19" s="125" t="s">
        <v>176</v>
      </c>
      <c r="J19" s="125"/>
      <c r="K19" s="125" t="s">
        <v>176</v>
      </c>
      <c r="L19" s="125" t="s">
        <v>176</v>
      </c>
      <c r="M19" s="125"/>
      <c r="N19" s="125" t="s">
        <v>176</v>
      </c>
      <c r="O19" s="125" t="s">
        <v>176</v>
      </c>
      <c r="P19" s="125" t="s">
        <v>176</v>
      </c>
      <c r="Q19" s="125" t="s">
        <v>176</v>
      </c>
      <c r="R19" s="125" t="s">
        <v>176</v>
      </c>
      <c r="S19" s="125"/>
      <c r="T19" s="114">
        <f t="shared" si="0"/>
        <v>12</v>
      </c>
    </row>
    <row r="20" spans="2:20">
      <c r="B20" s="131">
        <v>2</v>
      </c>
      <c r="C20" s="131" t="s">
        <v>196</v>
      </c>
      <c r="D20" s="130" t="s">
        <v>197</v>
      </c>
      <c r="E20" s="125" t="s">
        <v>176</v>
      </c>
      <c r="F20" s="125" t="s">
        <v>176</v>
      </c>
      <c r="G20" s="125" t="s">
        <v>176</v>
      </c>
      <c r="H20" s="125" t="s">
        <v>176</v>
      </c>
      <c r="I20" s="125" t="s">
        <v>176</v>
      </c>
      <c r="J20" s="125" t="s">
        <v>176</v>
      </c>
      <c r="K20" s="125" t="s">
        <v>176</v>
      </c>
      <c r="L20" s="125" t="s">
        <v>176</v>
      </c>
      <c r="M20" s="125" t="s">
        <v>176</v>
      </c>
      <c r="N20" s="125" t="s">
        <v>176</v>
      </c>
      <c r="O20" s="125" t="s">
        <v>176</v>
      </c>
      <c r="P20" s="125" t="s">
        <v>176</v>
      </c>
      <c r="Q20" s="125" t="s">
        <v>176</v>
      </c>
      <c r="R20" s="125" t="s">
        <v>176</v>
      </c>
      <c r="S20" s="125" t="s">
        <v>176</v>
      </c>
      <c r="T20" s="114">
        <f t="shared" si="0"/>
        <v>15</v>
      </c>
    </row>
    <row r="21" spans="2:20">
      <c r="B21" s="130">
        <v>2</v>
      </c>
      <c r="C21" s="131" t="s">
        <v>196</v>
      </c>
      <c r="D21" s="130" t="s">
        <v>198</v>
      </c>
      <c r="E21" s="125" t="s">
        <v>176</v>
      </c>
      <c r="F21" s="125" t="s">
        <v>176</v>
      </c>
      <c r="G21" s="125" t="s">
        <v>176</v>
      </c>
      <c r="H21" s="125" t="s">
        <v>176</v>
      </c>
      <c r="I21" s="125" t="s">
        <v>176</v>
      </c>
      <c r="J21" s="125" t="s">
        <v>176</v>
      </c>
      <c r="K21" s="125" t="s">
        <v>176</v>
      </c>
      <c r="L21" s="125" t="s">
        <v>176</v>
      </c>
      <c r="M21" s="125" t="s">
        <v>176</v>
      </c>
      <c r="N21" s="125" t="s">
        <v>176</v>
      </c>
      <c r="O21" s="125" t="s">
        <v>176</v>
      </c>
      <c r="P21" s="125" t="s">
        <v>176</v>
      </c>
      <c r="Q21" s="125" t="s">
        <v>176</v>
      </c>
      <c r="R21" s="125" t="s">
        <v>176</v>
      </c>
      <c r="S21" s="125" t="s">
        <v>176</v>
      </c>
      <c r="T21" s="114">
        <f t="shared" si="0"/>
        <v>15</v>
      </c>
    </row>
    <row r="22" spans="2:20">
      <c r="B22" s="132">
        <v>2</v>
      </c>
      <c r="C22" s="133" t="s">
        <v>196</v>
      </c>
      <c r="D22" s="132" t="s">
        <v>199</v>
      </c>
      <c r="E22" s="125" t="s">
        <v>176</v>
      </c>
      <c r="F22" s="125"/>
      <c r="G22" s="125" t="s">
        <v>176</v>
      </c>
      <c r="H22" s="125" t="s">
        <v>176</v>
      </c>
      <c r="I22" s="125" t="s">
        <v>176</v>
      </c>
      <c r="J22" s="125" t="s">
        <v>176</v>
      </c>
      <c r="K22" s="125" t="s">
        <v>176</v>
      </c>
      <c r="L22" s="125" t="s">
        <v>176</v>
      </c>
      <c r="M22" s="125" t="s">
        <v>176</v>
      </c>
      <c r="N22" s="125" t="s">
        <v>176</v>
      </c>
      <c r="O22" s="125" t="s">
        <v>176</v>
      </c>
      <c r="P22" s="125" t="s">
        <v>176</v>
      </c>
      <c r="Q22" s="125" t="s">
        <v>176</v>
      </c>
      <c r="R22" s="125" t="s">
        <v>176</v>
      </c>
      <c r="S22" s="125" t="s">
        <v>176</v>
      </c>
      <c r="T22" s="114">
        <f t="shared" si="0"/>
        <v>14</v>
      </c>
    </row>
    <row r="23" spans="2:20">
      <c r="B23" s="130">
        <v>2</v>
      </c>
      <c r="C23" s="131" t="s">
        <v>196</v>
      </c>
      <c r="D23" s="130" t="s">
        <v>200</v>
      </c>
      <c r="E23" s="125" t="s">
        <v>176</v>
      </c>
      <c r="F23" s="125" t="s">
        <v>176</v>
      </c>
      <c r="G23" s="125"/>
      <c r="H23" s="125" t="s">
        <v>176</v>
      </c>
      <c r="I23" s="125"/>
      <c r="J23" s="125"/>
      <c r="K23" s="125" t="s">
        <v>176</v>
      </c>
      <c r="L23" s="125" t="s">
        <v>176</v>
      </c>
      <c r="M23" s="125" t="s">
        <v>176</v>
      </c>
      <c r="N23" s="125" t="s">
        <v>176</v>
      </c>
      <c r="O23" s="125" t="s">
        <v>176</v>
      </c>
      <c r="P23" s="125" t="s">
        <v>176</v>
      </c>
      <c r="Q23" s="125" t="s">
        <v>176</v>
      </c>
      <c r="R23" s="125" t="s">
        <v>176</v>
      </c>
      <c r="S23" s="125" t="s">
        <v>176</v>
      </c>
      <c r="T23" s="114">
        <f t="shared" si="0"/>
        <v>12</v>
      </c>
    </row>
    <row r="24" spans="2:20">
      <c r="B24" s="130">
        <v>2</v>
      </c>
      <c r="C24" s="131" t="s">
        <v>196</v>
      </c>
      <c r="D24" s="130" t="s">
        <v>201</v>
      </c>
      <c r="E24" s="125"/>
      <c r="F24" s="125" t="s">
        <v>176</v>
      </c>
      <c r="G24" s="125" t="s">
        <v>176</v>
      </c>
      <c r="H24" s="125"/>
      <c r="I24" s="125" t="s">
        <v>176</v>
      </c>
      <c r="J24" s="125"/>
      <c r="K24" s="125" t="s">
        <v>176</v>
      </c>
      <c r="L24" s="125"/>
      <c r="M24" s="125"/>
      <c r="N24" s="125"/>
      <c r="O24" s="125" t="s">
        <v>176</v>
      </c>
      <c r="P24" s="125" t="s">
        <v>176</v>
      </c>
      <c r="Q24" s="125" t="s">
        <v>176</v>
      </c>
      <c r="R24" s="125" t="s">
        <v>176</v>
      </c>
      <c r="S24" s="125" t="s">
        <v>176</v>
      </c>
      <c r="T24" s="114">
        <f t="shared" si="0"/>
        <v>9</v>
      </c>
    </row>
    <row r="25" spans="2:20">
      <c r="B25" s="127">
        <v>2</v>
      </c>
      <c r="C25" s="127" t="s">
        <v>817</v>
      </c>
      <c r="D25" s="126" t="s">
        <v>203</v>
      </c>
      <c r="E25" s="125" t="s">
        <v>176</v>
      </c>
      <c r="F25" s="125" t="s">
        <v>176</v>
      </c>
      <c r="G25" s="125" t="s">
        <v>176</v>
      </c>
      <c r="H25" s="125" t="s">
        <v>176</v>
      </c>
      <c r="I25" s="125" t="s">
        <v>176</v>
      </c>
      <c r="J25" s="125" t="s">
        <v>176</v>
      </c>
      <c r="K25" s="125" t="s">
        <v>176</v>
      </c>
      <c r="L25" s="125" t="s">
        <v>176</v>
      </c>
      <c r="M25" s="125" t="s">
        <v>176</v>
      </c>
      <c r="N25" s="125" t="s">
        <v>176</v>
      </c>
      <c r="O25" s="125" t="s">
        <v>176</v>
      </c>
      <c r="P25" s="125" t="s">
        <v>176</v>
      </c>
      <c r="Q25" s="125" t="s">
        <v>176</v>
      </c>
      <c r="R25" s="125" t="s">
        <v>176</v>
      </c>
      <c r="S25" s="125" t="s">
        <v>176</v>
      </c>
      <c r="T25" s="114">
        <f t="shared" si="0"/>
        <v>15</v>
      </c>
    </row>
    <row r="26" spans="2:20">
      <c r="B26" s="126">
        <v>2</v>
      </c>
      <c r="C26" s="127" t="s">
        <v>817</v>
      </c>
      <c r="D26" s="126" t="s">
        <v>204</v>
      </c>
      <c r="E26" s="125" t="s">
        <v>176</v>
      </c>
      <c r="F26" s="125" t="s">
        <v>176</v>
      </c>
      <c r="G26" s="125" t="s">
        <v>176</v>
      </c>
      <c r="H26" s="125" t="s">
        <v>176</v>
      </c>
      <c r="I26" s="125" t="s">
        <v>176</v>
      </c>
      <c r="J26" s="125" t="s">
        <v>176</v>
      </c>
      <c r="K26" s="125" t="s">
        <v>176</v>
      </c>
      <c r="L26" s="125" t="s">
        <v>176</v>
      </c>
      <c r="M26" s="125" t="s">
        <v>176</v>
      </c>
      <c r="N26" s="125" t="s">
        <v>176</v>
      </c>
      <c r="O26" s="125" t="s">
        <v>176</v>
      </c>
      <c r="P26" s="125" t="s">
        <v>176</v>
      </c>
      <c r="Q26" s="125" t="s">
        <v>176</v>
      </c>
      <c r="R26" s="125" t="s">
        <v>176</v>
      </c>
      <c r="S26" s="125" t="s">
        <v>176</v>
      </c>
      <c r="T26" s="114">
        <f t="shared" si="0"/>
        <v>15</v>
      </c>
    </row>
    <row r="27" spans="2:20">
      <c r="B27" s="126">
        <v>2</v>
      </c>
      <c r="C27" s="127" t="s">
        <v>817</v>
      </c>
      <c r="D27" s="126" t="s">
        <v>205</v>
      </c>
      <c r="E27" s="125" t="s">
        <v>176</v>
      </c>
      <c r="F27" s="125" t="s">
        <v>176</v>
      </c>
      <c r="G27" s="125" t="s">
        <v>176</v>
      </c>
      <c r="H27" s="125" t="s">
        <v>176</v>
      </c>
      <c r="I27" s="125" t="s">
        <v>176</v>
      </c>
      <c r="J27" s="125" t="s">
        <v>176</v>
      </c>
      <c r="K27" s="125" t="s">
        <v>176</v>
      </c>
      <c r="L27" s="125" t="s">
        <v>176</v>
      </c>
      <c r="M27" s="125" t="s">
        <v>176</v>
      </c>
      <c r="N27" s="125" t="s">
        <v>176</v>
      </c>
      <c r="O27" s="125" t="s">
        <v>176</v>
      </c>
      <c r="P27" s="125" t="s">
        <v>176</v>
      </c>
      <c r="Q27" s="125" t="s">
        <v>176</v>
      </c>
      <c r="R27" s="125" t="s">
        <v>176</v>
      </c>
      <c r="S27" s="125" t="s">
        <v>176</v>
      </c>
      <c r="T27" s="114">
        <f t="shared" si="0"/>
        <v>15</v>
      </c>
    </row>
    <row r="28" spans="2:20">
      <c r="B28" s="126">
        <v>2</v>
      </c>
      <c r="C28" s="127" t="s">
        <v>817</v>
      </c>
      <c r="D28" s="126" t="s">
        <v>206</v>
      </c>
      <c r="E28" s="125" t="s">
        <v>176</v>
      </c>
      <c r="F28" s="125" t="s">
        <v>176</v>
      </c>
      <c r="G28" s="125" t="s">
        <v>176</v>
      </c>
      <c r="H28" s="125" t="s">
        <v>176</v>
      </c>
      <c r="I28" s="125" t="s">
        <v>176</v>
      </c>
      <c r="J28" s="125"/>
      <c r="K28" s="125" t="s">
        <v>176</v>
      </c>
      <c r="L28" s="125" t="s">
        <v>176</v>
      </c>
      <c r="M28" s="125" t="s">
        <v>176</v>
      </c>
      <c r="N28" s="125" t="s">
        <v>176</v>
      </c>
      <c r="O28" s="125" t="s">
        <v>176</v>
      </c>
      <c r="P28" s="125" t="s">
        <v>176</v>
      </c>
      <c r="Q28" s="125" t="s">
        <v>176</v>
      </c>
      <c r="R28" s="125" t="s">
        <v>176</v>
      </c>
      <c r="S28" s="125" t="s">
        <v>176</v>
      </c>
      <c r="T28" s="114">
        <f t="shared" si="0"/>
        <v>14</v>
      </c>
    </row>
    <row r="29" spans="2:20">
      <c r="B29" s="126">
        <v>2</v>
      </c>
      <c r="C29" s="127" t="s">
        <v>817</v>
      </c>
      <c r="D29" s="126" t="s">
        <v>207</v>
      </c>
      <c r="E29" s="125"/>
      <c r="F29" s="125" t="s">
        <v>176</v>
      </c>
      <c r="G29" s="125" t="s">
        <v>176</v>
      </c>
      <c r="H29" s="125" t="s">
        <v>176</v>
      </c>
      <c r="I29" s="125"/>
      <c r="J29" s="125" t="s">
        <v>176</v>
      </c>
      <c r="K29" s="125" t="s">
        <v>176</v>
      </c>
      <c r="L29" s="125" t="s">
        <v>176</v>
      </c>
      <c r="M29" s="125" t="s">
        <v>176</v>
      </c>
      <c r="N29" s="125" t="s">
        <v>176</v>
      </c>
      <c r="O29" s="125" t="s">
        <v>176</v>
      </c>
      <c r="P29" s="125" t="s">
        <v>176</v>
      </c>
      <c r="Q29" s="125" t="s">
        <v>176</v>
      </c>
      <c r="R29" s="125" t="s">
        <v>176</v>
      </c>
      <c r="S29" s="125" t="s">
        <v>176</v>
      </c>
      <c r="T29" s="114">
        <f t="shared" si="0"/>
        <v>13</v>
      </c>
    </row>
    <row r="30" spans="2:20">
      <c r="B30" s="129">
        <v>2</v>
      </c>
      <c r="C30" s="127" t="s">
        <v>202</v>
      </c>
      <c r="D30" s="128" t="s">
        <v>208</v>
      </c>
      <c r="E30" s="125"/>
      <c r="F30" s="125"/>
      <c r="G30" s="125" t="s">
        <v>176</v>
      </c>
      <c r="H30" s="125" t="s">
        <v>176</v>
      </c>
      <c r="I30" s="125" t="s">
        <v>176</v>
      </c>
      <c r="J30" s="125" t="s">
        <v>176</v>
      </c>
      <c r="K30" s="125" t="s">
        <v>176</v>
      </c>
      <c r="L30" s="125" t="s">
        <v>176</v>
      </c>
      <c r="M30" s="125" t="s">
        <v>176</v>
      </c>
      <c r="N30" s="125" t="s">
        <v>176</v>
      </c>
      <c r="O30" s="125" t="s">
        <v>176</v>
      </c>
      <c r="P30" s="125" t="s">
        <v>176</v>
      </c>
      <c r="Q30" s="125" t="s">
        <v>176</v>
      </c>
      <c r="R30" s="125" t="s">
        <v>176</v>
      </c>
      <c r="S30" s="125" t="s">
        <v>176</v>
      </c>
      <c r="T30" s="114">
        <f t="shared" si="0"/>
        <v>13</v>
      </c>
    </row>
    <row r="31" spans="2:20">
      <c r="B31" s="126">
        <v>2</v>
      </c>
      <c r="C31" s="127" t="s">
        <v>202</v>
      </c>
      <c r="D31" s="126" t="s">
        <v>209</v>
      </c>
      <c r="E31" s="125" t="s">
        <v>176</v>
      </c>
      <c r="F31" s="125" t="s">
        <v>176</v>
      </c>
      <c r="G31" s="125" t="s">
        <v>176</v>
      </c>
      <c r="H31" s="125" t="s">
        <v>176</v>
      </c>
      <c r="I31" s="125"/>
      <c r="J31" s="125" t="s">
        <v>176</v>
      </c>
      <c r="K31" s="125" t="s">
        <v>176</v>
      </c>
      <c r="L31" s="125" t="s">
        <v>176</v>
      </c>
      <c r="M31" s="125"/>
      <c r="N31" s="125"/>
      <c r="O31" s="125" t="s">
        <v>176</v>
      </c>
      <c r="P31" s="125" t="s">
        <v>176</v>
      </c>
      <c r="Q31" s="125"/>
      <c r="R31" s="125"/>
      <c r="S31" s="125" t="s">
        <v>176</v>
      </c>
      <c r="T31" s="114">
        <f t="shared" si="0"/>
        <v>10</v>
      </c>
    </row>
  </sheetData>
  <phoneticPr fontId="5" type="noConversion"/>
  <conditionalFormatting sqref="E3:S31">
    <cfRule type="expression" dxfId="26" priority="1">
      <formula>AND(ISODD(COLUMN(E$3)),ISODD(MONTH(E$3)))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3:H39"/>
  <sheetViews>
    <sheetView workbookViewId="0">
      <selection activeCell="I1" sqref="I1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</cols>
  <sheetData>
    <row r="3" spans="2:8">
      <c r="B3" s="115" t="s">
        <v>217</v>
      </c>
      <c r="C3" s="115" t="s">
        <v>218</v>
      </c>
      <c r="D3" s="115" t="s">
        <v>219</v>
      </c>
      <c r="E3" s="115" t="s">
        <v>220</v>
      </c>
      <c r="F3" s="115" t="s">
        <v>221</v>
      </c>
      <c r="G3" s="115" t="s">
        <v>222</v>
      </c>
      <c r="H3" s="115" t="s">
        <v>223</v>
      </c>
    </row>
    <row r="4" spans="2:8">
      <c r="B4" s="114">
        <v>24</v>
      </c>
      <c r="C4" s="114" t="s">
        <v>224</v>
      </c>
      <c r="D4" s="114" t="s">
        <v>225</v>
      </c>
      <c r="E4" s="113">
        <v>13200</v>
      </c>
      <c r="F4" s="114">
        <v>5</v>
      </c>
      <c r="G4" s="114">
        <v>3</v>
      </c>
      <c r="H4" s="114" t="s">
        <v>226</v>
      </c>
    </row>
    <row r="5" spans="2:8">
      <c r="B5" s="114">
        <v>41</v>
      </c>
      <c r="C5" s="114" t="s">
        <v>227</v>
      </c>
      <c r="D5" s="114" t="s">
        <v>228</v>
      </c>
      <c r="E5" s="113">
        <v>22500</v>
      </c>
      <c r="F5" s="114">
        <v>3</v>
      </c>
      <c r="G5" s="114">
        <v>0</v>
      </c>
      <c r="H5" s="114" t="s">
        <v>229</v>
      </c>
    </row>
    <row r="6" spans="2:8">
      <c r="B6" s="114">
        <v>50</v>
      </c>
      <c r="C6" s="114" t="s">
        <v>230</v>
      </c>
      <c r="D6" s="114" t="s">
        <v>231</v>
      </c>
      <c r="E6" s="113">
        <v>45000</v>
      </c>
      <c r="F6" s="114">
        <v>15</v>
      </c>
      <c r="G6" s="114">
        <v>0</v>
      </c>
      <c r="H6" s="114" t="s">
        <v>229</v>
      </c>
    </row>
    <row r="7" spans="2:8">
      <c r="B7" s="114">
        <v>29</v>
      </c>
      <c r="C7" s="114" t="s">
        <v>232</v>
      </c>
      <c r="D7" s="114" t="s">
        <v>233</v>
      </c>
      <c r="E7" s="113">
        <v>14200</v>
      </c>
      <c r="F7" s="114">
        <v>15</v>
      </c>
      <c r="G7" s="114">
        <v>0</v>
      </c>
      <c r="H7" s="114" t="s">
        <v>229</v>
      </c>
    </row>
    <row r="8" spans="2:8">
      <c r="B8" s="114">
        <v>42</v>
      </c>
      <c r="C8" s="114" t="s">
        <v>232</v>
      </c>
      <c r="D8" s="114" t="s">
        <v>233</v>
      </c>
      <c r="E8" s="113">
        <v>28400</v>
      </c>
      <c r="F8" s="114">
        <v>5</v>
      </c>
      <c r="G8" s="114">
        <v>1</v>
      </c>
      <c r="H8" s="114" t="s">
        <v>234</v>
      </c>
    </row>
    <row r="9" spans="2:8">
      <c r="B9" s="114">
        <v>7</v>
      </c>
      <c r="C9" s="114" t="s">
        <v>232</v>
      </c>
      <c r="D9" s="114" t="s">
        <v>233</v>
      </c>
      <c r="E9" s="113">
        <v>13000</v>
      </c>
      <c r="F9" s="114">
        <v>10</v>
      </c>
      <c r="G9" s="114">
        <v>0</v>
      </c>
      <c r="H9" s="114" t="s">
        <v>229</v>
      </c>
    </row>
    <row r="10" spans="2:8">
      <c r="B10" s="114">
        <v>45</v>
      </c>
      <c r="C10" s="114" t="s">
        <v>230</v>
      </c>
      <c r="D10" s="114" t="s">
        <v>231</v>
      </c>
      <c r="E10" s="113">
        <v>24000</v>
      </c>
      <c r="F10" s="114">
        <v>14</v>
      </c>
      <c r="G10" s="114">
        <v>1</v>
      </c>
      <c r="H10" s="114" t="s">
        <v>234</v>
      </c>
    </row>
    <row r="11" spans="2:8">
      <c r="B11" s="114">
        <v>16</v>
      </c>
      <c r="C11" s="114" t="s">
        <v>232</v>
      </c>
      <c r="D11" s="114" t="s">
        <v>233</v>
      </c>
      <c r="E11" s="113">
        <v>12900</v>
      </c>
      <c r="F11" s="114">
        <v>5</v>
      </c>
      <c r="G11" s="114">
        <v>1</v>
      </c>
      <c r="H11" s="114" t="s">
        <v>234</v>
      </c>
    </row>
    <row r="12" spans="2:8">
      <c r="B12" s="114">
        <v>16</v>
      </c>
      <c r="C12" s="114" t="s">
        <v>224</v>
      </c>
      <c r="D12" s="114" t="s">
        <v>225</v>
      </c>
      <c r="E12" s="113">
        <v>12800</v>
      </c>
      <c r="F12" s="114">
        <v>6</v>
      </c>
      <c r="G12" s="114">
        <v>1</v>
      </c>
      <c r="H12" s="114" t="s">
        <v>234</v>
      </c>
    </row>
    <row r="13" spans="2:8">
      <c r="B13" s="114">
        <v>51</v>
      </c>
      <c r="C13" s="114" t="s">
        <v>224</v>
      </c>
      <c r="D13" s="114" t="s">
        <v>225</v>
      </c>
      <c r="E13" s="113">
        <v>33000</v>
      </c>
      <c r="F13" s="114">
        <v>8</v>
      </c>
      <c r="G13" s="114">
        <v>0</v>
      </c>
      <c r="H13" s="114" t="s">
        <v>229</v>
      </c>
    </row>
    <row r="14" spans="2:8">
      <c r="B14" s="114">
        <v>46</v>
      </c>
      <c r="C14" s="114" t="s">
        <v>224</v>
      </c>
      <c r="D14" s="114" t="s">
        <v>225</v>
      </c>
      <c r="E14" s="113">
        <v>19800</v>
      </c>
      <c r="F14" s="114">
        <v>8</v>
      </c>
      <c r="G14" s="114">
        <v>2</v>
      </c>
      <c r="H14" s="114" t="s">
        <v>235</v>
      </c>
    </row>
    <row r="15" spans="2:8">
      <c r="B15" s="114">
        <v>22</v>
      </c>
      <c r="C15" s="114" t="s">
        <v>224</v>
      </c>
      <c r="D15" s="114" t="s">
        <v>225</v>
      </c>
      <c r="E15" s="113">
        <v>13200</v>
      </c>
      <c r="F15" s="114">
        <v>21</v>
      </c>
      <c r="G15" s="114">
        <v>0</v>
      </c>
      <c r="H15" s="114" t="s">
        <v>229</v>
      </c>
    </row>
    <row r="16" spans="2:8">
      <c r="B16" s="114">
        <v>6</v>
      </c>
      <c r="C16" s="114" t="s">
        <v>224</v>
      </c>
      <c r="D16" s="114" t="s">
        <v>225</v>
      </c>
      <c r="E16" s="113">
        <v>12800</v>
      </c>
      <c r="F16" s="114">
        <v>7</v>
      </c>
      <c r="G16" s="114">
        <v>0</v>
      </c>
      <c r="H16" s="114" t="s">
        <v>229</v>
      </c>
    </row>
    <row r="17" spans="2:8">
      <c r="B17" s="114">
        <v>22</v>
      </c>
      <c r="C17" s="114" t="s">
        <v>227</v>
      </c>
      <c r="D17" s="114" t="s">
        <v>228</v>
      </c>
      <c r="E17" s="113">
        <v>13500</v>
      </c>
      <c r="F17" s="114">
        <v>21</v>
      </c>
      <c r="G17" s="114">
        <v>2</v>
      </c>
      <c r="H17" s="114" t="s">
        <v>235</v>
      </c>
    </row>
    <row r="18" spans="2:8">
      <c r="B18" s="114">
        <v>21</v>
      </c>
      <c r="C18" s="114" t="s">
        <v>230</v>
      </c>
      <c r="D18" s="114" t="s">
        <v>231</v>
      </c>
      <c r="E18" s="113">
        <v>13700</v>
      </c>
      <c r="F18" s="114">
        <v>20</v>
      </c>
      <c r="G18" s="114">
        <v>0</v>
      </c>
      <c r="H18" s="114" t="s">
        <v>229</v>
      </c>
    </row>
    <row r="19" spans="2:8">
      <c r="B19" s="114">
        <v>13</v>
      </c>
      <c r="C19" s="114" t="s">
        <v>232</v>
      </c>
      <c r="D19" s="114" t="s">
        <v>233</v>
      </c>
      <c r="E19" s="113">
        <v>12900</v>
      </c>
      <c r="F19" s="114">
        <v>8</v>
      </c>
      <c r="G19" s="114">
        <v>0</v>
      </c>
      <c r="H19" s="114" t="s">
        <v>229</v>
      </c>
    </row>
    <row r="20" spans="2:8">
      <c r="B20" s="114">
        <v>29</v>
      </c>
      <c r="C20" s="114" t="s">
        <v>224</v>
      </c>
      <c r="D20" s="114" t="s">
        <v>225</v>
      </c>
      <c r="E20" s="113">
        <v>13200</v>
      </c>
      <c r="F20" s="114">
        <v>24</v>
      </c>
      <c r="G20" s="114">
        <v>0</v>
      </c>
      <c r="H20" s="114" t="s">
        <v>229</v>
      </c>
    </row>
    <row r="21" spans="2:8">
      <c r="B21" s="114">
        <v>61</v>
      </c>
      <c r="C21" s="114" t="s">
        <v>227</v>
      </c>
      <c r="D21" s="114" t="s">
        <v>228</v>
      </c>
      <c r="E21" s="113">
        <v>32200</v>
      </c>
      <c r="F21" s="114">
        <v>23</v>
      </c>
      <c r="G21" s="114">
        <v>1</v>
      </c>
      <c r="H21" s="114" t="s">
        <v>234</v>
      </c>
    </row>
    <row r="22" spans="2:8">
      <c r="B22" s="114">
        <v>12</v>
      </c>
      <c r="C22" s="114" t="s">
        <v>227</v>
      </c>
      <c r="D22" s="114" t="s">
        <v>228</v>
      </c>
      <c r="E22" s="113">
        <v>12600</v>
      </c>
      <c r="F22" s="114">
        <v>20</v>
      </c>
      <c r="G22" s="114">
        <v>2</v>
      </c>
      <c r="H22" s="114" t="s">
        <v>235</v>
      </c>
    </row>
    <row r="23" spans="2:8">
      <c r="B23" s="114">
        <v>64</v>
      </c>
      <c r="C23" s="114" t="s">
        <v>232</v>
      </c>
      <c r="D23" s="114" t="s">
        <v>233</v>
      </c>
      <c r="E23" s="113">
        <v>43900</v>
      </c>
      <c r="F23" s="114">
        <v>7</v>
      </c>
      <c r="G23" s="114">
        <v>0</v>
      </c>
      <c r="H23" s="114" t="s">
        <v>229</v>
      </c>
    </row>
    <row r="24" spans="2:8">
      <c r="B24" s="114">
        <v>29</v>
      </c>
      <c r="C24" s="114" t="s">
        <v>224</v>
      </c>
      <c r="D24" s="114" t="s">
        <v>225</v>
      </c>
      <c r="E24" s="113">
        <v>13200</v>
      </c>
      <c r="F24" s="114">
        <v>17</v>
      </c>
      <c r="G24" s="114">
        <v>2</v>
      </c>
      <c r="H24" s="114" t="s">
        <v>235</v>
      </c>
    </row>
    <row r="25" spans="2:8">
      <c r="B25" s="114">
        <v>17</v>
      </c>
      <c r="C25" s="114" t="s">
        <v>227</v>
      </c>
      <c r="D25" s="114" t="s">
        <v>228</v>
      </c>
      <c r="E25" s="113">
        <v>12600</v>
      </c>
      <c r="F25" s="114">
        <v>21</v>
      </c>
      <c r="G25" s="114">
        <v>2</v>
      </c>
      <c r="H25" s="114" t="s">
        <v>235</v>
      </c>
    </row>
    <row r="26" spans="2:8">
      <c r="B26" s="114">
        <v>29</v>
      </c>
      <c r="C26" s="114" t="s">
        <v>230</v>
      </c>
      <c r="D26" s="114" t="s">
        <v>231</v>
      </c>
      <c r="E26" s="113">
        <v>13700</v>
      </c>
      <c r="F26" s="114">
        <v>2</v>
      </c>
      <c r="G26" s="114">
        <v>2</v>
      </c>
      <c r="H26" s="114" t="s">
        <v>236</v>
      </c>
    </row>
    <row r="27" spans="2:8">
      <c r="B27" s="114">
        <v>26</v>
      </c>
      <c r="C27" s="114" t="s">
        <v>230</v>
      </c>
      <c r="D27" s="114" t="s">
        <v>231</v>
      </c>
      <c r="E27" s="113">
        <v>13700</v>
      </c>
      <c r="F27" s="114">
        <v>4</v>
      </c>
      <c r="G27" s="114">
        <v>1</v>
      </c>
      <c r="H27" s="114" t="s">
        <v>234</v>
      </c>
    </row>
    <row r="28" spans="2:8">
      <c r="B28" s="114">
        <v>59</v>
      </c>
      <c r="C28" s="114" t="s">
        <v>230</v>
      </c>
      <c r="D28" s="114" t="s">
        <v>231</v>
      </c>
      <c r="E28" s="113">
        <v>45000</v>
      </c>
      <c r="F28" s="114">
        <v>2</v>
      </c>
      <c r="G28" s="114">
        <v>1</v>
      </c>
      <c r="H28" s="114" t="s">
        <v>234</v>
      </c>
    </row>
    <row r="29" spans="2:8">
      <c r="B29" s="114">
        <v>43</v>
      </c>
      <c r="C29" s="114" t="s">
        <v>227</v>
      </c>
      <c r="D29" s="114" t="s">
        <v>228</v>
      </c>
      <c r="E29" s="113">
        <v>22500</v>
      </c>
      <c r="F29" s="114">
        <v>5</v>
      </c>
      <c r="G29" s="114">
        <v>2</v>
      </c>
      <c r="H29" s="114" t="s">
        <v>235</v>
      </c>
    </row>
    <row r="30" spans="2:8">
      <c r="B30" s="114">
        <v>53</v>
      </c>
      <c r="C30" s="114" t="s">
        <v>230</v>
      </c>
      <c r="D30" s="114" t="s">
        <v>231</v>
      </c>
      <c r="E30" s="113">
        <v>45000</v>
      </c>
      <c r="F30" s="114">
        <v>21</v>
      </c>
      <c r="G30" s="114">
        <v>2</v>
      </c>
      <c r="H30" s="114" t="s">
        <v>235</v>
      </c>
    </row>
    <row r="31" spans="2:8">
      <c r="B31" s="114">
        <v>29</v>
      </c>
      <c r="C31" s="114" t="s">
        <v>232</v>
      </c>
      <c r="D31" s="114" t="s">
        <v>233</v>
      </c>
      <c r="E31" s="113">
        <v>14200</v>
      </c>
      <c r="F31" s="114">
        <v>18</v>
      </c>
      <c r="G31" s="114">
        <v>1</v>
      </c>
      <c r="H31" s="114" t="s">
        <v>234</v>
      </c>
    </row>
    <row r="32" spans="2:8">
      <c r="B32" s="114">
        <v>18</v>
      </c>
      <c r="C32" s="114" t="s">
        <v>224</v>
      </c>
      <c r="D32" s="114" t="s">
        <v>225</v>
      </c>
      <c r="E32" s="113">
        <v>12800</v>
      </c>
      <c r="F32" s="114">
        <v>9</v>
      </c>
      <c r="G32" s="114">
        <v>1</v>
      </c>
      <c r="H32" s="114" t="s">
        <v>234</v>
      </c>
    </row>
    <row r="33" spans="2:8">
      <c r="B33" s="114">
        <v>41</v>
      </c>
      <c r="C33" s="114" t="s">
        <v>227</v>
      </c>
      <c r="D33" s="114" t="s">
        <v>228</v>
      </c>
      <c r="E33" s="113">
        <v>22500</v>
      </c>
      <c r="F33" s="114">
        <v>7</v>
      </c>
      <c r="G33" s="114">
        <v>0</v>
      </c>
      <c r="H33" s="114" t="s">
        <v>229</v>
      </c>
    </row>
    <row r="34" spans="2:8">
      <c r="B34" s="114">
        <v>8</v>
      </c>
      <c r="C34" s="114" t="s">
        <v>230</v>
      </c>
      <c r="D34" s="114" t="s">
        <v>231</v>
      </c>
      <c r="E34" s="113">
        <v>13100</v>
      </c>
      <c r="F34" s="114">
        <v>9</v>
      </c>
      <c r="G34" s="114">
        <v>2</v>
      </c>
      <c r="H34" s="114" t="s">
        <v>235</v>
      </c>
    </row>
    <row r="35" spans="2:8">
      <c r="B35" s="114">
        <v>64</v>
      </c>
      <c r="C35" s="114" t="s">
        <v>232</v>
      </c>
      <c r="D35" s="114" t="s">
        <v>233</v>
      </c>
      <c r="E35" s="113">
        <v>43900</v>
      </c>
      <c r="F35" s="114">
        <v>20</v>
      </c>
      <c r="G35" s="114">
        <v>1</v>
      </c>
      <c r="H35" s="114" t="s">
        <v>234</v>
      </c>
    </row>
    <row r="36" spans="2:8">
      <c r="B36" s="114">
        <v>21</v>
      </c>
      <c r="C36" s="114" t="s">
        <v>232</v>
      </c>
      <c r="D36" s="114" t="s">
        <v>233</v>
      </c>
      <c r="E36" s="113">
        <v>14200</v>
      </c>
      <c r="F36" s="114">
        <v>12</v>
      </c>
      <c r="G36" s="114">
        <v>2</v>
      </c>
      <c r="H36" s="114" t="s">
        <v>235</v>
      </c>
    </row>
    <row r="37" spans="2:8">
      <c r="B37" s="114">
        <v>25</v>
      </c>
      <c r="C37" s="114" t="s">
        <v>232</v>
      </c>
      <c r="D37" s="114" t="s">
        <v>233</v>
      </c>
      <c r="E37" s="113">
        <v>14200</v>
      </c>
      <c r="F37" s="114">
        <v>21</v>
      </c>
      <c r="G37" s="114">
        <v>0</v>
      </c>
      <c r="H37" s="114" t="s">
        <v>229</v>
      </c>
    </row>
    <row r="38" spans="2:8">
      <c r="B38" s="114">
        <v>53</v>
      </c>
      <c r="C38" s="114" t="s">
        <v>232</v>
      </c>
      <c r="D38" s="114" t="s">
        <v>233</v>
      </c>
      <c r="E38" s="113">
        <v>34900</v>
      </c>
      <c r="F38" s="114">
        <v>23</v>
      </c>
      <c r="G38" s="114">
        <v>0</v>
      </c>
      <c r="H38" s="114" t="s">
        <v>229</v>
      </c>
    </row>
    <row r="39" spans="2:8">
      <c r="B39" s="114">
        <v>59</v>
      </c>
      <c r="C39" s="114" t="s">
        <v>232</v>
      </c>
      <c r="D39" s="114" t="s">
        <v>233</v>
      </c>
      <c r="E39" s="113">
        <v>34900</v>
      </c>
      <c r="F39" s="114">
        <v>9</v>
      </c>
      <c r="G39" s="114">
        <v>1</v>
      </c>
      <c r="H39" s="114" t="s">
        <v>234</v>
      </c>
    </row>
  </sheetData>
  <phoneticPr fontId="5" type="noConversion"/>
  <conditionalFormatting sqref="B4:H39">
    <cfRule type="expression" dxfId="14" priority="1">
      <formula>OR($B4&gt;=50,$F4&gt;=20)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3:H39"/>
  <sheetViews>
    <sheetView workbookViewId="0">
      <selection activeCell="I2" sqref="I2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</cols>
  <sheetData>
    <row r="3" spans="2:8">
      <c r="B3" s="115" t="s">
        <v>217</v>
      </c>
      <c r="C3" s="115" t="s">
        <v>218</v>
      </c>
      <c r="D3" s="115" t="s">
        <v>219</v>
      </c>
      <c r="E3" s="115" t="s">
        <v>220</v>
      </c>
      <c r="F3" s="115" t="s">
        <v>221</v>
      </c>
      <c r="G3" s="115" t="s">
        <v>222</v>
      </c>
      <c r="H3" s="115" t="s">
        <v>223</v>
      </c>
    </row>
    <row r="4" spans="2:8">
      <c r="B4" s="114">
        <v>24</v>
      </c>
      <c r="C4" s="114" t="s">
        <v>224</v>
      </c>
      <c r="D4" s="114" t="s">
        <v>225</v>
      </c>
      <c r="E4" s="113">
        <v>13200</v>
      </c>
      <c r="F4" s="114">
        <v>5</v>
      </c>
      <c r="G4" s="114">
        <v>3</v>
      </c>
      <c r="H4" s="114" t="s">
        <v>226</v>
      </c>
    </row>
    <row r="5" spans="2:8">
      <c r="B5" s="114">
        <v>41</v>
      </c>
      <c r="C5" s="114" t="s">
        <v>227</v>
      </c>
      <c r="D5" s="114" t="s">
        <v>228</v>
      </c>
      <c r="E5" s="113">
        <v>22500</v>
      </c>
      <c r="F5" s="114">
        <v>3</v>
      </c>
      <c r="G5" s="114">
        <v>0</v>
      </c>
      <c r="H5" s="114" t="s">
        <v>229</v>
      </c>
    </row>
    <row r="6" spans="2:8">
      <c r="B6" s="114">
        <v>50</v>
      </c>
      <c r="C6" s="114" t="s">
        <v>230</v>
      </c>
      <c r="D6" s="114" t="s">
        <v>231</v>
      </c>
      <c r="E6" s="113">
        <v>45000</v>
      </c>
      <c r="F6" s="114">
        <v>15</v>
      </c>
      <c r="G6" s="114">
        <v>0</v>
      </c>
      <c r="H6" s="114" t="s">
        <v>229</v>
      </c>
    </row>
    <row r="7" spans="2:8">
      <c r="B7" s="114">
        <v>29</v>
      </c>
      <c r="C7" s="114" t="s">
        <v>232</v>
      </c>
      <c r="D7" s="114" t="s">
        <v>233</v>
      </c>
      <c r="E7" s="113">
        <v>14200</v>
      </c>
      <c r="F7" s="114">
        <v>15</v>
      </c>
      <c r="G7" s="114">
        <v>0</v>
      </c>
      <c r="H7" s="114" t="s">
        <v>229</v>
      </c>
    </row>
    <row r="8" spans="2:8">
      <c r="B8" s="114">
        <v>42</v>
      </c>
      <c r="C8" s="114" t="s">
        <v>232</v>
      </c>
      <c r="D8" s="114" t="s">
        <v>233</v>
      </c>
      <c r="E8" s="113">
        <v>28400</v>
      </c>
      <c r="F8" s="114">
        <v>5</v>
      </c>
      <c r="G8" s="114">
        <v>1</v>
      </c>
      <c r="H8" s="114" t="s">
        <v>234</v>
      </c>
    </row>
    <row r="9" spans="2:8">
      <c r="B9" s="114">
        <v>7</v>
      </c>
      <c r="C9" s="114" t="s">
        <v>232</v>
      </c>
      <c r="D9" s="114" t="s">
        <v>233</v>
      </c>
      <c r="E9" s="113">
        <v>13000</v>
      </c>
      <c r="F9" s="114">
        <v>10</v>
      </c>
      <c r="G9" s="114">
        <v>0</v>
      </c>
      <c r="H9" s="114" t="s">
        <v>229</v>
      </c>
    </row>
    <row r="10" spans="2:8">
      <c r="B10" s="114">
        <v>45</v>
      </c>
      <c r="C10" s="114" t="s">
        <v>230</v>
      </c>
      <c r="D10" s="114" t="s">
        <v>231</v>
      </c>
      <c r="E10" s="113">
        <v>24000</v>
      </c>
      <c r="F10" s="114">
        <v>14</v>
      </c>
      <c r="G10" s="114">
        <v>1</v>
      </c>
      <c r="H10" s="114" t="s">
        <v>234</v>
      </c>
    </row>
    <row r="11" spans="2:8">
      <c r="B11" s="114">
        <v>16</v>
      </c>
      <c r="C11" s="114" t="s">
        <v>232</v>
      </c>
      <c r="D11" s="114" t="s">
        <v>233</v>
      </c>
      <c r="E11" s="113">
        <v>12900</v>
      </c>
      <c r="F11" s="114">
        <v>5</v>
      </c>
      <c r="G11" s="114">
        <v>1</v>
      </c>
      <c r="H11" s="114" t="s">
        <v>234</v>
      </c>
    </row>
    <row r="12" spans="2:8">
      <c r="B12" s="114">
        <v>16</v>
      </c>
      <c r="C12" s="114" t="s">
        <v>224</v>
      </c>
      <c r="D12" s="114" t="s">
        <v>225</v>
      </c>
      <c r="E12" s="113">
        <v>12800</v>
      </c>
      <c r="F12" s="114">
        <v>6</v>
      </c>
      <c r="G12" s="114">
        <v>1</v>
      </c>
      <c r="H12" s="114" t="s">
        <v>234</v>
      </c>
    </row>
    <row r="13" spans="2:8">
      <c r="B13" s="114">
        <v>51</v>
      </c>
      <c r="C13" s="114" t="s">
        <v>224</v>
      </c>
      <c r="D13" s="114" t="s">
        <v>225</v>
      </c>
      <c r="E13" s="113">
        <v>33000</v>
      </c>
      <c r="F13" s="114">
        <v>8</v>
      </c>
      <c r="G13" s="114">
        <v>0</v>
      </c>
      <c r="H13" s="114" t="s">
        <v>229</v>
      </c>
    </row>
    <row r="14" spans="2:8">
      <c r="B14" s="114">
        <v>46</v>
      </c>
      <c r="C14" s="114" t="s">
        <v>224</v>
      </c>
      <c r="D14" s="114" t="s">
        <v>225</v>
      </c>
      <c r="E14" s="113">
        <v>19800</v>
      </c>
      <c r="F14" s="114">
        <v>8</v>
      </c>
      <c r="G14" s="114">
        <v>2</v>
      </c>
      <c r="H14" s="114" t="s">
        <v>235</v>
      </c>
    </row>
    <row r="15" spans="2:8">
      <c r="B15" s="114">
        <v>22</v>
      </c>
      <c r="C15" s="114" t="s">
        <v>224</v>
      </c>
      <c r="D15" s="114" t="s">
        <v>225</v>
      </c>
      <c r="E15" s="113">
        <v>13200</v>
      </c>
      <c r="F15" s="114">
        <v>21</v>
      </c>
      <c r="G15" s="114">
        <v>0</v>
      </c>
      <c r="H15" s="114" t="s">
        <v>229</v>
      </c>
    </row>
    <row r="16" spans="2:8">
      <c r="B16" s="114">
        <v>6</v>
      </c>
      <c r="C16" s="114" t="s">
        <v>224</v>
      </c>
      <c r="D16" s="114" t="s">
        <v>225</v>
      </c>
      <c r="E16" s="113">
        <v>12800</v>
      </c>
      <c r="F16" s="114">
        <v>7</v>
      </c>
      <c r="G16" s="114">
        <v>0</v>
      </c>
      <c r="H16" s="114" t="s">
        <v>229</v>
      </c>
    </row>
    <row r="17" spans="2:8">
      <c r="B17" s="114">
        <v>22</v>
      </c>
      <c r="C17" s="114" t="s">
        <v>227</v>
      </c>
      <c r="D17" s="114" t="s">
        <v>228</v>
      </c>
      <c r="E17" s="113">
        <v>13500</v>
      </c>
      <c r="F17" s="114">
        <v>21</v>
      </c>
      <c r="G17" s="114">
        <v>2</v>
      </c>
      <c r="H17" s="114" t="s">
        <v>235</v>
      </c>
    </row>
    <row r="18" spans="2:8">
      <c r="B18" s="114">
        <v>21</v>
      </c>
      <c r="C18" s="114" t="s">
        <v>230</v>
      </c>
      <c r="D18" s="114" t="s">
        <v>231</v>
      </c>
      <c r="E18" s="113">
        <v>13700</v>
      </c>
      <c r="F18" s="114">
        <v>20</v>
      </c>
      <c r="G18" s="114">
        <v>0</v>
      </c>
      <c r="H18" s="114" t="s">
        <v>229</v>
      </c>
    </row>
    <row r="19" spans="2:8">
      <c r="B19" s="114">
        <v>13</v>
      </c>
      <c r="C19" s="114" t="s">
        <v>232</v>
      </c>
      <c r="D19" s="114" t="s">
        <v>233</v>
      </c>
      <c r="E19" s="113">
        <v>12900</v>
      </c>
      <c r="F19" s="114">
        <v>8</v>
      </c>
      <c r="G19" s="114">
        <v>0</v>
      </c>
      <c r="H19" s="114" t="s">
        <v>229</v>
      </c>
    </row>
    <row r="20" spans="2:8">
      <c r="B20" s="114">
        <v>29</v>
      </c>
      <c r="C20" s="114" t="s">
        <v>224</v>
      </c>
      <c r="D20" s="114" t="s">
        <v>225</v>
      </c>
      <c r="E20" s="113">
        <v>13200</v>
      </c>
      <c r="F20" s="114">
        <v>24</v>
      </c>
      <c r="G20" s="114">
        <v>0</v>
      </c>
      <c r="H20" s="114" t="s">
        <v>229</v>
      </c>
    </row>
    <row r="21" spans="2:8">
      <c r="B21" s="114">
        <v>61</v>
      </c>
      <c r="C21" s="114" t="s">
        <v>227</v>
      </c>
      <c r="D21" s="114" t="s">
        <v>228</v>
      </c>
      <c r="E21" s="113">
        <v>32200</v>
      </c>
      <c r="F21" s="114">
        <v>23</v>
      </c>
      <c r="G21" s="114">
        <v>1</v>
      </c>
      <c r="H21" s="114" t="s">
        <v>234</v>
      </c>
    </row>
    <row r="22" spans="2:8">
      <c r="B22" s="114">
        <v>12</v>
      </c>
      <c r="C22" s="114" t="s">
        <v>227</v>
      </c>
      <c r="D22" s="114" t="s">
        <v>228</v>
      </c>
      <c r="E22" s="113">
        <v>12600</v>
      </c>
      <c r="F22" s="114">
        <v>20</v>
      </c>
      <c r="G22" s="114">
        <v>2</v>
      </c>
      <c r="H22" s="114" t="s">
        <v>235</v>
      </c>
    </row>
    <row r="23" spans="2:8">
      <c r="B23" s="114">
        <v>64</v>
      </c>
      <c r="C23" s="114" t="s">
        <v>232</v>
      </c>
      <c r="D23" s="114" t="s">
        <v>233</v>
      </c>
      <c r="E23" s="113">
        <v>43900</v>
      </c>
      <c r="F23" s="114">
        <v>7</v>
      </c>
      <c r="G23" s="114">
        <v>0</v>
      </c>
      <c r="H23" s="114" t="s">
        <v>229</v>
      </c>
    </row>
    <row r="24" spans="2:8">
      <c r="B24" s="114">
        <v>29</v>
      </c>
      <c r="C24" s="114" t="s">
        <v>224</v>
      </c>
      <c r="D24" s="114" t="s">
        <v>225</v>
      </c>
      <c r="E24" s="113">
        <v>13200</v>
      </c>
      <c r="F24" s="114">
        <v>17</v>
      </c>
      <c r="G24" s="114">
        <v>2</v>
      </c>
      <c r="H24" s="114" t="s">
        <v>235</v>
      </c>
    </row>
    <row r="25" spans="2:8">
      <c r="B25" s="114">
        <v>17</v>
      </c>
      <c r="C25" s="114" t="s">
        <v>227</v>
      </c>
      <c r="D25" s="114" t="s">
        <v>228</v>
      </c>
      <c r="E25" s="113">
        <v>12600</v>
      </c>
      <c r="F25" s="114">
        <v>21</v>
      </c>
      <c r="G25" s="114">
        <v>2</v>
      </c>
      <c r="H25" s="114" t="s">
        <v>235</v>
      </c>
    </row>
    <row r="26" spans="2:8">
      <c r="B26" s="114">
        <v>29</v>
      </c>
      <c r="C26" s="114" t="s">
        <v>230</v>
      </c>
      <c r="D26" s="114" t="s">
        <v>231</v>
      </c>
      <c r="E26" s="113">
        <v>13700</v>
      </c>
      <c r="F26" s="114">
        <v>2</v>
      </c>
      <c r="G26" s="114">
        <v>2</v>
      </c>
      <c r="H26" s="114" t="s">
        <v>236</v>
      </c>
    </row>
    <row r="27" spans="2:8">
      <c r="B27" s="114">
        <v>26</v>
      </c>
      <c r="C27" s="114" t="s">
        <v>230</v>
      </c>
      <c r="D27" s="114" t="s">
        <v>231</v>
      </c>
      <c r="E27" s="113">
        <v>13700</v>
      </c>
      <c r="F27" s="114">
        <v>4</v>
      </c>
      <c r="G27" s="114">
        <v>1</v>
      </c>
      <c r="H27" s="114" t="s">
        <v>234</v>
      </c>
    </row>
    <row r="28" spans="2:8">
      <c r="B28" s="114">
        <v>59</v>
      </c>
      <c r="C28" s="114" t="s">
        <v>230</v>
      </c>
      <c r="D28" s="114" t="s">
        <v>231</v>
      </c>
      <c r="E28" s="113">
        <v>45000</v>
      </c>
      <c r="F28" s="114">
        <v>2</v>
      </c>
      <c r="G28" s="114">
        <v>1</v>
      </c>
      <c r="H28" s="114" t="s">
        <v>234</v>
      </c>
    </row>
    <row r="29" spans="2:8">
      <c r="B29" s="114">
        <v>43</v>
      </c>
      <c r="C29" s="114" t="s">
        <v>227</v>
      </c>
      <c r="D29" s="114" t="s">
        <v>228</v>
      </c>
      <c r="E29" s="113">
        <v>22500</v>
      </c>
      <c r="F29" s="114">
        <v>5</v>
      </c>
      <c r="G29" s="114">
        <v>2</v>
      </c>
      <c r="H29" s="114" t="s">
        <v>235</v>
      </c>
    </row>
    <row r="30" spans="2:8">
      <c r="B30" s="114">
        <v>53</v>
      </c>
      <c r="C30" s="114" t="s">
        <v>230</v>
      </c>
      <c r="D30" s="114" t="s">
        <v>231</v>
      </c>
      <c r="E30" s="113">
        <v>45000</v>
      </c>
      <c r="F30" s="114">
        <v>21</v>
      </c>
      <c r="G30" s="114">
        <v>2</v>
      </c>
      <c r="H30" s="114" t="s">
        <v>235</v>
      </c>
    </row>
    <row r="31" spans="2:8">
      <c r="B31" s="114">
        <v>29</v>
      </c>
      <c r="C31" s="114" t="s">
        <v>232</v>
      </c>
      <c r="D31" s="114" t="s">
        <v>233</v>
      </c>
      <c r="E31" s="113">
        <v>14200</v>
      </c>
      <c r="F31" s="114">
        <v>18</v>
      </c>
      <c r="G31" s="114">
        <v>1</v>
      </c>
      <c r="H31" s="114" t="s">
        <v>234</v>
      </c>
    </row>
    <row r="32" spans="2:8">
      <c r="B32" s="114">
        <v>18</v>
      </c>
      <c r="C32" s="114" t="s">
        <v>224</v>
      </c>
      <c r="D32" s="114" t="s">
        <v>225</v>
      </c>
      <c r="E32" s="113">
        <v>12800</v>
      </c>
      <c r="F32" s="114">
        <v>9</v>
      </c>
      <c r="G32" s="114">
        <v>1</v>
      </c>
      <c r="H32" s="114" t="s">
        <v>234</v>
      </c>
    </row>
    <row r="33" spans="2:8">
      <c r="B33" s="114">
        <v>41</v>
      </c>
      <c r="C33" s="114" t="s">
        <v>227</v>
      </c>
      <c r="D33" s="114" t="s">
        <v>228</v>
      </c>
      <c r="E33" s="113">
        <v>22500</v>
      </c>
      <c r="F33" s="114">
        <v>7</v>
      </c>
      <c r="G33" s="114">
        <v>0</v>
      </c>
      <c r="H33" s="114" t="s">
        <v>229</v>
      </c>
    </row>
    <row r="34" spans="2:8">
      <c r="B34" s="114">
        <v>8</v>
      </c>
      <c r="C34" s="114" t="s">
        <v>230</v>
      </c>
      <c r="D34" s="114" t="s">
        <v>231</v>
      </c>
      <c r="E34" s="113">
        <v>13100</v>
      </c>
      <c r="F34" s="114">
        <v>9</v>
      </c>
      <c r="G34" s="114">
        <v>2</v>
      </c>
      <c r="H34" s="114" t="s">
        <v>235</v>
      </c>
    </row>
    <row r="35" spans="2:8">
      <c r="B35" s="114">
        <v>64</v>
      </c>
      <c r="C35" s="114" t="s">
        <v>232</v>
      </c>
      <c r="D35" s="114" t="s">
        <v>233</v>
      </c>
      <c r="E35" s="113">
        <v>43900</v>
      </c>
      <c r="F35" s="114">
        <v>20</v>
      </c>
      <c r="G35" s="114">
        <v>1</v>
      </c>
      <c r="H35" s="114" t="s">
        <v>234</v>
      </c>
    </row>
    <row r="36" spans="2:8">
      <c r="B36" s="114">
        <v>21</v>
      </c>
      <c r="C36" s="114" t="s">
        <v>232</v>
      </c>
      <c r="D36" s="114" t="s">
        <v>233</v>
      </c>
      <c r="E36" s="113">
        <v>14200</v>
      </c>
      <c r="F36" s="114">
        <v>12</v>
      </c>
      <c r="G36" s="114">
        <v>2</v>
      </c>
      <c r="H36" s="114" t="s">
        <v>235</v>
      </c>
    </row>
    <row r="37" spans="2:8">
      <c r="B37" s="114">
        <v>25</v>
      </c>
      <c r="C37" s="114" t="s">
        <v>232</v>
      </c>
      <c r="D37" s="114" t="s">
        <v>233</v>
      </c>
      <c r="E37" s="113">
        <v>14200</v>
      </c>
      <c r="F37" s="114">
        <v>21</v>
      </c>
      <c r="G37" s="114">
        <v>0</v>
      </c>
      <c r="H37" s="114" t="s">
        <v>229</v>
      </c>
    </row>
    <row r="38" spans="2:8">
      <c r="B38" s="114">
        <v>53</v>
      </c>
      <c r="C38" s="114" t="s">
        <v>232</v>
      </c>
      <c r="D38" s="114" t="s">
        <v>233</v>
      </c>
      <c r="E38" s="113">
        <v>34900</v>
      </c>
      <c r="F38" s="114">
        <v>23</v>
      </c>
      <c r="G38" s="114">
        <v>0</v>
      </c>
      <c r="H38" s="114" t="s">
        <v>229</v>
      </c>
    </row>
    <row r="39" spans="2:8">
      <c r="B39" s="114">
        <v>59</v>
      </c>
      <c r="C39" s="114" t="s">
        <v>232</v>
      </c>
      <c r="D39" s="114" t="s">
        <v>233</v>
      </c>
      <c r="E39" s="113">
        <v>34900</v>
      </c>
      <c r="F39" s="114">
        <v>9</v>
      </c>
      <c r="G39" s="114">
        <v>1</v>
      </c>
      <c r="H39" s="114" t="s">
        <v>234</v>
      </c>
    </row>
  </sheetData>
  <phoneticPr fontId="5" type="noConversion"/>
  <conditionalFormatting sqref="B4:H39">
    <cfRule type="expression" dxfId="25" priority="1">
      <formula>OR($B4&gt;=50,$F4&gt;=20)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G43"/>
  <sheetViews>
    <sheetView workbookViewId="0">
      <selection activeCell="H1" sqref="H1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>
      <c r="B2" s="146" t="s">
        <v>237</v>
      </c>
      <c r="C2" s="146" t="s">
        <v>238</v>
      </c>
      <c r="D2" s="146" t="s">
        <v>239</v>
      </c>
      <c r="E2" s="146" t="s">
        <v>240</v>
      </c>
      <c r="F2" s="146" t="s">
        <v>241</v>
      </c>
      <c r="G2" s="146" t="s">
        <v>242</v>
      </c>
    </row>
    <row r="3" spans="2:7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888</v>
      </c>
      <c r="G3" s="111"/>
    </row>
    <row r="4" spans="2:7">
      <c r="B4" s="145" t="s">
        <v>246</v>
      </c>
      <c r="C4" s="145" t="s">
        <v>247</v>
      </c>
      <c r="D4" s="114">
        <v>2015</v>
      </c>
      <c r="E4" s="114" t="s">
        <v>245</v>
      </c>
      <c r="F4" s="114" t="s">
        <v>888</v>
      </c>
      <c r="G4" s="114"/>
    </row>
    <row r="5" spans="2:7">
      <c r="B5" s="145" t="s">
        <v>248</v>
      </c>
      <c r="C5" s="145" t="s">
        <v>249</v>
      </c>
      <c r="D5" s="114">
        <v>2016</v>
      </c>
      <c r="E5" s="114" t="s">
        <v>250</v>
      </c>
      <c r="F5" s="114" t="s">
        <v>887</v>
      </c>
      <c r="G5" s="114" t="s">
        <v>883</v>
      </c>
    </row>
    <row r="6" spans="2:7">
      <c r="B6" s="145" t="s">
        <v>252</v>
      </c>
      <c r="C6" s="145" t="s">
        <v>253</v>
      </c>
      <c r="D6" s="114">
        <v>2016</v>
      </c>
      <c r="E6" s="114" t="s">
        <v>250</v>
      </c>
      <c r="F6" s="114" t="s">
        <v>887</v>
      </c>
      <c r="G6" s="114"/>
    </row>
    <row r="7" spans="2:7">
      <c r="B7" s="145" t="s">
        <v>254</v>
      </c>
      <c r="C7" s="145" t="s">
        <v>255</v>
      </c>
      <c r="D7" s="114">
        <v>2015</v>
      </c>
      <c r="E7" s="114" t="s">
        <v>250</v>
      </c>
      <c r="F7" s="114" t="s">
        <v>886</v>
      </c>
      <c r="G7" s="114"/>
    </row>
    <row r="8" spans="2:7">
      <c r="B8" s="145" t="s">
        <v>256</v>
      </c>
      <c r="C8" s="145" t="s">
        <v>257</v>
      </c>
      <c r="D8" s="114">
        <v>2016</v>
      </c>
      <c r="E8" s="114" t="s">
        <v>258</v>
      </c>
      <c r="F8" s="114" t="s">
        <v>885</v>
      </c>
      <c r="G8" s="114"/>
    </row>
    <row r="9" spans="2:7">
      <c r="B9" s="145" t="s">
        <v>259</v>
      </c>
      <c r="C9" s="145" t="s">
        <v>260</v>
      </c>
      <c r="D9" s="114">
        <v>2015</v>
      </c>
      <c r="E9" s="114" t="s">
        <v>261</v>
      </c>
      <c r="F9" s="114" t="s">
        <v>884</v>
      </c>
      <c r="G9" s="114" t="s">
        <v>883</v>
      </c>
    </row>
    <row r="10" spans="2:7">
      <c r="B10" s="145" t="s">
        <v>882</v>
      </c>
      <c r="C10" s="145" t="s">
        <v>263</v>
      </c>
      <c r="D10" s="114">
        <v>2016</v>
      </c>
      <c r="E10" s="114" t="s">
        <v>261</v>
      </c>
      <c r="F10" s="114" t="s">
        <v>326</v>
      </c>
      <c r="G10" s="114"/>
    </row>
    <row r="11" spans="2:7">
      <c r="B11" s="145" t="s">
        <v>264</v>
      </c>
      <c r="C11" s="145" t="s">
        <v>265</v>
      </c>
      <c r="D11" s="114">
        <v>2015</v>
      </c>
      <c r="E11" s="114" t="s">
        <v>261</v>
      </c>
      <c r="F11" s="114" t="s">
        <v>881</v>
      </c>
      <c r="G11" s="114"/>
    </row>
    <row r="12" spans="2:7">
      <c r="B12" s="145" t="s">
        <v>267</v>
      </c>
      <c r="C12" s="145" t="s">
        <v>880</v>
      </c>
      <c r="D12" s="114">
        <v>2013</v>
      </c>
      <c r="E12" s="114" t="s">
        <v>268</v>
      </c>
      <c r="F12" s="114" t="s">
        <v>879</v>
      </c>
      <c r="G12" s="114"/>
    </row>
    <row r="13" spans="2:7">
      <c r="B13" s="145" t="s">
        <v>269</v>
      </c>
      <c r="C13" s="145" t="s">
        <v>270</v>
      </c>
      <c r="D13" s="114">
        <v>2012</v>
      </c>
      <c r="E13" s="114" t="s">
        <v>271</v>
      </c>
      <c r="F13" s="114" t="s">
        <v>872</v>
      </c>
      <c r="G13" s="114"/>
    </row>
    <row r="14" spans="2:7">
      <c r="B14" s="145" t="s">
        <v>878</v>
      </c>
      <c r="C14" s="145" t="s">
        <v>273</v>
      </c>
      <c r="D14" s="114">
        <v>2016</v>
      </c>
      <c r="E14" s="114" t="s">
        <v>274</v>
      </c>
      <c r="F14" s="114" t="s">
        <v>877</v>
      </c>
      <c r="G14" s="114" t="s">
        <v>862</v>
      </c>
    </row>
    <row r="15" spans="2:7">
      <c r="B15" s="145" t="s">
        <v>276</v>
      </c>
      <c r="C15" s="145" t="s">
        <v>277</v>
      </c>
      <c r="D15" s="114">
        <v>2016</v>
      </c>
      <c r="E15" s="114" t="s">
        <v>274</v>
      </c>
      <c r="F15" s="114" t="s">
        <v>331</v>
      </c>
      <c r="G15" s="114"/>
    </row>
    <row r="16" spans="2:7">
      <c r="B16" s="145" t="s">
        <v>278</v>
      </c>
      <c r="C16" s="145" t="s">
        <v>279</v>
      </c>
      <c r="D16" s="114">
        <v>2014</v>
      </c>
      <c r="E16" s="114" t="s">
        <v>280</v>
      </c>
      <c r="F16" s="114" t="s">
        <v>876</v>
      </c>
      <c r="G16" s="114"/>
    </row>
    <row r="17" spans="2:7">
      <c r="B17" s="145" t="s">
        <v>281</v>
      </c>
      <c r="C17" s="145" t="s">
        <v>282</v>
      </c>
      <c r="D17" s="114">
        <v>2015</v>
      </c>
      <c r="E17" s="114" t="s">
        <v>280</v>
      </c>
      <c r="F17" s="114" t="s">
        <v>875</v>
      </c>
      <c r="G17" s="114"/>
    </row>
    <row r="18" spans="2:7">
      <c r="B18" s="145" t="s">
        <v>874</v>
      </c>
      <c r="C18" s="145" t="s">
        <v>873</v>
      </c>
      <c r="D18" s="114">
        <v>2016</v>
      </c>
      <c r="E18" s="114" t="s">
        <v>283</v>
      </c>
      <c r="F18" s="114" t="s">
        <v>872</v>
      </c>
      <c r="G18" s="114"/>
    </row>
    <row r="19" spans="2:7">
      <c r="B19" s="145" t="s">
        <v>871</v>
      </c>
      <c r="C19" s="145" t="s">
        <v>870</v>
      </c>
      <c r="D19" s="114">
        <v>2016</v>
      </c>
      <c r="E19" s="114" t="s">
        <v>285</v>
      </c>
      <c r="F19" s="114" t="s">
        <v>869</v>
      </c>
      <c r="G19" s="114"/>
    </row>
    <row r="20" spans="2:7">
      <c r="B20" s="145" t="s">
        <v>868</v>
      </c>
      <c r="C20" s="145" t="s">
        <v>867</v>
      </c>
      <c r="D20" s="114">
        <v>2015</v>
      </c>
      <c r="E20" s="114" t="s">
        <v>286</v>
      </c>
      <c r="F20" s="114" t="s">
        <v>866</v>
      </c>
      <c r="G20" s="114"/>
    </row>
    <row r="21" spans="2:7">
      <c r="B21" s="145" t="s">
        <v>865</v>
      </c>
      <c r="C21" s="145" t="s">
        <v>864</v>
      </c>
      <c r="D21" s="114">
        <v>2015</v>
      </c>
      <c r="E21" s="114" t="s">
        <v>286</v>
      </c>
      <c r="F21" s="114" t="s">
        <v>863</v>
      </c>
      <c r="G21" s="114" t="s">
        <v>862</v>
      </c>
    </row>
    <row r="22" spans="2:7">
      <c r="B22" s="145" t="s">
        <v>861</v>
      </c>
      <c r="C22" s="145" t="s">
        <v>860</v>
      </c>
      <c r="D22" s="114">
        <v>2014</v>
      </c>
      <c r="E22" s="114" t="s">
        <v>286</v>
      </c>
      <c r="F22" s="114" t="s">
        <v>859</v>
      </c>
      <c r="G22" s="114"/>
    </row>
    <row r="23" spans="2:7">
      <c r="B23" s="145" t="s">
        <v>858</v>
      </c>
      <c r="C23" s="145" t="s">
        <v>857</v>
      </c>
      <c r="D23" s="114">
        <v>2016</v>
      </c>
      <c r="E23" s="114" t="s">
        <v>289</v>
      </c>
      <c r="F23" s="114" t="s">
        <v>843</v>
      </c>
      <c r="G23" s="114"/>
    </row>
    <row r="24" spans="2:7">
      <c r="B24" s="145" t="s">
        <v>856</v>
      </c>
      <c r="C24" s="145" t="s">
        <v>855</v>
      </c>
      <c r="D24" s="114">
        <v>2016</v>
      </c>
      <c r="E24" s="114" t="s">
        <v>290</v>
      </c>
      <c r="F24" s="114" t="s">
        <v>854</v>
      </c>
      <c r="G24" s="114"/>
    </row>
    <row r="25" spans="2:7">
      <c r="B25" s="145" t="s">
        <v>853</v>
      </c>
      <c r="C25" s="145" t="s">
        <v>852</v>
      </c>
      <c r="D25" s="114">
        <v>2013</v>
      </c>
      <c r="E25" s="114" t="s">
        <v>292</v>
      </c>
      <c r="F25" s="114" t="s">
        <v>849</v>
      </c>
      <c r="G25" s="114"/>
    </row>
    <row r="26" spans="2:7">
      <c r="B26" s="145" t="s">
        <v>851</v>
      </c>
      <c r="C26" s="145" t="s">
        <v>850</v>
      </c>
      <c r="D26" s="114">
        <v>2014</v>
      </c>
      <c r="E26" s="114" t="s">
        <v>292</v>
      </c>
      <c r="F26" s="114" t="s">
        <v>849</v>
      </c>
      <c r="G26" s="114"/>
    </row>
    <row r="27" spans="2:7">
      <c r="B27" s="145" t="s">
        <v>848</v>
      </c>
      <c r="C27" s="145" t="s">
        <v>847</v>
      </c>
      <c r="D27" s="114">
        <v>2016</v>
      </c>
      <c r="E27" s="114" t="s">
        <v>292</v>
      </c>
      <c r="F27" s="114" t="s">
        <v>846</v>
      </c>
      <c r="G27" s="114"/>
    </row>
    <row r="28" spans="2:7">
      <c r="B28" s="145" t="s">
        <v>845</v>
      </c>
      <c r="C28" s="145" t="s">
        <v>844</v>
      </c>
      <c r="D28" s="114">
        <v>2015</v>
      </c>
      <c r="E28" s="114" t="s">
        <v>294</v>
      </c>
      <c r="F28" s="114" t="s">
        <v>843</v>
      </c>
      <c r="G28" s="114"/>
    </row>
    <row r="29" spans="2:7">
      <c r="B29" s="145" t="s">
        <v>295</v>
      </c>
      <c r="C29" s="145" t="s">
        <v>296</v>
      </c>
      <c r="D29" s="114">
        <v>2016</v>
      </c>
      <c r="E29" s="114" t="s">
        <v>294</v>
      </c>
      <c r="F29" s="114" t="s">
        <v>842</v>
      </c>
      <c r="G29" s="114"/>
    </row>
    <row r="30" spans="2:7">
      <c r="B30" s="145" t="s">
        <v>297</v>
      </c>
      <c r="C30" s="145" t="s">
        <v>298</v>
      </c>
      <c r="D30" s="114">
        <v>2012</v>
      </c>
      <c r="E30" s="114" t="s">
        <v>299</v>
      </c>
      <c r="F30" s="114" t="s">
        <v>840</v>
      </c>
      <c r="G30" s="114" t="s">
        <v>839</v>
      </c>
    </row>
    <row r="31" spans="2:7">
      <c r="B31" s="145" t="s">
        <v>841</v>
      </c>
      <c r="C31" s="145" t="s">
        <v>298</v>
      </c>
      <c r="D31" s="114">
        <v>2009</v>
      </c>
      <c r="E31" s="114" t="s">
        <v>299</v>
      </c>
      <c r="F31" s="114" t="s">
        <v>840</v>
      </c>
      <c r="G31" s="114" t="s">
        <v>839</v>
      </c>
    </row>
    <row r="32" spans="2:7">
      <c r="B32" s="145" t="s">
        <v>300</v>
      </c>
      <c r="C32" s="145" t="s">
        <v>301</v>
      </c>
      <c r="D32" s="114">
        <v>2015</v>
      </c>
      <c r="E32" s="114" t="s">
        <v>302</v>
      </c>
      <c r="F32" s="114" t="s">
        <v>838</v>
      </c>
      <c r="G32" s="114"/>
    </row>
    <row r="33" spans="2:7">
      <c r="B33" s="145" t="s">
        <v>366</v>
      </c>
      <c r="C33" s="145" t="s">
        <v>303</v>
      </c>
      <c r="D33" s="114">
        <v>2015</v>
      </c>
      <c r="E33" s="114" t="s">
        <v>302</v>
      </c>
      <c r="F33" s="114" t="s">
        <v>367</v>
      </c>
      <c r="G33" s="114"/>
    </row>
    <row r="34" spans="2:7">
      <c r="B34" s="145" t="s">
        <v>368</v>
      </c>
      <c r="C34" s="145" t="s">
        <v>304</v>
      </c>
      <c r="D34" s="114">
        <v>2015</v>
      </c>
      <c r="E34" s="114" t="s">
        <v>302</v>
      </c>
      <c r="F34" s="114" t="s">
        <v>367</v>
      </c>
      <c r="G34" s="114"/>
    </row>
    <row r="35" spans="2:7">
      <c r="B35" s="145" t="s">
        <v>369</v>
      </c>
      <c r="C35" s="145" t="s">
        <v>305</v>
      </c>
      <c r="D35" s="114">
        <v>2015</v>
      </c>
      <c r="E35" s="114" t="s">
        <v>302</v>
      </c>
      <c r="F35" s="114" t="s">
        <v>370</v>
      </c>
      <c r="G35" s="114"/>
    </row>
    <row r="36" spans="2:7">
      <c r="B36" s="145" t="s">
        <v>306</v>
      </c>
      <c r="C36" s="145" t="s">
        <v>307</v>
      </c>
      <c r="D36" s="114">
        <v>2016</v>
      </c>
      <c r="E36" s="114" t="s">
        <v>302</v>
      </c>
      <c r="F36" s="114" t="s">
        <v>371</v>
      </c>
      <c r="G36" s="114"/>
    </row>
    <row r="37" spans="2:7">
      <c r="B37" s="145" t="s">
        <v>308</v>
      </c>
      <c r="C37" s="145" t="s">
        <v>309</v>
      </c>
      <c r="D37" s="114">
        <v>2016</v>
      </c>
      <c r="E37" s="114" t="s">
        <v>302</v>
      </c>
      <c r="F37" s="114" t="s">
        <v>371</v>
      </c>
      <c r="G37" s="114"/>
    </row>
    <row r="38" spans="2:7">
      <c r="B38" s="145" t="s">
        <v>372</v>
      </c>
      <c r="C38" s="145" t="s">
        <v>373</v>
      </c>
      <c r="D38" s="114">
        <v>2012</v>
      </c>
      <c r="E38" s="114" t="s">
        <v>302</v>
      </c>
      <c r="F38" s="114" t="s">
        <v>374</v>
      </c>
      <c r="G38" s="114"/>
    </row>
    <row r="39" spans="2:7">
      <c r="B39" s="145" t="s">
        <v>375</v>
      </c>
      <c r="C39" s="145" t="s">
        <v>310</v>
      </c>
      <c r="D39" s="114">
        <v>2011</v>
      </c>
      <c r="E39" s="114" t="s">
        <v>302</v>
      </c>
      <c r="F39" s="114" t="s">
        <v>376</v>
      </c>
      <c r="G39" s="114" t="s">
        <v>377</v>
      </c>
    </row>
    <row r="40" spans="2:7">
      <c r="B40" s="145" t="s">
        <v>837</v>
      </c>
      <c r="C40" s="145" t="s">
        <v>379</v>
      </c>
      <c r="D40" s="114">
        <v>2013</v>
      </c>
      <c r="E40" s="114" t="s">
        <v>311</v>
      </c>
      <c r="F40" s="114" t="s">
        <v>376</v>
      </c>
      <c r="G40" s="114"/>
    </row>
    <row r="41" spans="2:7">
      <c r="B41" s="145" t="s">
        <v>312</v>
      </c>
      <c r="C41" s="145" t="s">
        <v>313</v>
      </c>
      <c r="D41" s="114">
        <v>2014</v>
      </c>
      <c r="E41" s="114" t="s">
        <v>311</v>
      </c>
      <c r="F41" s="114" t="s">
        <v>380</v>
      </c>
      <c r="G41" s="114" t="s">
        <v>381</v>
      </c>
    </row>
    <row r="42" spans="2:7">
      <c r="B42" s="145" t="s">
        <v>314</v>
      </c>
      <c r="C42" s="145" t="s">
        <v>315</v>
      </c>
      <c r="D42" s="114">
        <v>2011</v>
      </c>
      <c r="E42" s="114" t="s">
        <v>316</v>
      </c>
      <c r="F42" s="114" t="s">
        <v>382</v>
      </c>
      <c r="G42" s="114" t="s">
        <v>381</v>
      </c>
    </row>
    <row r="43" spans="2:7">
      <c r="B43" s="145" t="s">
        <v>384</v>
      </c>
      <c r="C43" s="145" t="s">
        <v>836</v>
      </c>
      <c r="D43" s="114">
        <v>2014</v>
      </c>
      <c r="E43" s="114" t="s">
        <v>317</v>
      </c>
      <c r="F43" s="114" t="s">
        <v>386</v>
      </c>
      <c r="G43" s="114"/>
    </row>
  </sheetData>
  <phoneticPr fontId="5" type="noConversion"/>
  <conditionalFormatting sqref="B3:G43">
    <cfRule type="expression" dxfId="12" priority="1">
      <formula>MOD(ROW($B3),5)=2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B2:G43"/>
  <sheetViews>
    <sheetView workbookViewId="0">
      <selection activeCell="M34" sqref="M34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>
      <c r="B2" s="146" t="s">
        <v>237</v>
      </c>
      <c r="C2" s="146" t="s">
        <v>238</v>
      </c>
      <c r="D2" s="146" t="s">
        <v>239</v>
      </c>
      <c r="E2" s="146" t="s">
        <v>240</v>
      </c>
      <c r="F2" s="146" t="s">
        <v>241</v>
      </c>
      <c r="G2" s="146" t="s">
        <v>242</v>
      </c>
    </row>
    <row r="3" spans="2:7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</row>
    <row r="4" spans="2:7">
      <c r="B4" s="145" t="s">
        <v>246</v>
      </c>
      <c r="C4" s="145" t="s">
        <v>247</v>
      </c>
      <c r="D4" s="114">
        <v>2015</v>
      </c>
      <c r="E4" s="114" t="s">
        <v>245</v>
      </c>
      <c r="F4" s="114" t="s">
        <v>318</v>
      </c>
      <c r="G4" s="114"/>
    </row>
    <row r="5" spans="2:7">
      <c r="B5" s="145" t="s">
        <v>248</v>
      </c>
      <c r="C5" s="145" t="s">
        <v>249</v>
      </c>
      <c r="D5" s="114">
        <v>2016</v>
      </c>
      <c r="E5" s="114" t="s">
        <v>250</v>
      </c>
      <c r="F5" s="114" t="s">
        <v>251</v>
      </c>
      <c r="G5" s="114" t="s">
        <v>883</v>
      </c>
    </row>
    <row r="6" spans="2:7">
      <c r="B6" s="145" t="s">
        <v>252</v>
      </c>
      <c r="C6" s="145" t="s">
        <v>253</v>
      </c>
      <c r="D6" s="114">
        <v>2016</v>
      </c>
      <c r="E6" s="114" t="s">
        <v>250</v>
      </c>
      <c r="F6" s="114" t="s">
        <v>251</v>
      </c>
      <c r="G6" s="114"/>
    </row>
    <row r="7" spans="2:7">
      <c r="B7" s="145" t="s">
        <v>254</v>
      </c>
      <c r="C7" s="145" t="s">
        <v>255</v>
      </c>
      <c r="D7" s="114">
        <v>2015</v>
      </c>
      <c r="E7" s="114" t="s">
        <v>250</v>
      </c>
      <c r="F7" s="114" t="s">
        <v>322</v>
      </c>
      <c r="G7" s="114"/>
    </row>
    <row r="8" spans="2:7">
      <c r="B8" s="145" t="s">
        <v>256</v>
      </c>
      <c r="C8" s="145" t="s">
        <v>257</v>
      </c>
      <c r="D8" s="114">
        <v>2016</v>
      </c>
      <c r="E8" s="114" t="s">
        <v>258</v>
      </c>
      <c r="F8" s="114" t="s">
        <v>323</v>
      </c>
      <c r="G8" s="114"/>
    </row>
    <row r="9" spans="2:7">
      <c r="B9" s="145" t="s">
        <v>259</v>
      </c>
      <c r="C9" s="145" t="s">
        <v>260</v>
      </c>
      <c r="D9" s="114">
        <v>2015</v>
      </c>
      <c r="E9" s="114" t="s">
        <v>261</v>
      </c>
      <c r="F9" s="114" t="s">
        <v>324</v>
      </c>
      <c r="G9" s="114" t="s">
        <v>883</v>
      </c>
    </row>
    <row r="10" spans="2:7">
      <c r="B10" s="145" t="s">
        <v>882</v>
      </c>
      <c r="C10" s="145" t="s">
        <v>263</v>
      </c>
      <c r="D10" s="114">
        <v>2016</v>
      </c>
      <c r="E10" s="114" t="s">
        <v>261</v>
      </c>
      <c r="F10" s="114" t="s">
        <v>326</v>
      </c>
      <c r="G10" s="114"/>
    </row>
    <row r="11" spans="2:7">
      <c r="B11" s="145" t="s">
        <v>264</v>
      </c>
      <c r="C11" s="145" t="s">
        <v>265</v>
      </c>
      <c r="D11" s="114">
        <v>2015</v>
      </c>
      <c r="E11" s="114" t="s">
        <v>261</v>
      </c>
      <c r="F11" s="114" t="s">
        <v>266</v>
      </c>
      <c r="G11" s="114"/>
    </row>
    <row r="12" spans="2:7">
      <c r="B12" s="145" t="s">
        <v>267</v>
      </c>
      <c r="C12" s="145" t="s">
        <v>327</v>
      </c>
      <c r="D12" s="114">
        <v>2013</v>
      </c>
      <c r="E12" s="114" t="s">
        <v>268</v>
      </c>
      <c r="F12" s="114" t="s">
        <v>328</v>
      </c>
      <c r="G12" s="114"/>
    </row>
    <row r="13" spans="2:7">
      <c r="B13" s="145" t="s">
        <v>269</v>
      </c>
      <c r="C13" s="145" t="s">
        <v>270</v>
      </c>
      <c r="D13" s="114">
        <v>2012</v>
      </c>
      <c r="E13" s="114" t="s">
        <v>271</v>
      </c>
      <c r="F13" s="114" t="s">
        <v>272</v>
      </c>
      <c r="G13" s="114"/>
    </row>
    <row r="14" spans="2:7">
      <c r="B14" s="145" t="s">
        <v>878</v>
      </c>
      <c r="C14" s="145" t="s">
        <v>273</v>
      </c>
      <c r="D14" s="114">
        <v>2016</v>
      </c>
      <c r="E14" s="114" t="s">
        <v>274</v>
      </c>
      <c r="F14" s="114" t="s">
        <v>877</v>
      </c>
      <c r="G14" s="114" t="s">
        <v>862</v>
      </c>
    </row>
    <row r="15" spans="2:7">
      <c r="B15" s="145" t="s">
        <v>276</v>
      </c>
      <c r="C15" s="145" t="s">
        <v>277</v>
      </c>
      <c r="D15" s="114">
        <v>2016</v>
      </c>
      <c r="E15" s="114" t="s">
        <v>274</v>
      </c>
      <c r="F15" s="114" t="s">
        <v>331</v>
      </c>
      <c r="G15" s="114"/>
    </row>
    <row r="16" spans="2:7">
      <c r="B16" s="145" t="s">
        <v>278</v>
      </c>
      <c r="C16" s="145" t="s">
        <v>279</v>
      </c>
      <c r="D16" s="114">
        <v>2014</v>
      </c>
      <c r="E16" s="114" t="s">
        <v>280</v>
      </c>
      <c r="F16" s="114" t="s">
        <v>332</v>
      </c>
      <c r="G16" s="114"/>
    </row>
    <row r="17" spans="2:7">
      <c r="B17" s="145" t="s">
        <v>281</v>
      </c>
      <c r="C17" s="145" t="s">
        <v>282</v>
      </c>
      <c r="D17" s="114">
        <v>2015</v>
      </c>
      <c r="E17" s="114" t="s">
        <v>280</v>
      </c>
      <c r="F17" s="114" t="s">
        <v>875</v>
      </c>
      <c r="G17" s="114"/>
    </row>
    <row r="18" spans="2:7">
      <c r="B18" s="145" t="s">
        <v>874</v>
      </c>
      <c r="C18" s="145" t="s">
        <v>335</v>
      </c>
      <c r="D18" s="114">
        <v>2016</v>
      </c>
      <c r="E18" s="114" t="s">
        <v>283</v>
      </c>
      <c r="F18" s="114" t="s">
        <v>272</v>
      </c>
      <c r="G18" s="114"/>
    </row>
    <row r="19" spans="2:7">
      <c r="B19" s="145" t="s">
        <v>337</v>
      </c>
      <c r="C19" s="145" t="s">
        <v>284</v>
      </c>
      <c r="D19" s="114">
        <v>2016</v>
      </c>
      <c r="E19" s="114" t="s">
        <v>285</v>
      </c>
      <c r="F19" s="114" t="s">
        <v>869</v>
      </c>
      <c r="G19" s="114"/>
    </row>
    <row r="20" spans="2:7">
      <c r="B20" s="145" t="s">
        <v>868</v>
      </c>
      <c r="C20" s="145" t="s">
        <v>340</v>
      </c>
      <c r="D20" s="114">
        <v>2015</v>
      </c>
      <c r="E20" s="114" t="s">
        <v>286</v>
      </c>
      <c r="F20" s="114" t="s">
        <v>866</v>
      </c>
      <c r="G20" s="114"/>
    </row>
    <row r="21" spans="2:7">
      <c r="B21" s="145" t="s">
        <v>342</v>
      </c>
      <c r="C21" s="145" t="s">
        <v>287</v>
      </c>
      <c r="D21" s="114">
        <v>2015</v>
      </c>
      <c r="E21" s="114" t="s">
        <v>286</v>
      </c>
      <c r="F21" s="114" t="s">
        <v>288</v>
      </c>
      <c r="G21" s="114" t="s">
        <v>862</v>
      </c>
    </row>
    <row r="22" spans="2:7">
      <c r="B22" s="145" t="s">
        <v>861</v>
      </c>
      <c r="C22" s="145" t="s">
        <v>345</v>
      </c>
      <c r="D22" s="114">
        <v>2014</v>
      </c>
      <c r="E22" s="114" t="s">
        <v>286</v>
      </c>
      <c r="F22" s="114" t="s">
        <v>346</v>
      </c>
      <c r="G22" s="114"/>
    </row>
    <row r="23" spans="2:7">
      <c r="B23" s="145" t="s">
        <v>347</v>
      </c>
      <c r="C23" s="145" t="s">
        <v>857</v>
      </c>
      <c r="D23" s="114">
        <v>2016</v>
      </c>
      <c r="E23" s="114" t="s">
        <v>289</v>
      </c>
      <c r="F23" s="114" t="s">
        <v>349</v>
      </c>
      <c r="G23" s="114"/>
    </row>
    <row r="24" spans="2:7">
      <c r="B24" s="145" t="s">
        <v>350</v>
      </c>
      <c r="C24" s="145" t="s">
        <v>351</v>
      </c>
      <c r="D24" s="114">
        <v>2016</v>
      </c>
      <c r="E24" s="114" t="s">
        <v>290</v>
      </c>
      <c r="F24" s="114" t="s">
        <v>854</v>
      </c>
      <c r="G24" s="114"/>
    </row>
    <row r="25" spans="2:7">
      <c r="B25" s="145" t="s">
        <v>853</v>
      </c>
      <c r="C25" s="145" t="s">
        <v>353</v>
      </c>
      <c r="D25" s="114">
        <v>2013</v>
      </c>
      <c r="E25" s="114" t="s">
        <v>292</v>
      </c>
      <c r="F25" s="114" t="s">
        <v>354</v>
      </c>
      <c r="G25" s="114"/>
    </row>
    <row r="26" spans="2:7">
      <c r="B26" s="145" t="s">
        <v>355</v>
      </c>
      <c r="C26" s="145" t="s">
        <v>850</v>
      </c>
      <c r="D26" s="114">
        <v>2014</v>
      </c>
      <c r="E26" s="114" t="s">
        <v>292</v>
      </c>
      <c r="F26" s="114" t="s">
        <v>354</v>
      </c>
      <c r="G26" s="114"/>
    </row>
    <row r="27" spans="2:7">
      <c r="B27" s="145" t="s">
        <v>356</v>
      </c>
      <c r="C27" s="145" t="s">
        <v>847</v>
      </c>
      <c r="D27" s="114">
        <v>2016</v>
      </c>
      <c r="E27" s="114" t="s">
        <v>292</v>
      </c>
      <c r="F27" s="114" t="s">
        <v>358</v>
      </c>
      <c r="G27" s="114"/>
    </row>
    <row r="28" spans="2:7">
      <c r="B28" s="145" t="s">
        <v>845</v>
      </c>
      <c r="C28" s="145" t="s">
        <v>360</v>
      </c>
      <c r="D28" s="114">
        <v>2015</v>
      </c>
      <c r="E28" s="114" t="s">
        <v>294</v>
      </c>
      <c r="F28" s="114" t="s">
        <v>349</v>
      </c>
      <c r="G28" s="114"/>
    </row>
    <row r="29" spans="2:7">
      <c r="B29" s="145" t="s">
        <v>295</v>
      </c>
      <c r="C29" s="145" t="s">
        <v>296</v>
      </c>
      <c r="D29" s="114">
        <v>2016</v>
      </c>
      <c r="E29" s="114" t="s">
        <v>294</v>
      </c>
      <c r="F29" s="114" t="s">
        <v>331</v>
      </c>
      <c r="G29" s="114"/>
    </row>
    <row r="30" spans="2:7">
      <c r="B30" s="145" t="s">
        <v>297</v>
      </c>
      <c r="C30" s="145" t="s">
        <v>298</v>
      </c>
      <c r="D30" s="114">
        <v>2012</v>
      </c>
      <c r="E30" s="114" t="s">
        <v>299</v>
      </c>
      <c r="F30" s="114" t="s">
        <v>840</v>
      </c>
      <c r="G30" s="114" t="s">
        <v>362</v>
      </c>
    </row>
    <row r="31" spans="2:7">
      <c r="B31" s="145" t="s">
        <v>363</v>
      </c>
      <c r="C31" s="145" t="s">
        <v>298</v>
      </c>
      <c r="D31" s="114">
        <v>2009</v>
      </c>
      <c r="E31" s="114" t="s">
        <v>299</v>
      </c>
      <c r="F31" s="114" t="s">
        <v>840</v>
      </c>
      <c r="G31" s="114" t="s">
        <v>362</v>
      </c>
    </row>
    <row r="32" spans="2:7">
      <c r="B32" s="145" t="s">
        <v>300</v>
      </c>
      <c r="C32" s="145" t="s">
        <v>301</v>
      </c>
      <c r="D32" s="114">
        <v>2015</v>
      </c>
      <c r="E32" s="114" t="s">
        <v>302</v>
      </c>
      <c r="F32" s="114" t="s">
        <v>838</v>
      </c>
      <c r="G32" s="114"/>
    </row>
    <row r="33" spans="2:7">
      <c r="B33" s="145" t="s">
        <v>366</v>
      </c>
      <c r="C33" s="145" t="s">
        <v>303</v>
      </c>
      <c r="D33" s="114">
        <v>2015</v>
      </c>
      <c r="E33" s="114" t="s">
        <v>302</v>
      </c>
      <c r="F33" s="114" t="s">
        <v>367</v>
      </c>
      <c r="G33" s="114"/>
    </row>
    <row r="34" spans="2:7">
      <c r="B34" s="145" t="s">
        <v>368</v>
      </c>
      <c r="C34" s="145" t="s">
        <v>304</v>
      </c>
      <c r="D34" s="114">
        <v>2015</v>
      </c>
      <c r="E34" s="114" t="s">
        <v>302</v>
      </c>
      <c r="F34" s="114" t="s">
        <v>367</v>
      </c>
      <c r="G34" s="114"/>
    </row>
    <row r="35" spans="2:7">
      <c r="B35" s="145" t="s">
        <v>369</v>
      </c>
      <c r="C35" s="145" t="s">
        <v>305</v>
      </c>
      <c r="D35" s="114">
        <v>2015</v>
      </c>
      <c r="E35" s="114" t="s">
        <v>302</v>
      </c>
      <c r="F35" s="114" t="s">
        <v>370</v>
      </c>
      <c r="G35" s="114"/>
    </row>
    <row r="36" spans="2:7">
      <c r="B36" s="145" t="s">
        <v>306</v>
      </c>
      <c r="C36" s="145" t="s">
        <v>307</v>
      </c>
      <c r="D36" s="114">
        <v>2016</v>
      </c>
      <c r="E36" s="114" t="s">
        <v>302</v>
      </c>
      <c r="F36" s="114" t="s">
        <v>371</v>
      </c>
      <c r="G36" s="114"/>
    </row>
    <row r="37" spans="2:7">
      <c r="B37" s="145" t="s">
        <v>308</v>
      </c>
      <c r="C37" s="145" t="s">
        <v>309</v>
      </c>
      <c r="D37" s="114">
        <v>2016</v>
      </c>
      <c r="E37" s="114" t="s">
        <v>302</v>
      </c>
      <c r="F37" s="114" t="s">
        <v>371</v>
      </c>
      <c r="G37" s="114"/>
    </row>
    <row r="38" spans="2:7">
      <c r="B38" s="145" t="s">
        <v>372</v>
      </c>
      <c r="C38" s="145" t="s">
        <v>373</v>
      </c>
      <c r="D38" s="114">
        <v>2012</v>
      </c>
      <c r="E38" s="114" t="s">
        <v>302</v>
      </c>
      <c r="F38" s="114" t="s">
        <v>374</v>
      </c>
      <c r="G38" s="114"/>
    </row>
    <row r="39" spans="2:7">
      <c r="B39" s="145" t="s">
        <v>375</v>
      </c>
      <c r="C39" s="145" t="s">
        <v>310</v>
      </c>
      <c r="D39" s="114">
        <v>2011</v>
      </c>
      <c r="E39" s="114" t="s">
        <v>302</v>
      </c>
      <c r="F39" s="114" t="s">
        <v>376</v>
      </c>
      <c r="G39" s="114" t="s">
        <v>377</v>
      </c>
    </row>
    <row r="40" spans="2:7">
      <c r="B40" s="145" t="s">
        <v>378</v>
      </c>
      <c r="C40" s="145" t="s">
        <v>379</v>
      </c>
      <c r="D40" s="114">
        <v>2013</v>
      </c>
      <c r="E40" s="114" t="s">
        <v>311</v>
      </c>
      <c r="F40" s="114" t="s">
        <v>376</v>
      </c>
      <c r="G40" s="114"/>
    </row>
    <row r="41" spans="2:7">
      <c r="B41" s="145" t="s">
        <v>312</v>
      </c>
      <c r="C41" s="145" t="s">
        <v>313</v>
      </c>
      <c r="D41" s="114">
        <v>2014</v>
      </c>
      <c r="E41" s="114" t="s">
        <v>311</v>
      </c>
      <c r="F41" s="114" t="s">
        <v>380</v>
      </c>
      <c r="G41" s="114" t="s">
        <v>381</v>
      </c>
    </row>
    <row r="42" spans="2:7">
      <c r="B42" s="145" t="s">
        <v>314</v>
      </c>
      <c r="C42" s="145" t="s">
        <v>315</v>
      </c>
      <c r="D42" s="114">
        <v>2011</v>
      </c>
      <c r="E42" s="114" t="s">
        <v>316</v>
      </c>
      <c r="F42" s="114" t="s">
        <v>382</v>
      </c>
      <c r="G42" s="114" t="s">
        <v>381</v>
      </c>
    </row>
    <row r="43" spans="2:7">
      <c r="B43" s="145" t="s">
        <v>384</v>
      </c>
      <c r="C43" s="145" t="s">
        <v>385</v>
      </c>
      <c r="D43" s="114">
        <v>2014</v>
      </c>
      <c r="E43" s="114" t="s">
        <v>317</v>
      </c>
      <c r="F43" s="114" t="s">
        <v>386</v>
      </c>
      <c r="G43" s="114"/>
    </row>
  </sheetData>
  <phoneticPr fontId="5" type="noConversion"/>
  <conditionalFormatting sqref="B3:G43">
    <cfRule type="expression" dxfId="24" priority="1">
      <formula>MOD(ROW($B3),5)=2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3:J42"/>
  <sheetViews>
    <sheetView workbookViewId="0">
      <selection activeCell="K1" sqref="K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>
      <c r="B3" s="115" t="s">
        <v>413</v>
      </c>
      <c r="C3" s="115" t="s">
        <v>387</v>
      </c>
      <c r="D3" s="115" t="s">
        <v>388</v>
      </c>
      <c r="E3" s="115" t="s">
        <v>414</v>
      </c>
      <c r="F3" s="115" t="s">
        <v>415</v>
      </c>
      <c r="G3" s="115" t="s">
        <v>416</v>
      </c>
      <c r="H3" s="115" t="s">
        <v>417</v>
      </c>
      <c r="I3" s="115" t="s">
        <v>418</v>
      </c>
      <c r="J3" s="115" t="s">
        <v>419</v>
      </c>
    </row>
    <row r="4" spans="2:10">
      <c r="B4" s="114" t="s">
        <v>389</v>
      </c>
      <c r="C4" s="114" t="s">
        <v>390</v>
      </c>
      <c r="D4" s="114" t="s">
        <v>420</v>
      </c>
      <c r="E4" s="114" t="s">
        <v>391</v>
      </c>
      <c r="F4" s="114" t="s">
        <v>392</v>
      </c>
      <c r="G4" s="114" t="s">
        <v>412</v>
      </c>
      <c r="H4" s="114" t="s">
        <v>421</v>
      </c>
      <c r="I4" s="113">
        <v>612700</v>
      </c>
      <c r="J4" s="113">
        <v>306350</v>
      </c>
    </row>
    <row r="5" spans="2:10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13000</v>
      </c>
      <c r="J5" s="113">
        <v>0</v>
      </c>
    </row>
    <row r="6" spans="2:10">
      <c r="B6" s="114" t="s">
        <v>389</v>
      </c>
      <c r="C6" s="114" t="s">
        <v>390</v>
      </c>
      <c r="D6" s="114" t="s">
        <v>420</v>
      </c>
      <c r="E6" s="114" t="s">
        <v>393</v>
      </c>
      <c r="F6" s="114" t="s">
        <v>394</v>
      </c>
      <c r="G6" s="114" t="s">
        <v>395</v>
      </c>
      <c r="H6" s="114" t="s">
        <v>422</v>
      </c>
      <c r="I6" s="113">
        <v>46000</v>
      </c>
      <c r="J6" s="113">
        <v>0</v>
      </c>
    </row>
    <row r="7" spans="2:10">
      <c r="B7" s="114" t="s">
        <v>389</v>
      </c>
      <c r="C7" s="114" t="s">
        <v>390</v>
      </c>
      <c r="D7" s="114" t="s">
        <v>420</v>
      </c>
      <c r="E7" s="114" t="s">
        <v>396</v>
      </c>
      <c r="F7" s="114" t="s">
        <v>397</v>
      </c>
      <c r="G7" s="114" t="s">
        <v>398</v>
      </c>
      <c r="H7" s="114" t="s">
        <v>398</v>
      </c>
      <c r="I7" s="113">
        <v>3000</v>
      </c>
      <c r="J7" s="113">
        <v>0</v>
      </c>
    </row>
    <row r="8" spans="2:10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536790</v>
      </c>
      <c r="J8" s="113">
        <v>0</v>
      </c>
    </row>
    <row r="9" spans="2:10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397</v>
      </c>
      <c r="G9" s="114" t="s">
        <v>395</v>
      </c>
      <c r="H9" s="114" t="s">
        <v>422</v>
      </c>
      <c r="I9" s="113">
        <v>1738200</v>
      </c>
      <c r="J9" s="113">
        <v>0</v>
      </c>
    </row>
    <row r="10" spans="2:10">
      <c r="B10" s="114" t="s">
        <v>389</v>
      </c>
      <c r="C10" s="114" t="s">
        <v>390</v>
      </c>
      <c r="D10" s="114" t="s">
        <v>420</v>
      </c>
      <c r="E10" s="114" t="s">
        <v>393</v>
      </c>
      <c r="F10" s="114" t="s">
        <v>399</v>
      </c>
      <c r="G10" s="114" t="s">
        <v>395</v>
      </c>
      <c r="H10" s="114" t="s">
        <v>422</v>
      </c>
      <c r="I10" s="113">
        <v>23520</v>
      </c>
      <c r="J10" s="113">
        <v>0</v>
      </c>
    </row>
    <row r="11" spans="2:10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58600</v>
      </c>
      <c r="J11" s="113">
        <v>29300</v>
      </c>
    </row>
    <row r="12" spans="2:10">
      <c r="B12" s="114" t="s">
        <v>389</v>
      </c>
      <c r="C12" s="114" t="s">
        <v>390</v>
      </c>
      <c r="D12" s="114" t="s">
        <v>420</v>
      </c>
      <c r="E12" s="114" t="s">
        <v>391</v>
      </c>
      <c r="F12" s="114" t="s">
        <v>392</v>
      </c>
      <c r="G12" s="114" t="s">
        <v>400</v>
      </c>
      <c r="H12" s="114" t="s">
        <v>423</v>
      </c>
      <c r="I12" s="113">
        <v>117840</v>
      </c>
      <c r="J12" s="113">
        <v>58920</v>
      </c>
    </row>
    <row r="13" spans="2:10">
      <c r="B13" s="114" t="s">
        <v>424</v>
      </c>
      <c r="C13" s="114" t="s">
        <v>425</v>
      </c>
      <c r="D13" s="114" t="s">
        <v>426</v>
      </c>
      <c r="E13" s="114" t="s">
        <v>401</v>
      </c>
      <c r="F13" s="114" t="s">
        <v>402</v>
      </c>
      <c r="G13" s="114" t="s">
        <v>427</v>
      </c>
      <c r="H13" s="114" t="s">
        <v>398</v>
      </c>
      <c r="I13" s="113">
        <v>220000</v>
      </c>
      <c r="J13" s="113">
        <v>0</v>
      </c>
    </row>
    <row r="14" spans="2:10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44700</v>
      </c>
      <c r="J14" s="113">
        <v>35760</v>
      </c>
    </row>
    <row r="15" spans="2:10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412</v>
      </c>
      <c r="H15" s="114" t="s">
        <v>421</v>
      </c>
      <c r="I15" s="113">
        <v>88400</v>
      </c>
      <c r="J15" s="113">
        <v>70720</v>
      </c>
    </row>
    <row r="16" spans="2:10">
      <c r="B16" s="114" t="s">
        <v>424</v>
      </c>
      <c r="C16" s="114" t="s">
        <v>425</v>
      </c>
      <c r="D16" s="114" t="s">
        <v>426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107190</v>
      </c>
      <c r="J16" s="113">
        <v>85752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391</v>
      </c>
      <c r="F17" s="114" t="s">
        <v>392</v>
      </c>
      <c r="G17" s="114" t="s">
        <v>400</v>
      </c>
      <c r="H17" s="114" t="s">
        <v>423</v>
      </c>
      <c r="I17" s="113">
        <v>360600</v>
      </c>
      <c r="J17" s="113">
        <v>180300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145000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396</v>
      </c>
      <c r="F19" s="114" t="s">
        <v>397</v>
      </c>
      <c r="G19" s="114" t="s">
        <v>398</v>
      </c>
      <c r="H19" s="114" t="s">
        <v>398</v>
      </c>
      <c r="I19" s="113">
        <v>231000</v>
      </c>
      <c r="J19" s="113">
        <v>0</v>
      </c>
    </row>
    <row r="20" spans="2:10">
      <c r="B20" s="114" t="s">
        <v>403</v>
      </c>
      <c r="C20" s="114" t="s">
        <v>404</v>
      </c>
      <c r="D20" s="114" t="s">
        <v>420</v>
      </c>
      <c r="E20" s="114" t="s">
        <v>391</v>
      </c>
      <c r="F20" s="114" t="s">
        <v>392</v>
      </c>
      <c r="G20" s="114" t="s">
        <v>400</v>
      </c>
      <c r="H20" s="114" t="s">
        <v>423</v>
      </c>
      <c r="I20" s="113">
        <v>50620</v>
      </c>
      <c r="J20" s="113">
        <v>25310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46360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394</v>
      </c>
      <c r="G22" s="114" t="s">
        <v>408</v>
      </c>
      <c r="H22" s="114" t="s">
        <v>428</v>
      </c>
      <c r="I22" s="113">
        <v>143040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138660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397</v>
      </c>
      <c r="G24" s="114" t="s">
        <v>408</v>
      </c>
      <c r="H24" s="114" t="s">
        <v>428</v>
      </c>
      <c r="I24" s="113">
        <v>239250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407</v>
      </c>
      <c r="F25" s="114" t="s">
        <v>399</v>
      </c>
      <c r="G25" s="114" t="s">
        <v>408</v>
      </c>
      <c r="H25" s="114" t="s">
        <v>428</v>
      </c>
      <c r="I25" s="113">
        <v>4000</v>
      </c>
      <c r="J25" s="113">
        <v>0</v>
      </c>
    </row>
    <row r="26" spans="2:10">
      <c r="B26" s="114" t="s">
        <v>405</v>
      </c>
      <c r="C26" s="114" t="s">
        <v>406</v>
      </c>
      <c r="D26" s="114" t="s">
        <v>420</v>
      </c>
      <c r="E26" s="114" t="s">
        <v>391</v>
      </c>
      <c r="F26" s="114" t="s">
        <v>392</v>
      </c>
      <c r="G26" s="114" t="s">
        <v>400</v>
      </c>
      <c r="H26" s="114" t="s">
        <v>423</v>
      </c>
      <c r="I26" s="113">
        <v>81970</v>
      </c>
      <c r="J26" s="113">
        <v>65576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411</v>
      </c>
      <c r="H27" s="114" t="s">
        <v>429</v>
      </c>
      <c r="I27" s="113">
        <v>15000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111980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393</v>
      </c>
      <c r="F29" s="114" t="s">
        <v>394</v>
      </c>
      <c r="G29" s="114" t="s">
        <v>395</v>
      </c>
      <c r="H29" s="114" t="s">
        <v>422</v>
      </c>
      <c r="I29" s="113">
        <v>213200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110000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240000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401</v>
      </c>
      <c r="F32" s="114" t="s">
        <v>402</v>
      </c>
      <c r="G32" s="114" t="s">
        <v>427</v>
      </c>
      <c r="H32" s="114" t="s">
        <v>398</v>
      </c>
      <c r="I32" s="113">
        <v>600000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62340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396</v>
      </c>
      <c r="F34" s="114" t="s">
        <v>397</v>
      </c>
      <c r="G34" s="114" t="s">
        <v>398</v>
      </c>
      <c r="H34" s="114" t="s">
        <v>398</v>
      </c>
      <c r="I34" s="113">
        <v>213020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1925602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395</v>
      </c>
      <c r="H36" s="114" t="s">
        <v>422</v>
      </c>
      <c r="I36" s="113">
        <v>2638488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10725504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397</v>
      </c>
      <c r="G38" s="114" t="s">
        <v>411</v>
      </c>
      <c r="H38" s="114" t="s">
        <v>429</v>
      </c>
      <c r="I38" s="113">
        <v>12127516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8000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393</v>
      </c>
      <c r="F40" s="114" t="s">
        <v>399</v>
      </c>
      <c r="G40" s="114" t="s">
        <v>411</v>
      </c>
      <c r="H40" s="114" t="s">
        <v>429</v>
      </c>
      <c r="I40" s="113">
        <v>60100</v>
      </c>
      <c r="J40" s="113">
        <v>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59400</v>
      </c>
      <c r="J41" s="113">
        <v>47520</v>
      </c>
    </row>
    <row r="42" spans="2:10">
      <c r="B42" s="114" t="s">
        <v>409</v>
      </c>
      <c r="C42" s="114" t="s">
        <v>410</v>
      </c>
      <c r="D42" s="114" t="s">
        <v>420</v>
      </c>
      <c r="E42" s="114" t="s">
        <v>391</v>
      </c>
      <c r="F42" s="114" t="s">
        <v>392</v>
      </c>
      <c r="G42" s="114" t="s">
        <v>412</v>
      </c>
      <c r="H42" s="114" t="s">
        <v>421</v>
      </c>
      <c r="I42" s="113">
        <v>103400</v>
      </c>
      <c r="J42" s="113">
        <v>82720</v>
      </c>
    </row>
  </sheetData>
  <phoneticPr fontId="5" type="noConversion"/>
  <conditionalFormatting sqref="B4:J42">
    <cfRule type="expression" dxfId="10" priority="1">
      <formula>AND(RIGHT($E4,2)="카드",$I4&gt;=200000)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B3:J42"/>
  <sheetViews>
    <sheetView workbookViewId="0">
      <selection activeCell="M34" sqref="M34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>
      <c r="B3" s="115" t="s">
        <v>413</v>
      </c>
      <c r="C3" s="115" t="s">
        <v>387</v>
      </c>
      <c r="D3" s="115" t="s">
        <v>388</v>
      </c>
      <c r="E3" s="115" t="s">
        <v>414</v>
      </c>
      <c r="F3" s="115" t="s">
        <v>415</v>
      </c>
      <c r="G3" s="115" t="s">
        <v>416</v>
      </c>
      <c r="H3" s="115" t="s">
        <v>417</v>
      </c>
      <c r="I3" s="115" t="s">
        <v>418</v>
      </c>
      <c r="J3" s="115" t="s">
        <v>419</v>
      </c>
    </row>
    <row r="4" spans="2:10">
      <c r="B4" s="114" t="s">
        <v>389</v>
      </c>
      <c r="C4" s="114" t="s">
        <v>390</v>
      </c>
      <c r="D4" s="114" t="s">
        <v>420</v>
      </c>
      <c r="E4" s="114" t="s">
        <v>391</v>
      </c>
      <c r="F4" s="114" t="s">
        <v>392</v>
      </c>
      <c r="G4" s="114" t="s">
        <v>412</v>
      </c>
      <c r="H4" s="114" t="s">
        <v>421</v>
      </c>
      <c r="I4" s="113">
        <v>612700</v>
      </c>
      <c r="J4" s="113">
        <v>306350</v>
      </c>
    </row>
    <row r="5" spans="2:10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13000</v>
      </c>
      <c r="J5" s="113">
        <v>0</v>
      </c>
    </row>
    <row r="6" spans="2:10">
      <c r="B6" s="114" t="s">
        <v>389</v>
      </c>
      <c r="C6" s="114" t="s">
        <v>390</v>
      </c>
      <c r="D6" s="114" t="s">
        <v>420</v>
      </c>
      <c r="E6" s="114" t="s">
        <v>393</v>
      </c>
      <c r="F6" s="114" t="s">
        <v>394</v>
      </c>
      <c r="G6" s="114" t="s">
        <v>395</v>
      </c>
      <c r="H6" s="114" t="s">
        <v>422</v>
      </c>
      <c r="I6" s="113">
        <v>46000</v>
      </c>
      <c r="J6" s="113">
        <v>0</v>
      </c>
    </row>
    <row r="7" spans="2:10">
      <c r="B7" s="114" t="s">
        <v>389</v>
      </c>
      <c r="C7" s="114" t="s">
        <v>390</v>
      </c>
      <c r="D7" s="114" t="s">
        <v>420</v>
      </c>
      <c r="E7" s="114" t="s">
        <v>396</v>
      </c>
      <c r="F7" s="114" t="s">
        <v>397</v>
      </c>
      <c r="G7" s="114" t="s">
        <v>398</v>
      </c>
      <c r="H7" s="114" t="s">
        <v>398</v>
      </c>
      <c r="I7" s="113">
        <v>3000</v>
      </c>
      <c r="J7" s="113">
        <v>0</v>
      </c>
    </row>
    <row r="8" spans="2:10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536790</v>
      </c>
      <c r="J8" s="113">
        <v>0</v>
      </c>
    </row>
    <row r="9" spans="2:10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397</v>
      </c>
      <c r="G9" s="114" t="s">
        <v>395</v>
      </c>
      <c r="H9" s="114" t="s">
        <v>422</v>
      </c>
      <c r="I9" s="113">
        <v>1738200</v>
      </c>
      <c r="J9" s="113">
        <v>0</v>
      </c>
    </row>
    <row r="10" spans="2:10">
      <c r="B10" s="114" t="s">
        <v>389</v>
      </c>
      <c r="C10" s="114" t="s">
        <v>390</v>
      </c>
      <c r="D10" s="114" t="s">
        <v>420</v>
      </c>
      <c r="E10" s="114" t="s">
        <v>393</v>
      </c>
      <c r="F10" s="114" t="s">
        <v>399</v>
      </c>
      <c r="G10" s="114" t="s">
        <v>395</v>
      </c>
      <c r="H10" s="114" t="s">
        <v>422</v>
      </c>
      <c r="I10" s="113">
        <v>23520</v>
      </c>
      <c r="J10" s="113">
        <v>0</v>
      </c>
    </row>
    <row r="11" spans="2:10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58600</v>
      </c>
      <c r="J11" s="113">
        <v>29300</v>
      </c>
    </row>
    <row r="12" spans="2:10">
      <c r="B12" s="114" t="s">
        <v>389</v>
      </c>
      <c r="C12" s="114" t="s">
        <v>390</v>
      </c>
      <c r="D12" s="114" t="s">
        <v>420</v>
      </c>
      <c r="E12" s="114" t="s">
        <v>391</v>
      </c>
      <c r="F12" s="114" t="s">
        <v>392</v>
      </c>
      <c r="G12" s="114" t="s">
        <v>400</v>
      </c>
      <c r="H12" s="114" t="s">
        <v>423</v>
      </c>
      <c r="I12" s="113">
        <v>117840</v>
      </c>
      <c r="J12" s="113">
        <v>58920</v>
      </c>
    </row>
    <row r="13" spans="2:10">
      <c r="B13" s="114" t="s">
        <v>424</v>
      </c>
      <c r="C13" s="114" t="s">
        <v>425</v>
      </c>
      <c r="D13" s="114" t="s">
        <v>426</v>
      </c>
      <c r="E13" s="114" t="s">
        <v>401</v>
      </c>
      <c r="F13" s="114" t="s">
        <v>402</v>
      </c>
      <c r="G13" s="114" t="s">
        <v>427</v>
      </c>
      <c r="H13" s="114" t="s">
        <v>398</v>
      </c>
      <c r="I13" s="113">
        <v>220000</v>
      </c>
      <c r="J13" s="113">
        <v>0</v>
      </c>
    </row>
    <row r="14" spans="2:10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44700</v>
      </c>
      <c r="J14" s="113">
        <v>35760</v>
      </c>
    </row>
    <row r="15" spans="2:10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412</v>
      </c>
      <c r="H15" s="114" t="s">
        <v>421</v>
      </c>
      <c r="I15" s="113">
        <v>88400</v>
      </c>
      <c r="J15" s="113">
        <v>70720</v>
      </c>
    </row>
    <row r="16" spans="2:10">
      <c r="B16" s="114" t="s">
        <v>424</v>
      </c>
      <c r="C16" s="114" t="s">
        <v>425</v>
      </c>
      <c r="D16" s="114" t="s">
        <v>426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107190</v>
      </c>
      <c r="J16" s="113">
        <v>85752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391</v>
      </c>
      <c r="F17" s="114" t="s">
        <v>392</v>
      </c>
      <c r="G17" s="114" t="s">
        <v>400</v>
      </c>
      <c r="H17" s="114" t="s">
        <v>423</v>
      </c>
      <c r="I17" s="113">
        <v>360600</v>
      </c>
      <c r="J17" s="113">
        <v>180300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145000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396</v>
      </c>
      <c r="F19" s="114" t="s">
        <v>397</v>
      </c>
      <c r="G19" s="114" t="s">
        <v>398</v>
      </c>
      <c r="H19" s="114" t="s">
        <v>398</v>
      </c>
      <c r="I19" s="113">
        <v>231000</v>
      </c>
      <c r="J19" s="113">
        <v>0</v>
      </c>
    </row>
    <row r="20" spans="2:10">
      <c r="B20" s="114" t="s">
        <v>403</v>
      </c>
      <c r="C20" s="114" t="s">
        <v>404</v>
      </c>
      <c r="D20" s="114" t="s">
        <v>420</v>
      </c>
      <c r="E20" s="114" t="s">
        <v>391</v>
      </c>
      <c r="F20" s="114" t="s">
        <v>392</v>
      </c>
      <c r="G20" s="114" t="s">
        <v>400</v>
      </c>
      <c r="H20" s="114" t="s">
        <v>423</v>
      </c>
      <c r="I20" s="113">
        <v>50620</v>
      </c>
      <c r="J20" s="113">
        <v>25310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46360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394</v>
      </c>
      <c r="G22" s="114" t="s">
        <v>408</v>
      </c>
      <c r="H22" s="114" t="s">
        <v>428</v>
      </c>
      <c r="I22" s="113">
        <v>143040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138660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397</v>
      </c>
      <c r="G24" s="114" t="s">
        <v>408</v>
      </c>
      <c r="H24" s="114" t="s">
        <v>428</v>
      </c>
      <c r="I24" s="113">
        <v>239250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407</v>
      </c>
      <c r="F25" s="114" t="s">
        <v>399</v>
      </c>
      <c r="G25" s="114" t="s">
        <v>408</v>
      </c>
      <c r="H25" s="114" t="s">
        <v>428</v>
      </c>
      <c r="I25" s="113">
        <v>4000</v>
      </c>
      <c r="J25" s="113">
        <v>0</v>
      </c>
    </row>
    <row r="26" spans="2:10">
      <c r="B26" s="114" t="s">
        <v>405</v>
      </c>
      <c r="C26" s="114" t="s">
        <v>406</v>
      </c>
      <c r="D26" s="114" t="s">
        <v>420</v>
      </c>
      <c r="E26" s="114" t="s">
        <v>391</v>
      </c>
      <c r="F26" s="114" t="s">
        <v>392</v>
      </c>
      <c r="G26" s="114" t="s">
        <v>400</v>
      </c>
      <c r="H26" s="114" t="s">
        <v>423</v>
      </c>
      <c r="I26" s="113">
        <v>81970</v>
      </c>
      <c r="J26" s="113">
        <v>65576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411</v>
      </c>
      <c r="H27" s="114" t="s">
        <v>429</v>
      </c>
      <c r="I27" s="113">
        <v>15000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111980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393</v>
      </c>
      <c r="F29" s="114" t="s">
        <v>394</v>
      </c>
      <c r="G29" s="114" t="s">
        <v>395</v>
      </c>
      <c r="H29" s="114" t="s">
        <v>422</v>
      </c>
      <c r="I29" s="113">
        <v>213200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110000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240000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401</v>
      </c>
      <c r="F32" s="114" t="s">
        <v>402</v>
      </c>
      <c r="G32" s="114" t="s">
        <v>427</v>
      </c>
      <c r="H32" s="114" t="s">
        <v>398</v>
      </c>
      <c r="I32" s="113">
        <v>600000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62340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396</v>
      </c>
      <c r="F34" s="114" t="s">
        <v>397</v>
      </c>
      <c r="G34" s="114" t="s">
        <v>398</v>
      </c>
      <c r="H34" s="114" t="s">
        <v>398</v>
      </c>
      <c r="I34" s="113">
        <v>213020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1925602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395</v>
      </c>
      <c r="H36" s="114" t="s">
        <v>422</v>
      </c>
      <c r="I36" s="113">
        <v>2638488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10725504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397</v>
      </c>
      <c r="G38" s="114" t="s">
        <v>411</v>
      </c>
      <c r="H38" s="114" t="s">
        <v>429</v>
      </c>
      <c r="I38" s="113">
        <v>12127516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8000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393</v>
      </c>
      <c r="F40" s="114" t="s">
        <v>399</v>
      </c>
      <c r="G40" s="114" t="s">
        <v>411</v>
      </c>
      <c r="H40" s="114" t="s">
        <v>429</v>
      </c>
      <c r="I40" s="113">
        <v>60100</v>
      </c>
      <c r="J40" s="113">
        <v>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59400</v>
      </c>
      <c r="J41" s="113">
        <v>47520</v>
      </c>
    </row>
    <row r="42" spans="2:10">
      <c r="B42" s="114" t="s">
        <v>409</v>
      </c>
      <c r="C42" s="114" t="s">
        <v>410</v>
      </c>
      <c r="D42" s="114" t="s">
        <v>420</v>
      </c>
      <c r="E42" s="114" t="s">
        <v>391</v>
      </c>
      <c r="F42" s="114" t="s">
        <v>392</v>
      </c>
      <c r="G42" s="114" t="s">
        <v>412</v>
      </c>
      <c r="H42" s="114" t="s">
        <v>421</v>
      </c>
      <c r="I42" s="113">
        <v>103400</v>
      </c>
      <c r="J42" s="113">
        <v>82720</v>
      </c>
    </row>
  </sheetData>
  <phoneticPr fontId="5" type="noConversion"/>
  <conditionalFormatting sqref="B4:J42">
    <cfRule type="expression" dxfId="23" priority="1">
      <formula>AND(RIGHT($E4,2)="카드",$I4&gt;=200000)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3:K33"/>
  <sheetViews>
    <sheetView workbookViewId="0"/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>
      <c r="B3" s="118" t="s">
        <v>430</v>
      </c>
      <c r="C3" s="118" t="s">
        <v>431</v>
      </c>
      <c r="D3" s="118" t="s">
        <v>432</v>
      </c>
      <c r="E3" s="118" t="s">
        <v>433</v>
      </c>
      <c r="F3" s="118" t="s">
        <v>434</v>
      </c>
      <c r="G3" s="118" t="s">
        <v>435</v>
      </c>
      <c r="H3" s="118" t="s">
        <v>174</v>
      </c>
      <c r="I3" s="118" t="s">
        <v>436</v>
      </c>
      <c r="J3" s="118" t="s">
        <v>437</v>
      </c>
      <c r="K3" s="118" t="s">
        <v>438</v>
      </c>
    </row>
    <row r="4" spans="2:11">
      <c r="B4" s="120" t="s">
        <v>439</v>
      </c>
      <c r="C4" s="120" t="s">
        <v>440</v>
      </c>
      <c r="D4" s="114" t="s">
        <v>441</v>
      </c>
      <c r="E4" s="114" t="s">
        <v>442</v>
      </c>
      <c r="F4" s="119">
        <v>43482</v>
      </c>
      <c r="G4" s="114">
        <v>2</v>
      </c>
      <c r="H4" s="114" t="s">
        <v>443</v>
      </c>
      <c r="I4" s="114" t="s">
        <v>444</v>
      </c>
      <c r="J4" s="116" t="s">
        <v>445</v>
      </c>
      <c r="K4" s="114" t="s">
        <v>446</v>
      </c>
    </row>
    <row r="5" spans="2:11">
      <c r="B5" s="120" t="s">
        <v>447</v>
      </c>
      <c r="C5" s="120" t="s">
        <v>448</v>
      </c>
      <c r="D5" s="114" t="s">
        <v>441</v>
      </c>
      <c r="E5" s="114" t="s">
        <v>442</v>
      </c>
      <c r="F5" s="119">
        <v>43486</v>
      </c>
      <c r="G5" s="114">
        <v>5</v>
      </c>
      <c r="H5" s="114" t="s">
        <v>449</v>
      </c>
      <c r="I5" s="114" t="s">
        <v>450</v>
      </c>
      <c r="J5" s="116" t="s">
        <v>445</v>
      </c>
      <c r="K5" s="114" t="s">
        <v>446</v>
      </c>
    </row>
    <row r="6" spans="2:11">
      <c r="B6" s="120" t="s">
        <v>451</v>
      </c>
      <c r="C6" s="120" t="s">
        <v>452</v>
      </c>
      <c r="D6" s="114" t="s">
        <v>441</v>
      </c>
      <c r="E6" s="114" t="s">
        <v>453</v>
      </c>
      <c r="F6" s="119">
        <v>43510</v>
      </c>
      <c r="G6" s="114">
        <v>4</v>
      </c>
      <c r="H6" s="114" t="s">
        <v>454</v>
      </c>
      <c r="I6" s="114" t="s">
        <v>455</v>
      </c>
      <c r="J6" s="116" t="s">
        <v>445</v>
      </c>
      <c r="K6" s="114" t="s">
        <v>446</v>
      </c>
    </row>
    <row r="7" spans="2:11">
      <c r="B7" s="120" t="s">
        <v>456</v>
      </c>
      <c r="C7" s="120" t="s">
        <v>457</v>
      </c>
      <c r="D7" s="114" t="s">
        <v>441</v>
      </c>
      <c r="E7" s="114" t="s">
        <v>442</v>
      </c>
      <c r="F7" s="119">
        <v>43536</v>
      </c>
      <c r="G7" s="114">
        <v>3</v>
      </c>
      <c r="H7" s="114" t="s">
        <v>458</v>
      </c>
      <c r="I7" s="114" t="s">
        <v>450</v>
      </c>
      <c r="J7" s="116" t="s">
        <v>445</v>
      </c>
      <c r="K7" s="114" t="s">
        <v>446</v>
      </c>
    </row>
    <row r="8" spans="2:11">
      <c r="B8" s="120" t="s">
        <v>459</v>
      </c>
      <c r="C8" s="120" t="s">
        <v>460</v>
      </c>
      <c r="D8" s="114" t="s">
        <v>441</v>
      </c>
      <c r="E8" s="114" t="s">
        <v>461</v>
      </c>
      <c r="F8" s="119">
        <v>43537</v>
      </c>
      <c r="G8" s="114">
        <v>5</v>
      </c>
      <c r="H8" s="114" t="s">
        <v>462</v>
      </c>
      <c r="I8" s="114" t="s">
        <v>455</v>
      </c>
      <c r="J8" s="116" t="s">
        <v>445</v>
      </c>
      <c r="K8" s="114" t="s">
        <v>446</v>
      </c>
    </row>
    <row r="9" spans="2:11">
      <c r="B9" s="120" t="s">
        <v>463</v>
      </c>
      <c r="C9" s="120" t="s">
        <v>464</v>
      </c>
      <c r="D9" s="114" t="s">
        <v>441</v>
      </c>
      <c r="E9" s="114" t="s">
        <v>442</v>
      </c>
      <c r="F9" s="119">
        <v>43543</v>
      </c>
      <c r="G9" s="114">
        <v>4</v>
      </c>
      <c r="H9" s="114" t="s">
        <v>465</v>
      </c>
      <c r="I9" s="114" t="s">
        <v>466</v>
      </c>
      <c r="J9" s="116" t="s">
        <v>445</v>
      </c>
      <c r="K9" s="114" t="s">
        <v>446</v>
      </c>
    </row>
    <row r="10" spans="2:11">
      <c r="B10" s="120" t="s">
        <v>467</v>
      </c>
      <c r="C10" s="120" t="s">
        <v>468</v>
      </c>
      <c r="D10" s="114" t="s">
        <v>441</v>
      </c>
      <c r="E10" s="114" t="s">
        <v>453</v>
      </c>
      <c r="F10" s="119">
        <v>43564</v>
      </c>
      <c r="G10" s="114">
        <v>2</v>
      </c>
      <c r="H10" s="114" t="s">
        <v>469</v>
      </c>
      <c r="I10" s="114" t="s">
        <v>444</v>
      </c>
      <c r="J10" s="116" t="s">
        <v>445</v>
      </c>
      <c r="K10" s="114" t="s">
        <v>446</v>
      </c>
    </row>
    <row r="11" spans="2:11">
      <c r="B11" s="120" t="s">
        <v>470</v>
      </c>
      <c r="C11" s="120" t="s">
        <v>471</v>
      </c>
      <c r="D11" s="114" t="s">
        <v>441</v>
      </c>
      <c r="E11" s="114" t="s">
        <v>472</v>
      </c>
      <c r="F11" s="119">
        <v>43571</v>
      </c>
      <c r="G11" s="114">
        <v>3</v>
      </c>
      <c r="H11" s="114" t="s">
        <v>473</v>
      </c>
      <c r="I11" s="114" t="s">
        <v>455</v>
      </c>
      <c r="J11" s="116" t="s">
        <v>445</v>
      </c>
      <c r="K11" s="114" t="s">
        <v>446</v>
      </c>
    </row>
    <row r="12" spans="2:11">
      <c r="B12" s="120" t="s">
        <v>474</v>
      </c>
      <c r="C12" s="120" t="s">
        <v>452</v>
      </c>
      <c r="D12" s="114" t="s">
        <v>475</v>
      </c>
      <c r="E12" s="114" t="s">
        <v>476</v>
      </c>
      <c r="F12" s="119">
        <v>43572</v>
      </c>
      <c r="G12" s="114">
        <v>4</v>
      </c>
      <c r="H12" s="114" t="s">
        <v>454</v>
      </c>
      <c r="I12" s="114" t="s">
        <v>455</v>
      </c>
      <c r="J12" s="116" t="s">
        <v>477</v>
      </c>
      <c r="K12" s="114" t="s">
        <v>478</v>
      </c>
    </row>
    <row r="13" spans="2:11">
      <c r="B13" s="120" t="s">
        <v>479</v>
      </c>
      <c r="C13" s="120" t="s">
        <v>448</v>
      </c>
      <c r="D13" s="114" t="s">
        <v>475</v>
      </c>
      <c r="E13" s="114" t="s">
        <v>461</v>
      </c>
      <c r="F13" s="119">
        <v>43599</v>
      </c>
      <c r="G13" s="114">
        <v>3</v>
      </c>
      <c r="H13" s="114" t="s">
        <v>449</v>
      </c>
      <c r="I13" s="114" t="s">
        <v>450</v>
      </c>
      <c r="J13" s="116" t="s">
        <v>477</v>
      </c>
      <c r="K13" s="114" t="s">
        <v>478</v>
      </c>
    </row>
    <row r="14" spans="2:11">
      <c r="B14" s="120" t="s">
        <v>480</v>
      </c>
      <c r="C14" s="120" t="s">
        <v>448</v>
      </c>
      <c r="D14" s="114" t="s">
        <v>475</v>
      </c>
      <c r="E14" s="114" t="s">
        <v>453</v>
      </c>
      <c r="F14" s="119">
        <v>43606</v>
      </c>
      <c r="G14" s="114">
        <v>2</v>
      </c>
      <c r="H14" s="114" t="s">
        <v>449</v>
      </c>
      <c r="I14" s="114" t="s">
        <v>450</v>
      </c>
      <c r="J14" s="116" t="s">
        <v>477</v>
      </c>
      <c r="K14" s="114" t="s">
        <v>478</v>
      </c>
    </row>
    <row r="15" spans="2:11">
      <c r="B15" s="120" t="s">
        <v>481</v>
      </c>
      <c r="C15" s="120" t="s">
        <v>440</v>
      </c>
      <c r="D15" s="114" t="s">
        <v>475</v>
      </c>
      <c r="E15" s="114" t="s">
        <v>472</v>
      </c>
      <c r="F15" s="119">
        <v>43607</v>
      </c>
      <c r="G15" s="114">
        <v>5</v>
      </c>
      <c r="H15" s="114" t="s">
        <v>443</v>
      </c>
      <c r="I15" s="114" t="s">
        <v>444</v>
      </c>
      <c r="J15" s="116" t="s">
        <v>477</v>
      </c>
      <c r="K15" s="114" t="s">
        <v>478</v>
      </c>
    </row>
    <row r="16" spans="2:11">
      <c r="B16" s="120" t="s">
        <v>482</v>
      </c>
      <c r="C16" s="120" t="s">
        <v>460</v>
      </c>
      <c r="D16" s="114" t="s">
        <v>483</v>
      </c>
      <c r="E16" s="114" t="s">
        <v>476</v>
      </c>
      <c r="F16" s="119">
        <v>43627</v>
      </c>
      <c r="G16" s="114">
        <v>4</v>
      </c>
      <c r="H16" s="114" t="s">
        <v>462</v>
      </c>
      <c r="I16" s="114" t="s">
        <v>455</v>
      </c>
      <c r="J16" s="116" t="s">
        <v>484</v>
      </c>
      <c r="K16" s="114" t="s">
        <v>485</v>
      </c>
    </row>
    <row r="17" spans="2:11">
      <c r="B17" s="120" t="s">
        <v>486</v>
      </c>
      <c r="C17" s="120" t="s">
        <v>464</v>
      </c>
      <c r="D17" s="114" t="s">
        <v>483</v>
      </c>
      <c r="E17" s="114" t="s">
        <v>461</v>
      </c>
      <c r="F17" s="119">
        <v>43634</v>
      </c>
      <c r="G17" s="114">
        <v>3</v>
      </c>
      <c r="H17" s="114" t="s">
        <v>465</v>
      </c>
      <c r="I17" s="114" t="s">
        <v>466</v>
      </c>
      <c r="J17" s="116" t="s">
        <v>484</v>
      </c>
      <c r="K17" s="114" t="s">
        <v>485</v>
      </c>
    </row>
    <row r="18" spans="2:11">
      <c r="B18" s="120" t="s">
        <v>487</v>
      </c>
      <c r="C18" s="120" t="s">
        <v>464</v>
      </c>
      <c r="D18" s="114" t="s">
        <v>483</v>
      </c>
      <c r="E18" s="114" t="s">
        <v>488</v>
      </c>
      <c r="F18" s="119">
        <v>43641</v>
      </c>
      <c r="G18" s="114">
        <v>2</v>
      </c>
      <c r="H18" s="114" t="s">
        <v>465</v>
      </c>
      <c r="I18" s="114" t="s">
        <v>466</v>
      </c>
      <c r="J18" s="116" t="s">
        <v>484</v>
      </c>
      <c r="K18" s="114" t="s">
        <v>485</v>
      </c>
    </row>
    <row r="19" spans="2:11">
      <c r="B19" s="120" t="s">
        <v>489</v>
      </c>
      <c r="C19" s="120" t="s">
        <v>471</v>
      </c>
      <c r="D19" s="114" t="s">
        <v>483</v>
      </c>
      <c r="E19" s="114" t="s">
        <v>476</v>
      </c>
      <c r="F19" s="119">
        <v>43655</v>
      </c>
      <c r="G19" s="114">
        <v>5</v>
      </c>
      <c r="H19" s="114" t="s">
        <v>473</v>
      </c>
      <c r="I19" s="114" t="s">
        <v>455</v>
      </c>
      <c r="J19" s="116" t="s">
        <v>484</v>
      </c>
      <c r="K19" s="114" t="s">
        <v>485</v>
      </c>
    </row>
    <row r="20" spans="2:11">
      <c r="B20" s="120" t="s">
        <v>490</v>
      </c>
      <c r="C20" s="120" t="s">
        <v>491</v>
      </c>
      <c r="D20" s="114" t="s">
        <v>483</v>
      </c>
      <c r="E20" s="114" t="s">
        <v>492</v>
      </c>
      <c r="F20" s="119">
        <v>43662</v>
      </c>
      <c r="G20" s="114">
        <v>4</v>
      </c>
      <c r="H20" s="114" t="s">
        <v>493</v>
      </c>
      <c r="I20" s="114" t="s">
        <v>466</v>
      </c>
      <c r="J20" s="116" t="s">
        <v>484</v>
      </c>
      <c r="K20" s="114" t="s">
        <v>485</v>
      </c>
    </row>
    <row r="21" spans="2:11">
      <c r="B21" s="120" t="s">
        <v>494</v>
      </c>
      <c r="C21" s="120" t="s">
        <v>495</v>
      </c>
      <c r="D21" s="114" t="s">
        <v>483</v>
      </c>
      <c r="E21" s="114" t="s">
        <v>476</v>
      </c>
      <c r="F21" s="119">
        <v>43663</v>
      </c>
      <c r="G21" s="114">
        <v>3</v>
      </c>
      <c r="H21" s="114" t="s">
        <v>496</v>
      </c>
      <c r="I21" s="114" t="s">
        <v>444</v>
      </c>
      <c r="J21" s="116" t="s">
        <v>484</v>
      </c>
      <c r="K21" s="114" t="s">
        <v>485</v>
      </c>
    </row>
    <row r="22" spans="2:11">
      <c r="B22" s="120" t="s">
        <v>497</v>
      </c>
      <c r="C22" s="120" t="s">
        <v>452</v>
      </c>
      <c r="D22" s="114" t="s">
        <v>483</v>
      </c>
      <c r="E22" s="114" t="s">
        <v>453</v>
      </c>
      <c r="F22" s="119">
        <v>43690</v>
      </c>
      <c r="G22" s="114">
        <v>4</v>
      </c>
      <c r="H22" s="114" t="s">
        <v>454</v>
      </c>
      <c r="I22" s="114" t="s">
        <v>455</v>
      </c>
      <c r="J22" s="116" t="s">
        <v>484</v>
      </c>
      <c r="K22" s="114" t="s">
        <v>485</v>
      </c>
    </row>
    <row r="23" spans="2:11">
      <c r="B23" s="120" t="s">
        <v>498</v>
      </c>
      <c r="C23" s="120" t="s">
        <v>448</v>
      </c>
      <c r="D23" s="114" t="s">
        <v>483</v>
      </c>
      <c r="E23" s="114" t="s">
        <v>472</v>
      </c>
      <c r="F23" s="119">
        <v>43718</v>
      </c>
      <c r="G23" s="114">
        <v>3</v>
      </c>
      <c r="H23" s="114" t="s">
        <v>449</v>
      </c>
      <c r="I23" s="114" t="s">
        <v>450</v>
      </c>
      <c r="J23" s="116" t="s">
        <v>484</v>
      </c>
      <c r="K23" s="114" t="s">
        <v>485</v>
      </c>
    </row>
    <row r="24" spans="2:11">
      <c r="B24" s="120" t="s">
        <v>499</v>
      </c>
      <c r="C24" s="120" t="s">
        <v>452</v>
      </c>
      <c r="D24" s="114" t="s">
        <v>500</v>
      </c>
      <c r="E24" s="114" t="s">
        <v>501</v>
      </c>
      <c r="F24" s="119">
        <v>43753</v>
      </c>
      <c r="G24" s="114">
        <v>2</v>
      </c>
      <c r="H24" s="114" t="s">
        <v>454</v>
      </c>
      <c r="I24" s="114" t="s">
        <v>455</v>
      </c>
      <c r="J24" s="116" t="s">
        <v>502</v>
      </c>
      <c r="K24" s="114" t="s">
        <v>503</v>
      </c>
    </row>
    <row r="25" spans="2:11">
      <c r="B25" s="120" t="s">
        <v>504</v>
      </c>
      <c r="C25" s="120" t="s">
        <v>457</v>
      </c>
      <c r="D25" s="114" t="s">
        <v>500</v>
      </c>
      <c r="E25" s="114" t="s">
        <v>501</v>
      </c>
      <c r="F25" s="119">
        <v>43760</v>
      </c>
      <c r="G25" s="114">
        <v>4</v>
      </c>
      <c r="H25" s="114" t="s">
        <v>458</v>
      </c>
      <c r="I25" s="114" t="s">
        <v>450</v>
      </c>
      <c r="J25" s="116" t="s">
        <v>502</v>
      </c>
      <c r="K25" s="114" t="s">
        <v>503</v>
      </c>
    </row>
    <row r="26" spans="2:11">
      <c r="B26" s="120" t="s">
        <v>505</v>
      </c>
      <c r="C26" s="120" t="s">
        <v>440</v>
      </c>
      <c r="D26" s="114" t="s">
        <v>500</v>
      </c>
      <c r="E26" s="114" t="s">
        <v>506</v>
      </c>
      <c r="F26" s="119">
        <v>43767</v>
      </c>
      <c r="G26" s="114">
        <v>3</v>
      </c>
      <c r="H26" s="114" t="s">
        <v>443</v>
      </c>
      <c r="I26" s="114" t="s">
        <v>444</v>
      </c>
      <c r="J26" s="116" t="s">
        <v>502</v>
      </c>
      <c r="K26" s="114" t="s">
        <v>503</v>
      </c>
    </row>
    <row r="27" spans="2:11">
      <c r="B27" s="120" t="s">
        <v>507</v>
      </c>
      <c r="C27" s="120" t="s">
        <v>464</v>
      </c>
      <c r="D27" s="114" t="s">
        <v>500</v>
      </c>
      <c r="E27" s="114" t="s">
        <v>506</v>
      </c>
      <c r="F27" s="119">
        <v>43781</v>
      </c>
      <c r="G27" s="114">
        <v>5</v>
      </c>
      <c r="H27" s="114" t="s">
        <v>465</v>
      </c>
      <c r="I27" s="114" t="s">
        <v>466</v>
      </c>
      <c r="J27" s="116" t="s">
        <v>502</v>
      </c>
      <c r="K27" s="114" t="s">
        <v>503</v>
      </c>
    </row>
    <row r="28" spans="2:11">
      <c r="B28" s="120" t="s">
        <v>508</v>
      </c>
      <c r="C28" s="120" t="s">
        <v>468</v>
      </c>
      <c r="D28" s="114" t="s">
        <v>509</v>
      </c>
      <c r="E28" s="114" t="s">
        <v>501</v>
      </c>
      <c r="F28" s="119">
        <v>43819</v>
      </c>
      <c r="G28" s="114">
        <v>4</v>
      </c>
      <c r="H28" s="114" t="s">
        <v>469</v>
      </c>
      <c r="I28" s="114" t="s">
        <v>444</v>
      </c>
      <c r="J28" s="116" t="s">
        <v>510</v>
      </c>
      <c r="K28" s="114" t="s">
        <v>511</v>
      </c>
    </row>
    <row r="29" spans="2:11">
      <c r="B29" s="120" t="s">
        <v>512</v>
      </c>
      <c r="C29" s="120" t="s">
        <v>471</v>
      </c>
      <c r="D29" s="114" t="s">
        <v>509</v>
      </c>
      <c r="E29" s="114" t="s">
        <v>506</v>
      </c>
      <c r="F29" s="119">
        <v>43809</v>
      </c>
      <c r="G29" s="114">
        <v>3</v>
      </c>
      <c r="H29" s="114" t="s">
        <v>473</v>
      </c>
      <c r="I29" s="114" t="s">
        <v>455</v>
      </c>
      <c r="J29" s="116" t="s">
        <v>510</v>
      </c>
      <c r="K29" s="114" t="s">
        <v>511</v>
      </c>
    </row>
    <row r="30" spans="2:11">
      <c r="B30" s="120" t="s">
        <v>513</v>
      </c>
      <c r="C30" s="120" t="s">
        <v>448</v>
      </c>
      <c r="D30" s="114" t="s">
        <v>509</v>
      </c>
      <c r="E30" s="114" t="s">
        <v>506</v>
      </c>
      <c r="F30" s="119">
        <v>43816</v>
      </c>
      <c r="G30" s="114">
        <v>2</v>
      </c>
      <c r="H30" s="114" t="s">
        <v>449</v>
      </c>
      <c r="I30" s="114" t="s">
        <v>450</v>
      </c>
      <c r="J30" s="116" t="s">
        <v>510</v>
      </c>
      <c r="K30" s="114" t="s">
        <v>511</v>
      </c>
    </row>
    <row r="31" spans="2:11">
      <c r="B31" s="120" t="s">
        <v>514</v>
      </c>
      <c r="C31" s="120" t="s">
        <v>452</v>
      </c>
      <c r="D31" s="114" t="s">
        <v>509</v>
      </c>
      <c r="E31" s="114" t="s">
        <v>501</v>
      </c>
      <c r="F31" s="119">
        <v>43817</v>
      </c>
      <c r="G31" s="114">
        <v>4</v>
      </c>
      <c r="H31" s="114" t="s">
        <v>454</v>
      </c>
      <c r="I31" s="114" t="s">
        <v>455</v>
      </c>
      <c r="J31" s="116" t="s">
        <v>510</v>
      </c>
      <c r="K31" s="114" t="s">
        <v>511</v>
      </c>
    </row>
    <row r="32" spans="2:11">
      <c r="B32" s="120" t="s">
        <v>515</v>
      </c>
      <c r="C32" s="120" t="s">
        <v>516</v>
      </c>
      <c r="D32" s="114" t="s">
        <v>509</v>
      </c>
      <c r="E32" s="114" t="s">
        <v>501</v>
      </c>
      <c r="F32" s="119">
        <v>43823</v>
      </c>
      <c r="G32" s="114">
        <v>3</v>
      </c>
      <c r="H32" s="114" t="s">
        <v>517</v>
      </c>
      <c r="I32" s="114" t="s">
        <v>450</v>
      </c>
      <c r="J32" s="116" t="s">
        <v>510</v>
      </c>
      <c r="K32" s="114" t="s">
        <v>511</v>
      </c>
    </row>
    <row r="33" spans="2:11">
      <c r="B33" s="120" t="s">
        <v>518</v>
      </c>
      <c r="C33" s="120" t="s">
        <v>464</v>
      </c>
      <c r="D33" s="114" t="s">
        <v>509</v>
      </c>
      <c r="E33" s="114" t="s">
        <v>506</v>
      </c>
      <c r="F33" s="119">
        <v>43824</v>
      </c>
      <c r="G33" s="114">
        <v>2</v>
      </c>
      <c r="H33" s="114" t="s">
        <v>465</v>
      </c>
      <c r="I33" s="114" t="s">
        <v>466</v>
      </c>
      <c r="J33" s="116" t="s">
        <v>510</v>
      </c>
      <c r="K33" s="114" t="s">
        <v>511</v>
      </c>
    </row>
  </sheetData>
  <phoneticPr fontId="5" type="noConversion"/>
  <conditionalFormatting sqref="B4:K33">
    <cfRule type="expression" dxfId="8" priority="1">
      <formula>OR(WEEKDAY($F4)=5,WEEKDAY($F4)=7)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B3:K33"/>
  <sheetViews>
    <sheetView topLeftCell="B1" workbookViewId="0">
      <selection activeCell="M34" sqref="M34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>
      <c r="B3" s="118" t="s">
        <v>430</v>
      </c>
      <c r="C3" s="118" t="s">
        <v>431</v>
      </c>
      <c r="D3" s="118" t="s">
        <v>432</v>
      </c>
      <c r="E3" s="118" t="s">
        <v>433</v>
      </c>
      <c r="F3" s="118" t="s">
        <v>434</v>
      </c>
      <c r="G3" s="118" t="s">
        <v>435</v>
      </c>
      <c r="H3" s="118" t="s">
        <v>174</v>
      </c>
      <c r="I3" s="118" t="s">
        <v>436</v>
      </c>
      <c r="J3" s="118" t="s">
        <v>437</v>
      </c>
      <c r="K3" s="118" t="s">
        <v>438</v>
      </c>
    </row>
    <row r="4" spans="2:11">
      <c r="B4" s="120" t="s">
        <v>439</v>
      </c>
      <c r="C4" s="120" t="s">
        <v>440</v>
      </c>
      <c r="D4" s="114" t="s">
        <v>441</v>
      </c>
      <c r="E4" s="114" t="s">
        <v>442</v>
      </c>
      <c r="F4" s="119">
        <v>43482</v>
      </c>
      <c r="G4" s="114">
        <v>2</v>
      </c>
      <c r="H4" s="114" t="s">
        <v>443</v>
      </c>
      <c r="I4" s="114" t="s">
        <v>444</v>
      </c>
      <c r="J4" s="116" t="s">
        <v>445</v>
      </c>
      <c r="K4" s="114" t="s">
        <v>446</v>
      </c>
    </row>
    <row r="5" spans="2:11">
      <c r="B5" s="120" t="s">
        <v>447</v>
      </c>
      <c r="C5" s="120" t="s">
        <v>448</v>
      </c>
      <c r="D5" s="114" t="s">
        <v>441</v>
      </c>
      <c r="E5" s="114" t="s">
        <v>442</v>
      </c>
      <c r="F5" s="119">
        <v>43486</v>
      </c>
      <c r="G5" s="114">
        <v>5</v>
      </c>
      <c r="H5" s="114" t="s">
        <v>449</v>
      </c>
      <c r="I5" s="114" t="s">
        <v>450</v>
      </c>
      <c r="J5" s="116" t="s">
        <v>445</v>
      </c>
      <c r="K5" s="114" t="s">
        <v>446</v>
      </c>
    </row>
    <row r="6" spans="2:11">
      <c r="B6" s="120" t="s">
        <v>451</v>
      </c>
      <c r="C6" s="120" t="s">
        <v>452</v>
      </c>
      <c r="D6" s="114" t="s">
        <v>441</v>
      </c>
      <c r="E6" s="114" t="s">
        <v>453</v>
      </c>
      <c r="F6" s="119">
        <v>43510</v>
      </c>
      <c r="G6" s="114">
        <v>4</v>
      </c>
      <c r="H6" s="114" t="s">
        <v>454</v>
      </c>
      <c r="I6" s="114" t="s">
        <v>455</v>
      </c>
      <c r="J6" s="116" t="s">
        <v>445</v>
      </c>
      <c r="K6" s="114" t="s">
        <v>446</v>
      </c>
    </row>
    <row r="7" spans="2:11">
      <c r="B7" s="120" t="s">
        <v>456</v>
      </c>
      <c r="C7" s="120" t="s">
        <v>457</v>
      </c>
      <c r="D7" s="114" t="s">
        <v>441</v>
      </c>
      <c r="E7" s="114" t="s">
        <v>442</v>
      </c>
      <c r="F7" s="119">
        <v>43536</v>
      </c>
      <c r="G7" s="114">
        <v>3</v>
      </c>
      <c r="H7" s="114" t="s">
        <v>458</v>
      </c>
      <c r="I7" s="114" t="s">
        <v>450</v>
      </c>
      <c r="J7" s="116" t="s">
        <v>445</v>
      </c>
      <c r="K7" s="114" t="s">
        <v>446</v>
      </c>
    </row>
    <row r="8" spans="2:11">
      <c r="B8" s="120" t="s">
        <v>459</v>
      </c>
      <c r="C8" s="120" t="s">
        <v>460</v>
      </c>
      <c r="D8" s="114" t="s">
        <v>441</v>
      </c>
      <c r="E8" s="114" t="s">
        <v>461</v>
      </c>
      <c r="F8" s="119">
        <v>43537</v>
      </c>
      <c r="G8" s="114">
        <v>5</v>
      </c>
      <c r="H8" s="114" t="s">
        <v>462</v>
      </c>
      <c r="I8" s="114" t="s">
        <v>455</v>
      </c>
      <c r="J8" s="116" t="s">
        <v>445</v>
      </c>
      <c r="K8" s="114" t="s">
        <v>446</v>
      </c>
    </row>
    <row r="9" spans="2:11">
      <c r="B9" s="120" t="s">
        <v>463</v>
      </c>
      <c r="C9" s="120" t="s">
        <v>464</v>
      </c>
      <c r="D9" s="114" t="s">
        <v>441</v>
      </c>
      <c r="E9" s="114" t="s">
        <v>442</v>
      </c>
      <c r="F9" s="119">
        <v>43543</v>
      </c>
      <c r="G9" s="114">
        <v>4</v>
      </c>
      <c r="H9" s="114" t="s">
        <v>465</v>
      </c>
      <c r="I9" s="114" t="s">
        <v>466</v>
      </c>
      <c r="J9" s="116" t="s">
        <v>445</v>
      </c>
      <c r="K9" s="114" t="s">
        <v>446</v>
      </c>
    </row>
    <row r="10" spans="2:11">
      <c r="B10" s="120" t="s">
        <v>467</v>
      </c>
      <c r="C10" s="120" t="s">
        <v>468</v>
      </c>
      <c r="D10" s="114" t="s">
        <v>441</v>
      </c>
      <c r="E10" s="114" t="s">
        <v>453</v>
      </c>
      <c r="F10" s="119">
        <v>43564</v>
      </c>
      <c r="G10" s="114">
        <v>2</v>
      </c>
      <c r="H10" s="114" t="s">
        <v>469</v>
      </c>
      <c r="I10" s="114" t="s">
        <v>444</v>
      </c>
      <c r="J10" s="116" t="s">
        <v>445</v>
      </c>
      <c r="K10" s="114" t="s">
        <v>446</v>
      </c>
    </row>
    <row r="11" spans="2:11">
      <c r="B11" s="120" t="s">
        <v>470</v>
      </c>
      <c r="C11" s="120" t="s">
        <v>471</v>
      </c>
      <c r="D11" s="114" t="s">
        <v>441</v>
      </c>
      <c r="E11" s="114" t="s">
        <v>472</v>
      </c>
      <c r="F11" s="119">
        <v>43571</v>
      </c>
      <c r="G11" s="114">
        <v>3</v>
      </c>
      <c r="H11" s="114" t="s">
        <v>473</v>
      </c>
      <c r="I11" s="114" t="s">
        <v>455</v>
      </c>
      <c r="J11" s="116" t="s">
        <v>445</v>
      </c>
      <c r="K11" s="114" t="s">
        <v>446</v>
      </c>
    </row>
    <row r="12" spans="2:11">
      <c r="B12" s="120" t="s">
        <v>474</v>
      </c>
      <c r="C12" s="120" t="s">
        <v>452</v>
      </c>
      <c r="D12" s="114" t="s">
        <v>475</v>
      </c>
      <c r="E12" s="114" t="s">
        <v>476</v>
      </c>
      <c r="F12" s="119">
        <v>43572</v>
      </c>
      <c r="G12" s="114">
        <v>4</v>
      </c>
      <c r="H12" s="114" t="s">
        <v>454</v>
      </c>
      <c r="I12" s="114" t="s">
        <v>455</v>
      </c>
      <c r="J12" s="116" t="s">
        <v>477</v>
      </c>
      <c r="K12" s="114" t="s">
        <v>478</v>
      </c>
    </row>
    <row r="13" spans="2:11">
      <c r="B13" s="120" t="s">
        <v>479</v>
      </c>
      <c r="C13" s="120" t="s">
        <v>448</v>
      </c>
      <c r="D13" s="114" t="s">
        <v>475</v>
      </c>
      <c r="E13" s="114" t="s">
        <v>461</v>
      </c>
      <c r="F13" s="119">
        <v>43599</v>
      </c>
      <c r="G13" s="114">
        <v>3</v>
      </c>
      <c r="H13" s="114" t="s">
        <v>449</v>
      </c>
      <c r="I13" s="114" t="s">
        <v>450</v>
      </c>
      <c r="J13" s="116" t="s">
        <v>477</v>
      </c>
      <c r="K13" s="114" t="s">
        <v>478</v>
      </c>
    </row>
    <row r="14" spans="2:11">
      <c r="B14" s="120" t="s">
        <v>480</v>
      </c>
      <c r="C14" s="120" t="s">
        <v>448</v>
      </c>
      <c r="D14" s="114" t="s">
        <v>475</v>
      </c>
      <c r="E14" s="114" t="s">
        <v>453</v>
      </c>
      <c r="F14" s="119">
        <v>43606</v>
      </c>
      <c r="G14" s="114">
        <v>2</v>
      </c>
      <c r="H14" s="114" t="s">
        <v>449</v>
      </c>
      <c r="I14" s="114" t="s">
        <v>450</v>
      </c>
      <c r="J14" s="116" t="s">
        <v>477</v>
      </c>
      <c r="K14" s="114" t="s">
        <v>478</v>
      </c>
    </row>
    <row r="15" spans="2:11">
      <c r="B15" s="120" t="s">
        <v>481</v>
      </c>
      <c r="C15" s="120" t="s">
        <v>440</v>
      </c>
      <c r="D15" s="114" t="s">
        <v>475</v>
      </c>
      <c r="E15" s="114" t="s">
        <v>472</v>
      </c>
      <c r="F15" s="119">
        <v>43607</v>
      </c>
      <c r="G15" s="114">
        <v>5</v>
      </c>
      <c r="H15" s="114" t="s">
        <v>443</v>
      </c>
      <c r="I15" s="114" t="s">
        <v>444</v>
      </c>
      <c r="J15" s="116" t="s">
        <v>477</v>
      </c>
      <c r="K15" s="114" t="s">
        <v>478</v>
      </c>
    </row>
    <row r="16" spans="2:11">
      <c r="B16" s="120" t="s">
        <v>482</v>
      </c>
      <c r="C16" s="120" t="s">
        <v>460</v>
      </c>
      <c r="D16" s="114" t="s">
        <v>483</v>
      </c>
      <c r="E16" s="114" t="s">
        <v>476</v>
      </c>
      <c r="F16" s="119">
        <v>43627</v>
      </c>
      <c r="G16" s="114">
        <v>4</v>
      </c>
      <c r="H16" s="114" t="s">
        <v>462</v>
      </c>
      <c r="I16" s="114" t="s">
        <v>455</v>
      </c>
      <c r="J16" s="116" t="s">
        <v>484</v>
      </c>
      <c r="K16" s="114" t="s">
        <v>485</v>
      </c>
    </row>
    <row r="17" spans="2:11">
      <c r="B17" s="120" t="s">
        <v>486</v>
      </c>
      <c r="C17" s="120" t="s">
        <v>464</v>
      </c>
      <c r="D17" s="114" t="s">
        <v>483</v>
      </c>
      <c r="E17" s="114" t="s">
        <v>461</v>
      </c>
      <c r="F17" s="119">
        <v>43634</v>
      </c>
      <c r="G17" s="114">
        <v>3</v>
      </c>
      <c r="H17" s="114" t="s">
        <v>465</v>
      </c>
      <c r="I17" s="114" t="s">
        <v>466</v>
      </c>
      <c r="J17" s="116" t="s">
        <v>484</v>
      </c>
      <c r="K17" s="114" t="s">
        <v>485</v>
      </c>
    </row>
    <row r="18" spans="2:11">
      <c r="B18" s="120" t="s">
        <v>487</v>
      </c>
      <c r="C18" s="120" t="s">
        <v>464</v>
      </c>
      <c r="D18" s="114" t="s">
        <v>483</v>
      </c>
      <c r="E18" s="114" t="s">
        <v>488</v>
      </c>
      <c r="F18" s="119">
        <v>43641</v>
      </c>
      <c r="G18" s="114">
        <v>2</v>
      </c>
      <c r="H18" s="114" t="s">
        <v>465</v>
      </c>
      <c r="I18" s="114" t="s">
        <v>466</v>
      </c>
      <c r="J18" s="116" t="s">
        <v>484</v>
      </c>
      <c r="K18" s="114" t="s">
        <v>485</v>
      </c>
    </row>
    <row r="19" spans="2:11">
      <c r="B19" s="120" t="s">
        <v>489</v>
      </c>
      <c r="C19" s="120" t="s">
        <v>471</v>
      </c>
      <c r="D19" s="114" t="s">
        <v>483</v>
      </c>
      <c r="E19" s="114" t="s">
        <v>476</v>
      </c>
      <c r="F19" s="119">
        <v>43655</v>
      </c>
      <c r="G19" s="114">
        <v>5</v>
      </c>
      <c r="H19" s="114" t="s">
        <v>473</v>
      </c>
      <c r="I19" s="114" t="s">
        <v>455</v>
      </c>
      <c r="J19" s="116" t="s">
        <v>484</v>
      </c>
      <c r="K19" s="114" t="s">
        <v>485</v>
      </c>
    </row>
    <row r="20" spans="2:11">
      <c r="B20" s="120" t="s">
        <v>490</v>
      </c>
      <c r="C20" s="120" t="s">
        <v>491</v>
      </c>
      <c r="D20" s="114" t="s">
        <v>483</v>
      </c>
      <c r="E20" s="114" t="s">
        <v>492</v>
      </c>
      <c r="F20" s="119">
        <v>43662</v>
      </c>
      <c r="G20" s="114">
        <v>4</v>
      </c>
      <c r="H20" s="114" t="s">
        <v>493</v>
      </c>
      <c r="I20" s="114" t="s">
        <v>466</v>
      </c>
      <c r="J20" s="116" t="s">
        <v>484</v>
      </c>
      <c r="K20" s="114" t="s">
        <v>485</v>
      </c>
    </row>
    <row r="21" spans="2:11">
      <c r="B21" s="120" t="s">
        <v>494</v>
      </c>
      <c r="C21" s="120" t="s">
        <v>495</v>
      </c>
      <c r="D21" s="114" t="s">
        <v>483</v>
      </c>
      <c r="E21" s="114" t="s">
        <v>476</v>
      </c>
      <c r="F21" s="119">
        <v>43663</v>
      </c>
      <c r="G21" s="114">
        <v>3</v>
      </c>
      <c r="H21" s="114" t="s">
        <v>496</v>
      </c>
      <c r="I21" s="114" t="s">
        <v>444</v>
      </c>
      <c r="J21" s="116" t="s">
        <v>484</v>
      </c>
      <c r="K21" s="114" t="s">
        <v>485</v>
      </c>
    </row>
    <row r="22" spans="2:11">
      <c r="B22" s="120" t="s">
        <v>497</v>
      </c>
      <c r="C22" s="120" t="s">
        <v>452</v>
      </c>
      <c r="D22" s="114" t="s">
        <v>483</v>
      </c>
      <c r="E22" s="114" t="s">
        <v>453</v>
      </c>
      <c r="F22" s="119">
        <v>43690</v>
      </c>
      <c r="G22" s="114">
        <v>4</v>
      </c>
      <c r="H22" s="114" t="s">
        <v>454</v>
      </c>
      <c r="I22" s="114" t="s">
        <v>455</v>
      </c>
      <c r="J22" s="116" t="s">
        <v>484</v>
      </c>
      <c r="K22" s="114" t="s">
        <v>485</v>
      </c>
    </row>
    <row r="23" spans="2:11">
      <c r="B23" s="120" t="s">
        <v>498</v>
      </c>
      <c r="C23" s="120" t="s">
        <v>448</v>
      </c>
      <c r="D23" s="114" t="s">
        <v>483</v>
      </c>
      <c r="E23" s="114" t="s">
        <v>472</v>
      </c>
      <c r="F23" s="119">
        <v>43718</v>
      </c>
      <c r="G23" s="114">
        <v>3</v>
      </c>
      <c r="H23" s="114" t="s">
        <v>449</v>
      </c>
      <c r="I23" s="114" t="s">
        <v>450</v>
      </c>
      <c r="J23" s="116" t="s">
        <v>484</v>
      </c>
      <c r="K23" s="114" t="s">
        <v>485</v>
      </c>
    </row>
    <row r="24" spans="2:11">
      <c r="B24" s="120" t="s">
        <v>499</v>
      </c>
      <c r="C24" s="120" t="s">
        <v>452</v>
      </c>
      <c r="D24" s="114" t="s">
        <v>500</v>
      </c>
      <c r="E24" s="114" t="s">
        <v>501</v>
      </c>
      <c r="F24" s="119">
        <v>43753</v>
      </c>
      <c r="G24" s="114">
        <v>2</v>
      </c>
      <c r="H24" s="114" t="s">
        <v>454</v>
      </c>
      <c r="I24" s="114" t="s">
        <v>455</v>
      </c>
      <c r="J24" s="116" t="s">
        <v>502</v>
      </c>
      <c r="K24" s="114" t="s">
        <v>503</v>
      </c>
    </row>
    <row r="25" spans="2:11">
      <c r="B25" s="120" t="s">
        <v>504</v>
      </c>
      <c r="C25" s="120" t="s">
        <v>457</v>
      </c>
      <c r="D25" s="114" t="s">
        <v>500</v>
      </c>
      <c r="E25" s="114" t="s">
        <v>501</v>
      </c>
      <c r="F25" s="119">
        <v>43760</v>
      </c>
      <c r="G25" s="114">
        <v>4</v>
      </c>
      <c r="H25" s="114" t="s">
        <v>458</v>
      </c>
      <c r="I25" s="114" t="s">
        <v>450</v>
      </c>
      <c r="J25" s="116" t="s">
        <v>502</v>
      </c>
      <c r="K25" s="114" t="s">
        <v>503</v>
      </c>
    </row>
    <row r="26" spans="2:11">
      <c r="B26" s="120" t="s">
        <v>505</v>
      </c>
      <c r="C26" s="120" t="s">
        <v>440</v>
      </c>
      <c r="D26" s="114" t="s">
        <v>500</v>
      </c>
      <c r="E26" s="114" t="s">
        <v>506</v>
      </c>
      <c r="F26" s="119">
        <v>43767</v>
      </c>
      <c r="G26" s="114">
        <v>3</v>
      </c>
      <c r="H26" s="114" t="s">
        <v>443</v>
      </c>
      <c r="I26" s="114" t="s">
        <v>444</v>
      </c>
      <c r="J26" s="116" t="s">
        <v>502</v>
      </c>
      <c r="K26" s="114" t="s">
        <v>503</v>
      </c>
    </row>
    <row r="27" spans="2:11">
      <c r="B27" s="120" t="s">
        <v>507</v>
      </c>
      <c r="C27" s="120" t="s">
        <v>464</v>
      </c>
      <c r="D27" s="114" t="s">
        <v>500</v>
      </c>
      <c r="E27" s="114" t="s">
        <v>506</v>
      </c>
      <c r="F27" s="119">
        <v>43781</v>
      </c>
      <c r="G27" s="114">
        <v>5</v>
      </c>
      <c r="H27" s="114" t="s">
        <v>465</v>
      </c>
      <c r="I27" s="114" t="s">
        <v>466</v>
      </c>
      <c r="J27" s="116" t="s">
        <v>502</v>
      </c>
      <c r="K27" s="114" t="s">
        <v>503</v>
      </c>
    </row>
    <row r="28" spans="2:11">
      <c r="B28" s="120" t="s">
        <v>508</v>
      </c>
      <c r="C28" s="120" t="s">
        <v>468</v>
      </c>
      <c r="D28" s="114" t="s">
        <v>509</v>
      </c>
      <c r="E28" s="114" t="s">
        <v>501</v>
      </c>
      <c r="F28" s="119">
        <v>43819</v>
      </c>
      <c r="G28" s="114">
        <v>4</v>
      </c>
      <c r="H28" s="114" t="s">
        <v>469</v>
      </c>
      <c r="I28" s="114" t="s">
        <v>444</v>
      </c>
      <c r="J28" s="116" t="s">
        <v>510</v>
      </c>
      <c r="K28" s="114" t="s">
        <v>511</v>
      </c>
    </row>
    <row r="29" spans="2:11">
      <c r="B29" s="120" t="s">
        <v>512</v>
      </c>
      <c r="C29" s="120" t="s">
        <v>471</v>
      </c>
      <c r="D29" s="114" t="s">
        <v>509</v>
      </c>
      <c r="E29" s="114" t="s">
        <v>506</v>
      </c>
      <c r="F29" s="119">
        <v>43809</v>
      </c>
      <c r="G29" s="114">
        <v>3</v>
      </c>
      <c r="H29" s="114" t="s">
        <v>473</v>
      </c>
      <c r="I29" s="114" t="s">
        <v>455</v>
      </c>
      <c r="J29" s="116" t="s">
        <v>510</v>
      </c>
      <c r="K29" s="114" t="s">
        <v>511</v>
      </c>
    </row>
    <row r="30" spans="2:11">
      <c r="B30" s="120" t="s">
        <v>513</v>
      </c>
      <c r="C30" s="120" t="s">
        <v>448</v>
      </c>
      <c r="D30" s="114" t="s">
        <v>509</v>
      </c>
      <c r="E30" s="114" t="s">
        <v>506</v>
      </c>
      <c r="F30" s="119">
        <v>43816</v>
      </c>
      <c r="G30" s="114">
        <v>2</v>
      </c>
      <c r="H30" s="114" t="s">
        <v>449</v>
      </c>
      <c r="I30" s="114" t="s">
        <v>450</v>
      </c>
      <c r="J30" s="116" t="s">
        <v>510</v>
      </c>
      <c r="K30" s="114" t="s">
        <v>511</v>
      </c>
    </row>
    <row r="31" spans="2:11">
      <c r="B31" s="120" t="s">
        <v>514</v>
      </c>
      <c r="C31" s="120" t="s">
        <v>452</v>
      </c>
      <c r="D31" s="114" t="s">
        <v>509</v>
      </c>
      <c r="E31" s="114" t="s">
        <v>501</v>
      </c>
      <c r="F31" s="119">
        <v>43817</v>
      </c>
      <c r="G31" s="114">
        <v>4</v>
      </c>
      <c r="H31" s="114" t="s">
        <v>454</v>
      </c>
      <c r="I31" s="114" t="s">
        <v>455</v>
      </c>
      <c r="J31" s="116" t="s">
        <v>510</v>
      </c>
      <c r="K31" s="114" t="s">
        <v>511</v>
      </c>
    </row>
    <row r="32" spans="2:11">
      <c r="B32" s="120" t="s">
        <v>515</v>
      </c>
      <c r="C32" s="120" t="s">
        <v>516</v>
      </c>
      <c r="D32" s="114" t="s">
        <v>509</v>
      </c>
      <c r="E32" s="114" t="s">
        <v>501</v>
      </c>
      <c r="F32" s="119">
        <v>43823</v>
      </c>
      <c r="G32" s="114">
        <v>3</v>
      </c>
      <c r="H32" s="114" t="s">
        <v>517</v>
      </c>
      <c r="I32" s="114" t="s">
        <v>450</v>
      </c>
      <c r="J32" s="116" t="s">
        <v>510</v>
      </c>
      <c r="K32" s="114" t="s">
        <v>511</v>
      </c>
    </row>
    <row r="33" spans="2:11">
      <c r="B33" s="120" t="s">
        <v>518</v>
      </c>
      <c r="C33" s="120" t="s">
        <v>464</v>
      </c>
      <c r="D33" s="114" t="s">
        <v>509</v>
      </c>
      <c r="E33" s="114" t="s">
        <v>506</v>
      </c>
      <c r="F33" s="119">
        <v>43824</v>
      </c>
      <c r="G33" s="114">
        <v>2</v>
      </c>
      <c r="H33" s="114" t="s">
        <v>465</v>
      </c>
      <c r="I33" s="114" t="s">
        <v>466</v>
      </c>
      <c r="J33" s="116" t="s">
        <v>510</v>
      </c>
      <c r="K33" s="114" t="s">
        <v>511</v>
      </c>
    </row>
  </sheetData>
  <phoneticPr fontId="5" type="noConversion"/>
  <conditionalFormatting sqref="B4:K33">
    <cfRule type="expression" dxfId="22" priority="1">
      <formula>OR(WEEKDAY($F4)=5,WEEKDAY($F4)=7)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2:J24"/>
  <sheetViews>
    <sheetView workbookViewId="0">
      <selection activeCell="K1" sqref="K1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</cols>
  <sheetData>
    <row r="2" spans="2:10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</row>
    <row r="3" spans="2:10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</row>
    <row r="4" spans="2:10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0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</row>
    <row r="6" spans="2:10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</row>
    <row r="7" spans="2:10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</row>
    <row r="8" spans="2:10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0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0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0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0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0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0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0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0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conditionalFormatting sqref="B3:J24">
    <cfRule type="expression" dxfId="6" priority="1">
      <formula>OR(_xlfn.RANK.EQ($J3,$J$3:$J$24,0)&lt;=3,_xlfn.RANK.EQ($J3,$J$3:$J$24,1)&lt;=3)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5"/>
  <sheetViews>
    <sheetView workbookViewId="0">
      <selection activeCell="F7" sqref="F7"/>
    </sheetView>
  </sheetViews>
  <sheetFormatPr defaultRowHeight="16.899999999999999"/>
  <cols>
    <col min="5" max="5" width="9.6875" bestFit="1" customWidth="1"/>
    <col min="12" max="12" width="11.6875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7.649999999999999">
      <c r="A2" s="231" t="s">
        <v>56</v>
      </c>
      <c r="B2" s="231"/>
      <c r="C2" s="232" t="s">
        <v>57</v>
      </c>
      <c r="D2" s="233"/>
      <c r="E2" s="233"/>
      <c r="F2" s="233"/>
      <c r="G2" s="233"/>
      <c r="H2" s="233"/>
      <c r="I2" s="233"/>
      <c r="J2" s="233"/>
      <c r="K2" s="233"/>
    </row>
    <row r="3" spans="1:12" ht="20.25">
      <c r="A3" s="36"/>
      <c r="B3" s="36"/>
      <c r="C3" s="37"/>
      <c r="D3" s="37"/>
      <c r="E3" s="37"/>
      <c r="F3" s="37"/>
      <c r="G3" s="5"/>
      <c r="H3" s="5"/>
      <c r="I3" s="5"/>
      <c r="J3" s="5"/>
      <c r="K3" s="5"/>
    </row>
    <row r="4" spans="1:12">
      <c r="A4" s="216" t="s">
        <v>58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</row>
    <row r="5" spans="1:12" ht="17.25" thickBot="1">
      <c r="A5" s="5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ht="17.25" thickBot="1">
      <c r="A6" s="20" t="s">
        <v>60</v>
      </c>
      <c r="B6" s="82" t="s">
        <v>7</v>
      </c>
      <c r="C6" s="82" t="s">
        <v>62</v>
      </c>
      <c r="D6" s="82" t="s">
        <v>63</v>
      </c>
      <c r="E6" s="82" t="s">
        <v>64</v>
      </c>
      <c r="F6" s="82" t="s">
        <v>11</v>
      </c>
      <c r="G6" s="82" t="s">
        <v>12</v>
      </c>
      <c r="H6" s="82" t="s">
        <v>67</v>
      </c>
      <c r="I6" s="83" t="s">
        <v>68</v>
      </c>
      <c r="J6" s="38"/>
      <c r="K6" s="5"/>
    </row>
    <row r="7" spans="1:12" ht="17.25" thickTop="1">
      <c r="A7" s="7">
        <v>20020101</v>
      </c>
      <c r="B7" s="8" t="s">
        <v>28</v>
      </c>
      <c r="C7" s="8">
        <v>54</v>
      </c>
      <c r="D7" s="8">
        <v>92</v>
      </c>
      <c r="E7" s="8">
        <v>100</v>
      </c>
      <c r="F7" s="10">
        <f>SUM(C7:D7)</f>
        <v>146</v>
      </c>
      <c r="G7" s="39"/>
      <c r="H7" s="10"/>
      <c r="I7" s="12"/>
      <c r="J7" s="38"/>
      <c r="K7" s="71"/>
      <c r="L7" s="76" t="s">
        <v>170</v>
      </c>
    </row>
    <row r="8" spans="1:12">
      <c r="A8" s="7">
        <v>20020102</v>
      </c>
      <c r="B8" s="8" t="s">
        <v>70</v>
      </c>
      <c r="C8" s="8">
        <v>67</v>
      </c>
      <c r="D8" s="8">
        <v>70</v>
      </c>
      <c r="E8" s="8">
        <v>83</v>
      </c>
      <c r="F8" s="10"/>
      <c r="G8" s="39"/>
      <c r="H8" s="10"/>
      <c r="I8" s="12"/>
      <c r="J8" s="38"/>
      <c r="K8" s="72" t="s">
        <v>71</v>
      </c>
      <c r="L8" s="74"/>
    </row>
    <row r="9" spans="1:12" ht="17.25" thickBot="1">
      <c r="A9" s="7">
        <v>20020103</v>
      </c>
      <c r="B9" s="8" t="s">
        <v>72</v>
      </c>
      <c r="C9" s="8">
        <v>78</v>
      </c>
      <c r="D9" s="8">
        <v>76</v>
      </c>
      <c r="E9" s="8">
        <v>64</v>
      </c>
      <c r="F9" s="10"/>
      <c r="G9" s="39"/>
      <c r="H9" s="10"/>
      <c r="I9" s="12"/>
      <c r="J9" s="38"/>
      <c r="K9" s="73" t="s">
        <v>73</v>
      </c>
      <c r="L9" s="75"/>
    </row>
    <row r="10" spans="1:12" ht="17.649999999999999" thickTop="1" thickBot="1">
      <c r="A10" s="7">
        <v>20020104</v>
      </c>
      <c r="B10" s="8" t="s">
        <v>74</v>
      </c>
      <c r="C10" s="8">
        <v>80</v>
      </c>
      <c r="D10" s="8">
        <v>80</v>
      </c>
      <c r="E10" s="8">
        <v>80</v>
      </c>
      <c r="F10" s="10"/>
      <c r="G10" s="39"/>
      <c r="H10" s="10"/>
      <c r="I10" s="12"/>
      <c r="J10" s="38"/>
      <c r="K10" s="5"/>
      <c r="L10" s="5"/>
    </row>
    <row r="11" spans="1:12">
      <c r="A11" s="7">
        <v>20020105</v>
      </c>
      <c r="B11" s="8" t="s">
        <v>75</v>
      </c>
      <c r="C11" s="8">
        <v>95</v>
      </c>
      <c r="D11" s="8">
        <v>83</v>
      </c>
      <c r="E11" s="8">
        <v>99</v>
      </c>
      <c r="F11" s="10"/>
      <c r="G11" s="39"/>
      <c r="H11" s="10"/>
      <c r="I11" s="12"/>
      <c r="J11" s="38"/>
      <c r="K11" s="77"/>
      <c r="L11" s="78" t="s">
        <v>171</v>
      </c>
    </row>
    <row r="12" spans="1:12">
      <c r="A12" s="7">
        <v>20020106</v>
      </c>
      <c r="B12" s="8" t="s">
        <v>76</v>
      </c>
      <c r="C12" s="8">
        <v>87</v>
      </c>
      <c r="D12" s="8">
        <v>64</v>
      </c>
      <c r="E12" s="8">
        <v>67</v>
      </c>
      <c r="F12" s="10"/>
      <c r="G12" s="39"/>
      <c r="H12" s="10"/>
      <c r="I12" s="12"/>
      <c r="J12" s="38"/>
      <c r="K12" s="79" t="s">
        <v>77</v>
      </c>
      <c r="L12" s="80"/>
    </row>
    <row r="13" spans="1:12" ht="17.25" thickBot="1">
      <c r="A13" s="7">
        <v>20020107</v>
      </c>
      <c r="B13" s="8" t="s">
        <v>78</v>
      </c>
      <c r="C13" s="8">
        <v>96</v>
      </c>
      <c r="D13" s="8">
        <v>80</v>
      </c>
      <c r="E13" s="8">
        <v>96</v>
      </c>
      <c r="F13" s="10"/>
      <c r="G13" s="39"/>
      <c r="H13" s="10"/>
      <c r="I13" s="12"/>
      <c r="J13" s="38"/>
      <c r="K13" s="81" t="s">
        <v>79</v>
      </c>
      <c r="L13" s="30"/>
    </row>
    <row r="14" spans="1:12">
      <c r="A14" s="7">
        <v>20020108</v>
      </c>
      <c r="B14" s="8" t="s">
        <v>80</v>
      </c>
      <c r="C14" s="8">
        <v>93</v>
      </c>
      <c r="D14" s="8">
        <v>60</v>
      </c>
      <c r="E14" s="8">
        <v>88</v>
      </c>
      <c r="F14" s="10"/>
      <c r="G14" s="39"/>
      <c r="H14" s="10"/>
      <c r="I14" s="12"/>
      <c r="J14" s="38"/>
      <c r="K14" s="5"/>
    </row>
    <row r="15" spans="1:12">
      <c r="A15" s="7">
        <v>20020109</v>
      </c>
      <c r="B15" s="8" t="s">
        <v>81</v>
      </c>
      <c r="C15" s="8">
        <v>88</v>
      </c>
      <c r="D15" s="8">
        <v>76</v>
      </c>
      <c r="E15" s="8">
        <v>79</v>
      </c>
      <c r="F15" s="10"/>
      <c r="G15" s="39"/>
      <c r="H15" s="10"/>
      <c r="I15" s="12"/>
      <c r="J15" s="38"/>
      <c r="K15" s="5"/>
    </row>
    <row r="16" spans="1:12" ht="17.25" thickBot="1">
      <c r="A16" s="22">
        <v>20020110</v>
      </c>
      <c r="B16" s="13" t="s">
        <v>82</v>
      </c>
      <c r="C16" s="13">
        <v>79</v>
      </c>
      <c r="D16" s="13">
        <v>60</v>
      </c>
      <c r="E16" s="13">
        <v>75</v>
      </c>
      <c r="F16" s="10"/>
      <c r="G16" s="39"/>
      <c r="H16" s="10"/>
      <c r="I16" s="12"/>
      <c r="J16" s="38"/>
      <c r="K16" s="5"/>
    </row>
    <row r="17" spans="1:11" ht="17.25" thickBot="1">
      <c r="A17" s="234"/>
      <c r="B17" s="235"/>
      <c r="C17" s="235"/>
      <c r="D17" s="235"/>
      <c r="E17" s="235"/>
      <c r="F17" s="40" t="s">
        <v>83</v>
      </c>
      <c r="G17" s="41"/>
      <c r="H17" s="235"/>
      <c r="I17" s="236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7.25" thickBot="1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0" t="s">
        <v>85</v>
      </c>
      <c r="B20" s="82" t="s">
        <v>7</v>
      </c>
      <c r="C20" s="82" t="s">
        <v>9</v>
      </c>
      <c r="D20" s="82" t="s">
        <v>87</v>
      </c>
      <c r="E20" s="82" t="s">
        <v>12</v>
      </c>
      <c r="F20" s="82" t="s">
        <v>88</v>
      </c>
      <c r="G20" s="82" t="s">
        <v>89</v>
      </c>
      <c r="H20" s="84" t="s">
        <v>5</v>
      </c>
      <c r="I20" s="5"/>
      <c r="J20" s="5"/>
      <c r="K20" s="5"/>
    </row>
    <row r="21" spans="1:11">
      <c r="A21" s="7" t="s">
        <v>91</v>
      </c>
      <c r="B21" s="8" t="s">
        <v>92</v>
      </c>
      <c r="C21" s="8">
        <v>95</v>
      </c>
      <c r="D21" s="8">
        <v>88</v>
      </c>
      <c r="E21" s="10"/>
      <c r="F21" s="10"/>
      <c r="G21" s="10"/>
      <c r="H21" s="12"/>
      <c r="I21" s="5"/>
      <c r="J21" s="5"/>
      <c r="K21" s="5"/>
    </row>
    <row r="22" spans="1:11">
      <c r="A22" s="7" t="s">
        <v>93</v>
      </c>
      <c r="B22" s="8" t="s">
        <v>94</v>
      </c>
      <c r="C22" s="8">
        <v>62</v>
      </c>
      <c r="D22" s="8">
        <v>75</v>
      </c>
      <c r="E22" s="10"/>
      <c r="F22" s="10"/>
      <c r="G22" s="10"/>
      <c r="H22" s="12"/>
      <c r="I22" s="5"/>
      <c r="J22" s="5"/>
      <c r="K22" s="5"/>
    </row>
    <row r="23" spans="1:11">
      <c r="A23" s="7" t="s">
        <v>95</v>
      </c>
      <c r="B23" s="8" t="s">
        <v>96</v>
      </c>
      <c r="C23" s="8">
        <v>86</v>
      </c>
      <c r="D23" s="8">
        <v>100</v>
      </c>
      <c r="E23" s="10"/>
      <c r="F23" s="10"/>
      <c r="G23" s="10"/>
      <c r="H23" s="12"/>
      <c r="I23" s="5"/>
      <c r="J23" s="5"/>
      <c r="K23" s="5"/>
    </row>
    <row r="24" spans="1:11">
      <c r="A24" s="7" t="s">
        <v>97</v>
      </c>
      <c r="B24" s="8" t="s">
        <v>98</v>
      </c>
      <c r="C24" s="8">
        <v>60</v>
      </c>
      <c r="D24" s="8">
        <v>80</v>
      </c>
      <c r="E24" s="10"/>
      <c r="F24" s="10"/>
      <c r="G24" s="10"/>
      <c r="H24" s="12"/>
      <c r="I24" s="5"/>
      <c r="J24" s="5"/>
      <c r="K24" s="5"/>
    </row>
    <row r="25" spans="1:11">
      <c r="A25" s="7" t="s">
        <v>99</v>
      </c>
      <c r="B25" s="8" t="s">
        <v>100</v>
      </c>
      <c r="C25" s="8">
        <v>100</v>
      </c>
      <c r="D25" s="8">
        <v>70</v>
      </c>
      <c r="E25" s="10"/>
      <c r="F25" s="10"/>
      <c r="G25" s="10"/>
      <c r="H25" s="12"/>
      <c r="I25" s="5"/>
      <c r="J25" s="5"/>
      <c r="K25" s="5"/>
    </row>
    <row r="26" spans="1:11">
      <c r="A26" s="7" t="s">
        <v>101</v>
      </c>
      <c r="B26" s="8" t="s">
        <v>102</v>
      </c>
      <c r="C26" s="8">
        <v>77</v>
      </c>
      <c r="D26" s="8">
        <v>80</v>
      </c>
      <c r="E26" s="10"/>
      <c r="F26" s="10"/>
      <c r="G26" s="10"/>
      <c r="H26" s="12"/>
      <c r="I26" s="5"/>
      <c r="J26" s="5"/>
      <c r="K26" s="5"/>
    </row>
    <row r="27" spans="1:11" ht="17.25" thickBot="1">
      <c r="A27" s="25" t="s">
        <v>103</v>
      </c>
      <c r="B27" s="18" t="s">
        <v>104</v>
      </c>
      <c r="C27" s="18">
        <v>80</v>
      </c>
      <c r="D27" s="18">
        <v>60</v>
      </c>
      <c r="E27" s="19"/>
      <c r="F27" s="19"/>
      <c r="G27" s="19"/>
      <c r="H27" s="42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16" t="s">
        <v>105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</row>
    <row r="30" spans="1:11" ht="17.25" thickBot="1">
      <c r="A30" s="43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25" thickBot="1">
      <c r="A31" s="20" t="s">
        <v>107</v>
      </c>
      <c r="B31" s="82" t="s">
        <v>108</v>
      </c>
      <c r="C31" s="82" t="s">
        <v>109</v>
      </c>
      <c r="D31" s="82" t="s">
        <v>110</v>
      </c>
      <c r="E31" s="82" t="s">
        <v>111</v>
      </c>
      <c r="F31" s="84" t="s">
        <v>112</v>
      </c>
      <c r="H31" s="229" t="s">
        <v>113</v>
      </c>
      <c r="I31" s="229"/>
      <c r="J31" s="229"/>
      <c r="K31" s="229"/>
    </row>
    <row r="32" spans="1:11">
      <c r="A32" s="44" t="s">
        <v>114</v>
      </c>
      <c r="B32" s="45" t="s">
        <v>115</v>
      </c>
      <c r="C32" s="46">
        <v>75300</v>
      </c>
      <c r="D32" s="45">
        <v>5</v>
      </c>
      <c r="E32" s="47">
        <f>C32*D32</f>
        <v>376500</v>
      </c>
      <c r="F32" s="48" t="s">
        <v>116</v>
      </c>
      <c r="H32" s="20" t="s">
        <v>108</v>
      </c>
      <c r="I32" s="82" t="s">
        <v>117</v>
      </c>
      <c r="J32" s="82" t="s">
        <v>118</v>
      </c>
      <c r="K32" s="84" t="s">
        <v>119</v>
      </c>
    </row>
    <row r="33" spans="1:11">
      <c r="A33" s="44" t="s">
        <v>120</v>
      </c>
      <c r="B33" s="45" t="s">
        <v>121</v>
      </c>
      <c r="C33" s="46">
        <v>72400</v>
      </c>
      <c r="D33" s="45">
        <v>13</v>
      </c>
      <c r="E33" s="47">
        <f t="shared" ref="E33:E46" si="0">C33*D33</f>
        <v>941200</v>
      </c>
      <c r="F33" s="48" t="s">
        <v>122</v>
      </c>
      <c r="H33" s="44" t="s">
        <v>123</v>
      </c>
      <c r="I33" s="49"/>
      <c r="J33" s="49"/>
      <c r="K33" s="49"/>
    </row>
    <row r="34" spans="1:11">
      <c r="A34" s="44" t="s">
        <v>124</v>
      </c>
      <c r="B34" s="45" t="s">
        <v>121</v>
      </c>
      <c r="C34" s="46">
        <v>31500</v>
      </c>
      <c r="D34" s="45">
        <v>12</v>
      </c>
      <c r="E34" s="47">
        <f t="shared" si="0"/>
        <v>378000</v>
      </c>
      <c r="F34" s="48" t="s">
        <v>116</v>
      </c>
      <c r="H34" s="44" t="s">
        <v>125</v>
      </c>
      <c r="I34" s="49"/>
      <c r="J34" s="49"/>
      <c r="K34" s="49"/>
    </row>
    <row r="35" spans="1:11">
      <c r="A35" s="44" t="s">
        <v>126</v>
      </c>
      <c r="B35" s="45" t="s">
        <v>127</v>
      </c>
      <c r="C35" s="46">
        <v>11400</v>
      </c>
      <c r="D35" s="45">
        <v>11</v>
      </c>
      <c r="E35" s="47">
        <f t="shared" si="0"/>
        <v>125400</v>
      </c>
      <c r="F35" s="48" t="s">
        <v>128</v>
      </c>
      <c r="H35" s="44" t="s">
        <v>129</v>
      </c>
      <c r="I35" s="49"/>
      <c r="J35" s="49"/>
      <c r="K35" s="49"/>
    </row>
    <row r="36" spans="1:11">
      <c r="A36" s="44" t="s">
        <v>130</v>
      </c>
      <c r="B36" s="45" t="s">
        <v>115</v>
      </c>
      <c r="C36" s="46">
        <v>24200</v>
      </c>
      <c r="D36" s="45">
        <v>30</v>
      </c>
      <c r="E36" s="47">
        <f t="shared" si="0"/>
        <v>726000</v>
      </c>
      <c r="F36" s="48" t="s">
        <v>122</v>
      </c>
      <c r="H36" s="44" t="s">
        <v>131</v>
      </c>
      <c r="I36" s="49"/>
      <c r="J36" s="49"/>
      <c r="K36" s="49"/>
    </row>
    <row r="37" spans="1:11" ht="17.25" thickBot="1">
      <c r="A37" s="44" t="s">
        <v>132</v>
      </c>
      <c r="B37" s="45" t="s">
        <v>133</v>
      </c>
      <c r="C37" s="46">
        <v>43400</v>
      </c>
      <c r="D37" s="45">
        <v>30</v>
      </c>
      <c r="E37" s="47">
        <f t="shared" si="0"/>
        <v>1302000</v>
      </c>
      <c r="F37" s="48" t="s">
        <v>122</v>
      </c>
      <c r="H37" s="50" t="s">
        <v>134</v>
      </c>
      <c r="I37" s="49"/>
      <c r="J37" s="49"/>
      <c r="K37" s="49"/>
    </row>
    <row r="38" spans="1:11">
      <c r="A38" s="44" t="s">
        <v>135</v>
      </c>
      <c r="B38" s="45" t="s">
        <v>133</v>
      </c>
      <c r="C38" s="46">
        <v>51900</v>
      </c>
      <c r="D38" s="45">
        <v>7</v>
      </c>
      <c r="E38" s="47">
        <f t="shared" si="0"/>
        <v>363300</v>
      </c>
      <c r="F38" s="48" t="s">
        <v>128</v>
      </c>
      <c r="H38" s="5"/>
      <c r="I38" s="5"/>
      <c r="J38" s="5"/>
      <c r="K38" s="5"/>
    </row>
    <row r="39" spans="1:11">
      <c r="A39" s="44" t="s">
        <v>136</v>
      </c>
      <c r="B39" s="45" t="s">
        <v>127</v>
      </c>
      <c r="C39" s="46">
        <v>59200</v>
      </c>
      <c r="D39" s="45">
        <v>2</v>
      </c>
      <c r="E39" s="47">
        <f t="shared" si="0"/>
        <v>118400</v>
      </c>
      <c r="F39" s="48" t="s">
        <v>128</v>
      </c>
      <c r="H39" s="5"/>
      <c r="I39" s="5"/>
      <c r="J39" s="5"/>
      <c r="K39" s="5"/>
    </row>
    <row r="40" spans="1:11" ht="17.25" thickBot="1">
      <c r="A40" s="44" t="s">
        <v>137</v>
      </c>
      <c r="B40" s="45" t="s">
        <v>115</v>
      </c>
      <c r="C40" s="46">
        <v>65500</v>
      </c>
      <c r="D40" s="45">
        <v>12</v>
      </c>
      <c r="E40" s="47">
        <f t="shared" si="0"/>
        <v>786000</v>
      </c>
      <c r="F40" s="48" t="s">
        <v>116</v>
      </c>
      <c r="H40" s="229" t="s">
        <v>138</v>
      </c>
      <c r="I40" s="229"/>
      <c r="J40" s="229"/>
      <c r="K40" s="229"/>
    </row>
    <row r="41" spans="1:11">
      <c r="A41" s="44" t="s">
        <v>139</v>
      </c>
      <c r="B41" s="45" t="s">
        <v>115</v>
      </c>
      <c r="C41" s="46">
        <v>75100</v>
      </c>
      <c r="D41" s="45">
        <v>28</v>
      </c>
      <c r="E41" s="47">
        <f t="shared" si="0"/>
        <v>2102800</v>
      </c>
      <c r="F41" s="48" t="s">
        <v>122</v>
      </c>
      <c r="H41" s="20" t="s">
        <v>108</v>
      </c>
      <c r="I41" s="85" t="s">
        <v>117</v>
      </c>
      <c r="J41" s="85" t="s">
        <v>118</v>
      </c>
      <c r="K41" s="86" t="s">
        <v>119</v>
      </c>
    </row>
    <row r="42" spans="1:11">
      <c r="A42" s="44" t="s">
        <v>140</v>
      </c>
      <c r="B42" s="45" t="s">
        <v>141</v>
      </c>
      <c r="C42" s="46">
        <v>26000</v>
      </c>
      <c r="D42" s="45">
        <v>8</v>
      </c>
      <c r="E42" s="47">
        <f t="shared" si="0"/>
        <v>208000</v>
      </c>
      <c r="F42" s="48" t="s">
        <v>122</v>
      </c>
      <c r="H42" s="44" t="s">
        <v>123</v>
      </c>
      <c r="I42" s="51"/>
      <c r="J42" s="51"/>
      <c r="K42" s="51"/>
    </row>
    <row r="43" spans="1:11">
      <c r="A43" s="44" t="s">
        <v>142</v>
      </c>
      <c r="B43" s="45" t="s">
        <v>121</v>
      </c>
      <c r="C43" s="46">
        <v>9200</v>
      </c>
      <c r="D43" s="45">
        <v>13</v>
      </c>
      <c r="E43" s="47">
        <f t="shared" si="0"/>
        <v>119600</v>
      </c>
      <c r="F43" s="48" t="s">
        <v>122</v>
      </c>
      <c r="H43" s="44" t="s">
        <v>125</v>
      </c>
      <c r="I43" s="51"/>
      <c r="J43" s="51"/>
      <c r="K43" s="51"/>
    </row>
    <row r="44" spans="1:11">
      <c r="A44" s="44" t="s">
        <v>143</v>
      </c>
      <c r="B44" s="45" t="s">
        <v>141</v>
      </c>
      <c r="C44" s="46">
        <v>45400</v>
      </c>
      <c r="D44" s="45">
        <v>23</v>
      </c>
      <c r="E44" s="47">
        <f t="shared" si="0"/>
        <v>1044200</v>
      </c>
      <c r="F44" s="48" t="s">
        <v>116</v>
      </c>
      <c r="H44" s="44" t="s">
        <v>129</v>
      </c>
      <c r="I44" s="51"/>
      <c r="J44" s="51"/>
      <c r="K44" s="51"/>
    </row>
    <row r="45" spans="1:11">
      <c r="A45" s="44" t="s">
        <v>144</v>
      </c>
      <c r="B45" s="45" t="s">
        <v>121</v>
      </c>
      <c r="C45" s="46">
        <v>44500</v>
      </c>
      <c r="D45" s="45">
        <v>20</v>
      </c>
      <c r="E45" s="47">
        <f t="shared" si="0"/>
        <v>890000</v>
      </c>
      <c r="F45" s="48" t="s">
        <v>116</v>
      </c>
      <c r="H45" s="44" t="s">
        <v>131</v>
      </c>
      <c r="I45" s="51"/>
      <c r="J45" s="51"/>
      <c r="K45" s="51"/>
    </row>
    <row r="46" spans="1:11" ht="17.25" thickBot="1">
      <c r="A46" s="50" t="s">
        <v>145</v>
      </c>
      <c r="B46" s="52" t="s">
        <v>141</v>
      </c>
      <c r="C46" s="53">
        <v>27500</v>
      </c>
      <c r="D46" s="52">
        <v>15</v>
      </c>
      <c r="E46" s="54">
        <f t="shared" si="0"/>
        <v>412500</v>
      </c>
      <c r="F46" s="55" t="s">
        <v>128</v>
      </c>
      <c r="H46" s="50" t="s">
        <v>134</v>
      </c>
      <c r="I46" s="51"/>
      <c r="J46" s="51"/>
      <c r="K46" s="51"/>
    </row>
    <row r="48" spans="1:11">
      <c r="A48" s="230" t="s">
        <v>146</v>
      </c>
      <c r="B48" s="230"/>
      <c r="C48" s="230"/>
      <c r="D48" s="230"/>
      <c r="E48" s="230"/>
      <c r="F48" s="230"/>
      <c r="G48" s="230"/>
      <c r="H48" s="230"/>
      <c r="I48" s="230"/>
      <c r="J48" s="230"/>
      <c r="K48" s="230"/>
    </row>
    <row r="49" spans="1:11" ht="17.25" thickBot="1">
      <c r="A49" s="5" t="s">
        <v>147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20" t="s">
        <v>148</v>
      </c>
      <c r="B50" s="82" t="s">
        <v>149</v>
      </c>
      <c r="C50" s="82" t="s">
        <v>150</v>
      </c>
      <c r="D50" s="84" t="s">
        <v>151</v>
      </c>
      <c r="F50" s="5"/>
      <c r="G50" s="5"/>
      <c r="H50" s="5"/>
      <c r="I50" s="5"/>
      <c r="J50" s="5"/>
      <c r="K50" s="5"/>
    </row>
    <row r="51" spans="1:11" ht="17.25" thickBot="1">
      <c r="A51" s="56" t="s">
        <v>152</v>
      </c>
      <c r="B51" s="57" t="s">
        <v>153</v>
      </c>
      <c r="C51" s="58">
        <v>5626</v>
      </c>
      <c r="D51" s="59">
        <v>8583</v>
      </c>
      <c r="F51" s="229" t="s">
        <v>154</v>
      </c>
      <c r="G51" s="229"/>
      <c r="H51" s="229"/>
      <c r="I51" s="5"/>
      <c r="J51" s="5"/>
      <c r="K51" s="5"/>
    </row>
    <row r="52" spans="1:11">
      <c r="A52" s="56" t="s">
        <v>155</v>
      </c>
      <c r="B52" s="57" t="s">
        <v>156</v>
      </c>
      <c r="C52" s="58">
        <v>3603</v>
      </c>
      <c r="D52" s="59">
        <v>7406</v>
      </c>
      <c r="F52" s="20" t="s">
        <v>149</v>
      </c>
      <c r="G52" s="82" t="s">
        <v>150</v>
      </c>
      <c r="H52" s="84" t="s">
        <v>151</v>
      </c>
      <c r="I52" s="5"/>
      <c r="J52" s="5"/>
      <c r="K52" s="5"/>
    </row>
    <row r="53" spans="1:11">
      <c r="A53" s="56" t="s">
        <v>157</v>
      </c>
      <c r="B53" s="57" t="s">
        <v>156</v>
      </c>
      <c r="C53" s="58">
        <v>6305</v>
      </c>
      <c r="D53" s="59">
        <v>5700</v>
      </c>
      <c r="F53" s="60" t="s">
        <v>158</v>
      </c>
      <c r="G53" s="61"/>
      <c r="H53" s="62"/>
      <c r="I53" s="5"/>
      <c r="J53" s="5"/>
      <c r="K53" s="5"/>
    </row>
    <row r="54" spans="1:11">
      <c r="A54" s="56" t="s">
        <v>159</v>
      </c>
      <c r="B54" s="57" t="s">
        <v>160</v>
      </c>
      <c r="C54" s="58">
        <v>4905</v>
      </c>
      <c r="D54" s="59">
        <v>8619</v>
      </c>
      <c r="F54" s="63" t="s">
        <v>156</v>
      </c>
      <c r="G54" s="61"/>
      <c r="H54" s="62"/>
      <c r="I54" s="5"/>
      <c r="J54" s="5"/>
      <c r="K54" s="5"/>
    </row>
    <row r="55" spans="1:11" ht="17.25" thickBot="1">
      <c r="A55" s="56" t="s">
        <v>161</v>
      </c>
      <c r="B55" s="57" t="s">
        <v>153</v>
      </c>
      <c r="C55" s="58">
        <v>4272</v>
      </c>
      <c r="D55" s="59">
        <v>4082</v>
      </c>
      <c r="F55" s="64" t="s">
        <v>153</v>
      </c>
      <c r="G55" s="65"/>
      <c r="H55" s="66"/>
      <c r="I55" s="5"/>
      <c r="J55" s="5"/>
      <c r="K55" s="5"/>
    </row>
    <row r="56" spans="1:11">
      <c r="A56" s="56" t="s">
        <v>162</v>
      </c>
      <c r="B56" s="57" t="s">
        <v>156</v>
      </c>
      <c r="C56" s="58">
        <v>3758</v>
      </c>
      <c r="D56" s="59">
        <v>4948</v>
      </c>
      <c r="I56" s="5"/>
      <c r="J56" s="5"/>
      <c r="K56" s="5"/>
    </row>
    <row r="57" spans="1:11">
      <c r="A57" s="56" t="s">
        <v>163</v>
      </c>
      <c r="B57" s="57" t="s">
        <v>160</v>
      </c>
      <c r="C57" s="58">
        <v>5790</v>
      </c>
      <c r="D57" s="59">
        <v>2765</v>
      </c>
      <c r="I57" s="5"/>
      <c r="J57" s="5"/>
      <c r="K57" s="5"/>
    </row>
    <row r="58" spans="1:11">
      <c r="A58" s="56" t="s">
        <v>164</v>
      </c>
      <c r="B58" s="57" t="s">
        <v>153</v>
      </c>
      <c r="C58" s="58">
        <v>7122</v>
      </c>
      <c r="D58" s="59">
        <v>5935</v>
      </c>
      <c r="I58" s="5"/>
      <c r="J58" s="5"/>
      <c r="K58" s="5"/>
    </row>
    <row r="59" spans="1:11">
      <c r="A59" s="56" t="s">
        <v>165</v>
      </c>
      <c r="B59" s="57" t="s">
        <v>156</v>
      </c>
      <c r="C59" s="58">
        <v>7802</v>
      </c>
      <c r="D59" s="59">
        <v>4012</v>
      </c>
      <c r="I59" s="5"/>
      <c r="J59" s="5"/>
      <c r="K59" s="5"/>
    </row>
    <row r="60" spans="1:11">
      <c r="A60" s="56" t="s">
        <v>166</v>
      </c>
      <c r="B60" s="57" t="s">
        <v>160</v>
      </c>
      <c r="C60" s="58">
        <v>2668</v>
      </c>
      <c r="D60" s="59">
        <v>3682</v>
      </c>
      <c r="I60" s="5"/>
      <c r="J60" s="5"/>
      <c r="K60" s="5"/>
    </row>
    <row r="61" spans="1:11">
      <c r="A61" s="56" t="s">
        <v>167</v>
      </c>
      <c r="B61" s="57" t="s">
        <v>153</v>
      </c>
      <c r="C61" s="58">
        <v>7763</v>
      </c>
      <c r="D61" s="59">
        <v>3133</v>
      </c>
      <c r="I61" s="5"/>
      <c r="J61" s="5"/>
      <c r="K61" s="5"/>
    </row>
    <row r="62" spans="1:11">
      <c r="A62" s="56" t="s">
        <v>168</v>
      </c>
      <c r="B62" s="57" t="s">
        <v>160</v>
      </c>
      <c r="C62" s="58">
        <v>5123</v>
      </c>
      <c r="D62" s="59">
        <v>5841</v>
      </c>
      <c r="I62" s="5"/>
      <c r="J62" s="5"/>
      <c r="K62" s="5"/>
    </row>
    <row r="63" spans="1:11">
      <c r="A63" s="56" t="s">
        <v>118</v>
      </c>
      <c r="B63" s="57" t="s">
        <v>160</v>
      </c>
      <c r="C63" s="58">
        <v>2503</v>
      </c>
      <c r="D63" s="59">
        <v>3864</v>
      </c>
      <c r="I63" s="5"/>
      <c r="J63" s="5"/>
      <c r="K63" s="5"/>
    </row>
    <row r="64" spans="1:11" ht="17.25" thickBot="1">
      <c r="A64" s="67" t="s">
        <v>169</v>
      </c>
      <c r="B64" s="68" t="s">
        <v>156</v>
      </c>
      <c r="C64" s="69">
        <v>6126</v>
      </c>
      <c r="D64" s="70">
        <v>8089</v>
      </c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H31:K31"/>
    <mergeCell ref="H40:K40"/>
    <mergeCell ref="A48:K48"/>
    <mergeCell ref="F51:H51"/>
    <mergeCell ref="A2:B2"/>
    <mergeCell ref="C2:K2"/>
    <mergeCell ref="A4:K4"/>
    <mergeCell ref="A17:E17"/>
    <mergeCell ref="H17:I17"/>
    <mergeCell ref="A29:I29"/>
    <mergeCell ref="J29:K29"/>
  </mergeCells>
  <phoneticPr fontId="5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J24"/>
  <sheetViews>
    <sheetView workbookViewId="0">
      <selection activeCell="K1" sqref="K1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</cols>
  <sheetData>
    <row r="2" spans="2:10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</row>
    <row r="3" spans="2:10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</row>
    <row r="4" spans="2:10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0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</row>
    <row r="6" spans="2:10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</row>
    <row r="7" spans="2:10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</row>
    <row r="8" spans="2:10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0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0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0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0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0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0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0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0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conditionalFormatting sqref="B3:J24">
    <cfRule type="expression" dxfId="21" priority="1">
      <formula>OR(_xlfn.RANK.EQ($J3,$J$3:$J$24,0)&lt;=3,_xlfn.RANK.EQ($J3,$J$3:$J$24,1)&lt;=3)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3:I40"/>
  <sheetViews>
    <sheetView workbookViewId="0">
      <selection activeCell="J1" sqref="J1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>
      <c r="B3" s="114" t="s">
        <v>616</v>
      </c>
      <c r="C3" s="114" t="s">
        <v>617</v>
      </c>
      <c r="D3" s="114" t="s">
        <v>618</v>
      </c>
      <c r="E3" s="114" t="s">
        <v>619</v>
      </c>
      <c r="F3" s="114" t="s">
        <v>620</v>
      </c>
      <c r="G3" s="114" t="s">
        <v>621</v>
      </c>
      <c r="H3" s="114" t="s">
        <v>622</v>
      </c>
      <c r="I3" s="114" t="s">
        <v>623</v>
      </c>
    </row>
    <row r="4" spans="2:9">
      <c r="B4" s="114" t="s">
        <v>632</v>
      </c>
      <c r="C4" s="114" t="s">
        <v>633</v>
      </c>
      <c r="D4" s="123">
        <v>80000</v>
      </c>
      <c r="E4" s="114" t="s">
        <v>626</v>
      </c>
      <c r="F4" s="119">
        <v>44200</v>
      </c>
      <c r="G4" s="119">
        <v>44215</v>
      </c>
      <c r="H4" s="122">
        <v>12</v>
      </c>
      <c r="I4" s="122">
        <v>8</v>
      </c>
    </row>
    <row r="5" spans="2:9">
      <c r="B5" s="114" t="s">
        <v>636</v>
      </c>
      <c r="C5" s="114" t="s">
        <v>637</v>
      </c>
      <c r="D5" s="123">
        <v>95000</v>
      </c>
      <c r="E5" s="114" t="s">
        <v>626</v>
      </c>
      <c r="F5" s="119">
        <v>44200</v>
      </c>
      <c r="G5" s="119">
        <v>44215</v>
      </c>
      <c r="H5" s="122">
        <v>4</v>
      </c>
      <c r="I5" s="122">
        <v>10</v>
      </c>
    </row>
    <row r="6" spans="2:9">
      <c r="B6" s="114" t="s">
        <v>636</v>
      </c>
      <c r="C6" s="114" t="s">
        <v>637</v>
      </c>
      <c r="D6" s="123">
        <v>95000</v>
      </c>
      <c r="E6" s="114" t="s">
        <v>627</v>
      </c>
      <c r="F6" s="119">
        <v>44207</v>
      </c>
      <c r="G6" s="119">
        <v>44222</v>
      </c>
      <c r="H6" s="122">
        <v>17</v>
      </c>
      <c r="I6" s="122">
        <v>15</v>
      </c>
    </row>
    <row r="7" spans="2:9">
      <c r="B7" s="114" t="s">
        <v>634</v>
      </c>
      <c r="C7" s="114" t="s">
        <v>635</v>
      </c>
      <c r="D7" s="123">
        <v>69000</v>
      </c>
      <c r="E7" s="114" t="s">
        <v>628</v>
      </c>
      <c r="F7" s="119">
        <v>44217</v>
      </c>
      <c r="G7" s="119">
        <v>44232</v>
      </c>
      <c r="H7" s="122">
        <v>5</v>
      </c>
      <c r="I7" s="122">
        <v>12</v>
      </c>
    </row>
    <row r="8" spans="2:9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44236</v>
      </c>
      <c r="G8" s="119">
        <v>44251</v>
      </c>
      <c r="H8" s="122">
        <v>12</v>
      </c>
      <c r="I8" s="122">
        <v>10</v>
      </c>
    </row>
    <row r="9" spans="2:9">
      <c r="B9" s="114" t="s">
        <v>624</v>
      </c>
      <c r="C9" s="114" t="s">
        <v>625</v>
      </c>
      <c r="D9" s="123">
        <v>50000</v>
      </c>
      <c r="E9" s="114" t="s">
        <v>626</v>
      </c>
      <c r="F9" s="119">
        <v>44238</v>
      </c>
      <c r="G9" s="119">
        <v>44253</v>
      </c>
      <c r="H9" s="122">
        <v>25</v>
      </c>
      <c r="I9" s="122">
        <v>15</v>
      </c>
    </row>
    <row r="10" spans="2:9">
      <c r="B10" s="114" t="s">
        <v>632</v>
      </c>
      <c r="C10" s="114" t="s">
        <v>633</v>
      </c>
      <c r="D10" s="123">
        <v>80000</v>
      </c>
      <c r="E10" s="114" t="s">
        <v>629</v>
      </c>
      <c r="F10" s="119">
        <v>44238</v>
      </c>
      <c r="G10" s="119">
        <v>44253</v>
      </c>
      <c r="H10" s="122">
        <v>20</v>
      </c>
      <c r="I10" s="122">
        <v>12</v>
      </c>
    </row>
    <row r="11" spans="2:9">
      <c r="B11" s="114" t="s">
        <v>630</v>
      </c>
      <c r="C11" s="114" t="s">
        <v>631</v>
      </c>
      <c r="D11" s="123">
        <v>80000</v>
      </c>
      <c r="E11" s="114" t="s">
        <v>629</v>
      </c>
      <c r="F11" s="119">
        <v>44270</v>
      </c>
      <c r="G11" s="119">
        <v>44285</v>
      </c>
      <c r="H11" s="122">
        <v>10</v>
      </c>
      <c r="I11" s="122">
        <v>14</v>
      </c>
    </row>
    <row r="12" spans="2:9">
      <c r="B12" s="114" t="s">
        <v>624</v>
      </c>
      <c r="C12" s="114" t="s">
        <v>625</v>
      </c>
      <c r="D12" s="123">
        <v>50000</v>
      </c>
      <c r="E12" s="114" t="s">
        <v>627</v>
      </c>
      <c r="F12" s="119">
        <v>44271</v>
      </c>
      <c r="G12" s="119">
        <v>44286</v>
      </c>
      <c r="H12" s="122">
        <v>6</v>
      </c>
      <c r="I12" s="122">
        <v>15</v>
      </c>
    </row>
    <row r="13" spans="2:9">
      <c r="B13" s="114" t="s">
        <v>634</v>
      </c>
      <c r="C13" s="114" t="s">
        <v>635</v>
      </c>
      <c r="D13" s="123">
        <v>69000</v>
      </c>
      <c r="E13" s="114" t="s">
        <v>628</v>
      </c>
      <c r="F13" s="119">
        <v>44276</v>
      </c>
      <c r="G13" s="119">
        <v>44291</v>
      </c>
      <c r="H13" s="122">
        <v>5</v>
      </c>
      <c r="I13" s="122">
        <v>12</v>
      </c>
    </row>
    <row r="14" spans="2:9">
      <c r="B14" s="114" t="s">
        <v>630</v>
      </c>
      <c r="C14" s="114" t="s">
        <v>631</v>
      </c>
      <c r="D14" s="123">
        <v>80000</v>
      </c>
      <c r="E14" s="114" t="s">
        <v>629</v>
      </c>
      <c r="F14" s="119">
        <v>44307</v>
      </c>
      <c r="G14" s="119">
        <v>44322</v>
      </c>
      <c r="H14" s="122">
        <v>12</v>
      </c>
      <c r="I14" s="122">
        <v>14</v>
      </c>
    </row>
    <row r="15" spans="2:9">
      <c r="B15" s="114" t="s">
        <v>632</v>
      </c>
      <c r="C15" s="114" t="s">
        <v>633</v>
      </c>
      <c r="D15" s="123">
        <v>80000</v>
      </c>
      <c r="E15" s="114" t="s">
        <v>626</v>
      </c>
      <c r="F15" s="119">
        <v>44307</v>
      </c>
      <c r="G15" s="119">
        <v>44322</v>
      </c>
      <c r="H15" s="122">
        <v>21</v>
      </c>
      <c r="I15" s="122">
        <v>12</v>
      </c>
    </row>
    <row r="16" spans="2:9">
      <c r="B16" s="114" t="s">
        <v>636</v>
      </c>
      <c r="C16" s="114" t="s">
        <v>637</v>
      </c>
      <c r="D16" s="123">
        <v>95000</v>
      </c>
      <c r="E16" s="114" t="s">
        <v>627</v>
      </c>
      <c r="F16" s="119">
        <v>44315</v>
      </c>
      <c r="G16" s="119">
        <v>44330</v>
      </c>
      <c r="H16" s="122">
        <v>20</v>
      </c>
      <c r="I16" s="122">
        <v>15</v>
      </c>
    </row>
    <row r="17" spans="2:9">
      <c r="B17" s="114" t="s">
        <v>634</v>
      </c>
      <c r="C17" s="114" t="s">
        <v>635</v>
      </c>
      <c r="D17" s="123">
        <v>69000</v>
      </c>
      <c r="E17" s="114" t="s">
        <v>628</v>
      </c>
      <c r="F17" s="119">
        <v>44322</v>
      </c>
      <c r="G17" s="119">
        <v>44347</v>
      </c>
      <c r="H17" s="122">
        <v>30</v>
      </c>
      <c r="I17" s="122">
        <v>15</v>
      </c>
    </row>
    <row r="18" spans="2:9">
      <c r="B18" s="114" t="s">
        <v>630</v>
      </c>
      <c r="C18" s="114" t="s">
        <v>631</v>
      </c>
      <c r="D18" s="123">
        <v>80000</v>
      </c>
      <c r="E18" s="114" t="s">
        <v>627</v>
      </c>
      <c r="F18" s="119">
        <v>44331</v>
      </c>
      <c r="G18" s="119">
        <v>44346</v>
      </c>
      <c r="H18" s="122">
        <v>10</v>
      </c>
      <c r="I18" s="122">
        <v>12</v>
      </c>
    </row>
    <row r="19" spans="2:9">
      <c r="B19" s="114" t="s">
        <v>624</v>
      </c>
      <c r="C19" s="114" t="s">
        <v>625</v>
      </c>
      <c r="D19" s="123">
        <v>50000</v>
      </c>
      <c r="E19" s="114" t="s">
        <v>628</v>
      </c>
      <c r="F19" s="119">
        <v>44332</v>
      </c>
      <c r="G19" s="119">
        <v>44347</v>
      </c>
      <c r="H19" s="122">
        <v>17</v>
      </c>
      <c r="I19" s="122">
        <v>15</v>
      </c>
    </row>
    <row r="20" spans="2:9">
      <c r="B20" s="114" t="s">
        <v>636</v>
      </c>
      <c r="C20" s="114" t="s">
        <v>637</v>
      </c>
      <c r="D20" s="123">
        <v>95000</v>
      </c>
      <c r="E20" s="114" t="s">
        <v>629</v>
      </c>
      <c r="F20" s="119">
        <v>44345</v>
      </c>
      <c r="G20" s="119">
        <v>44360</v>
      </c>
      <c r="H20" s="122">
        <v>4</v>
      </c>
      <c r="I20" s="122">
        <v>12</v>
      </c>
    </row>
    <row r="21" spans="2:9">
      <c r="B21" s="114" t="s">
        <v>632</v>
      </c>
      <c r="C21" s="114" t="s">
        <v>633</v>
      </c>
      <c r="D21" s="123">
        <v>80000</v>
      </c>
      <c r="E21" s="114" t="s">
        <v>626</v>
      </c>
      <c r="F21" s="119">
        <v>44351</v>
      </c>
      <c r="G21" s="119">
        <v>44366</v>
      </c>
      <c r="H21" s="122">
        <v>21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626</v>
      </c>
      <c r="F22" s="119">
        <v>44355</v>
      </c>
      <c r="G22" s="119">
        <v>44370</v>
      </c>
      <c r="H22" s="122">
        <v>19</v>
      </c>
      <c r="I22" s="122">
        <v>14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627</v>
      </c>
      <c r="F23" s="119">
        <v>44376</v>
      </c>
      <c r="G23" s="119">
        <v>44391</v>
      </c>
      <c r="H23" s="122">
        <v>20</v>
      </c>
      <c r="I23" s="122">
        <v>12</v>
      </c>
    </row>
    <row r="24" spans="2:9">
      <c r="B24" s="114" t="s">
        <v>636</v>
      </c>
      <c r="C24" s="114" t="s">
        <v>637</v>
      </c>
      <c r="D24" s="123">
        <v>95000</v>
      </c>
      <c r="E24" s="114" t="s">
        <v>626</v>
      </c>
      <c r="F24" s="119">
        <v>44385</v>
      </c>
      <c r="G24" s="119">
        <v>44400</v>
      </c>
      <c r="H24" s="122">
        <v>5</v>
      </c>
      <c r="I24" s="122">
        <v>13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44388</v>
      </c>
      <c r="G25" s="119">
        <v>44403</v>
      </c>
      <c r="H25" s="122">
        <v>7</v>
      </c>
      <c r="I25" s="122">
        <v>15</v>
      </c>
    </row>
    <row r="26" spans="2:9">
      <c r="B26" s="114" t="s">
        <v>630</v>
      </c>
      <c r="C26" s="114" t="s">
        <v>631</v>
      </c>
      <c r="D26" s="123">
        <v>80000</v>
      </c>
      <c r="E26" s="114" t="s">
        <v>629</v>
      </c>
      <c r="F26" s="119">
        <v>44392</v>
      </c>
      <c r="G26" s="119">
        <v>44407</v>
      </c>
      <c r="H26" s="122">
        <v>22</v>
      </c>
      <c r="I26" s="122">
        <v>12</v>
      </c>
    </row>
    <row r="27" spans="2:9">
      <c r="B27" s="114" t="s">
        <v>632</v>
      </c>
      <c r="C27" s="114" t="s">
        <v>633</v>
      </c>
      <c r="D27" s="123">
        <v>80000</v>
      </c>
      <c r="E27" s="114" t="s">
        <v>626</v>
      </c>
      <c r="F27" s="119">
        <v>44423</v>
      </c>
      <c r="G27" s="119">
        <v>44438</v>
      </c>
      <c r="H27" s="122">
        <v>40</v>
      </c>
      <c r="I27" s="122">
        <v>11</v>
      </c>
    </row>
    <row r="28" spans="2:9">
      <c r="B28" s="114" t="s">
        <v>624</v>
      </c>
      <c r="C28" s="114" t="s">
        <v>625</v>
      </c>
      <c r="D28" s="123">
        <v>50000</v>
      </c>
      <c r="E28" s="114" t="s">
        <v>629</v>
      </c>
      <c r="F28" s="119">
        <v>44424</v>
      </c>
      <c r="G28" s="119">
        <v>44439</v>
      </c>
      <c r="H28" s="122">
        <v>35</v>
      </c>
      <c r="I28" s="122">
        <v>15</v>
      </c>
    </row>
    <row r="29" spans="2:9">
      <c r="B29" s="114" t="s">
        <v>636</v>
      </c>
      <c r="C29" s="114" t="s">
        <v>637</v>
      </c>
      <c r="D29" s="123">
        <v>95000</v>
      </c>
      <c r="E29" s="114" t="s">
        <v>627</v>
      </c>
      <c r="F29" s="119">
        <v>44424</v>
      </c>
      <c r="G29" s="119">
        <v>44439</v>
      </c>
      <c r="H29" s="122">
        <v>23</v>
      </c>
      <c r="I29" s="122">
        <v>13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626</v>
      </c>
      <c r="F30" s="119">
        <v>44454</v>
      </c>
      <c r="G30" s="119">
        <v>44469</v>
      </c>
      <c r="H30" s="122">
        <v>12</v>
      </c>
      <c r="I30" s="122">
        <v>10</v>
      </c>
    </row>
    <row r="31" spans="2:9">
      <c r="B31" s="114" t="s">
        <v>630</v>
      </c>
      <c r="C31" s="114" t="s">
        <v>631</v>
      </c>
      <c r="D31" s="123">
        <v>80000</v>
      </c>
      <c r="E31" s="114" t="s">
        <v>629</v>
      </c>
      <c r="F31" s="119">
        <v>44455</v>
      </c>
      <c r="G31" s="119">
        <v>44470</v>
      </c>
      <c r="H31" s="122">
        <v>13</v>
      </c>
      <c r="I31" s="122">
        <v>11</v>
      </c>
    </row>
    <row r="32" spans="2:9">
      <c r="B32" s="114" t="s">
        <v>624</v>
      </c>
      <c r="C32" s="114" t="s">
        <v>625</v>
      </c>
      <c r="D32" s="123">
        <v>50000</v>
      </c>
      <c r="E32" s="114" t="s">
        <v>629</v>
      </c>
      <c r="F32" s="119">
        <v>44460</v>
      </c>
      <c r="G32" s="119">
        <v>44475</v>
      </c>
      <c r="H32" s="122">
        <v>20</v>
      </c>
      <c r="I32" s="122">
        <v>14</v>
      </c>
    </row>
    <row r="33" spans="2:9">
      <c r="B33" s="114" t="s">
        <v>634</v>
      </c>
      <c r="C33" s="114" t="s">
        <v>635</v>
      </c>
      <c r="D33" s="123">
        <v>69000</v>
      </c>
      <c r="E33" s="114" t="s">
        <v>628</v>
      </c>
      <c r="F33" s="119">
        <v>44473</v>
      </c>
      <c r="G33" s="119">
        <v>44488</v>
      </c>
      <c r="H33" s="122">
        <v>21</v>
      </c>
      <c r="I33" s="122">
        <v>11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44490</v>
      </c>
      <c r="G34" s="119">
        <v>44505</v>
      </c>
      <c r="H34" s="122">
        <v>5</v>
      </c>
      <c r="I34" s="122">
        <v>15</v>
      </c>
    </row>
    <row r="35" spans="2:9">
      <c r="B35" s="114" t="s">
        <v>624</v>
      </c>
      <c r="C35" s="114" t="s">
        <v>625</v>
      </c>
      <c r="D35" s="123">
        <v>50000</v>
      </c>
      <c r="E35" s="114" t="s">
        <v>626</v>
      </c>
      <c r="F35" s="119">
        <v>44491</v>
      </c>
      <c r="G35" s="119">
        <v>44506</v>
      </c>
      <c r="H35" s="122">
        <v>20</v>
      </c>
      <c r="I35" s="122">
        <v>10</v>
      </c>
    </row>
    <row r="36" spans="2:9">
      <c r="B36" s="114" t="s">
        <v>632</v>
      </c>
      <c r="C36" s="114" t="s">
        <v>633</v>
      </c>
      <c r="D36" s="123">
        <v>80000</v>
      </c>
      <c r="E36" s="114" t="s">
        <v>626</v>
      </c>
      <c r="F36" s="119">
        <v>44504</v>
      </c>
      <c r="G36" s="119">
        <v>44519</v>
      </c>
      <c r="H36" s="122">
        <v>11</v>
      </c>
      <c r="I36" s="122">
        <v>11</v>
      </c>
    </row>
    <row r="37" spans="2:9">
      <c r="B37" s="114" t="s">
        <v>634</v>
      </c>
      <c r="C37" s="114" t="s">
        <v>635</v>
      </c>
      <c r="D37" s="123">
        <v>69000</v>
      </c>
      <c r="E37" s="114" t="s">
        <v>628</v>
      </c>
      <c r="F37" s="119">
        <v>44511</v>
      </c>
      <c r="G37" s="119">
        <v>44526</v>
      </c>
      <c r="H37" s="122">
        <v>15</v>
      </c>
      <c r="I37" s="122">
        <v>13</v>
      </c>
    </row>
    <row r="38" spans="2:9">
      <c r="B38" s="114" t="s">
        <v>636</v>
      </c>
      <c r="C38" s="114" t="s">
        <v>637</v>
      </c>
      <c r="D38" s="123">
        <v>95000</v>
      </c>
      <c r="E38" s="114" t="s">
        <v>629</v>
      </c>
      <c r="F38" s="119">
        <v>44529</v>
      </c>
      <c r="G38" s="119">
        <v>44544</v>
      </c>
      <c r="H38" s="122">
        <v>15</v>
      </c>
      <c r="I38" s="122">
        <v>15</v>
      </c>
    </row>
    <row r="39" spans="2:9">
      <c r="B39" s="114" t="s">
        <v>632</v>
      </c>
      <c r="C39" s="114" t="s">
        <v>633</v>
      </c>
      <c r="D39" s="123">
        <v>80000</v>
      </c>
      <c r="E39" s="114" t="s">
        <v>626</v>
      </c>
      <c r="F39" s="119">
        <v>44534</v>
      </c>
      <c r="G39" s="119">
        <v>44549</v>
      </c>
      <c r="H39" s="122">
        <v>9</v>
      </c>
      <c r="I39" s="122">
        <v>10</v>
      </c>
    </row>
    <row r="40" spans="2:9">
      <c r="B40" s="114" t="s">
        <v>630</v>
      </c>
      <c r="C40" s="114" t="s">
        <v>631</v>
      </c>
      <c r="D40" s="123">
        <v>80000</v>
      </c>
      <c r="E40" s="114" t="s">
        <v>627</v>
      </c>
      <c r="F40" s="119">
        <v>44541</v>
      </c>
      <c r="G40" s="119">
        <v>44556</v>
      </c>
      <c r="H40" s="122">
        <v>13</v>
      </c>
      <c r="I40" s="122">
        <v>10</v>
      </c>
    </row>
  </sheetData>
  <phoneticPr fontId="5" type="noConversion"/>
  <conditionalFormatting sqref="B4:I40">
    <cfRule type="expression" dxfId="5" priority="1">
      <formula>AND($H4&lt;$I4,LEFT($C4,3)="PPT")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3:I40"/>
  <sheetViews>
    <sheetView workbookViewId="0">
      <selection activeCell="G32" sqref="G32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>
      <c r="B3" s="114" t="s">
        <v>616</v>
      </c>
      <c r="C3" s="114" t="s">
        <v>617</v>
      </c>
      <c r="D3" s="114" t="s">
        <v>618</v>
      </c>
      <c r="E3" s="114" t="s">
        <v>619</v>
      </c>
      <c r="F3" s="114" t="s">
        <v>620</v>
      </c>
      <c r="G3" s="114" t="s">
        <v>621</v>
      </c>
      <c r="H3" s="114" t="s">
        <v>622</v>
      </c>
      <c r="I3" s="114" t="s">
        <v>623</v>
      </c>
    </row>
    <row r="4" spans="2:9">
      <c r="B4" s="114" t="s">
        <v>632</v>
      </c>
      <c r="C4" s="114" t="s">
        <v>633</v>
      </c>
      <c r="D4" s="123">
        <v>80000</v>
      </c>
      <c r="E4" s="114" t="s">
        <v>626</v>
      </c>
      <c r="F4" s="119">
        <v>44200</v>
      </c>
      <c r="G4" s="119">
        <v>44215</v>
      </c>
      <c r="H4" s="122">
        <v>12</v>
      </c>
      <c r="I4" s="122">
        <v>8</v>
      </c>
    </row>
    <row r="5" spans="2:9">
      <c r="B5" s="114" t="s">
        <v>636</v>
      </c>
      <c r="C5" s="114" t="s">
        <v>637</v>
      </c>
      <c r="D5" s="123">
        <v>95000</v>
      </c>
      <c r="E5" s="114" t="s">
        <v>626</v>
      </c>
      <c r="F5" s="119">
        <v>44200</v>
      </c>
      <c r="G5" s="119">
        <v>44215</v>
      </c>
      <c r="H5" s="122">
        <v>4</v>
      </c>
      <c r="I5" s="122">
        <v>10</v>
      </c>
    </row>
    <row r="6" spans="2:9">
      <c r="B6" s="114" t="s">
        <v>636</v>
      </c>
      <c r="C6" s="114" t="s">
        <v>637</v>
      </c>
      <c r="D6" s="123">
        <v>95000</v>
      </c>
      <c r="E6" s="114" t="s">
        <v>627</v>
      </c>
      <c r="F6" s="119">
        <v>44207</v>
      </c>
      <c r="G6" s="119">
        <v>44222</v>
      </c>
      <c r="H6" s="122">
        <v>17</v>
      </c>
      <c r="I6" s="122">
        <v>15</v>
      </c>
    </row>
    <row r="7" spans="2:9">
      <c r="B7" s="114" t="s">
        <v>634</v>
      </c>
      <c r="C7" s="114" t="s">
        <v>635</v>
      </c>
      <c r="D7" s="123">
        <v>69000</v>
      </c>
      <c r="E7" s="114" t="s">
        <v>628</v>
      </c>
      <c r="F7" s="119">
        <v>44217</v>
      </c>
      <c r="G7" s="119">
        <v>44232</v>
      </c>
      <c r="H7" s="122">
        <v>5</v>
      </c>
      <c r="I7" s="122">
        <v>12</v>
      </c>
    </row>
    <row r="8" spans="2:9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44236</v>
      </c>
      <c r="G8" s="119">
        <v>44251</v>
      </c>
      <c r="H8" s="122">
        <v>12</v>
      </c>
      <c r="I8" s="122">
        <v>10</v>
      </c>
    </row>
    <row r="9" spans="2:9">
      <c r="B9" s="114" t="s">
        <v>624</v>
      </c>
      <c r="C9" s="114" t="s">
        <v>625</v>
      </c>
      <c r="D9" s="123">
        <v>50000</v>
      </c>
      <c r="E9" s="114" t="s">
        <v>626</v>
      </c>
      <c r="F9" s="119">
        <v>44238</v>
      </c>
      <c r="G9" s="119">
        <v>44253</v>
      </c>
      <c r="H9" s="122">
        <v>25</v>
      </c>
      <c r="I9" s="122">
        <v>15</v>
      </c>
    </row>
    <row r="10" spans="2:9">
      <c r="B10" s="114" t="s">
        <v>632</v>
      </c>
      <c r="C10" s="114" t="s">
        <v>633</v>
      </c>
      <c r="D10" s="123">
        <v>80000</v>
      </c>
      <c r="E10" s="114" t="s">
        <v>629</v>
      </c>
      <c r="F10" s="119">
        <v>44238</v>
      </c>
      <c r="G10" s="119">
        <v>44253</v>
      </c>
      <c r="H10" s="122">
        <v>20</v>
      </c>
      <c r="I10" s="122">
        <v>12</v>
      </c>
    </row>
    <row r="11" spans="2:9">
      <c r="B11" s="114" t="s">
        <v>630</v>
      </c>
      <c r="C11" s="114" t="s">
        <v>631</v>
      </c>
      <c r="D11" s="123">
        <v>80000</v>
      </c>
      <c r="E11" s="114" t="s">
        <v>629</v>
      </c>
      <c r="F11" s="119">
        <v>44270</v>
      </c>
      <c r="G11" s="119">
        <v>44285</v>
      </c>
      <c r="H11" s="122">
        <v>10</v>
      </c>
      <c r="I11" s="122">
        <v>14</v>
      </c>
    </row>
    <row r="12" spans="2:9">
      <c r="B12" s="114" t="s">
        <v>624</v>
      </c>
      <c r="C12" s="114" t="s">
        <v>625</v>
      </c>
      <c r="D12" s="123">
        <v>50000</v>
      </c>
      <c r="E12" s="114" t="s">
        <v>627</v>
      </c>
      <c r="F12" s="119">
        <v>44271</v>
      </c>
      <c r="G12" s="119">
        <v>44286</v>
      </c>
      <c r="H12" s="122">
        <v>6</v>
      </c>
      <c r="I12" s="122">
        <v>15</v>
      </c>
    </row>
    <row r="13" spans="2:9">
      <c r="B13" s="114" t="s">
        <v>634</v>
      </c>
      <c r="C13" s="114" t="s">
        <v>635</v>
      </c>
      <c r="D13" s="123">
        <v>69000</v>
      </c>
      <c r="E13" s="114" t="s">
        <v>628</v>
      </c>
      <c r="F13" s="119">
        <v>44276</v>
      </c>
      <c r="G13" s="119">
        <v>44291</v>
      </c>
      <c r="H13" s="122">
        <v>5</v>
      </c>
      <c r="I13" s="122">
        <v>12</v>
      </c>
    </row>
    <row r="14" spans="2:9">
      <c r="B14" s="114" t="s">
        <v>630</v>
      </c>
      <c r="C14" s="114" t="s">
        <v>631</v>
      </c>
      <c r="D14" s="123">
        <v>80000</v>
      </c>
      <c r="E14" s="114" t="s">
        <v>629</v>
      </c>
      <c r="F14" s="119">
        <v>44307</v>
      </c>
      <c r="G14" s="119">
        <v>44322</v>
      </c>
      <c r="H14" s="122">
        <v>12</v>
      </c>
      <c r="I14" s="122">
        <v>14</v>
      </c>
    </row>
    <row r="15" spans="2:9">
      <c r="B15" s="114" t="s">
        <v>632</v>
      </c>
      <c r="C15" s="114" t="s">
        <v>633</v>
      </c>
      <c r="D15" s="123">
        <v>80000</v>
      </c>
      <c r="E15" s="114" t="s">
        <v>626</v>
      </c>
      <c r="F15" s="119">
        <v>44307</v>
      </c>
      <c r="G15" s="119">
        <v>44322</v>
      </c>
      <c r="H15" s="122">
        <v>21</v>
      </c>
      <c r="I15" s="122">
        <v>12</v>
      </c>
    </row>
    <row r="16" spans="2:9">
      <c r="B16" s="114" t="s">
        <v>636</v>
      </c>
      <c r="C16" s="114" t="s">
        <v>637</v>
      </c>
      <c r="D16" s="123">
        <v>95000</v>
      </c>
      <c r="E16" s="114" t="s">
        <v>627</v>
      </c>
      <c r="F16" s="119">
        <v>44315</v>
      </c>
      <c r="G16" s="119">
        <v>44330</v>
      </c>
      <c r="H16" s="122">
        <v>20</v>
      </c>
      <c r="I16" s="122">
        <v>15</v>
      </c>
    </row>
    <row r="17" spans="2:9">
      <c r="B17" s="114" t="s">
        <v>634</v>
      </c>
      <c r="C17" s="114" t="s">
        <v>635</v>
      </c>
      <c r="D17" s="123">
        <v>69000</v>
      </c>
      <c r="E17" s="114" t="s">
        <v>628</v>
      </c>
      <c r="F17" s="119">
        <v>44322</v>
      </c>
      <c r="G17" s="119">
        <v>44347</v>
      </c>
      <c r="H17" s="122">
        <v>30</v>
      </c>
      <c r="I17" s="122">
        <v>15</v>
      </c>
    </row>
    <row r="18" spans="2:9">
      <c r="B18" s="114" t="s">
        <v>630</v>
      </c>
      <c r="C18" s="114" t="s">
        <v>631</v>
      </c>
      <c r="D18" s="123">
        <v>80000</v>
      </c>
      <c r="E18" s="114" t="s">
        <v>627</v>
      </c>
      <c r="F18" s="119">
        <v>44331</v>
      </c>
      <c r="G18" s="119">
        <v>44346</v>
      </c>
      <c r="H18" s="122">
        <v>10</v>
      </c>
      <c r="I18" s="122">
        <v>12</v>
      </c>
    </row>
    <row r="19" spans="2:9">
      <c r="B19" s="114" t="s">
        <v>624</v>
      </c>
      <c r="C19" s="114" t="s">
        <v>625</v>
      </c>
      <c r="D19" s="123">
        <v>50000</v>
      </c>
      <c r="E19" s="114" t="s">
        <v>628</v>
      </c>
      <c r="F19" s="119">
        <v>44332</v>
      </c>
      <c r="G19" s="119">
        <v>44347</v>
      </c>
      <c r="H19" s="122">
        <v>17</v>
      </c>
      <c r="I19" s="122">
        <v>15</v>
      </c>
    </row>
    <row r="20" spans="2:9">
      <c r="B20" s="114" t="s">
        <v>636</v>
      </c>
      <c r="C20" s="114" t="s">
        <v>637</v>
      </c>
      <c r="D20" s="123">
        <v>95000</v>
      </c>
      <c r="E20" s="114" t="s">
        <v>629</v>
      </c>
      <c r="F20" s="119">
        <v>44345</v>
      </c>
      <c r="G20" s="119">
        <v>44360</v>
      </c>
      <c r="H20" s="122">
        <v>4</v>
      </c>
      <c r="I20" s="122">
        <v>12</v>
      </c>
    </row>
    <row r="21" spans="2:9">
      <c r="B21" s="114" t="s">
        <v>632</v>
      </c>
      <c r="C21" s="114" t="s">
        <v>633</v>
      </c>
      <c r="D21" s="123">
        <v>80000</v>
      </c>
      <c r="E21" s="114" t="s">
        <v>626</v>
      </c>
      <c r="F21" s="119">
        <v>44351</v>
      </c>
      <c r="G21" s="119">
        <v>44366</v>
      </c>
      <c r="H21" s="122">
        <v>21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626</v>
      </c>
      <c r="F22" s="119">
        <v>44355</v>
      </c>
      <c r="G22" s="119">
        <v>44370</v>
      </c>
      <c r="H22" s="122">
        <v>19</v>
      </c>
      <c r="I22" s="122">
        <v>14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627</v>
      </c>
      <c r="F23" s="119">
        <v>44376</v>
      </c>
      <c r="G23" s="119">
        <v>44391</v>
      </c>
      <c r="H23" s="122">
        <v>20</v>
      </c>
      <c r="I23" s="122">
        <v>12</v>
      </c>
    </row>
    <row r="24" spans="2:9">
      <c r="B24" s="114" t="s">
        <v>636</v>
      </c>
      <c r="C24" s="114" t="s">
        <v>637</v>
      </c>
      <c r="D24" s="123">
        <v>95000</v>
      </c>
      <c r="E24" s="114" t="s">
        <v>626</v>
      </c>
      <c r="F24" s="119">
        <v>44385</v>
      </c>
      <c r="G24" s="119">
        <v>44400</v>
      </c>
      <c r="H24" s="122">
        <v>5</v>
      </c>
      <c r="I24" s="122">
        <v>13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44388</v>
      </c>
      <c r="G25" s="119">
        <v>44403</v>
      </c>
      <c r="H25" s="122">
        <v>7</v>
      </c>
      <c r="I25" s="122">
        <v>15</v>
      </c>
    </row>
    <row r="26" spans="2:9">
      <c r="B26" s="114" t="s">
        <v>630</v>
      </c>
      <c r="C26" s="114" t="s">
        <v>631</v>
      </c>
      <c r="D26" s="123">
        <v>80000</v>
      </c>
      <c r="E26" s="114" t="s">
        <v>629</v>
      </c>
      <c r="F26" s="119">
        <v>44392</v>
      </c>
      <c r="G26" s="119">
        <v>44407</v>
      </c>
      <c r="H26" s="122">
        <v>22</v>
      </c>
      <c r="I26" s="122">
        <v>12</v>
      </c>
    </row>
    <row r="27" spans="2:9">
      <c r="B27" s="114" t="s">
        <v>632</v>
      </c>
      <c r="C27" s="114" t="s">
        <v>633</v>
      </c>
      <c r="D27" s="123">
        <v>80000</v>
      </c>
      <c r="E27" s="114" t="s">
        <v>626</v>
      </c>
      <c r="F27" s="119">
        <v>44423</v>
      </c>
      <c r="G27" s="119">
        <v>44438</v>
      </c>
      <c r="H27" s="122">
        <v>40</v>
      </c>
      <c r="I27" s="122">
        <v>11</v>
      </c>
    </row>
    <row r="28" spans="2:9">
      <c r="B28" s="114" t="s">
        <v>624</v>
      </c>
      <c r="C28" s="114" t="s">
        <v>625</v>
      </c>
      <c r="D28" s="123">
        <v>50000</v>
      </c>
      <c r="E28" s="114" t="s">
        <v>629</v>
      </c>
      <c r="F28" s="119">
        <v>44424</v>
      </c>
      <c r="G28" s="119">
        <v>44439</v>
      </c>
      <c r="H28" s="122">
        <v>35</v>
      </c>
      <c r="I28" s="122">
        <v>15</v>
      </c>
    </row>
    <row r="29" spans="2:9">
      <c r="B29" s="114" t="s">
        <v>636</v>
      </c>
      <c r="C29" s="114" t="s">
        <v>637</v>
      </c>
      <c r="D29" s="123">
        <v>95000</v>
      </c>
      <c r="E29" s="114" t="s">
        <v>627</v>
      </c>
      <c r="F29" s="119">
        <v>44424</v>
      </c>
      <c r="G29" s="119">
        <v>44439</v>
      </c>
      <c r="H29" s="122">
        <v>23</v>
      </c>
      <c r="I29" s="122">
        <v>13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626</v>
      </c>
      <c r="F30" s="119">
        <v>44454</v>
      </c>
      <c r="G30" s="119">
        <v>44469</v>
      </c>
      <c r="H30" s="122">
        <v>12</v>
      </c>
      <c r="I30" s="122">
        <v>10</v>
      </c>
    </row>
    <row r="31" spans="2:9">
      <c r="B31" s="114" t="s">
        <v>630</v>
      </c>
      <c r="C31" s="114" t="s">
        <v>631</v>
      </c>
      <c r="D31" s="123">
        <v>80000</v>
      </c>
      <c r="E31" s="114" t="s">
        <v>629</v>
      </c>
      <c r="F31" s="119">
        <v>44455</v>
      </c>
      <c r="G31" s="119">
        <v>44470</v>
      </c>
      <c r="H31" s="122">
        <v>13</v>
      </c>
      <c r="I31" s="122">
        <v>11</v>
      </c>
    </row>
    <row r="32" spans="2:9">
      <c r="B32" s="114" t="s">
        <v>624</v>
      </c>
      <c r="C32" s="114" t="s">
        <v>625</v>
      </c>
      <c r="D32" s="123">
        <v>50000</v>
      </c>
      <c r="E32" s="114" t="s">
        <v>629</v>
      </c>
      <c r="F32" s="119">
        <v>44460</v>
      </c>
      <c r="G32" s="119">
        <v>44475</v>
      </c>
      <c r="H32" s="122">
        <v>20</v>
      </c>
      <c r="I32" s="122">
        <v>14</v>
      </c>
    </row>
    <row r="33" spans="2:9">
      <c r="B33" s="114" t="s">
        <v>634</v>
      </c>
      <c r="C33" s="114" t="s">
        <v>635</v>
      </c>
      <c r="D33" s="123">
        <v>69000</v>
      </c>
      <c r="E33" s="114" t="s">
        <v>628</v>
      </c>
      <c r="F33" s="119">
        <v>44473</v>
      </c>
      <c r="G33" s="119">
        <v>44488</v>
      </c>
      <c r="H33" s="122">
        <v>21</v>
      </c>
      <c r="I33" s="122">
        <v>11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44490</v>
      </c>
      <c r="G34" s="119">
        <v>44505</v>
      </c>
      <c r="H34" s="122">
        <v>5</v>
      </c>
      <c r="I34" s="122">
        <v>15</v>
      </c>
    </row>
    <row r="35" spans="2:9">
      <c r="B35" s="114" t="s">
        <v>624</v>
      </c>
      <c r="C35" s="114" t="s">
        <v>625</v>
      </c>
      <c r="D35" s="123">
        <v>50000</v>
      </c>
      <c r="E35" s="114" t="s">
        <v>626</v>
      </c>
      <c r="F35" s="119">
        <v>44491</v>
      </c>
      <c r="G35" s="119">
        <v>44506</v>
      </c>
      <c r="H35" s="122">
        <v>20</v>
      </c>
      <c r="I35" s="122">
        <v>10</v>
      </c>
    </row>
    <row r="36" spans="2:9">
      <c r="B36" s="114" t="s">
        <v>632</v>
      </c>
      <c r="C36" s="114" t="s">
        <v>633</v>
      </c>
      <c r="D36" s="123">
        <v>80000</v>
      </c>
      <c r="E36" s="114" t="s">
        <v>626</v>
      </c>
      <c r="F36" s="119">
        <v>44504</v>
      </c>
      <c r="G36" s="119">
        <v>44519</v>
      </c>
      <c r="H36" s="122">
        <v>11</v>
      </c>
      <c r="I36" s="122">
        <v>11</v>
      </c>
    </row>
    <row r="37" spans="2:9">
      <c r="B37" s="114" t="s">
        <v>634</v>
      </c>
      <c r="C37" s="114" t="s">
        <v>635</v>
      </c>
      <c r="D37" s="123">
        <v>69000</v>
      </c>
      <c r="E37" s="114" t="s">
        <v>628</v>
      </c>
      <c r="F37" s="119">
        <v>44511</v>
      </c>
      <c r="G37" s="119">
        <v>44526</v>
      </c>
      <c r="H37" s="122">
        <v>15</v>
      </c>
      <c r="I37" s="122">
        <v>13</v>
      </c>
    </row>
    <row r="38" spans="2:9">
      <c r="B38" s="114" t="s">
        <v>636</v>
      </c>
      <c r="C38" s="114" t="s">
        <v>637</v>
      </c>
      <c r="D38" s="123">
        <v>95000</v>
      </c>
      <c r="E38" s="114" t="s">
        <v>629</v>
      </c>
      <c r="F38" s="119">
        <v>44529</v>
      </c>
      <c r="G38" s="119">
        <v>44544</v>
      </c>
      <c r="H38" s="122">
        <v>15</v>
      </c>
      <c r="I38" s="122">
        <v>15</v>
      </c>
    </row>
    <row r="39" spans="2:9">
      <c r="B39" s="114" t="s">
        <v>632</v>
      </c>
      <c r="C39" s="114" t="s">
        <v>633</v>
      </c>
      <c r="D39" s="123">
        <v>80000</v>
      </c>
      <c r="E39" s="114" t="s">
        <v>626</v>
      </c>
      <c r="F39" s="119">
        <v>44534</v>
      </c>
      <c r="G39" s="119">
        <v>44549</v>
      </c>
      <c r="H39" s="122">
        <v>9</v>
      </c>
      <c r="I39" s="122">
        <v>10</v>
      </c>
    </row>
    <row r="40" spans="2:9">
      <c r="B40" s="114" t="s">
        <v>630</v>
      </c>
      <c r="C40" s="114" t="s">
        <v>631</v>
      </c>
      <c r="D40" s="123">
        <v>80000</v>
      </c>
      <c r="E40" s="114" t="s">
        <v>627</v>
      </c>
      <c r="F40" s="119">
        <v>44541</v>
      </c>
      <c r="G40" s="119">
        <v>44556</v>
      </c>
      <c r="H40" s="122">
        <v>13</v>
      </c>
      <c r="I40" s="122">
        <v>10</v>
      </c>
    </row>
  </sheetData>
  <phoneticPr fontId="5" type="noConversion"/>
  <conditionalFormatting sqref="B4:I40">
    <cfRule type="expression" dxfId="20" priority="1">
      <formula>AND($H4&lt;$I4,LEFT($C4,3)="PPT")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K34"/>
  <sheetViews>
    <sheetView workbookViewId="0">
      <selection activeCell="L1" sqref="L1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</row>
    <row r="3" spans="2:11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</row>
    <row r="4" spans="2:11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1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</row>
    <row r="6" spans="2:11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</row>
    <row r="7" spans="2:11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</row>
    <row r="8" spans="2:11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</row>
    <row r="9" spans="2:11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</row>
    <row r="10" spans="2:11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</row>
    <row r="11" spans="2:11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</row>
    <row r="12" spans="2:11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</row>
    <row r="13" spans="2:11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</row>
    <row r="14" spans="2:11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1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1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1059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889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conditionalFormatting sqref="B3:K34">
    <cfRule type="expression" dxfId="4" priority="1">
      <formula>AND(MOD(MONTH($E3),2)=1,ISBLANK($K3))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K34"/>
  <sheetViews>
    <sheetView workbookViewId="0">
      <selection activeCell="L1" sqref="L1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</row>
    <row r="3" spans="2:11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</row>
    <row r="4" spans="2:11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1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</row>
    <row r="6" spans="2:11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</row>
    <row r="7" spans="2:11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</row>
    <row r="8" spans="2:11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</row>
    <row r="9" spans="2:11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</row>
    <row r="10" spans="2:11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</row>
    <row r="11" spans="2:11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</row>
    <row r="12" spans="2:11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</row>
    <row r="13" spans="2:11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</row>
    <row r="14" spans="2:11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1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1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1059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conditionalFormatting sqref="B3:K34">
    <cfRule type="expression" dxfId="19" priority="1">
      <formula>AND(MOD(MONTH($E3),2)=1,ISBLANK($K3))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2:I89"/>
  <sheetViews>
    <sheetView topLeftCell="A22"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890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890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890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890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890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890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890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890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890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2" priority="1">
      <formula>OR(LARGE($H$3:$H$89,1)=$H3,SMALL($H$3:$H$89,1)=$H3)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B2:K89"/>
  <sheetViews>
    <sheetView topLeftCell="A19" zoomScaleNormal="100" workbookViewId="0">
      <selection activeCell="G32" sqref="G32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1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11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>
        <f>LARGE(H3:H89,1)</f>
        <v>1000</v>
      </c>
    </row>
    <row r="4" spans="2:11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  <c r="K4">
        <f>SMALL(H3:H89,1)</f>
        <v>345</v>
      </c>
    </row>
    <row r="5" spans="2:11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11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11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11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11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11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809</v>
      </c>
    </row>
    <row r="11" spans="2:11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11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11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11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11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11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18" priority="1">
      <formula>OR(LARGE($H$3:$H$89,1)=$H3,SMALL($H$3:$H$89,1)=$H3)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I89"/>
  <sheetViews>
    <sheetView tabSelected="1"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890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890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890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807</v>
      </c>
      <c r="I52" s="114" t="s">
        <v>890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807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0" priority="1">
      <formula>NOT(ISNUMBER($H3))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B2:I89"/>
  <sheetViews>
    <sheetView zoomScaleNormal="100" workbookViewId="0">
      <selection activeCell="G32" sqref="G32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809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17" priority="1">
      <formula>NOT(ISNUMBER($H3))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BFAA-762D-4A53-AC34-542DE0E8DD59}">
  <dimension ref="A1"/>
  <sheetViews>
    <sheetView workbookViewId="0"/>
  </sheetViews>
  <sheetFormatPr defaultRowHeight="16.899999999999999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65"/>
  <sheetViews>
    <sheetView topLeftCell="A31" workbookViewId="0">
      <selection activeCell="I46" sqref="I46"/>
    </sheetView>
  </sheetViews>
  <sheetFormatPr defaultRowHeight="16.899999999999999"/>
  <cols>
    <col min="5" max="5" width="9.6875" bestFit="1" customWidth="1"/>
    <col min="12" max="12" width="11.6875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7.649999999999999">
      <c r="A2" s="231" t="s">
        <v>56</v>
      </c>
      <c r="B2" s="231"/>
      <c r="C2" s="232" t="s">
        <v>57</v>
      </c>
      <c r="D2" s="233"/>
      <c r="E2" s="233"/>
      <c r="F2" s="233"/>
      <c r="G2" s="233"/>
      <c r="H2" s="233"/>
      <c r="I2" s="233"/>
      <c r="J2" s="233"/>
      <c r="K2" s="233"/>
    </row>
    <row r="3" spans="1:12" ht="20.25">
      <c r="A3" s="36"/>
      <c r="B3" s="36"/>
      <c r="C3" s="37"/>
      <c r="D3" s="37"/>
      <c r="E3" s="37"/>
      <c r="F3" s="37"/>
      <c r="G3" s="5"/>
      <c r="H3" s="5"/>
      <c r="I3" s="5"/>
      <c r="J3" s="5"/>
      <c r="K3" s="5"/>
    </row>
    <row r="4" spans="1:12">
      <c r="A4" s="216" t="s">
        <v>58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</row>
    <row r="5" spans="1:12" ht="17.25" thickBot="1">
      <c r="A5" s="5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ht="17.25" thickBot="1">
      <c r="A6" s="20" t="s">
        <v>60</v>
      </c>
      <c r="B6" s="82" t="s">
        <v>61</v>
      </c>
      <c r="C6" s="82" t="s">
        <v>62</v>
      </c>
      <c r="D6" s="82" t="s">
        <v>63</v>
      </c>
      <c r="E6" s="82" t="s">
        <v>64</v>
      </c>
      <c r="F6" s="82" t="s">
        <v>65</v>
      </c>
      <c r="G6" s="82" t="s">
        <v>66</v>
      </c>
      <c r="H6" s="82" t="s">
        <v>67</v>
      </c>
      <c r="I6" s="83" t="s">
        <v>68</v>
      </c>
      <c r="J6" s="38"/>
      <c r="K6" s="5"/>
    </row>
    <row r="7" spans="1:12" ht="17.25" thickTop="1">
      <c r="A7" s="7">
        <v>20020101</v>
      </c>
      <c r="B7" s="8" t="s">
        <v>69</v>
      </c>
      <c r="C7" s="8">
        <v>54</v>
      </c>
      <c r="D7" s="8">
        <v>92</v>
      </c>
      <c r="E7" s="8">
        <v>100</v>
      </c>
      <c r="F7" s="10"/>
      <c r="G7" s="39"/>
      <c r="H7" s="10"/>
      <c r="I7" s="12"/>
      <c r="J7" s="38"/>
      <c r="K7" s="71"/>
      <c r="L7" s="76" t="s">
        <v>170</v>
      </c>
    </row>
    <row r="8" spans="1:12">
      <c r="A8" s="7">
        <v>20020102</v>
      </c>
      <c r="B8" s="8" t="s">
        <v>70</v>
      </c>
      <c r="C8" s="8">
        <v>67</v>
      </c>
      <c r="D8" s="8">
        <v>70</v>
      </c>
      <c r="E8" s="8">
        <v>83</v>
      </c>
      <c r="F8" s="10"/>
      <c r="G8" s="39"/>
      <c r="H8" s="10"/>
      <c r="I8" s="12"/>
      <c r="J8" s="38"/>
      <c r="K8" s="72" t="s">
        <v>71</v>
      </c>
      <c r="L8" s="74"/>
    </row>
    <row r="9" spans="1:12" ht="17.25" thickBot="1">
      <c r="A9" s="7">
        <v>20020103</v>
      </c>
      <c r="B9" s="8" t="s">
        <v>72</v>
      </c>
      <c r="C9" s="8">
        <v>78</v>
      </c>
      <c r="D9" s="8">
        <v>76</v>
      </c>
      <c r="E9" s="8">
        <v>64</v>
      </c>
      <c r="F9" s="10"/>
      <c r="G9" s="39"/>
      <c r="H9" s="10"/>
      <c r="I9" s="12"/>
      <c r="J9" s="38"/>
      <c r="K9" s="73" t="s">
        <v>73</v>
      </c>
      <c r="L9" s="75"/>
    </row>
    <row r="10" spans="1:12" ht="17.649999999999999" thickTop="1" thickBot="1">
      <c r="A10" s="7">
        <v>20020104</v>
      </c>
      <c r="B10" s="8" t="s">
        <v>74</v>
      </c>
      <c r="C10" s="8">
        <v>80</v>
      </c>
      <c r="D10" s="8">
        <v>80</v>
      </c>
      <c r="E10" s="8">
        <v>80</v>
      </c>
      <c r="F10" s="10"/>
      <c r="G10" s="39"/>
      <c r="H10" s="10"/>
      <c r="I10" s="12"/>
      <c r="J10" s="38"/>
      <c r="K10" s="5"/>
      <c r="L10" s="5"/>
    </row>
    <row r="11" spans="1:12">
      <c r="A11" s="7">
        <v>20020105</v>
      </c>
      <c r="B11" s="8" t="s">
        <v>75</v>
      </c>
      <c r="C11" s="8">
        <v>95</v>
      </c>
      <c r="D11" s="8">
        <v>83</v>
      </c>
      <c r="E11" s="8">
        <v>99</v>
      </c>
      <c r="F11" s="10"/>
      <c r="G11" s="39"/>
      <c r="H11" s="10"/>
      <c r="I11" s="12"/>
      <c r="J11" s="38"/>
      <c r="K11" s="77"/>
      <c r="L11" s="78" t="s">
        <v>171</v>
      </c>
    </row>
    <row r="12" spans="1:12">
      <c r="A12" s="7">
        <v>20020106</v>
      </c>
      <c r="B12" s="8" t="s">
        <v>76</v>
      </c>
      <c r="C12" s="8">
        <v>87</v>
      </c>
      <c r="D12" s="8">
        <v>64</v>
      </c>
      <c r="E12" s="8">
        <v>67</v>
      </c>
      <c r="F12" s="10"/>
      <c r="G12" s="39"/>
      <c r="H12" s="10"/>
      <c r="I12" s="12"/>
      <c r="J12" s="38"/>
      <c r="K12" s="79" t="s">
        <v>77</v>
      </c>
      <c r="L12" s="80"/>
    </row>
    <row r="13" spans="1:12" ht="17.25" thickBot="1">
      <c r="A13" s="7">
        <v>20020107</v>
      </c>
      <c r="B13" s="8" t="s">
        <v>78</v>
      </c>
      <c r="C13" s="8">
        <v>96</v>
      </c>
      <c r="D13" s="8">
        <v>80</v>
      </c>
      <c r="E13" s="8">
        <v>96</v>
      </c>
      <c r="F13" s="10"/>
      <c r="G13" s="39"/>
      <c r="H13" s="10"/>
      <c r="I13" s="12"/>
      <c r="J13" s="38"/>
      <c r="K13" s="81" t="s">
        <v>79</v>
      </c>
      <c r="L13" s="30"/>
    </row>
    <row r="14" spans="1:12">
      <c r="A14" s="7">
        <v>20020108</v>
      </c>
      <c r="B14" s="8" t="s">
        <v>80</v>
      </c>
      <c r="C14" s="8">
        <v>93</v>
      </c>
      <c r="D14" s="8">
        <v>60</v>
      </c>
      <c r="E14" s="8">
        <v>88</v>
      </c>
      <c r="F14" s="10"/>
      <c r="G14" s="39"/>
      <c r="H14" s="10"/>
      <c r="I14" s="12"/>
      <c r="J14" s="38"/>
      <c r="K14" s="5"/>
    </row>
    <row r="15" spans="1:12">
      <c r="A15" s="7">
        <v>20020109</v>
      </c>
      <c r="B15" s="8" t="s">
        <v>81</v>
      </c>
      <c r="C15" s="8">
        <v>88</v>
      </c>
      <c r="D15" s="8">
        <v>76</v>
      </c>
      <c r="E15" s="8">
        <v>79</v>
      </c>
      <c r="F15" s="10"/>
      <c r="G15" s="39"/>
      <c r="H15" s="10"/>
      <c r="I15" s="12"/>
      <c r="J15" s="38"/>
      <c r="K15" s="5"/>
    </row>
    <row r="16" spans="1:12" ht="17.25" thickBot="1">
      <c r="A16" s="22">
        <v>20020110</v>
      </c>
      <c r="B16" s="13" t="s">
        <v>82</v>
      </c>
      <c r="C16" s="13">
        <v>79</v>
      </c>
      <c r="D16" s="13">
        <v>60</v>
      </c>
      <c r="E16" s="13">
        <v>75</v>
      </c>
      <c r="F16" s="10"/>
      <c r="G16" s="39"/>
      <c r="H16" s="10"/>
      <c r="I16" s="12"/>
      <c r="J16" s="38"/>
      <c r="K16" s="5"/>
    </row>
    <row r="17" spans="1:11" ht="17.25" thickBot="1">
      <c r="A17" s="234"/>
      <c r="B17" s="235"/>
      <c r="C17" s="235"/>
      <c r="D17" s="235"/>
      <c r="E17" s="235"/>
      <c r="F17" s="40" t="s">
        <v>83</v>
      </c>
      <c r="G17" s="41"/>
      <c r="H17" s="235"/>
      <c r="I17" s="236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7.25" thickBot="1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0" t="s">
        <v>85</v>
      </c>
      <c r="B20" s="82" t="s">
        <v>61</v>
      </c>
      <c r="C20" s="82" t="s">
        <v>86</v>
      </c>
      <c r="D20" s="82" t="s">
        <v>87</v>
      </c>
      <c r="E20" s="82" t="s">
        <v>51</v>
      </c>
      <c r="F20" s="82" t="s">
        <v>88</v>
      </c>
      <c r="G20" s="82" t="s">
        <v>89</v>
      </c>
      <c r="H20" s="84" t="s">
        <v>90</v>
      </c>
      <c r="I20" s="5"/>
      <c r="J20" s="5"/>
      <c r="K20" s="5"/>
    </row>
    <row r="21" spans="1:11">
      <c r="A21" s="7" t="s">
        <v>91</v>
      </c>
      <c r="B21" s="8" t="s">
        <v>92</v>
      </c>
      <c r="C21" s="8">
        <v>95</v>
      </c>
      <c r="D21" s="8">
        <v>88</v>
      </c>
      <c r="E21" s="10"/>
      <c r="F21" s="10"/>
      <c r="G21" s="10"/>
      <c r="H21" s="12"/>
      <c r="I21" s="5"/>
      <c r="J21" s="5"/>
      <c r="K21" s="5"/>
    </row>
    <row r="22" spans="1:11">
      <c r="A22" s="7" t="s">
        <v>93</v>
      </c>
      <c r="B22" s="8" t="s">
        <v>94</v>
      </c>
      <c r="C22" s="8">
        <v>62</v>
      </c>
      <c r="D22" s="8">
        <v>75</v>
      </c>
      <c r="E22" s="10"/>
      <c r="F22" s="10"/>
      <c r="G22" s="10"/>
      <c r="H22" s="12"/>
      <c r="I22" s="5"/>
      <c r="J22" s="5"/>
      <c r="K22" s="5"/>
    </row>
    <row r="23" spans="1:11">
      <c r="A23" s="7" t="s">
        <v>95</v>
      </c>
      <c r="B23" s="8" t="s">
        <v>96</v>
      </c>
      <c r="C23" s="8">
        <v>86</v>
      </c>
      <c r="D23" s="8">
        <v>100</v>
      </c>
      <c r="E23" s="10"/>
      <c r="F23" s="10"/>
      <c r="G23" s="10"/>
      <c r="H23" s="12"/>
      <c r="I23" s="5"/>
      <c r="J23" s="5"/>
      <c r="K23" s="5"/>
    </row>
    <row r="24" spans="1:11">
      <c r="A24" s="7" t="s">
        <v>97</v>
      </c>
      <c r="B24" s="8" t="s">
        <v>98</v>
      </c>
      <c r="C24" s="8">
        <v>60</v>
      </c>
      <c r="D24" s="8">
        <v>80</v>
      </c>
      <c r="E24" s="10"/>
      <c r="F24" s="10"/>
      <c r="G24" s="10"/>
      <c r="H24" s="12"/>
      <c r="I24" s="5"/>
      <c r="J24" s="5"/>
      <c r="K24" s="5"/>
    </row>
    <row r="25" spans="1:11">
      <c r="A25" s="7" t="s">
        <v>99</v>
      </c>
      <c r="B25" s="8" t="s">
        <v>100</v>
      </c>
      <c r="C25" s="8">
        <v>100</v>
      </c>
      <c r="D25" s="8">
        <v>70</v>
      </c>
      <c r="E25" s="10"/>
      <c r="F25" s="10"/>
      <c r="G25" s="10"/>
      <c r="H25" s="12"/>
      <c r="I25" s="5"/>
      <c r="J25" s="5"/>
      <c r="K25" s="5"/>
    </row>
    <row r="26" spans="1:11">
      <c r="A26" s="7" t="s">
        <v>101</v>
      </c>
      <c r="B26" s="8" t="s">
        <v>102</v>
      </c>
      <c r="C26" s="8">
        <v>77</v>
      </c>
      <c r="D26" s="8">
        <v>80</v>
      </c>
      <c r="E26" s="10"/>
      <c r="F26" s="10"/>
      <c r="G26" s="10"/>
      <c r="H26" s="12"/>
      <c r="I26" s="5"/>
      <c r="J26" s="5"/>
      <c r="K26" s="5"/>
    </row>
    <row r="27" spans="1:11" ht="17.25" thickBot="1">
      <c r="A27" s="25" t="s">
        <v>103</v>
      </c>
      <c r="B27" s="18" t="s">
        <v>104</v>
      </c>
      <c r="C27" s="18">
        <v>80</v>
      </c>
      <c r="D27" s="18">
        <v>60</v>
      </c>
      <c r="E27" s="19"/>
      <c r="F27" s="19"/>
      <c r="G27" s="19"/>
      <c r="H27" s="42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16" t="s">
        <v>105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</row>
    <row r="30" spans="1:11" ht="17.25" thickBot="1">
      <c r="A30" s="43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25" thickBot="1">
      <c r="A31" s="20" t="s">
        <v>107</v>
      </c>
      <c r="B31" s="82" t="s">
        <v>108</v>
      </c>
      <c r="C31" s="82" t="s">
        <v>109</v>
      </c>
      <c r="D31" s="82" t="s">
        <v>110</v>
      </c>
      <c r="E31" s="82" t="s">
        <v>111</v>
      </c>
      <c r="F31" s="84" t="s">
        <v>112</v>
      </c>
      <c r="H31" s="229" t="s">
        <v>113</v>
      </c>
      <c r="I31" s="229"/>
      <c r="J31" s="229"/>
      <c r="K31" s="229"/>
    </row>
    <row r="32" spans="1:11">
      <c r="A32" s="44" t="s">
        <v>114</v>
      </c>
      <c r="B32" s="45" t="s">
        <v>115</v>
      </c>
      <c r="C32" s="46">
        <v>75300</v>
      </c>
      <c r="D32" s="45">
        <v>5</v>
      </c>
      <c r="E32" s="47">
        <f>C32*D32</f>
        <v>376500</v>
      </c>
      <c r="F32" s="48" t="s">
        <v>116</v>
      </c>
      <c r="H32" s="20" t="s">
        <v>108</v>
      </c>
      <c r="I32" s="82" t="s">
        <v>117</v>
      </c>
      <c r="J32" s="82" t="s">
        <v>118</v>
      </c>
      <c r="K32" s="84" t="s">
        <v>119</v>
      </c>
    </row>
    <row r="33" spans="1:11">
      <c r="A33" s="44" t="s">
        <v>120</v>
      </c>
      <c r="B33" s="45" t="s">
        <v>121</v>
      </c>
      <c r="C33" s="46">
        <v>72400</v>
      </c>
      <c r="D33" s="45">
        <v>13</v>
      </c>
      <c r="E33" s="47">
        <f t="shared" ref="E33:E46" si="0">C33*D33</f>
        <v>941200</v>
      </c>
      <c r="F33" s="48" t="s">
        <v>122</v>
      </c>
      <c r="H33" s="44" t="s">
        <v>123</v>
      </c>
      <c r="I33" s="49">
        <f>COUNTIFS($B$32:$B$46,$H33,$F$32:$F$46,I$32)</f>
        <v>2</v>
      </c>
      <c r="J33" s="49">
        <f t="shared" ref="J33:K33" si="1">COUNTIFS($B$32:$B$46,$H33,$F$32:$F$46,J$32)</f>
        <v>2</v>
      </c>
      <c r="K33" s="49">
        <f t="shared" si="1"/>
        <v>0</v>
      </c>
    </row>
    <row r="34" spans="1:11">
      <c r="A34" s="44" t="s">
        <v>124</v>
      </c>
      <c r="B34" s="45" t="s">
        <v>121</v>
      </c>
      <c r="C34" s="46">
        <v>31500</v>
      </c>
      <c r="D34" s="45">
        <v>12</v>
      </c>
      <c r="E34" s="47">
        <f t="shared" si="0"/>
        <v>378000</v>
      </c>
      <c r="F34" s="48" t="s">
        <v>116</v>
      </c>
      <c r="H34" s="44" t="s">
        <v>125</v>
      </c>
      <c r="I34" s="49">
        <f t="shared" ref="I34:K37" si="2">COUNTIFS($B$32:$B$46,$H34,$F$32:$F$46,I$32)</f>
        <v>1</v>
      </c>
      <c r="J34" s="49">
        <f t="shared" si="2"/>
        <v>0</v>
      </c>
      <c r="K34" s="49">
        <f t="shared" si="2"/>
        <v>1</v>
      </c>
    </row>
    <row r="35" spans="1:11">
      <c r="A35" s="44" t="s">
        <v>126</v>
      </c>
      <c r="B35" s="45" t="s">
        <v>127</v>
      </c>
      <c r="C35" s="46">
        <v>11400</v>
      </c>
      <c r="D35" s="45">
        <v>11</v>
      </c>
      <c r="E35" s="47">
        <f t="shared" si="0"/>
        <v>125400</v>
      </c>
      <c r="F35" s="48" t="s">
        <v>128</v>
      </c>
      <c r="H35" s="44" t="s">
        <v>129</v>
      </c>
      <c r="I35" s="49">
        <f t="shared" si="2"/>
        <v>2</v>
      </c>
      <c r="J35" s="49">
        <f t="shared" si="2"/>
        <v>2</v>
      </c>
      <c r="K35" s="49">
        <f t="shared" si="2"/>
        <v>0</v>
      </c>
    </row>
    <row r="36" spans="1:11">
      <c r="A36" s="44" t="s">
        <v>130</v>
      </c>
      <c r="B36" s="45" t="s">
        <v>115</v>
      </c>
      <c r="C36" s="46">
        <v>24200</v>
      </c>
      <c r="D36" s="45">
        <v>30</v>
      </c>
      <c r="E36" s="47">
        <f t="shared" si="0"/>
        <v>726000</v>
      </c>
      <c r="F36" s="48" t="s">
        <v>122</v>
      </c>
      <c r="H36" s="44" t="s">
        <v>131</v>
      </c>
      <c r="I36" s="49">
        <f t="shared" si="2"/>
        <v>1</v>
      </c>
      <c r="J36" s="49">
        <f t="shared" si="2"/>
        <v>1</v>
      </c>
      <c r="K36" s="49">
        <f t="shared" si="2"/>
        <v>1</v>
      </c>
    </row>
    <row r="37" spans="1:11" ht="17.25" thickBot="1">
      <c r="A37" s="44" t="s">
        <v>132</v>
      </c>
      <c r="B37" s="45" t="s">
        <v>133</v>
      </c>
      <c r="C37" s="46">
        <v>43400</v>
      </c>
      <c r="D37" s="45">
        <v>30</v>
      </c>
      <c r="E37" s="47">
        <f t="shared" si="0"/>
        <v>1302000</v>
      </c>
      <c r="F37" s="48" t="s">
        <v>122</v>
      </c>
      <c r="H37" s="50" t="s">
        <v>134</v>
      </c>
      <c r="I37" s="49">
        <f t="shared" si="2"/>
        <v>0</v>
      </c>
      <c r="J37" s="49">
        <f t="shared" si="2"/>
        <v>0</v>
      </c>
      <c r="K37" s="49">
        <f t="shared" si="2"/>
        <v>2</v>
      </c>
    </row>
    <row r="38" spans="1:11">
      <c r="A38" s="44" t="s">
        <v>135</v>
      </c>
      <c r="B38" s="45" t="s">
        <v>133</v>
      </c>
      <c r="C38" s="46">
        <v>51900</v>
      </c>
      <c r="D38" s="45">
        <v>7</v>
      </c>
      <c r="E38" s="47">
        <f t="shared" si="0"/>
        <v>363300</v>
      </c>
      <c r="F38" s="48" t="s">
        <v>128</v>
      </c>
      <c r="H38" s="5"/>
      <c r="I38" s="5"/>
      <c r="J38" s="5"/>
      <c r="K38" s="5"/>
    </row>
    <row r="39" spans="1:11">
      <c r="A39" s="44" t="s">
        <v>136</v>
      </c>
      <c r="B39" s="45" t="s">
        <v>127</v>
      </c>
      <c r="C39" s="46">
        <v>59200</v>
      </c>
      <c r="D39" s="45">
        <v>2</v>
      </c>
      <c r="E39" s="47">
        <f t="shared" si="0"/>
        <v>118400</v>
      </c>
      <c r="F39" s="48" t="s">
        <v>128</v>
      </c>
      <c r="H39" s="5"/>
      <c r="I39" s="5"/>
      <c r="J39" s="5"/>
      <c r="K39" s="5"/>
    </row>
    <row r="40" spans="1:11" ht="17.25" thickBot="1">
      <c r="A40" s="44" t="s">
        <v>137</v>
      </c>
      <c r="B40" s="45" t="s">
        <v>115</v>
      </c>
      <c r="C40" s="46">
        <v>65500</v>
      </c>
      <c r="D40" s="45">
        <v>12</v>
      </c>
      <c r="E40" s="47">
        <f t="shared" si="0"/>
        <v>786000</v>
      </c>
      <c r="F40" s="48" t="s">
        <v>116</v>
      </c>
      <c r="H40" s="229" t="s">
        <v>138</v>
      </c>
      <c r="I40" s="229"/>
      <c r="J40" s="229"/>
      <c r="K40" s="229"/>
    </row>
    <row r="41" spans="1:11">
      <c r="A41" s="44" t="s">
        <v>139</v>
      </c>
      <c r="B41" s="45" t="s">
        <v>115</v>
      </c>
      <c r="C41" s="46">
        <v>75100</v>
      </c>
      <c r="D41" s="45">
        <v>28</v>
      </c>
      <c r="E41" s="47">
        <f t="shared" si="0"/>
        <v>2102800</v>
      </c>
      <c r="F41" s="48" t="s">
        <v>122</v>
      </c>
      <c r="H41" s="20" t="s">
        <v>108</v>
      </c>
      <c r="I41" s="85" t="s">
        <v>117</v>
      </c>
      <c r="J41" s="85" t="s">
        <v>118</v>
      </c>
      <c r="K41" s="86" t="s">
        <v>119</v>
      </c>
    </row>
    <row r="42" spans="1:11">
      <c r="A42" s="44" t="s">
        <v>140</v>
      </c>
      <c r="B42" s="45" t="s">
        <v>141</v>
      </c>
      <c r="C42" s="46">
        <v>26000</v>
      </c>
      <c r="D42" s="45">
        <v>8</v>
      </c>
      <c r="E42" s="47">
        <f t="shared" si="0"/>
        <v>208000</v>
      </c>
      <c r="F42" s="48" t="s">
        <v>122</v>
      </c>
      <c r="H42" s="44" t="s">
        <v>123</v>
      </c>
      <c r="I42" s="51">
        <f>SUMIFS($D$32:$D$46,$B$32:$B$46,$H42,$F$32:$F$46,I$41)</f>
        <v>26</v>
      </c>
      <c r="J42" s="51">
        <f t="shared" ref="J42:K42" si="3">SUMIFS($D$32:$D$46,$B$32:$B$46,$H42,$F$32:$F$46,J$41)</f>
        <v>32</v>
      </c>
      <c r="K42" s="51">
        <f t="shared" si="3"/>
        <v>0</v>
      </c>
    </row>
    <row r="43" spans="1:11">
      <c r="A43" s="44" t="s">
        <v>142</v>
      </c>
      <c r="B43" s="45" t="s">
        <v>121</v>
      </c>
      <c r="C43" s="46">
        <v>9200</v>
      </c>
      <c r="D43" s="45">
        <v>13</v>
      </c>
      <c r="E43" s="47">
        <f t="shared" si="0"/>
        <v>119600</v>
      </c>
      <c r="F43" s="48" t="s">
        <v>122</v>
      </c>
      <c r="H43" s="44" t="s">
        <v>125</v>
      </c>
      <c r="I43" s="51">
        <f t="shared" ref="I43:K46" si="4">SUMIFS($D$32:$D$46,$B$32:$B$46,$H43,$F$32:$F$46,I$41)</f>
        <v>30</v>
      </c>
      <c r="J43" s="51">
        <f t="shared" si="4"/>
        <v>0</v>
      </c>
      <c r="K43" s="51">
        <f t="shared" si="4"/>
        <v>7</v>
      </c>
    </row>
    <row r="44" spans="1:11">
      <c r="A44" s="44" t="s">
        <v>143</v>
      </c>
      <c r="B44" s="45" t="s">
        <v>141</v>
      </c>
      <c r="C44" s="46">
        <v>45400</v>
      </c>
      <c r="D44" s="45">
        <v>23</v>
      </c>
      <c r="E44" s="47">
        <f t="shared" si="0"/>
        <v>1044200</v>
      </c>
      <c r="F44" s="48" t="s">
        <v>116</v>
      </c>
      <c r="H44" s="44" t="s">
        <v>129</v>
      </c>
      <c r="I44" s="51">
        <f t="shared" si="4"/>
        <v>58</v>
      </c>
      <c r="J44" s="51">
        <f t="shared" si="4"/>
        <v>17</v>
      </c>
      <c r="K44" s="51">
        <f t="shared" si="4"/>
        <v>0</v>
      </c>
    </row>
    <row r="45" spans="1:11">
      <c r="A45" s="44" t="s">
        <v>144</v>
      </c>
      <c r="B45" s="45" t="s">
        <v>121</v>
      </c>
      <c r="C45" s="46">
        <v>44500</v>
      </c>
      <c r="D45" s="45">
        <v>20</v>
      </c>
      <c r="E45" s="47">
        <f t="shared" si="0"/>
        <v>890000</v>
      </c>
      <c r="F45" s="48" t="s">
        <v>116</v>
      </c>
      <c r="H45" s="44" t="s">
        <v>131</v>
      </c>
      <c r="I45" s="51">
        <f t="shared" si="4"/>
        <v>8</v>
      </c>
      <c r="J45" s="51">
        <f t="shared" si="4"/>
        <v>23</v>
      </c>
      <c r="K45" s="51">
        <f t="shared" si="4"/>
        <v>15</v>
      </c>
    </row>
    <row r="46" spans="1:11" ht="17.25" thickBot="1">
      <c r="A46" s="50" t="s">
        <v>145</v>
      </c>
      <c r="B46" s="52" t="s">
        <v>141</v>
      </c>
      <c r="C46" s="53">
        <v>27500</v>
      </c>
      <c r="D46" s="52">
        <v>15</v>
      </c>
      <c r="E46" s="54">
        <f t="shared" si="0"/>
        <v>412500</v>
      </c>
      <c r="F46" s="55" t="s">
        <v>128</v>
      </c>
      <c r="H46" s="50" t="s">
        <v>134</v>
      </c>
      <c r="I46" s="51">
        <f t="shared" si="4"/>
        <v>0</v>
      </c>
      <c r="J46" s="51">
        <f t="shared" si="4"/>
        <v>0</v>
      </c>
      <c r="K46" s="51">
        <f t="shared" si="4"/>
        <v>13</v>
      </c>
    </row>
    <row r="48" spans="1:11">
      <c r="A48" s="230" t="s">
        <v>146</v>
      </c>
      <c r="B48" s="230"/>
      <c r="C48" s="230"/>
      <c r="D48" s="230"/>
      <c r="E48" s="230"/>
      <c r="F48" s="230"/>
      <c r="G48" s="230"/>
      <c r="H48" s="230"/>
      <c r="I48" s="230"/>
      <c r="J48" s="230"/>
      <c r="K48" s="230"/>
    </row>
    <row r="49" spans="1:11" ht="17.25" thickBot="1">
      <c r="A49" s="5" t="s">
        <v>147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20" t="s">
        <v>148</v>
      </c>
      <c r="B50" s="82" t="s">
        <v>149</v>
      </c>
      <c r="C50" s="82" t="s">
        <v>150</v>
      </c>
      <c r="D50" s="84" t="s">
        <v>151</v>
      </c>
      <c r="F50" s="5"/>
      <c r="G50" s="5"/>
      <c r="H50" s="5"/>
      <c r="I50" s="5"/>
      <c r="J50" s="5"/>
      <c r="K50" s="5"/>
    </row>
    <row r="51" spans="1:11" ht="17.25" thickBot="1">
      <c r="A51" s="56" t="s">
        <v>152</v>
      </c>
      <c r="B51" s="57" t="s">
        <v>153</v>
      </c>
      <c r="C51" s="58">
        <v>5626</v>
      </c>
      <c r="D51" s="59">
        <v>8583</v>
      </c>
      <c r="F51" s="229" t="s">
        <v>154</v>
      </c>
      <c r="G51" s="229"/>
      <c r="H51" s="229"/>
      <c r="I51" s="5"/>
      <c r="J51" s="5"/>
      <c r="K51" s="5"/>
    </row>
    <row r="52" spans="1:11">
      <c r="A52" s="56" t="s">
        <v>155</v>
      </c>
      <c r="B52" s="57" t="s">
        <v>156</v>
      </c>
      <c r="C52" s="58">
        <v>3603</v>
      </c>
      <c r="D52" s="59">
        <v>7406</v>
      </c>
      <c r="F52" s="20" t="s">
        <v>149</v>
      </c>
      <c r="G52" s="82" t="s">
        <v>150</v>
      </c>
      <c r="H52" s="84" t="s">
        <v>151</v>
      </c>
      <c r="I52" s="5"/>
      <c r="J52" s="5"/>
      <c r="K52" s="5"/>
    </row>
    <row r="53" spans="1:11">
      <c r="A53" s="56" t="s">
        <v>157</v>
      </c>
      <c r="B53" s="57" t="s">
        <v>156</v>
      </c>
      <c r="C53" s="58">
        <v>6305</v>
      </c>
      <c r="D53" s="59">
        <v>5700</v>
      </c>
      <c r="F53" s="60" t="s">
        <v>158</v>
      </c>
      <c r="G53" s="61"/>
      <c r="H53" s="62"/>
      <c r="I53" s="5"/>
      <c r="J53" s="5"/>
      <c r="K53" s="5"/>
    </row>
    <row r="54" spans="1:11">
      <c r="A54" s="56" t="s">
        <v>159</v>
      </c>
      <c r="B54" s="57" t="s">
        <v>160</v>
      </c>
      <c r="C54" s="58">
        <v>4905</v>
      </c>
      <c r="D54" s="59">
        <v>8619</v>
      </c>
      <c r="F54" s="63" t="s">
        <v>156</v>
      </c>
      <c r="G54" s="61"/>
      <c r="H54" s="62"/>
      <c r="I54" s="5"/>
      <c r="J54" s="5"/>
      <c r="K54" s="5"/>
    </row>
    <row r="55" spans="1:11" ht="17.25" thickBot="1">
      <c r="A55" s="56" t="s">
        <v>161</v>
      </c>
      <c r="B55" s="57" t="s">
        <v>153</v>
      </c>
      <c r="C55" s="58">
        <v>4272</v>
      </c>
      <c r="D55" s="59">
        <v>4082</v>
      </c>
      <c r="F55" s="64" t="s">
        <v>153</v>
      </c>
      <c r="G55" s="65"/>
      <c r="H55" s="66"/>
      <c r="I55" s="5"/>
      <c r="J55" s="5"/>
      <c r="K55" s="5"/>
    </row>
    <row r="56" spans="1:11">
      <c r="A56" s="56" t="s">
        <v>162</v>
      </c>
      <c r="B56" s="57" t="s">
        <v>156</v>
      </c>
      <c r="C56" s="58">
        <v>3758</v>
      </c>
      <c r="D56" s="59">
        <v>4948</v>
      </c>
      <c r="I56" s="5"/>
      <c r="J56" s="5"/>
      <c r="K56" s="5"/>
    </row>
    <row r="57" spans="1:11">
      <c r="A57" s="56" t="s">
        <v>163</v>
      </c>
      <c r="B57" s="57" t="s">
        <v>160</v>
      </c>
      <c r="C57" s="58">
        <v>5790</v>
      </c>
      <c r="D57" s="59">
        <v>2765</v>
      </c>
      <c r="I57" s="5"/>
      <c r="J57" s="5"/>
      <c r="K57" s="5"/>
    </row>
    <row r="58" spans="1:11">
      <c r="A58" s="56" t="s">
        <v>164</v>
      </c>
      <c r="B58" s="57" t="s">
        <v>153</v>
      </c>
      <c r="C58" s="58">
        <v>7122</v>
      </c>
      <c r="D58" s="59">
        <v>5935</v>
      </c>
      <c r="I58" s="5"/>
      <c r="J58" s="5"/>
      <c r="K58" s="5"/>
    </row>
    <row r="59" spans="1:11">
      <c r="A59" s="56" t="s">
        <v>165</v>
      </c>
      <c r="B59" s="57" t="s">
        <v>156</v>
      </c>
      <c r="C59" s="58">
        <v>7802</v>
      </c>
      <c r="D59" s="59">
        <v>4012</v>
      </c>
      <c r="I59" s="5"/>
      <c r="J59" s="5"/>
      <c r="K59" s="5"/>
    </row>
    <row r="60" spans="1:11">
      <c r="A60" s="56" t="s">
        <v>166</v>
      </c>
      <c r="B60" s="57" t="s">
        <v>160</v>
      </c>
      <c r="C60" s="58">
        <v>2668</v>
      </c>
      <c r="D60" s="59">
        <v>3682</v>
      </c>
      <c r="I60" s="5"/>
      <c r="J60" s="5"/>
      <c r="K60" s="5"/>
    </row>
    <row r="61" spans="1:11">
      <c r="A61" s="56" t="s">
        <v>167</v>
      </c>
      <c r="B61" s="57" t="s">
        <v>153</v>
      </c>
      <c r="C61" s="58">
        <v>7763</v>
      </c>
      <c r="D61" s="59">
        <v>3133</v>
      </c>
      <c r="I61" s="5"/>
      <c r="J61" s="5"/>
      <c r="K61" s="5"/>
    </row>
    <row r="62" spans="1:11">
      <c r="A62" s="56" t="s">
        <v>168</v>
      </c>
      <c r="B62" s="57" t="s">
        <v>160</v>
      </c>
      <c r="C62" s="58">
        <v>5123</v>
      </c>
      <c r="D62" s="59">
        <v>5841</v>
      </c>
      <c r="I62" s="5"/>
      <c r="J62" s="5"/>
      <c r="K62" s="5"/>
    </row>
    <row r="63" spans="1:11">
      <c r="A63" s="56" t="s">
        <v>118</v>
      </c>
      <c r="B63" s="57" t="s">
        <v>160</v>
      </c>
      <c r="C63" s="58">
        <v>2503</v>
      </c>
      <c r="D63" s="59">
        <v>3864</v>
      </c>
      <c r="I63" s="5"/>
      <c r="J63" s="5"/>
      <c r="K63" s="5"/>
    </row>
    <row r="64" spans="1:11" ht="17.25" thickBot="1">
      <c r="A64" s="67" t="s">
        <v>169</v>
      </c>
      <c r="B64" s="68" t="s">
        <v>156</v>
      </c>
      <c r="C64" s="69">
        <v>6126</v>
      </c>
      <c r="D64" s="70">
        <v>8089</v>
      </c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F51:H51"/>
    <mergeCell ref="A2:B2"/>
    <mergeCell ref="C2:K2"/>
    <mergeCell ref="A4:K4"/>
    <mergeCell ref="A17:E17"/>
    <mergeCell ref="H17:I17"/>
    <mergeCell ref="A29:I29"/>
    <mergeCell ref="J29:K29"/>
    <mergeCell ref="H31:K31"/>
    <mergeCell ref="H40:K40"/>
    <mergeCell ref="A48:K48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W43"/>
  <sheetViews>
    <sheetView showGridLines="0" zoomScale="130" zoomScaleNormal="130" workbookViewId="0">
      <selection activeCell="F21" sqref="F21"/>
    </sheetView>
  </sheetViews>
  <sheetFormatPr defaultRowHeight="13.5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2" spans="2:22" ht="23.25">
      <c r="B2" s="245" t="s">
        <v>1009</v>
      </c>
      <c r="C2" s="245"/>
      <c r="D2" s="246" t="s">
        <v>1008</v>
      </c>
      <c r="E2" s="246"/>
      <c r="F2" s="246"/>
      <c r="G2" s="246"/>
    </row>
    <row r="3" spans="2:22">
      <c r="J3" s="38"/>
      <c r="K3" s="38"/>
      <c r="L3" s="38"/>
      <c r="M3" s="38"/>
    </row>
    <row r="4" spans="2:22" ht="15" customHeight="1">
      <c r="B4" s="237" t="s">
        <v>1007</v>
      </c>
      <c r="C4" s="238"/>
      <c r="D4" s="238"/>
      <c r="E4" s="238"/>
      <c r="F4" s="238"/>
      <c r="G4" s="238"/>
      <c r="H4" s="238"/>
      <c r="I4" s="238"/>
      <c r="J4" s="238"/>
      <c r="K4" s="192"/>
      <c r="L4" s="192"/>
      <c r="M4" s="193"/>
      <c r="O4" s="242" t="s">
        <v>1006</v>
      </c>
      <c r="P4" s="243"/>
      <c r="Q4" s="243"/>
      <c r="R4" s="243"/>
      <c r="S4" s="243"/>
      <c r="T4" s="243"/>
      <c r="U4" s="243"/>
      <c r="V4" s="244"/>
    </row>
    <row r="5" spans="2:22" ht="15" customHeight="1" thickBot="1">
      <c r="B5" s="5" t="s">
        <v>1005</v>
      </c>
      <c r="J5" s="38"/>
      <c r="K5" s="38"/>
      <c r="L5" s="38"/>
      <c r="M5" s="38"/>
      <c r="O5" s="151" t="s">
        <v>1004</v>
      </c>
      <c r="P5" s="151"/>
      <c r="Q5" s="151"/>
      <c r="R5" s="151"/>
      <c r="S5" s="151"/>
      <c r="T5" s="151"/>
      <c r="U5" s="151"/>
      <c r="V5" s="151"/>
    </row>
    <row r="6" spans="2:22" ht="15" customHeight="1" thickBot="1">
      <c r="B6" s="194" t="s">
        <v>1003</v>
      </c>
      <c r="C6" s="195" t="s">
        <v>994</v>
      </c>
      <c r="D6" s="195" t="s">
        <v>993</v>
      </c>
      <c r="E6" s="195" t="s">
        <v>992</v>
      </c>
      <c r="F6" s="196" t="s">
        <v>1002</v>
      </c>
      <c r="H6" s="247" t="s">
        <v>1001</v>
      </c>
      <c r="I6" s="247"/>
      <c r="J6" s="247"/>
      <c r="K6" s="184"/>
      <c r="L6" s="38"/>
      <c r="M6" s="38"/>
      <c r="O6" s="194" t="s">
        <v>1000</v>
      </c>
      <c r="P6" s="195" t="s">
        <v>999</v>
      </c>
      <c r="Q6" s="195" t="s">
        <v>990</v>
      </c>
      <c r="R6" s="195" t="s">
        <v>976</v>
      </c>
      <c r="S6" s="196" t="s">
        <v>998</v>
      </c>
      <c r="T6" s="151"/>
      <c r="U6" s="241" t="s">
        <v>997</v>
      </c>
      <c r="V6" s="241"/>
    </row>
    <row r="7" spans="2:22" ht="15" customHeight="1">
      <c r="B7" s="7" t="s">
        <v>996</v>
      </c>
      <c r="C7" s="149" t="s">
        <v>995</v>
      </c>
      <c r="D7" s="185"/>
      <c r="E7" s="185"/>
      <c r="F7" s="164"/>
      <c r="H7" s="194" t="s">
        <v>994</v>
      </c>
      <c r="I7" s="195" t="s">
        <v>993</v>
      </c>
      <c r="J7" s="196" t="s">
        <v>992</v>
      </c>
      <c r="K7" s="184"/>
      <c r="L7" s="38"/>
      <c r="M7" s="38"/>
      <c r="O7" s="181">
        <v>1</v>
      </c>
      <c r="P7" s="180" t="s">
        <v>953</v>
      </c>
      <c r="Q7" s="179"/>
      <c r="R7" s="178">
        <v>103</v>
      </c>
      <c r="S7" s="177"/>
      <c r="T7" s="151"/>
      <c r="U7" s="194" t="s">
        <v>991</v>
      </c>
      <c r="V7" s="196" t="s">
        <v>990</v>
      </c>
    </row>
    <row r="8" spans="2:22" ht="15" customHeight="1">
      <c r="B8" s="7" t="s">
        <v>989</v>
      </c>
      <c r="C8" s="149" t="s">
        <v>988</v>
      </c>
      <c r="D8" s="185"/>
      <c r="E8" s="185"/>
      <c r="F8" s="164"/>
      <c r="H8" s="7" t="s">
        <v>979</v>
      </c>
      <c r="I8" s="191">
        <v>750000</v>
      </c>
      <c r="J8" s="190">
        <v>70000</v>
      </c>
      <c r="K8" s="184"/>
      <c r="L8" s="38"/>
      <c r="M8" s="38"/>
      <c r="O8" s="181">
        <v>2</v>
      </c>
      <c r="P8" s="180" t="s">
        <v>965</v>
      </c>
      <c r="Q8" s="179"/>
      <c r="R8" s="178">
        <v>95</v>
      </c>
      <c r="S8" s="177"/>
      <c r="T8" s="151"/>
      <c r="U8" s="56" t="s">
        <v>953</v>
      </c>
      <c r="V8" s="189">
        <v>2500</v>
      </c>
    </row>
    <row r="9" spans="2:22" ht="15" customHeight="1">
      <c r="B9" s="7" t="s">
        <v>987</v>
      </c>
      <c r="C9" s="149" t="s">
        <v>986</v>
      </c>
      <c r="D9" s="185"/>
      <c r="E9" s="185"/>
      <c r="F9" s="164"/>
      <c r="H9" s="7" t="s">
        <v>985</v>
      </c>
      <c r="I9" s="191">
        <v>800000</v>
      </c>
      <c r="J9" s="190">
        <v>80000</v>
      </c>
      <c r="K9" s="184"/>
      <c r="L9" s="38"/>
      <c r="M9" s="38"/>
      <c r="O9" s="181">
        <v>3</v>
      </c>
      <c r="P9" s="180" t="s">
        <v>953</v>
      </c>
      <c r="Q9" s="179"/>
      <c r="R9" s="178">
        <v>108</v>
      </c>
      <c r="S9" s="177"/>
      <c r="T9" s="151"/>
      <c r="U9" s="56" t="s">
        <v>983</v>
      </c>
      <c r="V9" s="189">
        <v>3000</v>
      </c>
    </row>
    <row r="10" spans="2:22" ht="15" customHeight="1" thickBot="1">
      <c r="B10" s="7" t="s">
        <v>984</v>
      </c>
      <c r="C10" s="149" t="s">
        <v>979</v>
      </c>
      <c r="D10" s="185"/>
      <c r="E10" s="185"/>
      <c r="F10" s="164"/>
      <c r="H10" s="25" t="s">
        <v>981</v>
      </c>
      <c r="I10" s="188">
        <v>900000</v>
      </c>
      <c r="J10" s="187">
        <v>90000</v>
      </c>
      <c r="K10" s="184"/>
      <c r="L10" s="38"/>
      <c r="M10" s="38"/>
      <c r="O10" s="181">
        <v>4</v>
      </c>
      <c r="P10" s="180" t="s">
        <v>983</v>
      </c>
      <c r="Q10" s="179"/>
      <c r="R10" s="178">
        <v>92</v>
      </c>
      <c r="S10" s="177"/>
      <c r="T10" s="151"/>
      <c r="U10" s="67" t="s">
        <v>965</v>
      </c>
      <c r="V10" s="186">
        <v>1800</v>
      </c>
    </row>
    <row r="11" spans="2:22" ht="15" customHeight="1">
      <c r="B11" s="7" t="s">
        <v>982</v>
      </c>
      <c r="C11" s="149" t="s">
        <v>981</v>
      </c>
      <c r="D11" s="185"/>
      <c r="E11" s="185"/>
      <c r="F11" s="164"/>
      <c r="J11" s="38"/>
      <c r="K11" s="184"/>
      <c r="L11" s="38"/>
      <c r="M11" s="38"/>
      <c r="O11" s="181">
        <v>5</v>
      </c>
      <c r="P11" s="180" t="s">
        <v>972</v>
      </c>
      <c r="Q11" s="179"/>
      <c r="R11" s="178">
        <v>80</v>
      </c>
      <c r="S11" s="177"/>
      <c r="T11" s="151"/>
      <c r="U11" s="151"/>
      <c r="V11" s="151"/>
    </row>
    <row r="12" spans="2:22" ht="15" customHeight="1" thickBot="1">
      <c r="B12" s="25" t="s">
        <v>980</v>
      </c>
      <c r="C12" s="18" t="s">
        <v>979</v>
      </c>
      <c r="D12" s="185"/>
      <c r="E12" s="185"/>
      <c r="F12" s="164"/>
      <c r="O12" s="181">
        <v>6</v>
      </c>
      <c r="P12" s="180" t="s">
        <v>978</v>
      </c>
      <c r="Q12" s="179"/>
      <c r="R12" s="178">
        <v>111</v>
      </c>
      <c r="S12" s="177"/>
      <c r="T12" s="151"/>
      <c r="U12" s="241" t="s">
        <v>977</v>
      </c>
      <c r="V12" s="241"/>
    </row>
    <row r="13" spans="2:22" ht="15" customHeight="1">
      <c r="O13" s="181">
        <v>7</v>
      </c>
      <c r="P13" s="180" t="s">
        <v>955</v>
      </c>
      <c r="Q13" s="179"/>
      <c r="R13" s="178">
        <v>36</v>
      </c>
      <c r="S13" s="177"/>
      <c r="T13" s="151"/>
      <c r="U13" s="194" t="s">
        <v>976</v>
      </c>
      <c r="V13" s="196" t="s">
        <v>975</v>
      </c>
    </row>
    <row r="14" spans="2:22" ht="15" customHeight="1">
      <c r="B14" s="237" t="s">
        <v>974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9"/>
      <c r="O14" s="181">
        <v>8</v>
      </c>
      <c r="P14" s="180" t="s">
        <v>953</v>
      </c>
      <c r="Q14" s="179"/>
      <c r="R14" s="178">
        <v>20</v>
      </c>
      <c r="S14" s="177"/>
      <c r="T14" s="151"/>
      <c r="U14" s="56">
        <v>0</v>
      </c>
      <c r="V14" s="183">
        <v>0</v>
      </c>
    </row>
    <row r="15" spans="2:22" ht="15" customHeight="1" thickBot="1">
      <c r="B15" s="5" t="s">
        <v>973</v>
      </c>
      <c r="O15" s="181">
        <v>9</v>
      </c>
      <c r="P15" s="180" t="s">
        <v>972</v>
      </c>
      <c r="Q15" s="179"/>
      <c r="R15" s="178">
        <v>14</v>
      </c>
      <c r="S15" s="177"/>
      <c r="T15" s="151"/>
      <c r="U15" s="56">
        <v>30</v>
      </c>
      <c r="V15" s="183">
        <v>0.05</v>
      </c>
    </row>
    <row r="16" spans="2:22" ht="15" customHeight="1" thickBot="1">
      <c r="B16" s="194" t="s">
        <v>971</v>
      </c>
      <c r="C16" s="195" t="s">
        <v>942</v>
      </c>
      <c r="D16" s="195" t="s">
        <v>970</v>
      </c>
      <c r="E16" s="195" t="s">
        <v>963</v>
      </c>
      <c r="F16" s="196" t="s">
        <v>969</v>
      </c>
      <c r="H16" s="240" t="s">
        <v>968</v>
      </c>
      <c r="I16" s="240"/>
      <c r="J16" s="240"/>
      <c r="K16" s="240"/>
      <c r="L16" s="240"/>
      <c r="M16" s="240"/>
      <c r="O16" s="181">
        <v>10</v>
      </c>
      <c r="P16" s="180" t="s">
        <v>955</v>
      </c>
      <c r="Q16" s="179"/>
      <c r="R16" s="178">
        <v>80</v>
      </c>
      <c r="S16" s="177"/>
      <c r="T16" s="151"/>
      <c r="U16" s="56">
        <v>50</v>
      </c>
      <c r="V16" s="183">
        <v>0.15</v>
      </c>
    </row>
    <row r="17" spans="2:23" ht="15" customHeight="1" thickBot="1">
      <c r="B17" s="7">
        <v>1</v>
      </c>
      <c r="C17" s="149" t="s">
        <v>967</v>
      </c>
      <c r="D17" s="149">
        <v>5</v>
      </c>
      <c r="E17" s="165"/>
      <c r="F17" s="12"/>
      <c r="H17" s="197" t="s">
        <v>966</v>
      </c>
      <c r="I17" s="16">
        <v>1</v>
      </c>
      <c r="J17" s="16">
        <v>2</v>
      </c>
      <c r="K17" s="16">
        <v>3</v>
      </c>
      <c r="L17" s="16">
        <v>4</v>
      </c>
      <c r="M17" s="152">
        <v>5</v>
      </c>
      <c r="O17" s="181">
        <v>11</v>
      </c>
      <c r="P17" s="180" t="s">
        <v>965</v>
      </c>
      <c r="Q17" s="179"/>
      <c r="R17" s="178">
        <v>25</v>
      </c>
      <c r="S17" s="177"/>
      <c r="T17"/>
      <c r="U17" s="67">
        <v>100</v>
      </c>
      <c r="V17" s="182">
        <v>0.2</v>
      </c>
    </row>
    <row r="18" spans="2:23" ht="15" customHeight="1">
      <c r="B18" s="7">
        <v>2</v>
      </c>
      <c r="C18" s="149" t="s">
        <v>964</v>
      </c>
      <c r="D18" s="149">
        <v>1</v>
      </c>
      <c r="E18" s="165"/>
      <c r="F18" s="12"/>
      <c r="H18" s="198" t="s">
        <v>963</v>
      </c>
      <c r="I18" s="149" t="s">
        <v>962</v>
      </c>
      <c r="J18" s="149" t="s">
        <v>961</v>
      </c>
      <c r="K18" s="149" t="s">
        <v>960</v>
      </c>
      <c r="L18" s="149" t="s">
        <v>959</v>
      </c>
      <c r="M18" s="9" t="s">
        <v>958</v>
      </c>
      <c r="O18" s="181">
        <v>12</v>
      </c>
      <c r="P18" s="180" t="s">
        <v>953</v>
      </c>
      <c r="Q18" s="179"/>
      <c r="R18" s="178">
        <v>78</v>
      </c>
      <c r="S18" s="177"/>
      <c r="T18"/>
      <c r="U18"/>
      <c r="V18"/>
    </row>
    <row r="19" spans="2:23" ht="15" customHeight="1" thickBot="1">
      <c r="B19" s="7">
        <v>3</v>
      </c>
      <c r="C19" s="149" t="s">
        <v>957</v>
      </c>
      <c r="D19" s="149">
        <v>3</v>
      </c>
      <c r="E19" s="165"/>
      <c r="F19" s="12"/>
      <c r="H19" s="199" t="s">
        <v>956</v>
      </c>
      <c r="I19" s="18">
        <v>100</v>
      </c>
      <c r="J19" s="18">
        <v>50</v>
      </c>
      <c r="K19" s="18">
        <v>20</v>
      </c>
      <c r="L19" s="18">
        <v>50</v>
      </c>
      <c r="M19" s="150">
        <v>70</v>
      </c>
      <c r="O19" s="181">
        <v>13</v>
      </c>
      <c r="P19" s="180" t="s">
        <v>955</v>
      </c>
      <c r="Q19" s="179"/>
      <c r="R19" s="178">
        <v>132</v>
      </c>
      <c r="S19" s="177"/>
      <c r="T19"/>
      <c r="U19"/>
      <c r="V19"/>
    </row>
    <row r="20" spans="2:23" ht="15" customHeight="1" thickBot="1">
      <c r="B20" s="7">
        <v>4</v>
      </c>
      <c r="C20" s="149" t="s">
        <v>954</v>
      </c>
      <c r="D20" s="149">
        <v>2</v>
      </c>
      <c r="E20" s="165"/>
      <c r="F20" s="12"/>
      <c r="O20" s="176">
        <v>14</v>
      </c>
      <c r="P20" s="175" t="s">
        <v>953</v>
      </c>
      <c r="Q20" s="174"/>
      <c r="R20" s="173">
        <v>46</v>
      </c>
      <c r="S20" s="172"/>
      <c r="T20"/>
      <c r="U20"/>
      <c r="V20"/>
    </row>
    <row r="21" spans="2:23" ht="15" customHeight="1">
      <c r="B21" s="7">
        <v>5</v>
      </c>
      <c r="C21" s="149" t="s">
        <v>952</v>
      </c>
      <c r="D21" s="149">
        <v>4</v>
      </c>
      <c r="E21" s="165"/>
      <c r="F21" s="12"/>
    </row>
    <row r="22" spans="2:23" ht="15" customHeight="1" thickBot="1">
      <c r="B22" s="25">
        <v>6</v>
      </c>
      <c r="C22" s="18" t="s">
        <v>951</v>
      </c>
      <c r="D22" s="18">
        <v>5</v>
      </c>
      <c r="E22" s="165"/>
      <c r="F22" s="12"/>
    </row>
    <row r="23" spans="2:23" ht="15" customHeight="1">
      <c r="J23" s="38"/>
      <c r="K23" s="171"/>
      <c r="L23" s="171"/>
      <c r="M23" s="171"/>
      <c r="N23" s="38"/>
      <c r="O23" s="38"/>
    </row>
    <row r="24" spans="2:23" ht="15" customHeight="1">
      <c r="B24" s="237" t="s">
        <v>950</v>
      </c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00"/>
      <c r="N24" s="38"/>
      <c r="O24" s="242" t="s">
        <v>949</v>
      </c>
      <c r="P24" s="243"/>
      <c r="Q24" s="243"/>
      <c r="R24" s="243"/>
      <c r="S24" s="243"/>
      <c r="T24" s="243"/>
      <c r="U24" s="243"/>
      <c r="V24" s="243"/>
      <c r="W24" s="244"/>
    </row>
    <row r="25" spans="2:23" ht="15" customHeight="1" thickBot="1">
      <c r="B25" s="5" t="s">
        <v>948</v>
      </c>
      <c r="O25" s="151" t="s">
        <v>947</v>
      </c>
      <c r="P25" s="151"/>
      <c r="Q25" s="151"/>
      <c r="R25" s="151"/>
      <c r="S25" s="151"/>
      <c r="T25" s="151"/>
    </row>
    <row r="26" spans="2:23" ht="15" customHeight="1" thickBot="1">
      <c r="B26" s="194" t="s">
        <v>946</v>
      </c>
      <c r="C26" s="195" t="s">
        <v>945</v>
      </c>
      <c r="D26" s="195" t="s">
        <v>931</v>
      </c>
      <c r="E26" s="196" t="s">
        <v>944</v>
      </c>
      <c r="G26" s="240" t="s">
        <v>943</v>
      </c>
      <c r="H26" s="240"/>
      <c r="I26" s="240"/>
      <c r="J26" s="240"/>
      <c r="K26" s="240"/>
      <c r="L26" s="240"/>
      <c r="O26" s="194" t="s">
        <v>942</v>
      </c>
      <c r="P26" s="195" t="s">
        <v>941</v>
      </c>
      <c r="Q26" s="195" t="s">
        <v>940</v>
      </c>
      <c r="R26" s="195" t="s">
        <v>939</v>
      </c>
      <c r="S26" s="195" t="s">
        <v>907</v>
      </c>
      <c r="T26" s="196" t="s">
        <v>933</v>
      </c>
      <c r="V26" s="241" t="s">
        <v>938</v>
      </c>
      <c r="W26" s="241"/>
    </row>
    <row r="27" spans="2:23" ht="15" customHeight="1">
      <c r="B27" s="7" t="s">
        <v>937</v>
      </c>
      <c r="C27" s="166">
        <v>50000</v>
      </c>
      <c r="D27" s="165">
        <f>HLOOKUP(C27,$H$27:$L$28,2,1)</f>
        <v>300</v>
      </c>
      <c r="E27" s="164"/>
      <c r="G27" s="197" t="s">
        <v>936</v>
      </c>
      <c r="H27" s="16">
        <v>0</v>
      </c>
      <c r="I27" s="170">
        <v>10000</v>
      </c>
      <c r="J27" s="170">
        <v>20000</v>
      </c>
      <c r="K27" s="170">
        <v>40000</v>
      </c>
      <c r="L27" s="169">
        <v>80000</v>
      </c>
      <c r="O27" s="56" t="s">
        <v>935</v>
      </c>
      <c r="P27" s="158">
        <v>64</v>
      </c>
      <c r="Q27" s="158">
        <v>77</v>
      </c>
      <c r="R27" s="158">
        <v>50</v>
      </c>
      <c r="S27" s="157"/>
      <c r="T27" s="156"/>
      <c r="V27" s="194" t="s">
        <v>934</v>
      </c>
      <c r="W27" s="196" t="s">
        <v>933</v>
      </c>
    </row>
    <row r="28" spans="2:23" ht="15" customHeight="1" thickBot="1">
      <c r="B28" s="7" t="s">
        <v>932</v>
      </c>
      <c r="C28" s="166">
        <v>10000</v>
      </c>
      <c r="D28" s="165">
        <f t="shared" ref="D28:D32" si="0">HLOOKUP(C28,$H$27:$L$28,2,1)</f>
        <v>100</v>
      </c>
      <c r="E28" s="164"/>
      <c r="G28" s="199" t="s">
        <v>931</v>
      </c>
      <c r="H28" s="18"/>
      <c r="I28" s="168">
        <v>100</v>
      </c>
      <c r="J28" s="168">
        <v>200</v>
      </c>
      <c r="K28" s="168">
        <v>300</v>
      </c>
      <c r="L28" s="167">
        <v>500</v>
      </c>
      <c r="M28" s="38"/>
      <c r="N28" s="38"/>
      <c r="O28" s="56" t="s">
        <v>930</v>
      </c>
      <c r="P28" s="158">
        <v>62</v>
      </c>
      <c r="Q28" s="158">
        <v>82</v>
      </c>
      <c r="R28" s="158">
        <v>70</v>
      </c>
      <c r="S28" s="157"/>
      <c r="T28" s="156"/>
      <c r="V28" s="56">
        <v>0</v>
      </c>
      <c r="W28" s="163" t="s">
        <v>929</v>
      </c>
    </row>
    <row r="29" spans="2:23" ht="15" customHeight="1">
      <c r="B29" s="7" t="s">
        <v>928</v>
      </c>
      <c r="C29" s="166">
        <v>5000</v>
      </c>
      <c r="D29" s="165">
        <f t="shared" si="0"/>
        <v>0</v>
      </c>
      <c r="E29" s="164"/>
      <c r="M29" s="38"/>
      <c r="N29" s="38"/>
      <c r="O29" s="56" t="s">
        <v>927</v>
      </c>
      <c r="P29" s="158">
        <v>84</v>
      </c>
      <c r="Q29" s="158">
        <v>92</v>
      </c>
      <c r="R29" s="158">
        <v>95</v>
      </c>
      <c r="S29" s="157"/>
      <c r="T29" s="156"/>
      <c r="V29" s="56">
        <v>60</v>
      </c>
      <c r="W29" s="163" t="s">
        <v>926</v>
      </c>
    </row>
    <row r="30" spans="2:23" ht="15" customHeight="1">
      <c r="B30" s="7" t="s">
        <v>925</v>
      </c>
      <c r="C30" s="166">
        <v>45000</v>
      </c>
      <c r="D30" s="165">
        <f t="shared" si="0"/>
        <v>300</v>
      </c>
      <c r="E30" s="164"/>
      <c r="O30" s="56" t="s">
        <v>924</v>
      </c>
      <c r="P30" s="158">
        <v>99</v>
      </c>
      <c r="Q30" s="158">
        <v>80</v>
      </c>
      <c r="R30" s="158">
        <v>75</v>
      </c>
      <c r="S30" s="157"/>
      <c r="T30" s="156"/>
      <c r="V30" s="56">
        <v>70</v>
      </c>
      <c r="W30" s="163" t="s">
        <v>923</v>
      </c>
    </row>
    <row r="31" spans="2:23" ht="15" customHeight="1">
      <c r="B31" s="7" t="s">
        <v>922</v>
      </c>
      <c r="C31" s="166">
        <v>15000</v>
      </c>
      <c r="D31" s="165">
        <f t="shared" si="0"/>
        <v>100</v>
      </c>
      <c r="E31" s="164"/>
      <c r="O31" s="56" t="s">
        <v>921</v>
      </c>
      <c r="P31" s="158">
        <v>87</v>
      </c>
      <c r="Q31" s="158">
        <v>87</v>
      </c>
      <c r="R31" s="158">
        <v>54</v>
      </c>
      <c r="S31" s="157"/>
      <c r="T31" s="156"/>
      <c r="V31" s="56">
        <v>80</v>
      </c>
      <c r="W31" s="163" t="s">
        <v>920</v>
      </c>
    </row>
    <row r="32" spans="2:23" ht="15" customHeight="1" thickBot="1">
      <c r="B32" s="25" t="s">
        <v>919</v>
      </c>
      <c r="C32" s="162">
        <v>95000</v>
      </c>
      <c r="D32" s="165">
        <f t="shared" si="0"/>
        <v>500</v>
      </c>
      <c r="E32" s="161"/>
      <c r="O32" s="56" t="s">
        <v>918</v>
      </c>
      <c r="P32" s="158">
        <v>70</v>
      </c>
      <c r="Q32" s="158">
        <v>46</v>
      </c>
      <c r="R32" s="158">
        <v>65</v>
      </c>
      <c r="S32" s="157"/>
      <c r="T32" s="156"/>
      <c r="V32" s="67">
        <v>90</v>
      </c>
      <c r="W32" s="160" t="s">
        <v>917</v>
      </c>
    </row>
    <row r="33" spans="2:20" ht="15" customHeight="1">
      <c r="B33" s="159"/>
      <c r="O33" s="56" t="s">
        <v>916</v>
      </c>
      <c r="P33" s="158">
        <v>91</v>
      </c>
      <c r="Q33" s="158">
        <v>98</v>
      </c>
      <c r="R33" s="158">
        <v>85</v>
      </c>
      <c r="S33" s="157"/>
      <c r="T33" s="156"/>
    </row>
    <row r="34" spans="2:20" ht="15" customHeight="1">
      <c r="B34" s="237" t="s">
        <v>915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9"/>
      <c r="O34" s="56" t="s">
        <v>914</v>
      </c>
      <c r="P34" s="158">
        <v>70</v>
      </c>
      <c r="Q34" s="158">
        <v>90</v>
      </c>
      <c r="R34" s="158">
        <v>85</v>
      </c>
      <c r="S34" s="157"/>
      <c r="T34" s="156"/>
    </row>
    <row r="35" spans="2:20" ht="15" customHeight="1" thickBot="1">
      <c r="B35" s="5" t="s">
        <v>913</v>
      </c>
      <c r="O35" s="56" t="s">
        <v>912</v>
      </c>
      <c r="P35" s="158">
        <v>90</v>
      </c>
      <c r="Q35" s="158">
        <v>90</v>
      </c>
      <c r="R35" s="158">
        <v>88</v>
      </c>
      <c r="S35" s="157"/>
      <c r="T35" s="156"/>
    </row>
    <row r="36" spans="2:20" ht="15" customHeight="1" thickBot="1">
      <c r="B36" s="194" t="s">
        <v>911</v>
      </c>
      <c r="C36" s="195" t="s">
        <v>910</v>
      </c>
      <c r="D36" s="195" t="s">
        <v>909</v>
      </c>
      <c r="E36" s="195" t="s">
        <v>908</v>
      </c>
      <c r="F36" s="195" t="s">
        <v>907</v>
      </c>
      <c r="G36" s="196" t="s">
        <v>906</v>
      </c>
      <c r="I36" s="240" t="s">
        <v>905</v>
      </c>
      <c r="J36" s="240"/>
      <c r="K36" s="240"/>
      <c r="L36" s="240"/>
      <c r="M36" s="240"/>
      <c r="O36" s="67" t="s">
        <v>904</v>
      </c>
      <c r="P36" s="155">
        <v>49</v>
      </c>
      <c r="Q36" s="155">
        <v>51</v>
      </c>
      <c r="R36" s="155">
        <v>94</v>
      </c>
      <c r="S36" s="154"/>
      <c r="T36" s="153"/>
    </row>
    <row r="37" spans="2:20" ht="15" customHeight="1">
      <c r="B37" s="7" t="s">
        <v>903</v>
      </c>
      <c r="C37" s="149">
        <v>67</v>
      </c>
      <c r="D37" s="149">
        <v>47</v>
      </c>
      <c r="E37" s="149">
        <v>61</v>
      </c>
      <c r="F37" s="148"/>
      <c r="G37" s="12"/>
      <c r="I37" s="197" t="s">
        <v>902</v>
      </c>
      <c r="J37" s="16">
        <v>0</v>
      </c>
      <c r="K37" s="16">
        <v>70</v>
      </c>
      <c r="L37" s="16">
        <v>80</v>
      </c>
      <c r="M37" s="152">
        <v>90</v>
      </c>
      <c r="O37" s="151"/>
      <c r="P37" s="151"/>
      <c r="Q37" s="151"/>
      <c r="R37" s="151"/>
      <c r="S37" s="151"/>
      <c r="T37" s="151"/>
    </row>
    <row r="38" spans="2:20" ht="15" customHeight="1" thickBot="1">
      <c r="B38" s="7" t="s">
        <v>901</v>
      </c>
      <c r="C38" s="149">
        <v>80</v>
      </c>
      <c r="D38" s="149">
        <v>90</v>
      </c>
      <c r="E38" s="149">
        <v>56</v>
      </c>
      <c r="F38" s="148"/>
      <c r="G38" s="12"/>
      <c r="I38" s="199" t="s">
        <v>900</v>
      </c>
      <c r="J38" s="18" t="s">
        <v>899</v>
      </c>
      <c r="K38" s="18" t="s">
        <v>898</v>
      </c>
      <c r="L38" s="18" t="s">
        <v>897</v>
      </c>
      <c r="M38" s="150" t="s">
        <v>896</v>
      </c>
    </row>
    <row r="39" spans="2:20" ht="15" customHeight="1">
      <c r="B39" s="7" t="s">
        <v>895</v>
      </c>
      <c r="C39" s="149">
        <v>78</v>
      </c>
      <c r="D39" s="149">
        <v>90</v>
      </c>
      <c r="E39" s="149">
        <v>78</v>
      </c>
      <c r="F39" s="148"/>
      <c r="G39" s="12"/>
    </row>
    <row r="40" spans="2:20" ht="15" customHeight="1">
      <c r="B40" s="7" t="s">
        <v>894</v>
      </c>
      <c r="C40" s="149">
        <v>34</v>
      </c>
      <c r="D40" s="149">
        <v>56</v>
      </c>
      <c r="E40" s="149">
        <v>65</v>
      </c>
      <c r="F40" s="148"/>
      <c r="G40" s="12"/>
    </row>
    <row r="41" spans="2:20" ht="15" customHeight="1">
      <c r="B41" s="7" t="s">
        <v>893</v>
      </c>
      <c r="C41" s="149">
        <v>87</v>
      </c>
      <c r="D41" s="149">
        <v>90</v>
      </c>
      <c r="E41" s="149">
        <v>100</v>
      </c>
      <c r="F41" s="148"/>
      <c r="G41" s="12"/>
    </row>
    <row r="42" spans="2:20" ht="15" customHeight="1">
      <c r="B42" s="7" t="s">
        <v>892</v>
      </c>
      <c r="C42" s="149">
        <v>65</v>
      </c>
      <c r="D42" s="149">
        <v>54</v>
      </c>
      <c r="E42" s="149">
        <v>45</v>
      </c>
      <c r="F42" s="148"/>
      <c r="G42" s="12"/>
    </row>
    <row r="43" spans="2:20" ht="15" customHeight="1" thickBot="1">
      <c r="B43" s="25" t="s">
        <v>891</v>
      </c>
      <c r="C43" s="18">
        <v>80</v>
      </c>
      <c r="D43" s="18">
        <v>70</v>
      </c>
      <c r="E43" s="18">
        <v>60</v>
      </c>
      <c r="F43" s="147"/>
      <c r="G43" s="42"/>
    </row>
  </sheetData>
  <mergeCells count="15">
    <mergeCell ref="B2:C2"/>
    <mergeCell ref="D2:G2"/>
    <mergeCell ref="B4:J4"/>
    <mergeCell ref="O4:V4"/>
    <mergeCell ref="H6:J6"/>
    <mergeCell ref="U6:V6"/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</mergeCells>
  <phoneticPr fontId="5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W43"/>
  <sheetViews>
    <sheetView showGridLines="0" topLeftCell="A28" zoomScale="130" zoomScaleNormal="130" workbookViewId="0">
      <selection activeCell="I46" sqref="I46"/>
    </sheetView>
  </sheetViews>
  <sheetFormatPr defaultRowHeight="13.5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2" spans="2:22" ht="23.25">
      <c r="B2" s="245" t="s">
        <v>1009</v>
      </c>
      <c r="C2" s="245"/>
      <c r="D2" s="246" t="s">
        <v>1008</v>
      </c>
      <c r="E2" s="246"/>
      <c r="F2" s="246"/>
      <c r="G2" s="246"/>
    </row>
    <row r="3" spans="2:22">
      <c r="J3" s="38"/>
      <c r="K3" s="38"/>
      <c r="L3" s="38"/>
      <c r="M3" s="38"/>
    </row>
    <row r="4" spans="2:22" ht="15" customHeight="1">
      <c r="B4" s="237" t="s">
        <v>1007</v>
      </c>
      <c r="C4" s="238"/>
      <c r="D4" s="238"/>
      <c r="E4" s="238"/>
      <c r="F4" s="238"/>
      <c r="G4" s="238"/>
      <c r="H4" s="238"/>
      <c r="I4" s="238"/>
      <c r="J4" s="238"/>
      <c r="K4" s="192"/>
      <c r="L4" s="192"/>
      <c r="M4" s="193"/>
      <c r="O4" s="242" t="s">
        <v>1006</v>
      </c>
      <c r="P4" s="243"/>
      <c r="Q4" s="243"/>
      <c r="R4" s="243"/>
      <c r="S4" s="243"/>
      <c r="T4" s="243"/>
      <c r="U4" s="243"/>
      <c r="V4" s="244"/>
    </row>
    <row r="5" spans="2:22" ht="15" customHeight="1" thickBot="1">
      <c r="B5" s="5" t="s">
        <v>1005</v>
      </c>
      <c r="J5" s="38"/>
      <c r="K5" s="38"/>
      <c r="L5" s="38"/>
      <c r="M5" s="38"/>
      <c r="O5" s="151" t="s">
        <v>1004</v>
      </c>
      <c r="P5" s="151"/>
      <c r="Q5" s="151"/>
      <c r="R5" s="151"/>
      <c r="S5" s="151"/>
      <c r="T5" s="151"/>
      <c r="U5" s="151"/>
      <c r="V5" s="151"/>
    </row>
    <row r="6" spans="2:22" ht="15" customHeight="1" thickBot="1">
      <c r="B6" s="194" t="s">
        <v>946</v>
      </c>
      <c r="C6" s="195" t="s">
        <v>994</v>
      </c>
      <c r="D6" s="195" t="s">
        <v>993</v>
      </c>
      <c r="E6" s="195" t="s">
        <v>992</v>
      </c>
      <c r="F6" s="196" t="s">
        <v>1002</v>
      </c>
      <c r="H6" s="247" t="s">
        <v>1001</v>
      </c>
      <c r="I6" s="247"/>
      <c r="J6" s="247"/>
      <c r="K6" s="184"/>
      <c r="L6" s="38"/>
      <c r="M6" s="38"/>
      <c r="O6" s="194" t="s">
        <v>1000</v>
      </c>
      <c r="P6" s="195" t="s">
        <v>991</v>
      </c>
      <c r="Q6" s="195" t="s">
        <v>990</v>
      </c>
      <c r="R6" s="195" t="s">
        <v>976</v>
      </c>
      <c r="S6" s="196" t="s">
        <v>975</v>
      </c>
      <c r="T6" s="151"/>
      <c r="U6" s="241" t="s">
        <v>997</v>
      </c>
      <c r="V6" s="241"/>
    </row>
    <row r="7" spans="2:22" ht="15" customHeight="1">
      <c r="B7" s="7" t="s">
        <v>996</v>
      </c>
      <c r="C7" s="149" t="s">
        <v>981</v>
      </c>
      <c r="D7" s="185">
        <f>VLOOKUP(C7,$H$8:$J$10,2,0)</f>
        <v>900000</v>
      </c>
      <c r="E7" s="185">
        <f>VLOOKUP(C7,$H$8:$J$10,3,0)</f>
        <v>90000</v>
      </c>
      <c r="F7" s="164"/>
      <c r="H7" s="194" t="s">
        <v>994</v>
      </c>
      <c r="I7" s="195" t="s">
        <v>993</v>
      </c>
      <c r="J7" s="196" t="s">
        <v>992</v>
      </c>
      <c r="K7" s="184"/>
      <c r="L7" s="38"/>
      <c r="M7" s="38"/>
      <c r="O7" s="181">
        <v>1</v>
      </c>
      <c r="P7" s="180" t="s">
        <v>953</v>
      </c>
      <c r="Q7" s="179"/>
      <c r="R7" s="178">
        <v>103</v>
      </c>
      <c r="S7" s="177"/>
      <c r="T7" s="151"/>
      <c r="U7" s="194" t="s">
        <v>991</v>
      </c>
      <c r="V7" s="196" t="s">
        <v>990</v>
      </c>
    </row>
    <row r="8" spans="2:22" ht="15" customHeight="1">
      <c r="B8" s="7" t="s">
        <v>989</v>
      </c>
      <c r="C8" s="149" t="s">
        <v>985</v>
      </c>
      <c r="D8" s="185">
        <f t="shared" ref="D8:D12" si="0">VLOOKUP(C8,$H$8:$J$10,2,0)</f>
        <v>800000</v>
      </c>
      <c r="E8" s="185">
        <f t="shared" ref="E8:E12" si="1">VLOOKUP(C8,$H$8:$J$10,3,0)</f>
        <v>80000</v>
      </c>
      <c r="F8" s="164"/>
      <c r="H8" s="7" t="s">
        <v>979</v>
      </c>
      <c r="I8" s="191">
        <v>750000</v>
      </c>
      <c r="J8" s="190">
        <v>70000</v>
      </c>
      <c r="K8" s="184"/>
      <c r="L8" s="38"/>
      <c r="M8" s="38"/>
      <c r="O8" s="181">
        <v>2</v>
      </c>
      <c r="P8" s="180" t="s">
        <v>965</v>
      </c>
      <c r="Q8" s="179"/>
      <c r="R8" s="178">
        <v>95</v>
      </c>
      <c r="S8" s="177"/>
      <c r="T8" s="151"/>
      <c r="U8" s="56" t="s">
        <v>953</v>
      </c>
      <c r="V8" s="189">
        <v>2500</v>
      </c>
    </row>
    <row r="9" spans="2:22" ht="15" customHeight="1">
      <c r="B9" s="7" t="s">
        <v>987</v>
      </c>
      <c r="C9" s="149" t="s">
        <v>979</v>
      </c>
      <c r="D9" s="185">
        <f t="shared" si="0"/>
        <v>750000</v>
      </c>
      <c r="E9" s="185">
        <f t="shared" si="1"/>
        <v>70000</v>
      </c>
      <c r="F9" s="164"/>
      <c r="H9" s="7" t="s">
        <v>985</v>
      </c>
      <c r="I9" s="191">
        <v>800000</v>
      </c>
      <c r="J9" s="190">
        <v>80000</v>
      </c>
      <c r="K9" s="184"/>
      <c r="L9" s="38"/>
      <c r="M9" s="38"/>
      <c r="O9" s="181">
        <v>3</v>
      </c>
      <c r="P9" s="180" t="s">
        <v>953</v>
      </c>
      <c r="Q9" s="179"/>
      <c r="R9" s="178">
        <v>108</v>
      </c>
      <c r="S9" s="177"/>
      <c r="T9" s="151"/>
      <c r="U9" s="56" t="s">
        <v>955</v>
      </c>
      <c r="V9" s="189">
        <v>3000</v>
      </c>
    </row>
    <row r="10" spans="2:22" ht="15" customHeight="1" thickBot="1">
      <c r="B10" s="7" t="s">
        <v>984</v>
      </c>
      <c r="C10" s="149" t="s">
        <v>979</v>
      </c>
      <c r="D10" s="185">
        <f t="shared" si="0"/>
        <v>750000</v>
      </c>
      <c r="E10" s="185">
        <f t="shared" si="1"/>
        <v>70000</v>
      </c>
      <c r="F10" s="164"/>
      <c r="H10" s="25" t="s">
        <v>981</v>
      </c>
      <c r="I10" s="188">
        <v>900000</v>
      </c>
      <c r="J10" s="187">
        <v>90000</v>
      </c>
      <c r="K10" s="184"/>
      <c r="L10" s="38"/>
      <c r="M10" s="38"/>
      <c r="O10" s="181">
        <v>4</v>
      </c>
      <c r="P10" s="180" t="s">
        <v>955</v>
      </c>
      <c r="Q10" s="179"/>
      <c r="R10" s="178">
        <v>92</v>
      </c>
      <c r="S10" s="177"/>
      <c r="T10" s="151"/>
      <c r="U10" s="67" t="s">
        <v>965</v>
      </c>
      <c r="V10" s="186">
        <v>1800</v>
      </c>
    </row>
    <row r="11" spans="2:22" ht="15" customHeight="1">
      <c r="B11" s="7" t="s">
        <v>982</v>
      </c>
      <c r="C11" s="149" t="s">
        <v>981</v>
      </c>
      <c r="D11" s="185">
        <f t="shared" si="0"/>
        <v>900000</v>
      </c>
      <c r="E11" s="185">
        <f t="shared" si="1"/>
        <v>90000</v>
      </c>
      <c r="F11" s="164"/>
      <c r="J11" s="38"/>
      <c r="K11" s="184"/>
      <c r="L11" s="38"/>
      <c r="M11" s="38"/>
      <c r="O11" s="181">
        <v>5</v>
      </c>
      <c r="P11" s="180" t="s">
        <v>965</v>
      </c>
      <c r="Q11" s="179"/>
      <c r="R11" s="178">
        <v>80</v>
      </c>
      <c r="S11" s="177"/>
      <c r="T11" s="151"/>
      <c r="U11" s="151"/>
      <c r="V11" s="151"/>
    </row>
    <row r="12" spans="2:22" ht="15" customHeight="1" thickBot="1">
      <c r="B12" s="25" t="s">
        <v>980</v>
      </c>
      <c r="C12" s="18" t="s">
        <v>979</v>
      </c>
      <c r="D12" s="185">
        <f t="shared" si="0"/>
        <v>750000</v>
      </c>
      <c r="E12" s="185">
        <f t="shared" si="1"/>
        <v>70000</v>
      </c>
      <c r="F12" s="164"/>
      <c r="O12" s="181">
        <v>6</v>
      </c>
      <c r="P12" s="180" t="s">
        <v>953</v>
      </c>
      <c r="Q12" s="179"/>
      <c r="R12" s="178">
        <v>111</v>
      </c>
      <c r="S12" s="177"/>
      <c r="T12" s="151"/>
      <c r="U12" s="241" t="s">
        <v>977</v>
      </c>
      <c r="V12" s="241"/>
    </row>
    <row r="13" spans="2:22" ht="15" customHeight="1">
      <c r="O13" s="181">
        <v>7</v>
      </c>
      <c r="P13" s="180" t="s">
        <v>955</v>
      </c>
      <c r="Q13" s="179"/>
      <c r="R13" s="178">
        <v>36</v>
      </c>
      <c r="S13" s="177"/>
      <c r="T13" s="151"/>
      <c r="U13" s="194" t="s">
        <v>976</v>
      </c>
      <c r="V13" s="196" t="s">
        <v>975</v>
      </c>
    </row>
    <row r="14" spans="2:22" ht="15" customHeight="1">
      <c r="B14" s="237" t="s">
        <v>974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9"/>
      <c r="O14" s="181">
        <v>8</v>
      </c>
      <c r="P14" s="180" t="s">
        <v>953</v>
      </c>
      <c r="Q14" s="179"/>
      <c r="R14" s="178">
        <v>20</v>
      </c>
      <c r="S14" s="177"/>
      <c r="T14" s="151"/>
      <c r="U14" s="56">
        <v>0</v>
      </c>
      <c r="V14" s="183">
        <v>0</v>
      </c>
    </row>
    <row r="15" spans="2:22" ht="15" customHeight="1" thickBot="1">
      <c r="B15" s="5" t="s">
        <v>973</v>
      </c>
      <c r="O15" s="181">
        <v>9</v>
      </c>
      <c r="P15" s="180" t="s">
        <v>965</v>
      </c>
      <c r="Q15" s="179"/>
      <c r="R15" s="178">
        <v>14</v>
      </c>
      <c r="S15" s="177"/>
      <c r="T15" s="151"/>
      <c r="U15" s="56">
        <v>30</v>
      </c>
      <c r="V15" s="183">
        <v>0.05</v>
      </c>
    </row>
    <row r="16" spans="2:22" ht="15" customHeight="1" thickBot="1">
      <c r="B16" s="194" t="s">
        <v>971</v>
      </c>
      <c r="C16" s="195" t="s">
        <v>942</v>
      </c>
      <c r="D16" s="195" t="s">
        <v>970</v>
      </c>
      <c r="E16" s="195" t="s">
        <v>963</v>
      </c>
      <c r="F16" s="196" t="s">
        <v>956</v>
      </c>
      <c r="H16" s="240" t="s">
        <v>968</v>
      </c>
      <c r="I16" s="240"/>
      <c r="J16" s="240"/>
      <c r="K16" s="240"/>
      <c r="L16" s="240"/>
      <c r="M16" s="240"/>
      <c r="O16" s="181">
        <v>10</v>
      </c>
      <c r="P16" s="180" t="s">
        <v>955</v>
      </c>
      <c r="Q16" s="179"/>
      <c r="R16" s="178">
        <v>80</v>
      </c>
      <c r="S16" s="177"/>
      <c r="T16" s="151"/>
      <c r="U16" s="56">
        <v>50</v>
      </c>
      <c r="V16" s="183">
        <v>0.15</v>
      </c>
    </row>
    <row r="17" spans="2:23" ht="15" customHeight="1" thickBot="1">
      <c r="B17" s="7">
        <v>1</v>
      </c>
      <c r="C17" s="149" t="s">
        <v>967</v>
      </c>
      <c r="D17" s="149">
        <v>5</v>
      </c>
      <c r="E17" s="165" t="str">
        <f>HLOOKUP(D17,$I$17:$M$19,2,0)</f>
        <v>회사원</v>
      </c>
      <c r="F17" s="12">
        <f>HLOOKUP(D17,$I$17:$M$19,3,0)</f>
        <v>70</v>
      </c>
      <c r="H17" s="197" t="s">
        <v>966</v>
      </c>
      <c r="I17" s="16">
        <v>1</v>
      </c>
      <c r="J17" s="16">
        <v>2</v>
      </c>
      <c r="K17" s="16">
        <v>3</v>
      </c>
      <c r="L17" s="16">
        <v>4</v>
      </c>
      <c r="M17" s="152">
        <v>5</v>
      </c>
      <c r="O17" s="181">
        <v>11</v>
      </c>
      <c r="P17" s="180" t="s">
        <v>965</v>
      </c>
      <c r="Q17" s="179"/>
      <c r="R17" s="178">
        <v>25</v>
      </c>
      <c r="S17" s="177"/>
      <c r="T17"/>
      <c r="U17" s="67">
        <v>100</v>
      </c>
      <c r="V17" s="182">
        <v>0.2</v>
      </c>
    </row>
    <row r="18" spans="2:23" ht="15" customHeight="1">
      <c r="B18" s="7">
        <v>2</v>
      </c>
      <c r="C18" s="149" t="s">
        <v>964</v>
      </c>
      <c r="D18" s="149">
        <v>1</v>
      </c>
      <c r="E18" s="165" t="str">
        <f t="shared" ref="E18:E22" si="2">HLOOKUP(D18,$I$17:$M$19,2,0)</f>
        <v>학생</v>
      </c>
      <c r="F18" s="12">
        <f t="shared" ref="F18:F22" si="3">HLOOKUP(D18,$I$17:$M$19,3,0)</f>
        <v>100</v>
      </c>
      <c r="H18" s="198" t="s">
        <v>963</v>
      </c>
      <c r="I18" s="149" t="s">
        <v>962</v>
      </c>
      <c r="J18" s="149" t="s">
        <v>961</v>
      </c>
      <c r="K18" s="149" t="s">
        <v>960</v>
      </c>
      <c r="L18" s="149" t="s">
        <v>959</v>
      </c>
      <c r="M18" s="9" t="s">
        <v>958</v>
      </c>
      <c r="O18" s="181">
        <v>12</v>
      </c>
      <c r="P18" s="180" t="s">
        <v>953</v>
      </c>
      <c r="Q18" s="179"/>
      <c r="R18" s="178">
        <v>78</v>
      </c>
      <c r="S18" s="177"/>
      <c r="T18"/>
      <c r="U18"/>
      <c r="V18"/>
    </row>
    <row r="19" spans="2:23" ht="15" customHeight="1" thickBot="1">
      <c r="B19" s="7">
        <v>3</v>
      </c>
      <c r="C19" s="149" t="s">
        <v>957</v>
      </c>
      <c r="D19" s="149">
        <v>3</v>
      </c>
      <c r="E19" s="165" t="str">
        <f t="shared" si="2"/>
        <v>공무원</v>
      </c>
      <c r="F19" s="12">
        <f t="shared" si="3"/>
        <v>20</v>
      </c>
      <c r="H19" s="199" t="s">
        <v>956</v>
      </c>
      <c r="I19" s="18">
        <v>100</v>
      </c>
      <c r="J19" s="18">
        <v>50</v>
      </c>
      <c r="K19" s="18">
        <v>20</v>
      </c>
      <c r="L19" s="18">
        <v>50</v>
      </c>
      <c r="M19" s="150">
        <v>70</v>
      </c>
      <c r="O19" s="181">
        <v>13</v>
      </c>
      <c r="P19" s="180" t="s">
        <v>955</v>
      </c>
      <c r="Q19" s="179"/>
      <c r="R19" s="178">
        <v>132</v>
      </c>
      <c r="S19" s="177"/>
      <c r="T19"/>
      <c r="U19"/>
      <c r="V19"/>
    </row>
    <row r="20" spans="2:23" ht="15" customHeight="1" thickBot="1">
      <c r="B20" s="7">
        <v>4</v>
      </c>
      <c r="C20" s="149" t="s">
        <v>954</v>
      </c>
      <c r="D20" s="149">
        <v>2</v>
      </c>
      <c r="E20" s="165" t="str">
        <f t="shared" si="2"/>
        <v>군인</v>
      </c>
      <c r="F20" s="12">
        <f t="shared" si="3"/>
        <v>50</v>
      </c>
      <c r="O20" s="176">
        <v>14</v>
      </c>
      <c r="P20" s="175" t="s">
        <v>953</v>
      </c>
      <c r="Q20" s="174"/>
      <c r="R20" s="173">
        <v>46</v>
      </c>
      <c r="S20" s="172"/>
      <c r="T20"/>
      <c r="U20"/>
      <c r="V20"/>
    </row>
    <row r="21" spans="2:23" ht="15" customHeight="1">
      <c r="B21" s="7">
        <v>5</v>
      </c>
      <c r="C21" s="149" t="s">
        <v>952</v>
      </c>
      <c r="D21" s="149">
        <v>4</v>
      </c>
      <c r="E21" s="165" t="str">
        <f t="shared" si="2"/>
        <v>교사</v>
      </c>
      <c r="F21" s="12">
        <f t="shared" si="3"/>
        <v>50</v>
      </c>
    </row>
    <row r="22" spans="2:23" ht="15" customHeight="1" thickBot="1">
      <c r="B22" s="25">
        <v>6</v>
      </c>
      <c r="C22" s="18" t="s">
        <v>951</v>
      </c>
      <c r="D22" s="18">
        <v>5</v>
      </c>
      <c r="E22" s="165" t="str">
        <f t="shared" si="2"/>
        <v>회사원</v>
      </c>
      <c r="F22" s="12">
        <f t="shared" si="3"/>
        <v>70</v>
      </c>
    </row>
    <row r="23" spans="2:23" ht="15" customHeight="1">
      <c r="J23" s="38"/>
      <c r="K23" s="171"/>
      <c r="L23" s="171"/>
      <c r="M23" s="171"/>
      <c r="N23" s="38"/>
      <c r="O23" s="38"/>
    </row>
    <row r="24" spans="2:23" ht="15" customHeight="1">
      <c r="B24" s="237" t="s">
        <v>950</v>
      </c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00"/>
      <c r="N24" s="38"/>
      <c r="O24" s="242" t="s">
        <v>949</v>
      </c>
      <c r="P24" s="243"/>
      <c r="Q24" s="243"/>
      <c r="R24" s="243"/>
      <c r="S24" s="243"/>
      <c r="T24" s="243"/>
      <c r="U24" s="243"/>
      <c r="V24" s="243"/>
      <c r="W24" s="244"/>
    </row>
    <row r="25" spans="2:23" ht="15" customHeight="1" thickBot="1">
      <c r="B25" s="5" t="s">
        <v>948</v>
      </c>
      <c r="O25" s="151" t="s">
        <v>947</v>
      </c>
      <c r="P25" s="151"/>
      <c r="Q25" s="151"/>
      <c r="R25" s="151"/>
      <c r="S25" s="151"/>
      <c r="T25" s="151"/>
    </row>
    <row r="26" spans="2:23" ht="15" customHeight="1" thickBot="1">
      <c r="B26" s="194" t="s">
        <v>946</v>
      </c>
      <c r="C26" s="195" t="s">
        <v>936</v>
      </c>
      <c r="D26" s="195" t="s">
        <v>931</v>
      </c>
      <c r="E26" s="196" t="s">
        <v>944</v>
      </c>
      <c r="G26" s="240" t="s">
        <v>943</v>
      </c>
      <c r="H26" s="240"/>
      <c r="I26" s="240"/>
      <c r="J26" s="240"/>
      <c r="K26" s="240"/>
      <c r="L26" s="240"/>
      <c r="O26" s="194" t="s">
        <v>942</v>
      </c>
      <c r="P26" s="195" t="s">
        <v>941</v>
      </c>
      <c r="Q26" s="195" t="s">
        <v>940</v>
      </c>
      <c r="R26" s="195" t="s">
        <v>939</v>
      </c>
      <c r="S26" s="195" t="s">
        <v>907</v>
      </c>
      <c r="T26" s="196" t="s">
        <v>933</v>
      </c>
      <c r="V26" s="241" t="s">
        <v>938</v>
      </c>
      <c r="W26" s="241"/>
    </row>
    <row r="27" spans="2:23" ht="15" customHeight="1">
      <c r="B27" s="7" t="s">
        <v>937</v>
      </c>
      <c r="C27" s="166">
        <v>50000</v>
      </c>
      <c r="D27" s="165">
        <f>HLOOKUP(C27,$H$27:$L$28,2,1)</f>
        <v>300</v>
      </c>
      <c r="E27" s="164"/>
      <c r="G27" s="197" t="s">
        <v>936</v>
      </c>
      <c r="H27" s="16">
        <v>0</v>
      </c>
      <c r="I27" s="170">
        <v>10000</v>
      </c>
      <c r="J27" s="170">
        <v>20000</v>
      </c>
      <c r="K27" s="170">
        <v>40000</v>
      </c>
      <c r="L27" s="169">
        <v>80000</v>
      </c>
      <c r="O27" s="56" t="s">
        <v>935</v>
      </c>
      <c r="P27" s="158">
        <v>64</v>
      </c>
      <c r="Q27" s="158">
        <v>77</v>
      </c>
      <c r="R27" s="158">
        <v>50</v>
      </c>
      <c r="S27" s="157"/>
      <c r="T27" s="156"/>
      <c r="V27" s="194" t="s">
        <v>934</v>
      </c>
      <c r="W27" s="196" t="s">
        <v>933</v>
      </c>
    </row>
    <row r="28" spans="2:23" ht="15" customHeight="1" thickBot="1">
      <c r="B28" s="7" t="s">
        <v>932</v>
      </c>
      <c r="C28" s="166">
        <v>10000</v>
      </c>
      <c r="D28" s="165">
        <f t="shared" ref="D28:D32" si="4">HLOOKUP(C28,$H$27:$L$28,2,1)</f>
        <v>100</v>
      </c>
      <c r="E28" s="164"/>
      <c r="G28" s="199" t="s">
        <v>931</v>
      </c>
      <c r="H28" s="18"/>
      <c r="I28" s="168">
        <v>100</v>
      </c>
      <c r="J28" s="168">
        <v>200</v>
      </c>
      <c r="K28" s="168">
        <v>300</v>
      </c>
      <c r="L28" s="167">
        <v>500</v>
      </c>
      <c r="M28" s="38"/>
      <c r="N28" s="38"/>
      <c r="O28" s="56" t="s">
        <v>930</v>
      </c>
      <c r="P28" s="158">
        <v>62</v>
      </c>
      <c r="Q28" s="158">
        <v>82</v>
      </c>
      <c r="R28" s="158">
        <v>70</v>
      </c>
      <c r="S28" s="157"/>
      <c r="T28" s="156"/>
      <c r="V28" s="56">
        <v>0</v>
      </c>
      <c r="W28" s="163" t="s">
        <v>929</v>
      </c>
    </row>
    <row r="29" spans="2:23" ht="15" customHeight="1">
      <c r="B29" s="7" t="s">
        <v>928</v>
      </c>
      <c r="C29" s="166">
        <v>5000</v>
      </c>
      <c r="D29" s="165">
        <f t="shared" si="4"/>
        <v>0</v>
      </c>
      <c r="E29" s="164"/>
      <c r="M29" s="38"/>
      <c r="N29" s="38"/>
      <c r="O29" s="56" t="s">
        <v>927</v>
      </c>
      <c r="P29" s="158">
        <v>84</v>
      </c>
      <c r="Q29" s="158">
        <v>92</v>
      </c>
      <c r="R29" s="158">
        <v>95</v>
      </c>
      <c r="S29" s="157"/>
      <c r="T29" s="156"/>
      <c r="V29" s="56">
        <v>60</v>
      </c>
      <c r="W29" s="163" t="s">
        <v>926</v>
      </c>
    </row>
    <row r="30" spans="2:23" ht="15" customHeight="1">
      <c r="B30" s="7" t="s">
        <v>925</v>
      </c>
      <c r="C30" s="166">
        <v>45000</v>
      </c>
      <c r="D30" s="165">
        <f t="shared" si="4"/>
        <v>300</v>
      </c>
      <c r="E30" s="164"/>
      <c r="O30" s="56" t="s">
        <v>924</v>
      </c>
      <c r="P30" s="158">
        <v>99</v>
      </c>
      <c r="Q30" s="158">
        <v>80</v>
      </c>
      <c r="R30" s="158">
        <v>75</v>
      </c>
      <c r="S30" s="157"/>
      <c r="T30" s="156"/>
      <c r="V30" s="56">
        <v>70</v>
      </c>
      <c r="W30" s="163" t="s">
        <v>923</v>
      </c>
    </row>
    <row r="31" spans="2:23" ht="15" customHeight="1">
      <c r="B31" s="7" t="s">
        <v>922</v>
      </c>
      <c r="C31" s="166">
        <v>15000</v>
      </c>
      <c r="D31" s="165">
        <f t="shared" si="4"/>
        <v>100</v>
      </c>
      <c r="E31" s="164"/>
      <c r="O31" s="56" t="s">
        <v>921</v>
      </c>
      <c r="P31" s="158">
        <v>87</v>
      </c>
      <c r="Q31" s="158">
        <v>87</v>
      </c>
      <c r="R31" s="158">
        <v>54</v>
      </c>
      <c r="S31" s="157"/>
      <c r="T31" s="156"/>
      <c r="V31" s="56">
        <v>80</v>
      </c>
      <c r="W31" s="163" t="s">
        <v>920</v>
      </c>
    </row>
    <row r="32" spans="2:23" ht="15" customHeight="1" thickBot="1">
      <c r="B32" s="25" t="s">
        <v>919</v>
      </c>
      <c r="C32" s="162">
        <v>95000</v>
      </c>
      <c r="D32" s="165">
        <f t="shared" si="4"/>
        <v>500</v>
      </c>
      <c r="E32" s="161"/>
      <c r="O32" s="56" t="s">
        <v>918</v>
      </c>
      <c r="P32" s="158">
        <v>70</v>
      </c>
      <c r="Q32" s="158">
        <v>46</v>
      </c>
      <c r="R32" s="158">
        <v>65</v>
      </c>
      <c r="S32" s="157"/>
      <c r="T32" s="156"/>
      <c r="V32" s="67">
        <v>90</v>
      </c>
      <c r="W32" s="160" t="s">
        <v>917</v>
      </c>
    </row>
    <row r="33" spans="2:20" ht="15" customHeight="1">
      <c r="B33" s="159"/>
      <c r="O33" s="56" t="s">
        <v>916</v>
      </c>
      <c r="P33" s="158">
        <v>91</v>
      </c>
      <c r="Q33" s="158">
        <v>98</v>
      </c>
      <c r="R33" s="158">
        <v>85</v>
      </c>
      <c r="S33" s="157"/>
      <c r="T33" s="156"/>
    </row>
    <row r="34" spans="2:20" ht="15" customHeight="1">
      <c r="B34" s="237" t="s">
        <v>915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9"/>
      <c r="O34" s="56" t="s">
        <v>914</v>
      </c>
      <c r="P34" s="158">
        <v>70</v>
      </c>
      <c r="Q34" s="158">
        <v>90</v>
      </c>
      <c r="R34" s="158">
        <v>85</v>
      </c>
      <c r="S34" s="157"/>
      <c r="T34" s="156"/>
    </row>
    <row r="35" spans="2:20" ht="15" customHeight="1" thickBot="1">
      <c r="B35" s="5" t="s">
        <v>913</v>
      </c>
      <c r="O35" s="56" t="s">
        <v>912</v>
      </c>
      <c r="P35" s="158">
        <v>90</v>
      </c>
      <c r="Q35" s="158">
        <v>90</v>
      </c>
      <c r="R35" s="158">
        <v>88</v>
      </c>
      <c r="S35" s="157"/>
      <c r="T35" s="156"/>
    </row>
    <row r="36" spans="2:20" ht="15" customHeight="1" thickBot="1">
      <c r="B36" s="194" t="s">
        <v>911</v>
      </c>
      <c r="C36" s="195" t="s">
        <v>910</v>
      </c>
      <c r="D36" s="195" t="s">
        <v>909</v>
      </c>
      <c r="E36" s="195" t="s">
        <v>908</v>
      </c>
      <c r="F36" s="195" t="s">
        <v>907</v>
      </c>
      <c r="G36" s="196" t="s">
        <v>900</v>
      </c>
      <c r="I36" s="240" t="s">
        <v>905</v>
      </c>
      <c r="J36" s="240"/>
      <c r="K36" s="240"/>
      <c r="L36" s="240"/>
      <c r="M36" s="240"/>
      <c r="O36" s="67" t="s">
        <v>904</v>
      </c>
      <c r="P36" s="155">
        <v>49</v>
      </c>
      <c r="Q36" s="155">
        <v>51</v>
      </c>
      <c r="R36" s="155">
        <v>94</v>
      </c>
      <c r="S36" s="154"/>
      <c r="T36" s="153"/>
    </row>
    <row r="37" spans="2:20" ht="15" customHeight="1">
      <c r="B37" s="7" t="s">
        <v>903</v>
      </c>
      <c r="C37" s="149">
        <v>67</v>
      </c>
      <c r="D37" s="149">
        <v>47</v>
      </c>
      <c r="E37" s="149">
        <v>61</v>
      </c>
      <c r="F37" s="148"/>
      <c r="G37" s="12"/>
      <c r="I37" s="197" t="s">
        <v>902</v>
      </c>
      <c r="J37" s="16">
        <v>0</v>
      </c>
      <c r="K37" s="16">
        <v>70</v>
      </c>
      <c r="L37" s="16">
        <v>80</v>
      </c>
      <c r="M37" s="152">
        <v>90</v>
      </c>
      <c r="O37" s="151"/>
      <c r="P37" s="151"/>
      <c r="Q37" s="151"/>
      <c r="R37" s="151"/>
      <c r="S37" s="151"/>
      <c r="T37" s="151"/>
    </row>
    <row r="38" spans="2:20" ht="15" customHeight="1" thickBot="1">
      <c r="B38" s="7" t="s">
        <v>901</v>
      </c>
      <c r="C38" s="149">
        <v>80</v>
      </c>
      <c r="D38" s="149">
        <v>90</v>
      </c>
      <c r="E38" s="149">
        <v>56</v>
      </c>
      <c r="F38" s="148"/>
      <c r="G38" s="12"/>
      <c r="I38" s="199" t="s">
        <v>900</v>
      </c>
      <c r="J38" s="18" t="s">
        <v>899</v>
      </c>
      <c r="K38" s="18" t="s">
        <v>898</v>
      </c>
      <c r="L38" s="18" t="s">
        <v>897</v>
      </c>
      <c r="M38" s="150" t="s">
        <v>896</v>
      </c>
    </row>
    <row r="39" spans="2:20" ht="15" customHeight="1">
      <c r="B39" s="7" t="s">
        <v>895</v>
      </c>
      <c r="C39" s="149">
        <v>78</v>
      </c>
      <c r="D39" s="149">
        <v>90</v>
      </c>
      <c r="E39" s="149">
        <v>78</v>
      </c>
      <c r="F39" s="148"/>
      <c r="G39" s="12"/>
    </row>
    <row r="40" spans="2:20" ht="15" customHeight="1">
      <c r="B40" s="7" t="s">
        <v>894</v>
      </c>
      <c r="C40" s="149">
        <v>34</v>
      </c>
      <c r="D40" s="149">
        <v>56</v>
      </c>
      <c r="E40" s="149">
        <v>65</v>
      </c>
      <c r="F40" s="148"/>
      <c r="G40" s="12"/>
    </row>
    <row r="41" spans="2:20" ht="15" customHeight="1">
      <c r="B41" s="7" t="s">
        <v>893</v>
      </c>
      <c r="C41" s="149">
        <v>87</v>
      </c>
      <c r="D41" s="149">
        <v>90</v>
      </c>
      <c r="E41" s="149">
        <v>100</v>
      </c>
      <c r="F41" s="148"/>
      <c r="G41" s="12"/>
    </row>
    <row r="42" spans="2:20" ht="15" customHeight="1">
      <c r="B42" s="7" t="s">
        <v>892</v>
      </c>
      <c r="C42" s="149">
        <v>65</v>
      </c>
      <c r="D42" s="149">
        <v>54</v>
      </c>
      <c r="E42" s="149">
        <v>45</v>
      </c>
      <c r="F42" s="148"/>
      <c r="G42" s="12"/>
    </row>
    <row r="43" spans="2:20" ht="15" customHeight="1" thickBot="1">
      <c r="B43" s="25" t="s">
        <v>891</v>
      </c>
      <c r="C43" s="18">
        <v>80</v>
      </c>
      <c r="D43" s="18">
        <v>70</v>
      </c>
      <c r="E43" s="18">
        <v>60</v>
      </c>
      <c r="F43" s="147"/>
      <c r="G43" s="42"/>
    </row>
  </sheetData>
  <mergeCells count="15">
    <mergeCell ref="B2:C2"/>
    <mergeCell ref="D2:G2"/>
    <mergeCell ref="B4:J4"/>
    <mergeCell ref="O4:V4"/>
    <mergeCell ref="H6:J6"/>
    <mergeCell ref="U6:V6"/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</mergeCells>
  <phoneticPr fontId="5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B30"/>
  <sheetViews>
    <sheetView zoomScale="85" zoomScaleNormal="85" workbookViewId="0">
      <selection activeCell="U1" sqref="U1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8">
      <c r="B2" s="87" t="s">
        <v>172</v>
      </c>
      <c r="C2" s="88" t="s">
        <v>173</v>
      </c>
      <c r="D2" s="88" t="s">
        <v>174</v>
      </c>
      <c r="E2" s="89">
        <v>42432</v>
      </c>
      <c r="F2" s="89">
        <v>42439</v>
      </c>
      <c r="G2" s="89">
        <v>42446</v>
      </c>
      <c r="H2" s="89">
        <v>42453</v>
      </c>
      <c r="I2" s="89">
        <v>42460</v>
      </c>
      <c r="J2" s="89">
        <v>42467</v>
      </c>
      <c r="K2" s="89">
        <v>42474</v>
      </c>
      <c r="L2" s="89">
        <v>42481</v>
      </c>
      <c r="M2" s="89">
        <v>42488</v>
      </c>
      <c r="N2" s="89">
        <v>42495</v>
      </c>
      <c r="O2" s="89">
        <v>42502</v>
      </c>
      <c r="P2" s="89">
        <v>42509</v>
      </c>
      <c r="Q2" s="89">
        <v>42516</v>
      </c>
      <c r="R2" s="89">
        <v>42523</v>
      </c>
      <c r="S2" s="89">
        <v>42530</v>
      </c>
      <c r="T2" s="90" t="s">
        <v>175</v>
      </c>
      <c r="V2" t="s">
        <v>1010</v>
      </c>
      <c r="X2" s="87" t="s">
        <v>172</v>
      </c>
      <c r="Y2" s="88" t="s">
        <v>173</v>
      </c>
      <c r="Z2" s="88" t="s">
        <v>174</v>
      </c>
      <c r="AA2" s="89">
        <v>42530</v>
      </c>
      <c r="AB2" s="90" t="s">
        <v>175</v>
      </c>
    </row>
    <row r="3" spans="2:28">
      <c r="B3" s="91">
        <v>1</v>
      </c>
      <c r="C3" s="92" t="s">
        <v>178</v>
      </c>
      <c r="D3" s="91" t="s">
        <v>211</v>
      </c>
      <c r="E3" s="93" t="s">
        <v>176</v>
      </c>
      <c r="F3" s="93" t="s">
        <v>176</v>
      </c>
      <c r="G3" s="93" t="s">
        <v>176</v>
      </c>
      <c r="H3" s="93" t="s">
        <v>176</v>
      </c>
      <c r="I3" s="93" t="s">
        <v>176</v>
      </c>
      <c r="J3" s="93" t="s">
        <v>176</v>
      </c>
      <c r="K3" s="93" t="s">
        <v>176</v>
      </c>
      <c r="L3" s="93" t="s">
        <v>176</v>
      </c>
      <c r="M3" s="93" t="s">
        <v>176</v>
      </c>
      <c r="N3" s="93" t="s">
        <v>176</v>
      </c>
      <c r="O3" s="93" t="s">
        <v>176</v>
      </c>
      <c r="P3" s="93" t="s">
        <v>176</v>
      </c>
      <c r="Q3" s="93" t="s">
        <v>176</v>
      </c>
      <c r="R3" s="93" t="s">
        <v>176</v>
      </c>
      <c r="S3" s="93" t="s">
        <v>176</v>
      </c>
      <c r="T3" s="94">
        <f t="shared" ref="T3:T30" si="0">COUNTA(E3:S3)</f>
        <v>15</v>
      </c>
      <c r="V3" t="b">
        <f>OR(T3&lt;MEDIAN($T$3:$T$30),ISBLANK(S3))</f>
        <v>0</v>
      </c>
      <c r="X3" s="95">
        <v>1</v>
      </c>
      <c r="Y3" s="96" t="s">
        <v>178</v>
      </c>
      <c r="Z3" s="97" t="s">
        <v>213</v>
      </c>
      <c r="AA3" s="93" t="s">
        <v>176</v>
      </c>
      <c r="AB3" s="94">
        <v>13</v>
      </c>
    </row>
    <row r="4" spans="2:28">
      <c r="B4" s="95">
        <v>1</v>
      </c>
      <c r="C4" s="96" t="s">
        <v>178</v>
      </c>
      <c r="D4" s="97" t="s">
        <v>213</v>
      </c>
      <c r="E4" s="93" t="s">
        <v>176</v>
      </c>
      <c r="F4" s="93" t="s">
        <v>176</v>
      </c>
      <c r="G4" s="93"/>
      <c r="H4" s="93" t="s">
        <v>176</v>
      </c>
      <c r="I4" s="93" t="s">
        <v>176</v>
      </c>
      <c r="J4" s="93" t="s">
        <v>176</v>
      </c>
      <c r="K4" s="93" t="s">
        <v>176</v>
      </c>
      <c r="L4" s="93" t="s">
        <v>176</v>
      </c>
      <c r="M4" s="93"/>
      <c r="N4" s="93" t="s">
        <v>176</v>
      </c>
      <c r="O4" s="93" t="s">
        <v>176</v>
      </c>
      <c r="P4" s="93" t="s">
        <v>176</v>
      </c>
      <c r="Q4" s="93" t="s">
        <v>176</v>
      </c>
      <c r="R4" s="93" t="s">
        <v>176</v>
      </c>
      <c r="S4" s="93" t="s">
        <v>176</v>
      </c>
      <c r="T4" s="94">
        <f t="shared" si="0"/>
        <v>13</v>
      </c>
      <c r="X4" s="91">
        <v>1</v>
      </c>
      <c r="Y4" s="92" t="s">
        <v>178</v>
      </c>
      <c r="Z4" s="91" t="s">
        <v>179</v>
      </c>
      <c r="AA4" s="93" t="s">
        <v>176</v>
      </c>
      <c r="AB4" s="94">
        <v>12</v>
      </c>
    </row>
    <row r="5" spans="2:28">
      <c r="B5" s="91">
        <v>1</v>
      </c>
      <c r="C5" s="92" t="s">
        <v>178</v>
      </c>
      <c r="D5" s="91" t="s">
        <v>179</v>
      </c>
      <c r="E5" s="93"/>
      <c r="F5" s="93" t="s">
        <v>176</v>
      </c>
      <c r="G5" s="93" t="s">
        <v>176</v>
      </c>
      <c r="H5" s="93" t="s">
        <v>176</v>
      </c>
      <c r="I5" s="93" t="s">
        <v>176</v>
      </c>
      <c r="J5" s="93" t="s">
        <v>176</v>
      </c>
      <c r="K5" s="93" t="s">
        <v>176</v>
      </c>
      <c r="L5" s="93" t="s">
        <v>176</v>
      </c>
      <c r="M5" s="93" t="s">
        <v>176</v>
      </c>
      <c r="N5" s="93" t="s">
        <v>176</v>
      </c>
      <c r="O5" s="93"/>
      <c r="P5" s="93" t="s">
        <v>176</v>
      </c>
      <c r="Q5" s="93" t="s">
        <v>176</v>
      </c>
      <c r="R5" s="93"/>
      <c r="S5" s="93" t="s">
        <v>176</v>
      </c>
      <c r="T5" s="94">
        <f t="shared" si="0"/>
        <v>12</v>
      </c>
      <c r="X5" s="98">
        <v>1</v>
      </c>
      <c r="Y5" s="99" t="s">
        <v>180</v>
      </c>
      <c r="Z5" s="98" t="s">
        <v>183</v>
      </c>
      <c r="AA5" s="93" t="s">
        <v>176</v>
      </c>
      <c r="AB5" s="94">
        <v>13</v>
      </c>
    </row>
    <row r="6" spans="2:28">
      <c r="B6" s="98">
        <v>1</v>
      </c>
      <c r="C6" s="99" t="s">
        <v>180</v>
      </c>
      <c r="D6" s="100" t="s">
        <v>181</v>
      </c>
      <c r="E6" s="93" t="s">
        <v>176</v>
      </c>
      <c r="F6" s="93" t="s">
        <v>176</v>
      </c>
      <c r="G6" s="93" t="s">
        <v>176</v>
      </c>
      <c r="H6" s="93" t="s">
        <v>176</v>
      </c>
      <c r="I6" s="93" t="s">
        <v>176</v>
      </c>
      <c r="J6" s="93" t="s">
        <v>176</v>
      </c>
      <c r="K6" s="93" t="s">
        <v>176</v>
      </c>
      <c r="L6" s="93" t="s">
        <v>176</v>
      </c>
      <c r="M6" s="93" t="s">
        <v>176</v>
      </c>
      <c r="N6" s="93" t="s">
        <v>176</v>
      </c>
      <c r="O6" s="93" t="s">
        <v>176</v>
      </c>
      <c r="P6" s="93" t="s">
        <v>176</v>
      </c>
      <c r="Q6" s="93" t="s">
        <v>176</v>
      </c>
      <c r="R6" s="93" t="s">
        <v>176</v>
      </c>
      <c r="S6" s="93" t="s">
        <v>176</v>
      </c>
      <c r="T6" s="94">
        <f t="shared" si="0"/>
        <v>15</v>
      </c>
      <c r="X6" s="99">
        <v>1</v>
      </c>
      <c r="Y6" s="99" t="s">
        <v>180</v>
      </c>
      <c r="Z6" s="98" t="s">
        <v>184</v>
      </c>
      <c r="AA6" s="93" t="s">
        <v>176</v>
      </c>
      <c r="AB6" s="94">
        <v>11</v>
      </c>
    </row>
    <row r="7" spans="2:28">
      <c r="B7" s="98">
        <v>1</v>
      </c>
      <c r="C7" s="99" t="s">
        <v>180</v>
      </c>
      <c r="D7" s="98" t="s">
        <v>182</v>
      </c>
      <c r="E7" s="93"/>
      <c r="F7" s="93" t="s">
        <v>176</v>
      </c>
      <c r="G7" s="93" t="s">
        <v>176</v>
      </c>
      <c r="H7" s="93" t="s">
        <v>176</v>
      </c>
      <c r="I7" s="93" t="s">
        <v>176</v>
      </c>
      <c r="J7" s="93" t="s">
        <v>176</v>
      </c>
      <c r="K7" s="93" t="s">
        <v>176</v>
      </c>
      <c r="L7" s="93" t="s">
        <v>176</v>
      </c>
      <c r="M7" s="93" t="s">
        <v>176</v>
      </c>
      <c r="N7" s="93" t="s">
        <v>176</v>
      </c>
      <c r="O7" s="93" t="s">
        <v>176</v>
      </c>
      <c r="P7" s="93" t="s">
        <v>176</v>
      </c>
      <c r="Q7" s="93" t="s">
        <v>176</v>
      </c>
      <c r="R7" s="93" t="s">
        <v>176</v>
      </c>
      <c r="S7" s="93" t="s">
        <v>176</v>
      </c>
      <c r="T7" s="94">
        <f t="shared" si="0"/>
        <v>14</v>
      </c>
      <c r="X7" s="101">
        <v>1</v>
      </c>
      <c r="Y7" s="101" t="s">
        <v>185</v>
      </c>
      <c r="Z7" s="101" t="s">
        <v>187</v>
      </c>
      <c r="AA7" s="93" t="s">
        <v>176</v>
      </c>
      <c r="AB7" s="94">
        <v>10</v>
      </c>
    </row>
    <row r="8" spans="2:28">
      <c r="B8" s="98">
        <v>1</v>
      </c>
      <c r="C8" s="99" t="s">
        <v>180</v>
      </c>
      <c r="D8" s="98" t="s">
        <v>183</v>
      </c>
      <c r="E8" s="93" t="s">
        <v>176</v>
      </c>
      <c r="F8" s="93" t="s">
        <v>176</v>
      </c>
      <c r="G8" s="93" t="s">
        <v>176</v>
      </c>
      <c r="H8" s="93" t="s">
        <v>176</v>
      </c>
      <c r="I8" s="93" t="s">
        <v>176</v>
      </c>
      <c r="J8" s="93" t="s">
        <v>176</v>
      </c>
      <c r="K8" s="93"/>
      <c r="L8" s="93"/>
      <c r="M8" s="93" t="s">
        <v>176</v>
      </c>
      <c r="N8" s="93" t="s">
        <v>176</v>
      </c>
      <c r="O8" s="93" t="s">
        <v>176</v>
      </c>
      <c r="P8" s="93" t="s">
        <v>176</v>
      </c>
      <c r="Q8" s="93" t="s">
        <v>176</v>
      </c>
      <c r="R8" s="93" t="s">
        <v>176</v>
      </c>
      <c r="S8" s="93" t="s">
        <v>176</v>
      </c>
      <c r="T8" s="94">
        <f t="shared" si="0"/>
        <v>13</v>
      </c>
      <c r="X8" s="98">
        <v>2</v>
      </c>
      <c r="Y8" s="99" t="s">
        <v>188</v>
      </c>
      <c r="Z8" s="98" t="s">
        <v>190</v>
      </c>
      <c r="AA8" s="93"/>
      <c r="AB8" s="94">
        <v>13</v>
      </c>
    </row>
    <row r="9" spans="2:28">
      <c r="B9" s="99">
        <v>1</v>
      </c>
      <c r="C9" s="99" t="s">
        <v>180</v>
      </c>
      <c r="D9" s="98" t="s">
        <v>184</v>
      </c>
      <c r="E9" s="93"/>
      <c r="F9" s="93" t="s">
        <v>176</v>
      </c>
      <c r="G9" s="93" t="s">
        <v>176</v>
      </c>
      <c r="H9" s="93" t="s">
        <v>176</v>
      </c>
      <c r="I9" s="93"/>
      <c r="J9" s="93" t="s">
        <v>176</v>
      </c>
      <c r="K9" s="93" t="s">
        <v>176</v>
      </c>
      <c r="L9" s="93" t="s">
        <v>176</v>
      </c>
      <c r="M9" s="93" t="s">
        <v>176</v>
      </c>
      <c r="N9" s="93" t="s">
        <v>176</v>
      </c>
      <c r="O9" s="93"/>
      <c r="P9" s="93" t="s">
        <v>176</v>
      </c>
      <c r="Q9" s="93" t="s">
        <v>176</v>
      </c>
      <c r="R9" s="93"/>
      <c r="S9" s="93" t="s">
        <v>176</v>
      </c>
      <c r="T9" s="94">
        <f t="shared" si="0"/>
        <v>11</v>
      </c>
      <c r="X9" s="91">
        <v>2</v>
      </c>
      <c r="Y9" s="103" t="s">
        <v>191</v>
      </c>
      <c r="Z9" s="91" t="s">
        <v>194</v>
      </c>
      <c r="AA9" s="93"/>
      <c r="AB9" s="94">
        <v>13</v>
      </c>
    </row>
    <row r="10" spans="2:28">
      <c r="B10" s="101">
        <v>1</v>
      </c>
      <c r="C10" s="101" t="s">
        <v>185</v>
      </c>
      <c r="D10" s="101" t="s">
        <v>186</v>
      </c>
      <c r="E10" s="93" t="s">
        <v>176</v>
      </c>
      <c r="F10" s="93" t="s">
        <v>176</v>
      </c>
      <c r="G10" s="93" t="s">
        <v>176</v>
      </c>
      <c r="H10" s="93" t="s">
        <v>176</v>
      </c>
      <c r="I10" s="93" t="s">
        <v>176</v>
      </c>
      <c r="J10" s="93" t="s">
        <v>176</v>
      </c>
      <c r="K10" s="93" t="s">
        <v>176</v>
      </c>
      <c r="L10" s="93" t="s">
        <v>176</v>
      </c>
      <c r="M10" s="93" t="s">
        <v>176</v>
      </c>
      <c r="N10" s="93" t="s">
        <v>176</v>
      </c>
      <c r="O10" s="93" t="s">
        <v>176</v>
      </c>
      <c r="P10" s="93" t="s">
        <v>176</v>
      </c>
      <c r="Q10" s="93" t="s">
        <v>176</v>
      </c>
      <c r="R10" s="93" t="s">
        <v>176</v>
      </c>
      <c r="S10" s="93" t="s">
        <v>176</v>
      </c>
      <c r="T10" s="94">
        <f t="shared" si="0"/>
        <v>15</v>
      </c>
      <c r="X10" s="91">
        <v>2</v>
      </c>
      <c r="Y10" s="103" t="s">
        <v>191</v>
      </c>
      <c r="Z10" s="91" t="s">
        <v>195</v>
      </c>
      <c r="AA10" s="93"/>
      <c r="AB10" s="94">
        <v>12</v>
      </c>
    </row>
    <row r="11" spans="2:28">
      <c r="B11" s="101">
        <v>1</v>
      </c>
      <c r="C11" s="101" t="s">
        <v>185</v>
      </c>
      <c r="D11" s="101" t="s">
        <v>216</v>
      </c>
      <c r="E11" s="93" t="s">
        <v>176</v>
      </c>
      <c r="F11" s="93" t="s">
        <v>176</v>
      </c>
      <c r="G11" s="93" t="s">
        <v>176</v>
      </c>
      <c r="H11" s="93" t="s">
        <v>176</v>
      </c>
      <c r="I11" s="93" t="s">
        <v>176</v>
      </c>
      <c r="J11" s="93" t="s">
        <v>176</v>
      </c>
      <c r="K11" s="93" t="s">
        <v>176</v>
      </c>
      <c r="L11" s="93" t="s">
        <v>176</v>
      </c>
      <c r="M11" s="93" t="s">
        <v>176</v>
      </c>
      <c r="N11" s="93" t="s">
        <v>176</v>
      </c>
      <c r="O11" s="93" t="s">
        <v>176</v>
      </c>
      <c r="P11" s="93" t="s">
        <v>176</v>
      </c>
      <c r="Q11" s="93" t="s">
        <v>176</v>
      </c>
      <c r="R11" s="93" t="s">
        <v>176</v>
      </c>
      <c r="S11" s="93" t="s">
        <v>176</v>
      </c>
      <c r="T11" s="94">
        <f t="shared" si="0"/>
        <v>15</v>
      </c>
      <c r="X11" s="101">
        <v>2</v>
      </c>
      <c r="Y11" s="104" t="s">
        <v>196</v>
      </c>
      <c r="Z11" s="101" t="s">
        <v>200</v>
      </c>
      <c r="AA11" s="93" t="s">
        <v>176</v>
      </c>
      <c r="AB11" s="94">
        <v>12</v>
      </c>
    </row>
    <row r="12" spans="2:28">
      <c r="B12" s="101">
        <v>1</v>
      </c>
      <c r="C12" s="101" t="s">
        <v>185</v>
      </c>
      <c r="D12" s="101" t="s">
        <v>187</v>
      </c>
      <c r="E12" s="93" t="s">
        <v>176</v>
      </c>
      <c r="F12" s="93" t="s">
        <v>176</v>
      </c>
      <c r="G12" s="93" t="s">
        <v>176</v>
      </c>
      <c r="H12" s="93"/>
      <c r="I12" s="93" t="s">
        <v>176</v>
      </c>
      <c r="J12" s="93"/>
      <c r="K12" s="93"/>
      <c r="L12" s="93"/>
      <c r="M12" s="93" t="s">
        <v>176</v>
      </c>
      <c r="N12" s="93"/>
      <c r="O12" s="93" t="s">
        <v>176</v>
      </c>
      <c r="P12" s="93" t="s">
        <v>176</v>
      </c>
      <c r="Q12" s="93" t="s">
        <v>176</v>
      </c>
      <c r="R12" s="93" t="s">
        <v>176</v>
      </c>
      <c r="S12" s="93" t="s">
        <v>176</v>
      </c>
      <c r="T12" s="94">
        <f t="shared" si="0"/>
        <v>10</v>
      </c>
      <c r="X12" s="101">
        <v>2</v>
      </c>
      <c r="Y12" s="104" t="s">
        <v>196</v>
      </c>
      <c r="Z12" s="101" t="s">
        <v>201</v>
      </c>
      <c r="AA12" s="93" t="s">
        <v>176</v>
      </c>
      <c r="AB12" s="94">
        <v>9</v>
      </c>
    </row>
    <row r="13" spans="2:28">
      <c r="B13" s="99">
        <v>2</v>
      </c>
      <c r="C13" s="99" t="s">
        <v>188</v>
      </c>
      <c r="D13" s="98" t="s">
        <v>189</v>
      </c>
      <c r="E13" s="93" t="s">
        <v>176</v>
      </c>
      <c r="F13" s="93" t="s">
        <v>176</v>
      </c>
      <c r="G13" s="93" t="s">
        <v>176</v>
      </c>
      <c r="H13" s="93" t="s">
        <v>176</v>
      </c>
      <c r="I13" s="93" t="s">
        <v>176</v>
      </c>
      <c r="J13" s="93" t="s">
        <v>176</v>
      </c>
      <c r="K13" s="93" t="s">
        <v>176</v>
      </c>
      <c r="L13" s="93" t="s">
        <v>176</v>
      </c>
      <c r="M13" s="93" t="s">
        <v>176</v>
      </c>
      <c r="N13" s="93" t="s">
        <v>176</v>
      </c>
      <c r="O13" s="93" t="s">
        <v>176</v>
      </c>
      <c r="P13" s="93" t="s">
        <v>176</v>
      </c>
      <c r="Q13" s="93" t="s">
        <v>176</v>
      </c>
      <c r="R13" s="93" t="s">
        <v>176</v>
      </c>
      <c r="S13" s="93" t="s">
        <v>176</v>
      </c>
      <c r="T13" s="94">
        <f t="shared" si="0"/>
        <v>15</v>
      </c>
      <c r="X13" s="106">
        <v>2</v>
      </c>
      <c r="Y13" s="105" t="s">
        <v>202</v>
      </c>
      <c r="Z13" s="106" t="s">
        <v>207</v>
      </c>
      <c r="AA13" s="93" t="s">
        <v>176</v>
      </c>
      <c r="AB13" s="94">
        <v>13</v>
      </c>
    </row>
    <row r="14" spans="2:28">
      <c r="B14" s="98">
        <v>2</v>
      </c>
      <c r="C14" s="99" t="s">
        <v>188</v>
      </c>
      <c r="D14" s="98" t="s">
        <v>190</v>
      </c>
      <c r="E14" s="93" t="s">
        <v>176</v>
      </c>
      <c r="F14" s="93" t="s">
        <v>176</v>
      </c>
      <c r="G14" s="93" t="s">
        <v>176</v>
      </c>
      <c r="H14" s="93" t="s">
        <v>176</v>
      </c>
      <c r="I14" s="93" t="s">
        <v>176</v>
      </c>
      <c r="J14" s="93"/>
      <c r="K14" s="93" t="s">
        <v>176</v>
      </c>
      <c r="L14" s="93" t="s">
        <v>176</v>
      </c>
      <c r="M14" s="93" t="s">
        <v>176</v>
      </c>
      <c r="N14" s="93" t="s">
        <v>176</v>
      </c>
      <c r="O14" s="93" t="s">
        <v>176</v>
      </c>
      <c r="P14" s="93" t="s">
        <v>176</v>
      </c>
      <c r="Q14" s="93" t="s">
        <v>176</v>
      </c>
      <c r="R14" s="93" t="s">
        <v>176</v>
      </c>
      <c r="S14" s="93"/>
      <c r="T14" s="94">
        <f t="shared" si="0"/>
        <v>13</v>
      </c>
      <c r="X14" s="88">
        <v>2</v>
      </c>
      <c r="Y14" s="105" t="s">
        <v>202</v>
      </c>
      <c r="Z14" s="107" t="s">
        <v>208</v>
      </c>
      <c r="AA14" s="93" t="s">
        <v>176</v>
      </c>
      <c r="AB14" s="94">
        <v>13</v>
      </c>
    </row>
    <row r="15" spans="2:28">
      <c r="B15" s="102">
        <v>2</v>
      </c>
      <c r="C15" s="103" t="s">
        <v>191</v>
      </c>
      <c r="D15" s="91" t="s">
        <v>192</v>
      </c>
      <c r="E15" s="93" t="s">
        <v>176</v>
      </c>
      <c r="F15" s="93" t="s">
        <v>176</v>
      </c>
      <c r="G15" s="93" t="s">
        <v>176</v>
      </c>
      <c r="H15" s="93" t="s">
        <v>176</v>
      </c>
      <c r="I15" s="93" t="s">
        <v>176</v>
      </c>
      <c r="J15" s="93" t="s">
        <v>176</v>
      </c>
      <c r="K15" s="93" t="s">
        <v>176</v>
      </c>
      <c r="L15" s="93" t="s">
        <v>176</v>
      </c>
      <c r="M15" s="93" t="s">
        <v>176</v>
      </c>
      <c r="N15" s="93" t="s">
        <v>176</v>
      </c>
      <c r="O15" s="93" t="s">
        <v>176</v>
      </c>
      <c r="P15" s="93" t="s">
        <v>176</v>
      </c>
      <c r="Q15" s="93" t="s">
        <v>176</v>
      </c>
      <c r="R15" s="93" t="s">
        <v>176</v>
      </c>
      <c r="S15" s="93" t="s">
        <v>176</v>
      </c>
      <c r="T15" s="94">
        <f t="shared" si="0"/>
        <v>15</v>
      </c>
      <c r="X15" s="106">
        <v>2</v>
      </c>
      <c r="Y15" s="105" t="s">
        <v>202</v>
      </c>
      <c r="Z15" s="106" t="s">
        <v>209</v>
      </c>
      <c r="AA15" s="93" t="s">
        <v>176</v>
      </c>
      <c r="AB15" s="94">
        <v>10</v>
      </c>
    </row>
    <row r="16" spans="2:28">
      <c r="B16" s="91">
        <v>2</v>
      </c>
      <c r="C16" s="103" t="s">
        <v>191</v>
      </c>
      <c r="D16" s="91" t="s">
        <v>193</v>
      </c>
      <c r="E16" s="93" t="s">
        <v>176</v>
      </c>
      <c r="F16" s="93" t="s">
        <v>176</v>
      </c>
      <c r="G16" s="93" t="s">
        <v>176</v>
      </c>
      <c r="H16" s="93" t="s">
        <v>176</v>
      </c>
      <c r="I16" s="93" t="s">
        <v>176</v>
      </c>
      <c r="J16" s="93" t="s">
        <v>176</v>
      </c>
      <c r="K16" s="93" t="s">
        <v>176</v>
      </c>
      <c r="L16" s="93" t="s">
        <v>176</v>
      </c>
      <c r="M16" s="93"/>
      <c r="N16" s="93" t="s">
        <v>176</v>
      </c>
      <c r="O16" s="93" t="s">
        <v>176</v>
      </c>
      <c r="P16" s="93" t="s">
        <v>176</v>
      </c>
      <c r="Q16" s="93" t="s">
        <v>176</v>
      </c>
      <c r="R16" s="93" t="s">
        <v>176</v>
      </c>
      <c r="S16" s="93" t="s">
        <v>176</v>
      </c>
      <c r="T16" s="94">
        <f t="shared" si="0"/>
        <v>14</v>
      </c>
    </row>
    <row r="17" spans="2:20">
      <c r="B17" s="91">
        <v>2</v>
      </c>
      <c r="C17" s="103" t="s">
        <v>191</v>
      </c>
      <c r="D17" s="91" t="s">
        <v>194</v>
      </c>
      <c r="E17" s="93" t="s">
        <v>176</v>
      </c>
      <c r="F17" s="93" t="s">
        <v>176</v>
      </c>
      <c r="G17" s="93" t="s">
        <v>176</v>
      </c>
      <c r="H17" s="93" t="s">
        <v>176</v>
      </c>
      <c r="I17" s="93" t="s">
        <v>176</v>
      </c>
      <c r="J17" s="93" t="s">
        <v>176</v>
      </c>
      <c r="K17" s="93" t="s">
        <v>176</v>
      </c>
      <c r="L17" s="93" t="s">
        <v>176</v>
      </c>
      <c r="M17" s="93" t="s">
        <v>176</v>
      </c>
      <c r="N17" s="93" t="s">
        <v>176</v>
      </c>
      <c r="O17" s="93" t="s">
        <v>176</v>
      </c>
      <c r="P17" s="93"/>
      <c r="Q17" s="93" t="s">
        <v>176</v>
      </c>
      <c r="R17" s="93" t="s">
        <v>176</v>
      </c>
      <c r="S17" s="93"/>
      <c r="T17" s="94">
        <f t="shared" si="0"/>
        <v>13</v>
      </c>
    </row>
    <row r="18" spans="2:20">
      <c r="B18" s="91">
        <v>2</v>
      </c>
      <c r="C18" s="103" t="s">
        <v>191</v>
      </c>
      <c r="D18" s="91" t="s">
        <v>195</v>
      </c>
      <c r="E18" s="93" t="s">
        <v>176</v>
      </c>
      <c r="F18" s="93" t="s">
        <v>176</v>
      </c>
      <c r="G18" s="93" t="s">
        <v>176</v>
      </c>
      <c r="H18" s="93" t="s">
        <v>176</v>
      </c>
      <c r="I18" s="93" t="s">
        <v>176</v>
      </c>
      <c r="J18" s="93"/>
      <c r="K18" s="93" t="s">
        <v>176</v>
      </c>
      <c r="L18" s="93" t="s">
        <v>176</v>
      </c>
      <c r="M18" s="93"/>
      <c r="N18" s="93" t="s">
        <v>176</v>
      </c>
      <c r="O18" s="93" t="s">
        <v>176</v>
      </c>
      <c r="P18" s="93" t="s">
        <v>176</v>
      </c>
      <c r="Q18" s="93" t="s">
        <v>176</v>
      </c>
      <c r="R18" s="93" t="s">
        <v>176</v>
      </c>
      <c r="S18" s="93"/>
      <c r="T18" s="94">
        <f t="shared" si="0"/>
        <v>12</v>
      </c>
    </row>
    <row r="19" spans="2:20">
      <c r="B19" s="104">
        <v>2</v>
      </c>
      <c r="C19" s="104" t="s">
        <v>196</v>
      </c>
      <c r="D19" s="101" t="s">
        <v>197</v>
      </c>
      <c r="E19" s="93" t="s">
        <v>176</v>
      </c>
      <c r="F19" s="93" t="s">
        <v>176</v>
      </c>
      <c r="G19" s="93" t="s">
        <v>176</v>
      </c>
      <c r="H19" s="93" t="s">
        <v>176</v>
      </c>
      <c r="I19" s="93" t="s">
        <v>176</v>
      </c>
      <c r="J19" s="93" t="s">
        <v>176</v>
      </c>
      <c r="K19" s="93" t="s">
        <v>176</v>
      </c>
      <c r="L19" s="93" t="s">
        <v>176</v>
      </c>
      <c r="M19" s="93" t="s">
        <v>176</v>
      </c>
      <c r="N19" s="93" t="s">
        <v>176</v>
      </c>
      <c r="O19" s="93" t="s">
        <v>176</v>
      </c>
      <c r="P19" s="93" t="s">
        <v>176</v>
      </c>
      <c r="Q19" s="93" t="s">
        <v>176</v>
      </c>
      <c r="R19" s="93" t="s">
        <v>176</v>
      </c>
      <c r="S19" s="93" t="s">
        <v>176</v>
      </c>
      <c r="T19" s="94">
        <f t="shared" si="0"/>
        <v>15</v>
      </c>
    </row>
    <row r="20" spans="2:20">
      <c r="B20" s="101">
        <v>2</v>
      </c>
      <c r="C20" s="104" t="s">
        <v>196</v>
      </c>
      <c r="D20" s="101" t="s">
        <v>198</v>
      </c>
      <c r="E20" s="93" t="s">
        <v>176</v>
      </c>
      <c r="F20" s="93" t="s">
        <v>176</v>
      </c>
      <c r="G20" s="93" t="s">
        <v>176</v>
      </c>
      <c r="H20" s="93" t="s">
        <v>176</v>
      </c>
      <c r="I20" s="93" t="s">
        <v>176</v>
      </c>
      <c r="J20" s="93" t="s">
        <v>176</v>
      </c>
      <c r="K20" s="93" t="s">
        <v>176</v>
      </c>
      <c r="L20" s="93" t="s">
        <v>176</v>
      </c>
      <c r="M20" s="93" t="s">
        <v>176</v>
      </c>
      <c r="N20" s="93" t="s">
        <v>176</v>
      </c>
      <c r="O20" s="93" t="s">
        <v>176</v>
      </c>
      <c r="P20" s="93" t="s">
        <v>176</v>
      </c>
      <c r="Q20" s="93" t="s">
        <v>176</v>
      </c>
      <c r="R20" s="93" t="s">
        <v>176</v>
      </c>
      <c r="S20" s="93" t="s">
        <v>176</v>
      </c>
      <c r="T20" s="94">
        <f t="shared" si="0"/>
        <v>15</v>
      </c>
    </row>
    <row r="21" spans="2:20">
      <c r="B21" s="98">
        <v>2</v>
      </c>
      <c r="C21" s="99" t="s">
        <v>196</v>
      </c>
      <c r="D21" s="98" t="s">
        <v>199</v>
      </c>
      <c r="E21" s="93" t="s">
        <v>176</v>
      </c>
      <c r="F21" s="93"/>
      <c r="G21" s="93" t="s">
        <v>176</v>
      </c>
      <c r="H21" s="93" t="s">
        <v>176</v>
      </c>
      <c r="I21" s="93" t="s">
        <v>176</v>
      </c>
      <c r="J21" s="93" t="s">
        <v>176</v>
      </c>
      <c r="K21" s="93" t="s">
        <v>176</v>
      </c>
      <c r="L21" s="93" t="s">
        <v>176</v>
      </c>
      <c r="M21" s="93" t="s">
        <v>176</v>
      </c>
      <c r="N21" s="93" t="s">
        <v>176</v>
      </c>
      <c r="O21" s="93" t="s">
        <v>176</v>
      </c>
      <c r="P21" s="93" t="s">
        <v>176</v>
      </c>
      <c r="Q21" s="93" t="s">
        <v>176</v>
      </c>
      <c r="R21" s="93" t="s">
        <v>176</v>
      </c>
      <c r="S21" s="93" t="s">
        <v>176</v>
      </c>
      <c r="T21" s="94">
        <f t="shared" si="0"/>
        <v>14</v>
      </c>
    </row>
    <row r="22" spans="2:20">
      <c r="B22" s="101">
        <v>2</v>
      </c>
      <c r="C22" s="104" t="s">
        <v>196</v>
      </c>
      <c r="D22" s="101" t="s">
        <v>200</v>
      </c>
      <c r="E22" s="93" t="s">
        <v>176</v>
      </c>
      <c r="F22" s="93" t="s">
        <v>176</v>
      </c>
      <c r="G22" s="93"/>
      <c r="H22" s="93" t="s">
        <v>176</v>
      </c>
      <c r="I22" s="93"/>
      <c r="J22" s="93"/>
      <c r="K22" s="93" t="s">
        <v>176</v>
      </c>
      <c r="L22" s="93" t="s">
        <v>176</v>
      </c>
      <c r="M22" s="93" t="s">
        <v>176</v>
      </c>
      <c r="N22" s="93" t="s">
        <v>176</v>
      </c>
      <c r="O22" s="93" t="s">
        <v>176</v>
      </c>
      <c r="P22" s="93" t="s">
        <v>176</v>
      </c>
      <c r="Q22" s="93" t="s">
        <v>176</v>
      </c>
      <c r="R22" s="93" t="s">
        <v>176</v>
      </c>
      <c r="S22" s="93" t="s">
        <v>176</v>
      </c>
      <c r="T22" s="94">
        <f t="shared" si="0"/>
        <v>12</v>
      </c>
    </row>
    <row r="23" spans="2:20">
      <c r="B23" s="101">
        <v>2</v>
      </c>
      <c r="C23" s="104" t="s">
        <v>196</v>
      </c>
      <c r="D23" s="101" t="s">
        <v>201</v>
      </c>
      <c r="E23" s="93"/>
      <c r="F23" s="93" t="s">
        <v>176</v>
      </c>
      <c r="G23" s="93" t="s">
        <v>176</v>
      </c>
      <c r="H23" s="93"/>
      <c r="I23" s="93" t="s">
        <v>176</v>
      </c>
      <c r="J23" s="93"/>
      <c r="K23" s="93" t="s">
        <v>176</v>
      </c>
      <c r="L23" s="93"/>
      <c r="M23" s="93"/>
      <c r="N23" s="93"/>
      <c r="O23" s="93" t="s">
        <v>176</v>
      </c>
      <c r="P23" s="93" t="s">
        <v>176</v>
      </c>
      <c r="Q23" s="93" t="s">
        <v>176</v>
      </c>
      <c r="R23" s="93" t="s">
        <v>176</v>
      </c>
      <c r="S23" s="93" t="s">
        <v>176</v>
      </c>
      <c r="T23" s="94">
        <f t="shared" si="0"/>
        <v>9</v>
      </c>
    </row>
    <row r="24" spans="2:20">
      <c r="B24" s="105">
        <v>2</v>
      </c>
      <c r="C24" s="105" t="s">
        <v>202</v>
      </c>
      <c r="D24" s="106" t="s">
        <v>203</v>
      </c>
      <c r="E24" s="93" t="s">
        <v>176</v>
      </c>
      <c r="F24" s="93" t="s">
        <v>176</v>
      </c>
      <c r="G24" s="93" t="s">
        <v>176</v>
      </c>
      <c r="H24" s="93" t="s">
        <v>176</v>
      </c>
      <c r="I24" s="93" t="s">
        <v>176</v>
      </c>
      <c r="J24" s="93" t="s">
        <v>176</v>
      </c>
      <c r="K24" s="93" t="s">
        <v>176</v>
      </c>
      <c r="L24" s="93" t="s">
        <v>176</v>
      </c>
      <c r="M24" s="93" t="s">
        <v>176</v>
      </c>
      <c r="N24" s="93" t="s">
        <v>176</v>
      </c>
      <c r="O24" s="93" t="s">
        <v>176</v>
      </c>
      <c r="P24" s="93" t="s">
        <v>176</v>
      </c>
      <c r="Q24" s="93" t="s">
        <v>176</v>
      </c>
      <c r="R24" s="93" t="s">
        <v>176</v>
      </c>
      <c r="S24" s="93" t="s">
        <v>176</v>
      </c>
      <c r="T24" s="94">
        <f t="shared" si="0"/>
        <v>15</v>
      </c>
    </row>
    <row r="25" spans="2:20">
      <c r="B25" s="106">
        <v>2</v>
      </c>
      <c r="C25" s="105" t="s">
        <v>202</v>
      </c>
      <c r="D25" s="106" t="s">
        <v>204</v>
      </c>
      <c r="E25" s="93" t="s">
        <v>176</v>
      </c>
      <c r="F25" s="93" t="s">
        <v>176</v>
      </c>
      <c r="G25" s="93" t="s">
        <v>176</v>
      </c>
      <c r="H25" s="93" t="s">
        <v>176</v>
      </c>
      <c r="I25" s="93" t="s">
        <v>176</v>
      </c>
      <c r="J25" s="93" t="s">
        <v>176</v>
      </c>
      <c r="K25" s="93" t="s">
        <v>176</v>
      </c>
      <c r="L25" s="93" t="s">
        <v>176</v>
      </c>
      <c r="M25" s="93" t="s">
        <v>176</v>
      </c>
      <c r="N25" s="93" t="s">
        <v>176</v>
      </c>
      <c r="O25" s="93" t="s">
        <v>176</v>
      </c>
      <c r="P25" s="93" t="s">
        <v>176</v>
      </c>
      <c r="Q25" s="93" t="s">
        <v>176</v>
      </c>
      <c r="R25" s="93" t="s">
        <v>176</v>
      </c>
      <c r="S25" s="93" t="s">
        <v>176</v>
      </c>
      <c r="T25" s="94">
        <f t="shared" si="0"/>
        <v>15</v>
      </c>
    </row>
    <row r="26" spans="2:20">
      <c r="B26" s="106">
        <v>2</v>
      </c>
      <c r="C26" s="105" t="s">
        <v>202</v>
      </c>
      <c r="D26" s="106" t="s">
        <v>205</v>
      </c>
      <c r="E26" s="93" t="s">
        <v>176</v>
      </c>
      <c r="F26" s="93" t="s">
        <v>176</v>
      </c>
      <c r="G26" s="93" t="s">
        <v>176</v>
      </c>
      <c r="H26" s="93" t="s">
        <v>176</v>
      </c>
      <c r="I26" s="93" t="s">
        <v>176</v>
      </c>
      <c r="J26" s="93" t="s">
        <v>176</v>
      </c>
      <c r="K26" s="93" t="s">
        <v>176</v>
      </c>
      <c r="L26" s="93" t="s">
        <v>176</v>
      </c>
      <c r="M26" s="93" t="s">
        <v>176</v>
      </c>
      <c r="N26" s="93" t="s">
        <v>176</v>
      </c>
      <c r="O26" s="93" t="s">
        <v>176</v>
      </c>
      <c r="P26" s="93" t="s">
        <v>176</v>
      </c>
      <c r="Q26" s="93" t="s">
        <v>176</v>
      </c>
      <c r="R26" s="93" t="s">
        <v>176</v>
      </c>
      <c r="S26" s="93" t="s">
        <v>176</v>
      </c>
      <c r="T26" s="94">
        <f t="shared" si="0"/>
        <v>15</v>
      </c>
    </row>
    <row r="27" spans="2:20">
      <c r="B27" s="106">
        <v>2</v>
      </c>
      <c r="C27" s="105" t="s">
        <v>202</v>
      </c>
      <c r="D27" s="106" t="s">
        <v>206</v>
      </c>
      <c r="E27" s="93" t="s">
        <v>176</v>
      </c>
      <c r="F27" s="93" t="s">
        <v>176</v>
      </c>
      <c r="G27" s="93" t="s">
        <v>176</v>
      </c>
      <c r="H27" s="93" t="s">
        <v>176</v>
      </c>
      <c r="I27" s="93" t="s">
        <v>176</v>
      </c>
      <c r="J27" s="93"/>
      <c r="K27" s="93" t="s">
        <v>176</v>
      </c>
      <c r="L27" s="93" t="s">
        <v>176</v>
      </c>
      <c r="M27" s="93" t="s">
        <v>176</v>
      </c>
      <c r="N27" s="93" t="s">
        <v>176</v>
      </c>
      <c r="O27" s="93" t="s">
        <v>176</v>
      </c>
      <c r="P27" s="93" t="s">
        <v>176</v>
      </c>
      <c r="Q27" s="93" t="s">
        <v>176</v>
      </c>
      <c r="R27" s="93" t="s">
        <v>176</v>
      </c>
      <c r="S27" s="93" t="s">
        <v>176</v>
      </c>
      <c r="T27" s="94">
        <f t="shared" si="0"/>
        <v>14</v>
      </c>
    </row>
    <row r="28" spans="2:20">
      <c r="B28" s="106">
        <v>2</v>
      </c>
      <c r="C28" s="105" t="s">
        <v>202</v>
      </c>
      <c r="D28" s="106" t="s">
        <v>207</v>
      </c>
      <c r="E28" s="93"/>
      <c r="F28" s="93" t="s">
        <v>176</v>
      </c>
      <c r="G28" s="93" t="s">
        <v>176</v>
      </c>
      <c r="H28" s="93" t="s">
        <v>176</v>
      </c>
      <c r="I28" s="93"/>
      <c r="J28" s="93" t="s">
        <v>176</v>
      </c>
      <c r="K28" s="93" t="s">
        <v>176</v>
      </c>
      <c r="L28" s="93" t="s">
        <v>176</v>
      </c>
      <c r="M28" s="93" t="s">
        <v>176</v>
      </c>
      <c r="N28" s="93" t="s">
        <v>176</v>
      </c>
      <c r="O28" s="93" t="s">
        <v>176</v>
      </c>
      <c r="P28" s="93" t="s">
        <v>176</v>
      </c>
      <c r="Q28" s="93" t="s">
        <v>176</v>
      </c>
      <c r="R28" s="93" t="s">
        <v>176</v>
      </c>
      <c r="S28" s="93" t="s">
        <v>176</v>
      </c>
      <c r="T28" s="94">
        <f t="shared" si="0"/>
        <v>13</v>
      </c>
    </row>
    <row r="29" spans="2:20">
      <c r="B29" s="88">
        <v>2</v>
      </c>
      <c r="C29" s="105" t="s">
        <v>202</v>
      </c>
      <c r="D29" s="107" t="s">
        <v>208</v>
      </c>
      <c r="E29" s="93"/>
      <c r="F29" s="93"/>
      <c r="G29" s="93" t="s">
        <v>176</v>
      </c>
      <c r="H29" s="93" t="s">
        <v>176</v>
      </c>
      <c r="I29" s="93" t="s">
        <v>176</v>
      </c>
      <c r="J29" s="93" t="s">
        <v>176</v>
      </c>
      <c r="K29" s="93" t="s">
        <v>176</v>
      </c>
      <c r="L29" s="93" t="s">
        <v>176</v>
      </c>
      <c r="M29" s="93" t="s">
        <v>176</v>
      </c>
      <c r="N29" s="93" t="s">
        <v>176</v>
      </c>
      <c r="O29" s="93" t="s">
        <v>176</v>
      </c>
      <c r="P29" s="93" t="s">
        <v>176</v>
      </c>
      <c r="Q29" s="93" t="s">
        <v>176</v>
      </c>
      <c r="R29" s="93" t="s">
        <v>176</v>
      </c>
      <c r="S29" s="93" t="s">
        <v>176</v>
      </c>
      <c r="T29" s="94">
        <f t="shared" si="0"/>
        <v>13</v>
      </c>
    </row>
    <row r="30" spans="2:20">
      <c r="B30" s="106">
        <v>2</v>
      </c>
      <c r="C30" s="105" t="s">
        <v>202</v>
      </c>
      <c r="D30" s="106" t="s">
        <v>209</v>
      </c>
      <c r="E30" s="93" t="s">
        <v>176</v>
      </c>
      <c r="F30" s="93" t="s">
        <v>176</v>
      </c>
      <c r="G30" s="93" t="s">
        <v>176</v>
      </c>
      <c r="H30" s="93" t="s">
        <v>176</v>
      </c>
      <c r="I30" s="93"/>
      <c r="J30" s="93" t="s">
        <v>176</v>
      </c>
      <c r="K30" s="93" t="s">
        <v>176</v>
      </c>
      <c r="L30" s="93" t="s">
        <v>176</v>
      </c>
      <c r="M30" s="93"/>
      <c r="N30" s="93"/>
      <c r="O30" s="93" t="s">
        <v>176</v>
      </c>
      <c r="P30" s="93" t="s">
        <v>176</v>
      </c>
      <c r="Q30" s="93"/>
      <c r="R30" s="93"/>
      <c r="S30" s="93" t="s">
        <v>176</v>
      </c>
      <c r="T30" s="94">
        <f t="shared" si="0"/>
        <v>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48</vt:i4>
      </vt:variant>
      <vt:variant>
        <vt:lpstr>이름 지정된 범위</vt:lpstr>
      </vt:variant>
      <vt:variant>
        <vt:i4>40</vt:i4>
      </vt:variant>
    </vt:vector>
  </HeadingPairs>
  <TitlesOfParts>
    <vt:vector size="88" baseType="lpstr">
      <vt:lpstr>홈</vt:lpstr>
      <vt:lpstr>상대참조,절대참조,혼합참조</vt:lpstr>
      <vt:lpstr>상대참조,절대참조,혼합참조_정답</vt:lpstr>
      <vt:lpstr>논리함수를 이용한 참조연습</vt:lpstr>
      <vt:lpstr>Sheet1</vt:lpstr>
      <vt:lpstr>논리함수를 이용한 참조연습_정답</vt:lpstr>
      <vt:lpstr>참조함수를 이용한 참조 연습</vt:lpstr>
      <vt:lpstr>참조함수를 이용한 참조 연습_정답</vt:lpstr>
      <vt:lpstr>고급필터1</vt:lpstr>
      <vt:lpstr>고급필터1_정답</vt:lpstr>
      <vt:lpstr>고급필터2</vt:lpstr>
      <vt:lpstr>고급필터2_정답</vt:lpstr>
      <vt:lpstr>고급필터3</vt:lpstr>
      <vt:lpstr>고급필터3_정답</vt:lpstr>
      <vt:lpstr>고급필터4</vt:lpstr>
      <vt:lpstr>고급필터4_정답</vt:lpstr>
      <vt:lpstr>고급필터5</vt:lpstr>
      <vt:lpstr>고급필터5_정답</vt:lpstr>
      <vt:lpstr>고급필터6</vt:lpstr>
      <vt:lpstr>고급필터6_정답</vt:lpstr>
      <vt:lpstr>고급필터7</vt:lpstr>
      <vt:lpstr>고급필터7_정답</vt:lpstr>
      <vt:lpstr>고급필터8</vt:lpstr>
      <vt:lpstr>고급필터8_정답</vt:lpstr>
      <vt:lpstr>고급필터9</vt:lpstr>
      <vt:lpstr>고급필터9_정답</vt:lpstr>
      <vt:lpstr>고급필터10</vt:lpstr>
      <vt:lpstr>고급필터10_정답</vt:lpstr>
      <vt:lpstr>조건부서식1</vt:lpstr>
      <vt:lpstr>조건부서식1_정답</vt:lpstr>
      <vt:lpstr>조건부서식2</vt:lpstr>
      <vt:lpstr>조건부서식2_정답</vt:lpstr>
      <vt:lpstr>조건부서식3</vt:lpstr>
      <vt:lpstr>조건부서식3_정답</vt:lpstr>
      <vt:lpstr>조건부서식4</vt:lpstr>
      <vt:lpstr>조건부서식4_정답</vt:lpstr>
      <vt:lpstr>조건부서식5</vt:lpstr>
      <vt:lpstr>조건부서식_정답</vt:lpstr>
      <vt:lpstr>조건부서식6</vt:lpstr>
      <vt:lpstr>조건부서식6_정답</vt:lpstr>
      <vt:lpstr>조건부서식7</vt:lpstr>
      <vt:lpstr>조건부서식7_정답</vt:lpstr>
      <vt:lpstr>조건부서식8</vt:lpstr>
      <vt:lpstr>조건부서식8_정답</vt:lpstr>
      <vt:lpstr>조건부서식9</vt:lpstr>
      <vt:lpstr>조건부서식9_정답</vt:lpstr>
      <vt:lpstr>조건부서식10</vt:lpstr>
      <vt:lpstr>조건부서식10_정답</vt:lpstr>
      <vt:lpstr>고급필터1!Criteria</vt:lpstr>
      <vt:lpstr>고급필터1_정답!Criteria</vt:lpstr>
      <vt:lpstr>고급필터10!Criteria</vt:lpstr>
      <vt:lpstr>고급필터10_정답!Criteria</vt:lpstr>
      <vt:lpstr>고급필터2!Criteria</vt:lpstr>
      <vt:lpstr>고급필터2_정답!Criteria</vt:lpstr>
      <vt:lpstr>고급필터3!Criteria</vt:lpstr>
      <vt:lpstr>고급필터3_정답!Criteria</vt:lpstr>
      <vt:lpstr>고급필터4!Criteria</vt:lpstr>
      <vt:lpstr>고급필터4_정답!Criteria</vt:lpstr>
      <vt:lpstr>고급필터5!Criteria</vt:lpstr>
      <vt:lpstr>고급필터5_정답!Criteria</vt:lpstr>
      <vt:lpstr>고급필터6!Criteria</vt:lpstr>
      <vt:lpstr>고급필터6_정답!Criteria</vt:lpstr>
      <vt:lpstr>고급필터7!Criteria</vt:lpstr>
      <vt:lpstr>고급필터7_정답!Criteria</vt:lpstr>
      <vt:lpstr>고급필터8!Criteria</vt:lpstr>
      <vt:lpstr>고급필터8_정답!Criteria</vt:lpstr>
      <vt:lpstr>고급필터9!Criteria</vt:lpstr>
      <vt:lpstr>고급필터9_정답!Criteria</vt:lpstr>
      <vt:lpstr>고급필터1!Extract</vt:lpstr>
      <vt:lpstr>고급필터1_정답!Extract</vt:lpstr>
      <vt:lpstr>고급필터10!Extract</vt:lpstr>
      <vt:lpstr>고급필터10_정답!Extract</vt:lpstr>
      <vt:lpstr>고급필터2!Extract</vt:lpstr>
      <vt:lpstr>고급필터2_정답!Extract</vt:lpstr>
      <vt:lpstr>고급필터3!Extract</vt:lpstr>
      <vt:lpstr>고급필터3_정답!Extract</vt:lpstr>
      <vt:lpstr>고급필터4!Extract</vt:lpstr>
      <vt:lpstr>고급필터4_정답!Extract</vt:lpstr>
      <vt:lpstr>고급필터5!Extract</vt:lpstr>
      <vt:lpstr>고급필터5_정답!Extract</vt:lpstr>
      <vt:lpstr>고급필터6!Extract</vt:lpstr>
      <vt:lpstr>고급필터6_정답!Extract</vt:lpstr>
      <vt:lpstr>고급필터7!Extract</vt:lpstr>
      <vt:lpstr>고급필터7_정답!Extract</vt:lpstr>
      <vt:lpstr>고급필터8!Extract</vt:lpstr>
      <vt:lpstr>고급필터8_정답!Extract</vt:lpstr>
      <vt:lpstr>고급필터9!Extract</vt:lpstr>
      <vt:lpstr>고급필터9_정답!Extract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dcterms:created xsi:type="dcterms:W3CDTF">2022-01-11T01:03:54Z</dcterms:created>
  <dcterms:modified xsi:type="dcterms:W3CDTF">2023-09-29T13:22:48Z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e346c0c3-a468-44ed-860c-f22e7757acac</vt:lpwstr>
  </property>
</Properties>
</file>