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DI_1_ticketlock" sheetId="1" r:id="rId3"/>
    <sheet state="visible" name="PLDI_2_mcslock" sheetId="2" r:id="rId4"/>
    <sheet state="visible" name="PLDI_3_Seq_Queue" sheetId="3" r:id="rId5"/>
    <sheet state="visible" name="PLDI_4_Shared_Queue" sheetId="4" r:id="rId6"/>
    <sheet state="visible" name="PLDI_5_Sched" sheetId="5" r:id="rId7"/>
    <sheet state="visible" name="PLDI_6_Queue_Lock" sheetId="6" r:id="rId8"/>
    <sheet state="visible" name="OSDI_1" sheetId="7" r:id="rId9"/>
    <sheet state="visible" name="OSDI_2" sheetId="8" r:id="rId10"/>
  </sheets>
  <definedNames/>
  <calcPr/>
</workbook>
</file>

<file path=xl/sharedStrings.xml><?xml version="1.0" encoding="utf-8"?>
<sst xmlns="http://schemas.openxmlformats.org/spreadsheetml/2006/main" count="711" uniqueCount="402">
  <si>
    <t>spec</t>
  </si>
  <si>
    <t>proof</t>
  </si>
  <si>
    <t>comments</t>
  </si>
  <si>
    <t>INV Proof</t>
  </si>
  <si>
    <t>MCSMBoot.v</t>
  </si>
  <si>
    <t>PQueueIntro.v</t>
  </si>
  <si>
    <t>MMCSLockIntro.v</t>
  </si>
  <si>
    <t>MMCSLockAbsIntro.v</t>
  </si>
  <si>
    <t>AbQueueAtomicGenLinkSource.v</t>
  </si>
  <si>
    <t>MMCSLockOp.v</t>
  </si>
  <si>
    <t>PQueueInit.v</t>
  </si>
  <si>
    <t>MQMCSLockOp.v</t>
  </si>
  <si>
    <t>AbQueueAtomicGenLink.v</t>
  </si>
  <si>
    <t>HMCSLockOpGenLinkSource.v</t>
  </si>
  <si>
    <t>MHMCSLockOp.v</t>
  </si>
  <si>
    <t>PAbQueue.v</t>
  </si>
  <si>
    <t>HMCSLockOpGenLink.v</t>
  </si>
  <si>
    <t>AbQueueAtomicGenSpec.v</t>
  </si>
  <si>
    <t>TOTAL</t>
  </si>
  <si>
    <t>MCSCurIDGenLinkSource.v</t>
  </si>
  <si>
    <t xml:space="preserve">Spec </t>
  </si>
  <si>
    <t>MCSLockIntroGenSpec.v</t>
  </si>
  <si>
    <t>AbQueueAtomicGen.v</t>
  </si>
  <si>
    <t>MCSCurIDGenLink.v</t>
  </si>
  <si>
    <t>AbQueueGenLink.v</t>
  </si>
  <si>
    <t>MCSLockAbsIntroGenSpec.v</t>
  </si>
  <si>
    <t>MCSCurIDGenSpec.v</t>
  </si>
  <si>
    <t>QueueIntroGenSpec.v</t>
  </si>
  <si>
    <t>MCSLockOpGenSpec.v</t>
  </si>
  <si>
    <t>CVIntroGenAsmSource.v</t>
  </si>
  <si>
    <t>MCSCurIDGen.v</t>
  </si>
  <si>
    <t>QueueInitGenSpec.v</t>
  </si>
  <si>
    <t>ObjMCSLock.v</t>
  </si>
  <si>
    <t>after removing sim proofs</t>
  </si>
  <si>
    <t>CVIntroGenAsm.v</t>
  </si>
  <si>
    <t>ObjQueue.v</t>
  </si>
  <si>
    <t>MCSLockAbsIntroGenLinkSource.v</t>
  </si>
  <si>
    <t>CalMCSLock.v</t>
  </si>
  <si>
    <t>CVIntroGenDef.v</t>
  </si>
  <si>
    <t>MCSLockAbsIntroGenLink.v</t>
  </si>
  <si>
    <t>CVIntroGenFresh.v</t>
  </si>
  <si>
    <t>CVIntroGenLemma.v</t>
  </si>
  <si>
    <t>C &amp; Asm Source</t>
  </si>
  <si>
    <t>CVIntroGenLinkSource.v</t>
  </si>
  <si>
    <t>MCSMCurIDCSource.v</t>
  </si>
  <si>
    <t>PSleeperCSource.v</t>
  </si>
  <si>
    <t>MCSLockIntroGenAsmSource.v</t>
  </si>
  <si>
    <t>CVIntroGenLink.v</t>
  </si>
  <si>
    <t>MMCSLockIntroCSource.v</t>
  </si>
  <si>
    <t>PQueueIntroCSource.v</t>
  </si>
  <si>
    <t>MMCSLockAbsIntroCSource.v</t>
  </si>
  <si>
    <t>CVIntroGenPassthrough.v</t>
  </si>
  <si>
    <t>QueueIntroGenAsmSource.v</t>
  </si>
  <si>
    <t>CVIntroGenSpec.v</t>
  </si>
  <si>
    <t>C &amp; Asm Proof</t>
  </si>
  <si>
    <t>MCSMCurIDCode.v</t>
  </si>
  <si>
    <t>MCSLockIntroGenAsmData.v</t>
  </si>
  <si>
    <t>MCSLockIntroGenLinkSource.v</t>
  </si>
  <si>
    <t>MCSLockIntroGenAsm.v</t>
  </si>
  <si>
    <t>CVIntroGen.v</t>
  </si>
  <si>
    <t>MCSLockIntroGenLink.v</t>
  </si>
  <si>
    <t>CVOpGenLinkSource.v</t>
  </si>
  <si>
    <t>MMCSLockIntroCodeMCSLockInit.v</t>
  </si>
  <si>
    <t>CVOpGenLink.v</t>
  </si>
  <si>
    <t>MCSLockIntroGenPassthrough.v</t>
  </si>
  <si>
    <t>PSleeperCode.v</t>
  </si>
  <si>
    <t>CVOpGenSpec.v</t>
  </si>
  <si>
    <t>PQueueIntroCodeTDQueueInit.v</t>
  </si>
  <si>
    <t>CVOpGen.v</t>
  </si>
  <si>
    <t>PQueueIntroCode.v</t>
  </si>
  <si>
    <t>KContextGenAsmSource.v</t>
  </si>
  <si>
    <t>MMCSLockIntroCode.v</t>
  </si>
  <si>
    <t>QueueIntroGenAsm.v</t>
  </si>
  <si>
    <t>KContextGenAsm.v</t>
  </si>
  <si>
    <t>MMCSLockAbsIntroCodeMCSPassLock.v</t>
  </si>
  <si>
    <t>MMCSLockAbsIntroCodeMCSWaitLock.v</t>
  </si>
  <si>
    <t>MCSLockOpGenLinkSource.v</t>
  </si>
  <si>
    <t>KContextGenLinkSource.v</t>
  </si>
  <si>
    <t>KContextGenLink.v</t>
  </si>
  <si>
    <t>MCSLockOpGenLink.v</t>
  </si>
  <si>
    <t xml:space="preserve">Refinement </t>
  </si>
  <si>
    <t>KContextGenSpec.v</t>
  </si>
  <si>
    <t>MCSLockIntroGenDef.v</t>
  </si>
  <si>
    <t>QueueIntroGenDef.v</t>
  </si>
  <si>
    <t>MCSMBootCode.v</t>
  </si>
  <si>
    <t>KContextGen.v</t>
  </si>
  <si>
    <t>MCSLockIntroGenFresh0.v</t>
  </si>
  <si>
    <t>QueueIntroGenFresh.v</t>
  </si>
  <si>
    <t>MCSMBootCSource.v</t>
  </si>
  <si>
    <t>KContextNewGenLinkSource.v</t>
  </si>
  <si>
    <t>MCSLockIntroGenFresh1.v</t>
  </si>
  <si>
    <t>QueueIntroGenLemma.v</t>
  </si>
  <si>
    <t>MCSLockIntroGenFresh2.v</t>
  </si>
  <si>
    <t>KContextNewGenLink.v</t>
  </si>
  <si>
    <t>MCSLockIntroGenFresh3.v</t>
  </si>
  <si>
    <t>QueueInitGen.v</t>
  </si>
  <si>
    <t>KContextNewGenSpec.v</t>
  </si>
  <si>
    <t>MCSLockIntroGenFresh.v</t>
  </si>
  <si>
    <t>QueueIntroGen.v</t>
  </si>
  <si>
    <t>MCSMCurID.v</t>
  </si>
  <si>
    <t>KContextNewGen.v</t>
  </si>
  <si>
    <t>MCSLockIntroGen.v</t>
  </si>
  <si>
    <t>MCSSemantics.v</t>
  </si>
  <si>
    <t>OracleTCBRel.v</t>
  </si>
  <si>
    <t>MCSLockAbsIntroGen.v</t>
  </si>
  <si>
    <t>MShareCode.v</t>
  </si>
  <si>
    <t>MCSStateDataType.v</t>
  </si>
  <si>
    <t>AbQueueGen.v</t>
  </si>
  <si>
    <t>MCSLockOpGen.v</t>
  </si>
  <si>
    <t>MShareCSource.v</t>
  </si>
  <si>
    <t>CalMCSLockLemmas.v</t>
  </si>
  <si>
    <t>QMCSLockOpGenDef.v</t>
  </si>
  <si>
    <t>QMCSLockOpGenLemma.v</t>
  </si>
  <si>
    <t>QMCSLockOpGen.v</t>
  </si>
  <si>
    <t>StarvationFreedomMCSLockPassLock.v</t>
  </si>
  <si>
    <t>StarvationFreedomMCSLockWaitLock.v</t>
  </si>
  <si>
    <t>PAbCVOp.v</t>
  </si>
  <si>
    <t>PAbQueueAtomicCode.v</t>
  </si>
  <si>
    <t>HMCSLockOpGenDef.v</t>
  </si>
  <si>
    <t>jieungkim@jieungkim-Precision-T5600:~/Desktop/workspace/github/certikos-osdi16/mcertikos/proc$ cloc dequeue.c enqueue.c tcb_get_CPU_ID.c tcb_get_next.c tcb_get_prev.c tcb_get_state.c tcb_init.c tcb_set_CPU_ID.c tcb_set_next.c tcb_set_prev.c tcb_set_state.c tdq_get_head.c tdq_get_tail.c tdq_init.c tdq_set_head.c tdq_set_tail.c tdqueue_init.c 
defined(%hash) is deprecated at /usr/bin/cloc line 1277.
	(Maybe you should just omit the defined()?)
      17 text files.
      17 unique files.                              
       0 files ignored.
http://cloc.sourceforge.net v 1.53  T=0.5 s (34.0 files/s, 922.0 lines/s)
-------------------------------------------------------------------------------
Language                     files          blank        comment           code
-------------------------------------------------------------------------------
C                               17             84              0            377
-------------------------------------------------------------------------------
SUM:                            17             84              0            377
-------------------------------------------------------------------------------
</t>
  </si>
  <si>
    <t>HMCSLockOpGenLemma.v</t>
  </si>
  <si>
    <t>PAbQueueAtomicCSource.v</t>
  </si>
  <si>
    <t>HMCSLockOpGen.v</t>
  </si>
  <si>
    <t>INVLemmaQSLock.v</t>
  </si>
  <si>
    <t>PAbQueueAtomic.v</t>
  </si>
  <si>
    <t>PAbQueueCode.v</t>
  </si>
  <si>
    <t>PAbQueueCSource.v</t>
  </si>
  <si>
    <t>PBThread.v</t>
  </si>
  <si>
    <t>PCVIntroCode2.v</t>
  </si>
  <si>
    <t>PCVIntroCode.v</t>
  </si>
  <si>
    <t>PCVIntroCSource.v</t>
  </si>
  <si>
    <t>PCVIntro.v</t>
  </si>
  <si>
    <t>PCVOpCode.v</t>
  </si>
  <si>
    <t>PCVOpCSource.v</t>
  </si>
  <si>
    <t>PCVOp.v</t>
  </si>
  <si>
    <t>PKContextCode.v</t>
  </si>
  <si>
    <t>PKContextCSource.v</t>
  </si>
  <si>
    <t>PKContextNewCode.v</t>
  </si>
  <si>
    <t>PKContextNewCSource.v</t>
  </si>
  <si>
    <t>PKContextNew.v</t>
  </si>
  <si>
    <t>PKContext.v</t>
  </si>
  <si>
    <t>PSleeper.v</t>
  </si>
  <si>
    <t>PThreadInit.v</t>
  </si>
  <si>
    <t>jieungkim@jieungkim-Precision-T5600:~/Desktop/workspace/github/certikos-osdi16/mcertikos/mcslock$ cloc mcs_lock_abs_intro.c mcs_lock_intro.c mcs_lock_op.c 
defined(%hash) is deprecated at /usr/bin/cloc line 1277.
	(Maybe you should just omit the defined()?)
       3 text files.
       3 unique files.                              
       0 files ignored.
http://cloc.sourceforge.net v 1.53  T=0.5 s (6.0 files/s, 792.0 lines/s)
-------------------------------------------------------------------------------
Language                     files          blank        comment           code
-------------------------------------------------------------------------------
C                                3             52             57            287
-------------------------------------------------------------------------------
SUM:                             3             52             57            287
-------------------------------------------------------------------------------
</t>
  </si>
  <si>
    <t>PThreadIntroCode.v</t>
  </si>
  <si>
    <t>PThreadIntroCSource.v</t>
  </si>
  <si>
    <t>QMCSLockOpGenLinkSource.v</t>
  </si>
  <si>
    <t>QMCSLockOpGenLink.v</t>
  </si>
  <si>
    <t>ZSet.v</t>
  </si>
  <si>
    <t>PThreadIntro.v</t>
  </si>
  <si>
    <t>PThreadSched.v</t>
  </si>
  <si>
    <t>PThread.v</t>
  </si>
  <si>
    <t>QueueInitGenLinkSource.v</t>
  </si>
  <si>
    <t>QueueInitGenLink.v</t>
  </si>
  <si>
    <t>QueueIntroGenLinkSource.v</t>
  </si>
  <si>
    <t>QueueIntroGenLink.v</t>
  </si>
  <si>
    <t>QueueIntroGenPassthrough.v</t>
  </si>
  <si>
    <t>SleeperGenLinkSource.v</t>
  </si>
  <si>
    <t>SleeperGenLink.v</t>
  </si>
  <si>
    <t>SleeperGenSpec.v</t>
  </si>
  <si>
    <t>SleeperGen.v</t>
  </si>
  <si>
    <t>ThreadGenAsm1.v</t>
  </si>
  <si>
    <t>ThreadGenAsm2.v</t>
  </si>
  <si>
    <t>ThreadGenAsmData.v</t>
  </si>
  <si>
    <t>ThreadGenAsmSource.v</t>
  </si>
  <si>
    <t>ThreadGenAsm.v</t>
  </si>
  <si>
    <t>ThreadGenLinkSource.v</t>
  </si>
  <si>
    <t>ThreadGenLink.v</t>
  </si>
  <si>
    <t>ThreadGenSpec.v</t>
  </si>
  <si>
    <t>ThreadGen.v</t>
  </si>
  <si>
    <t>ThreadInitGenLinkSource.v</t>
  </si>
  <si>
    <t>ThreadInitGenLink.v</t>
  </si>
  <si>
    <t>ThreadInitGenSpec.v</t>
  </si>
  <si>
    <t>ThreadInitGen.v</t>
  </si>
  <si>
    <t>ThreadIntroGenDef.v</t>
  </si>
  <si>
    <t>ThreadIntroGenFresh.v</t>
  </si>
  <si>
    <t>ThreadIntroGenLinkSource.v</t>
  </si>
  <si>
    <t>ThreadIntroGenLink.v</t>
  </si>
  <si>
    <t>ThreadIntroGenPassthrough.v</t>
  </si>
  <si>
    <t>ThreadIntroGenSpec.v</t>
  </si>
  <si>
    <t>ThreadIntroGen.v</t>
  </si>
  <si>
    <t>ThreadSchedGenAsmData.v</t>
  </si>
  <si>
    <t>ThreadSchedGenAsmSource.v</t>
  </si>
  <si>
    <t>ThreadSchedGenAsm.v</t>
  </si>
  <si>
    <t>ThreadSchedGenLinkSource.v</t>
  </si>
  <si>
    <t>ThreadSchedGenLink.v</t>
  </si>
  <si>
    <t>ThreadSchedGenSpec.v</t>
  </si>
  <si>
    <t>ThreadSchedGen.v</t>
  </si>
  <si>
    <t>total</t>
  </si>
  <si>
    <t>ObjThread.v</t>
  </si>
  <si>
    <t>part of this file</t>
  </si>
  <si>
    <t>sleep</t>
  </si>
  <si>
    <t>33 (in PTHreadSched.v + 9 (for import) + 21 (ThreadGenSpec.v)</t>
  </si>
  <si>
    <t>yield</t>
  </si>
  <si>
    <t>22 (in PTHreadSched.v + 8 (for import) + 19 (ThreadGenSpec.v)</t>
  </si>
  <si>
    <t>wakeup</t>
  </si>
  <si>
    <t>33 (In ObjThread.v + 8 (for import)</t>
  </si>
  <si>
    <t>OracleABTCBRel.v</t>
  </si>
  <si>
    <t>jieungkim@jieungkim-Precision-T5600:~/Desktop/workspace/github/certikos-osdi16/mcertikos/proc$ cloc enqueue_atomic.c dequeue_atomic.c 
defined(%hash) is deprecated at /usr/bin/cloc line 1277.
	(Maybe you should just omit the defined()?)
       2 text files.
       2 unique files.                              
       0 files ignored.
http://cloc.sourceforge.net v 1.53  T=0.5 s (4.0 files/s, 44.0 lines/s)
-------------------------------------------------------------------------------
Language                     files          blank        comment           code
-------------------------------------------------------------------------------
C                                2              2              0             20
-------------------------------------------------------------------------------
SUM:                             2              2              0             20
-------------------------------------------------------------------------------
</t>
  </si>
  <si>
    <t>17 (inThreadSchedGen.v) + 90 (in ObjThread.v)</t>
  </si>
  <si>
    <t>96 (in ThreadGen.v) 122 (in OjbThread.v)</t>
  </si>
  <si>
    <t>69 (in ThreadGen.v) + 148 (in ObjThread.v)</t>
  </si>
  <si>
    <t>jieungkim@jieungkim-Precision-T5600:~/Desktop/workspace/github/certikos-osdi16/mcertikos/proc$ cloc thread_wakeup.c 
defined(%hash) is deprecated at /usr/bin/cloc line 1277.
	(Maybe you should just omit the defined()?)
       1 text file.
       1 unique file.                              
       0 files ignored.
http://cloc.sourceforge.net v 1.53  T=0.5 s (2.0 files/s, 64.0 lines/s)
-------------------------------------------------------------------------------
Language                     files          blank        comment           code
-------------------------------------------------------------------------------
C                                1              2              0             30
-------------------------------------------------------------------------------
</t>
  </si>
  <si>
    <t xml:space="preserve">    (*  
    .globl thread_yield
thread_yield:
        call    thread_poll_pending
        call    get_curid   
        movr    %eax, %edx
        movl    %edx, 0(%esp) // save cid
        movr    0, %eax
        movl    %eax, 4(%esp) // arguements for set_state (cid, 1)
        call    set_state
        movi    0(%esp), %eax // get parameter cid
        movl    %eax, 4(%esp) // save cid
        call    get_CPU_ID
        movl    %eax, 0(%esp)
        call    enqueue
        jmp     thread_sched
     *)  
</t>
  </si>
  <si>
    <t xml:space="preserve">    (*  
    .globl thread_sleep
thread_sleep:
        movl    0(%esp), %eax // get parameter chan_id
        alloc_stack_frame
        leal    SLEEP_Q_START(,%eax,num_proc), %eax
        movl    %eax, 0(%esp) // save parameter chan_id
        call    get_curid   
        movl    %eax, 4(%esp) // save cid
        call    enqueue_atomic       // arguments for enqueue_atomic (slp_q_id cv 0, cid)
        call    release_lock_CHAN
        movi    4(%esp), %eax // get parameter cid
        movl    %eax, 0(%esp) // save cid
        movr    2, %eax
        movl    %eax, 4(%esp) // arguements for set_state (cid, 2)
        call    set_state
        call    sleeper_inc
        jmp     thread_sched
     *) </t>
  </si>
  <si>
    <t>yield code proof</t>
  </si>
  <si>
    <t>ThreadGenAsmData.v (with commenting out)</t>
  </si>
  <si>
    <t>sleep code proof</t>
  </si>
  <si>
    <t>inv</t>
  </si>
  <si>
    <t>40 (in PThread.v) + 10 (import)</t>
  </si>
  <si>
    <t>55 (in PThread.v) + 12(import)</t>
  </si>
  <si>
    <t>39 (in PThreadSched.v) + 10 Iimport</t>
  </si>
  <si>
    <t>PIPCIntro.v</t>
  </si>
  <si>
    <t>IPCGenLinkSource.v</t>
  </si>
  <si>
    <t>PIPC.v</t>
  </si>
  <si>
    <t>IPCGenLink.v</t>
  </si>
  <si>
    <t>IPCIntroGenSpec.v</t>
  </si>
  <si>
    <t>IPCGenSpec.v</t>
  </si>
  <si>
    <t>IPCIntroGenLinkSource.v</t>
  </si>
  <si>
    <t>ObjSyncIPC.v</t>
  </si>
  <si>
    <t>IPCIntroGenLink.v</t>
  </si>
  <si>
    <t>IPCIntroGenPassthrough.v</t>
  </si>
  <si>
    <t>PHThreadCSource.v</t>
  </si>
  <si>
    <t>PIPCIntroCSource.v</t>
  </si>
  <si>
    <t>IPCIntroGenAsmSource.v</t>
  </si>
  <si>
    <t>PHThread.v</t>
  </si>
  <si>
    <t>PIPCCode.v</t>
  </si>
  <si>
    <t>PIPCCSource.v</t>
  </si>
  <si>
    <t>PHThreadCode.v</t>
  </si>
  <si>
    <t>PIPCIntroCode.v</t>
  </si>
  <si>
    <t>Layers</t>
  </si>
  <si>
    <t>C + Asm Code</t>
  </si>
  <si>
    <t>PProc.v</t>
  </si>
  <si>
    <t>Coq</t>
  </si>
  <si>
    <t>PQueueOwner.v</t>
  </si>
  <si>
    <t>IPCGen.v</t>
  </si>
  <si>
    <t>PQueueSize.v</t>
  </si>
  <si>
    <t>IPCIntroGenDef.v</t>
  </si>
  <si>
    <t>ProcDataType.v</t>
  </si>
  <si>
    <t>IPCIntroGenFresh.v</t>
  </si>
  <si>
    <t>ProcGenAsm1.v</t>
  </si>
  <si>
    <t>IPCIntroGen.v</t>
  </si>
  <si>
    <t>ProcGenAsmData.v</t>
  </si>
  <si>
    <t>Spec 
(w object files)</t>
  </si>
  <si>
    <t>Proof 
(w object files)</t>
  </si>
  <si>
    <t>OracleCHANRel.v</t>
  </si>
  <si>
    <t>Object files and TCB Specs</t>
  </si>
  <si>
    <t>Object files and TCB Proofs</t>
  </si>
  <si>
    <t>ProcGenAsmSource.v</t>
  </si>
  <si>
    <t>Dynamic Memory Management</t>
  </si>
  <si>
    <t>MALT, MPTIntro, MPTOP (3 layers)</t>
  </si>
  <si>
    <t>ProcGenAsm.v</t>
  </si>
  <si>
    <t>ProcGenLinkSource.v</t>
  </si>
  <si>
    <t>Container Support</t>
  </si>
  <si>
    <t>DAbsHandler (1 layer)</t>
  </si>
  <si>
    <t>jieungkim@jieungkim-Precision-T5600:~/Desktop/workspace/github/certikos-osdi16/mcertikos/ipc$ ls *.c</t>
  </si>
  <si>
    <t>ProcGenLink.v</t>
  </si>
  <si>
    <t>syncreceive_chan.c  syncsendto_chan.c  syncsendto_chan_pre.c  tryreceive_chan.c</t>
  </si>
  <si>
    <t>ProcGenSpec.v</t>
  </si>
  <si>
    <t>jieungkim@jieungkim-Precision-T5600:~/Desktop/workspace/github/certikos-osdi16/mcertikos/ipc$ cloc *.c</t>
  </si>
  <si>
    <t>ProcGen.v</t>
  </si>
  <si>
    <t>defined(%hash) is deprecated at /usr/bin/cloc line 1277.</t>
  </si>
  <si>
    <t>Intel Virtualization</t>
  </si>
  <si>
    <t>PUCtxtIntroCode.v</t>
  </si>
  <si>
    <t>PProc, EPTIntro, EPTOp, EPT, VMCSIntro, VMCS, VMXIntro (7 layers)</t>
  </si>
  <si>
    <t>(Maybe you should just omit the defined()?)</t>
  </si>
  <si>
    <t>PUCtxtIntroCSource.v</t>
  </si>
  <si>
    <t>4 text files.</t>
  </si>
  <si>
    <t>PUCtxtIntroDef.v</t>
  </si>
  <si>
    <t>4 unique files.</t>
  </si>
  <si>
    <t>PUCtxtIntro.v</t>
  </si>
  <si>
    <t>0 files ignored.</t>
  </si>
  <si>
    <t>QueueOwnerGenSpec.v</t>
  </si>
  <si>
    <t>QueueSizeGenSpec.v</t>
  </si>
  <si>
    <t>http://cloc.sourceforge.net v 1.53  T=0.5 s (8.0 files/s, 242.0 lines/s)</t>
  </si>
  <si>
    <t>UCtxtIntroGenAsmSource.v</t>
  </si>
  <si>
    <t>-------------------------------------------------------------------------------</t>
  </si>
  <si>
    <t>UCtxtIntroGenAsm.v</t>
  </si>
  <si>
    <t>Language                     files          blank        comment           code</t>
  </si>
  <si>
    <t>UCtxtIntroGenDef.v</t>
  </si>
  <si>
    <t>UCtxtIntroGenFresh0.v</t>
  </si>
  <si>
    <t>C                                4              9              0            112</t>
  </si>
  <si>
    <t>UCtxtIntroGenFresh.v</t>
  </si>
  <si>
    <t xml:space="preserve">Concurrent Kernel </t>
  </si>
  <si>
    <t>Ticket Lock: MCurID, MTicketLockIntro, MTicketLockOp, MQTicketLockOp (4 layers)</t>
  </si>
  <si>
    <t>UCtxtIntroGenLinkSource.v</t>
  </si>
  <si>
    <t>SUM:                             4              9              0            112</t>
  </si>
  <si>
    <t>UCtxtIntroGenLink.v</t>
  </si>
  <si>
    <t>UCtxtIntroGenPassthrough.v</t>
  </si>
  <si>
    <t>UCtxtIntroGenSpec.v</t>
  </si>
  <si>
    <t>It doesn't include Global Oracle and Multiprocessor Semantics</t>
  </si>
  <si>
    <t>MCS Lock: MCurID, MMCSLockIntro, MMCSLockAbsIntro, MMCSLockOp, MQMCSLockOp (5 layers)</t>
  </si>
  <si>
    <t>Scheduler and Sleeper: PAbCVOp, PPThreadSched (2 layers) and PKContextNew (1 layer)</t>
  </si>
  <si>
    <t>jieungkim@jieungkim-Precision-T5600:~/Desktop/workspace/github/certikos-osdi16/mcertikos/proc$ cloc init_chan.c init_sync_chan.c ipc_receive_body.c ipc_send_body.c is_chan_ready.c get_chan_content.c get_chan_info.c get_kernel_pa.c get_sync_chan_paddr.c get_sync_chan_to.c sendto_chan.c set_chan_content.c set_chan_info.c set_sync_chan_count.c set_sync_chan_paddr.c sync_ipc_struct.c syncreceive_chan.c syncsendto_chan.c syncsendto_chan_post.c syncsendto_chan_pre.c 
defined(%hash) is deprecated at /usr/bin/cloc line 1277.
	(Maybe you should just omit the defined()?)
      20 text files.
      20 unique files.                              
       0 files ignored.
http://cloc.sourceforge.net v 1.53  T=0.5 s (40.0 files/s, 1068.0 lines/s)
-------------------------------------------------------------------------------
Language                     files          blank        comment           code
-------------------------------------------------------------------------------
C                               20             96             83            355
-------------------------------------------------------------------------------
SUM:                            20             96             83            355
-------------------------------------------------------------------------------
</t>
  </si>
  <si>
    <t>UCtxtIntroGen.v</t>
  </si>
  <si>
    <t>CV, BBQ, and IPC: PAbQueueAtomic, PCVIntro, PCVOp (3 layers), PThread, PIPCIntro (2 layers)</t>
  </si>
  <si>
    <t>Other files</t>
  </si>
  <si>
    <t>Global Oracle and Multiprocessor Semantics</t>
  </si>
  <si>
    <t>Total</t>
  </si>
  <si>
    <t>Shared Memory</t>
  </si>
  <si>
    <t>MPTNew, MShareIntro, MShareOp (3 layers)</t>
  </si>
  <si>
    <t>invariant</t>
  </si>
  <si>
    <t>driver</t>
  </si>
  <si>
    <t>objects</t>
  </si>
  <si>
    <t>dev (oracle and other things for driver)</t>
  </si>
  <si>
    <t>multiprocessor</t>
  </si>
  <si>
    <t>multiprocessor/linking</t>
  </si>
  <si>
    <t>multiprocessor/Code</t>
  </si>
  <si>
    <t>multiprocessor/RelDef</t>
  </si>
  <si>
    <t>singleprocessor</t>
  </si>
  <si>
    <t>ticket lock</t>
  </si>
  <si>
    <t>ticket lock C Source</t>
  </si>
  <si>
    <t>ticket lock C Code</t>
  </si>
  <si>
    <t>mcslock</t>
  </si>
  <si>
    <t>mcslock C Source</t>
  </si>
  <si>
    <t>multi-core linking</t>
  </si>
  <si>
    <t>mcslock Code</t>
  </si>
  <si>
    <t>devdriver</t>
  </si>
  <si>
    <t>N/A</t>
  </si>
  <si>
    <t>devdriver C Source</t>
  </si>
  <si>
    <t>devdriver Code</t>
  </si>
  <si>
    <t>mm</t>
  </si>
  <si>
    <t>mm C Source</t>
  </si>
  <si>
    <t>mm Code</t>
  </si>
  <si>
    <t>proc</t>
  </si>
  <si>
    <t>proc C Source</t>
  </si>
  <si>
    <t>proc Code</t>
  </si>
  <si>
    <t>ipc</t>
  </si>
  <si>
    <t>ipc C Source</t>
  </si>
  <si>
    <t>ipc Code</t>
  </si>
  <si>
    <t>multi-thread linking</t>
  </si>
  <si>
    <t>virtual machine</t>
  </si>
  <si>
    <t>virtual machine C Source</t>
  </si>
  <si>
    <t xml:space="preserve">TCB in </t>
  </si>
  <si>
    <t>virtual machine Code</t>
  </si>
  <si>
    <t>TCB in MultiProcessor Semantics</t>
  </si>
  <si>
    <t>trap</t>
  </si>
  <si>
    <t>TCB in ObjMultiprocessor</t>
  </si>
  <si>
    <t>trap C Source</t>
  </si>
  <si>
    <t>TCB in ObjTrap</t>
  </si>
  <si>
    <t>trap C Code</t>
  </si>
  <si>
    <t>Low Level TCB</t>
  </si>
  <si>
    <t>TOTAL for C Source Code</t>
  </si>
  <si>
    <t>For Linking</t>
  </si>
  <si>
    <t>MBoot.v</t>
  </si>
  <si>
    <t>After removing inv for paathourough</t>
  </si>
  <si>
    <t>CurIDGenImpl.v</t>
  </si>
  <si>
    <t>MTicketLockIntro.v</t>
  </si>
  <si>
    <t>CurIDGenLinkSource.v</t>
  </si>
  <si>
    <t>MTicketLockOp.v</t>
  </si>
  <si>
    <t>CurIDGenLink.v</t>
  </si>
  <si>
    <t>MQTicketLockOp.v</t>
  </si>
  <si>
    <t>CurIDGenSpec.v</t>
  </si>
  <si>
    <t>MHTicketLockOp.v</t>
  </si>
  <si>
    <t>CurIDGen.v</t>
  </si>
  <si>
    <t>MQTicketLock.v</t>
  </si>
  <si>
    <t>HTicketLockOpGenLinkSource.v</t>
  </si>
  <si>
    <t>HTicketLockOpGenLink.v</t>
  </si>
  <si>
    <t>TicketLockIntroGenSpec.v</t>
  </si>
  <si>
    <t>TicketLockOpGenSpec.v</t>
  </si>
  <si>
    <t>MBootCode.v</t>
  </si>
  <si>
    <t>QTicketLockGenSpec.v</t>
  </si>
  <si>
    <t>MBootCSource.v</t>
  </si>
  <si>
    <t>ObjMultiprocessor.v</t>
  </si>
  <si>
    <t>After removing sim proofs</t>
  </si>
  <si>
    <t>CalTicketLock.v</t>
  </si>
  <si>
    <t>MCurID.v</t>
  </si>
  <si>
    <t>MCurIDCSource.v</t>
  </si>
  <si>
    <t>MQTicketLockCode.v</t>
  </si>
  <si>
    <t>TicketLockIntroGenAsmSource.v</t>
  </si>
  <si>
    <t>MQTicketLockCSource.v</t>
  </si>
  <si>
    <t>MTicketLockIntroCSource.v</t>
  </si>
  <si>
    <t>QTicketLockGenAsmSource.v</t>
  </si>
  <si>
    <t>MCurIDCode.v</t>
  </si>
  <si>
    <t>TicketLockIntroGenAsm.v</t>
  </si>
  <si>
    <t>TicketLockIntroGenAsmData.v</t>
  </si>
  <si>
    <t>MTicketLockIntroCodeTicketLockInit.v</t>
  </si>
  <si>
    <t>MTicketLockIntroCode.v</t>
  </si>
  <si>
    <t>QTicketLockGenAsmData.v</t>
  </si>
  <si>
    <t>QTicketLockGenLinkSource.v</t>
  </si>
  <si>
    <t>QTicketLockGenAsm.v</t>
  </si>
  <si>
    <t>QTicketLockGenLink.v</t>
  </si>
  <si>
    <t>TicketLockIntroGen.v</t>
  </si>
  <si>
    <t>TicketLockIntroGenDef.v</t>
  </si>
  <si>
    <t>QTicketLockOpGenLinkSource.v</t>
  </si>
  <si>
    <t>TicketLockIntroGenFresh.v</t>
  </si>
  <si>
    <t>QTicketLockOpGenLink.v</t>
  </si>
  <si>
    <t>TicketLockOpGen.v</t>
  </si>
  <si>
    <t>QTicketLockOpGenDef.v</t>
  </si>
  <si>
    <t>QTicketLockOpGenLemma.v</t>
  </si>
  <si>
    <t>QTicketLockOpGen.v</t>
  </si>
  <si>
    <t>StarvationFreedomTicketLock.v</t>
  </si>
  <si>
    <t>HTicketLockOpGenDef.v</t>
  </si>
  <si>
    <t>HTicketLockOpGenLemma.v</t>
  </si>
  <si>
    <t>HTicketLockOpGen.v</t>
  </si>
  <si>
    <t>TicketLockIntroGenLinkSource.v</t>
  </si>
  <si>
    <t>QTicketLockGen.v</t>
  </si>
  <si>
    <t>TicketLockIntroGenLink.v</t>
  </si>
  <si>
    <t>TicketLockIntroGenPassthrough.v</t>
  </si>
  <si>
    <t>jieungkim@jieungkim-Precision-T5600:~/Desktop/workspace/github/certikos-osdi16/mcertikos/ticketlog$ cloc incr_now.c pass_lock.c wait_lock.c init_ticket.c ticket_lock_init.c 
defined(%hash) is deprecated at /usr/bin/cloc line 1277.
	(Maybe you should just omit the defined()?)
       5 text files.
       5 unique files.                              
       0 files ignored.
http://cloc.sourceforge.net v 1.53  T=0.5 s (10.0 files/s, 200.0 lines/s)
-------------------------------------------------------------------------------
Language                     files          blank        comment           code
-------------------------------------------------------------------------------
C                                5             26              0             74
-------------------------------------------------------------------------------
SUM:                             5             26              0             74
-------------------------------------------------------------------------------
</t>
  </si>
  <si>
    <t>TicketLockOpGenLinkSource.v</t>
  </si>
  <si>
    <t>TicketLockOpGenLink.v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</si>
</sst>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horizontal="left"/>
    </xf>
    <xf borderId="0" fillId="0" fontId="1" numFmtId="0" xfId="0" applyAlignment="1" applyFont="1">
      <alignment wrapText="1"/>
    </xf>
    <xf borderId="0" fillId="2" fontId="1" numFmtId="0" xfId="0" applyAlignment="1" applyFon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11.29"/>
    <col customWidth="1" min="5" max="5" width="32.86"/>
  </cols>
  <sheetData>
    <row r="1">
      <c r="B1" s="1" t="s">
        <v>0</v>
      </c>
      <c r="C1" s="1" t="s">
        <v>1</v>
      </c>
      <c r="D1" s="1" t="s">
        <v>2</v>
      </c>
      <c r="M1" s="1" t="s">
        <v>0</v>
      </c>
      <c r="N1" s="1" t="s">
        <v>1</v>
      </c>
      <c r="O1" s="1" t="s">
        <v>2</v>
      </c>
      <c r="P1" s="2"/>
    </row>
    <row r="2">
      <c r="A2" s="3" t="s">
        <v>3</v>
      </c>
      <c r="B2" s="3">
        <v>144.0</v>
      </c>
      <c r="C2" s="3">
        <v>5.0</v>
      </c>
      <c r="D2" s="3">
        <v>209.0</v>
      </c>
      <c r="E2" s="1" t="s">
        <v>344</v>
      </c>
      <c r="F2" s="3" t="s">
        <v>345</v>
      </c>
      <c r="H2" s="4">
        <v>146.0</v>
      </c>
      <c r="I2" s="4">
        <v>176.0</v>
      </c>
      <c r="J2" s="4">
        <v>40.0</v>
      </c>
      <c r="K2" s="1" t="s">
        <v>344</v>
      </c>
      <c r="M2" s="4">
        <v>414.0</v>
      </c>
      <c r="N2" s="4">
        <v>55.0</v>
      </c>
      <c r="O2" s="4">
        <v>1.0</v>
      </c>
      <c r="P2" s="1" t="s">
        <v>346</v>
      </c>
    </row>
    <row r="3">
      <c r="B3" s="4">
        <v>92.0</v>
      </c>
      <c r="C3" s="4">
        <v>12.0</v>
      </c>
      <c r="D3" s="4">
        <v>18.0</v>
      </c>
      <c r="E3" s="1" t="s">
        <v>347</v>
      </c>
      <c r="M3" s="4">
        <v>19.0</v>
      </c>
      <c r="N3" s="4">
        <v>0.0</v>
      </c>
      <c r="O3" s="4">
        <v>0.0</v>
      </c>
      <c r="P3" s="1" t="s">
        <v>348</v>
      </c>
    </row>
    <row r="4">
      <c r="B4" s="4">
        <v>89.0</v>
      </c>
      <c r="C4" s="4">
        <v>9.0</v>
      </c>
      <c r="D4" s="4">
        <v>18.0</v>
      </c>
      <c r="E4" s="1" t="s">
        <v>349</v>
      </c>
      <c r="M4" s="4">
        <v>21.0</v>
      </c>
      <c r="N4" s="4">
        <v>37.0</v>
      </c>
      <c r="O4" s="4">
        <v>0.0</v>
      </c>
      <c r="P4" s="1" t="s">
        <v>350</v>
      </c>
    </row>
    <row r="5">
      <c r="B5" s="3">
        <v>222.0</v>
      </c>
      <c r="C5" s="3">
        <v>246.0</v>
      </c>
      <c r="D5" s="3">
        <v>217.0</v>
      </c>
      <c r="E5" s="1" t="s">
        <v>351</v>
      </c>
      <c r="F5" s="3" t="s">
        <v>345</v>
      </c>
      <c r="H5" s="4">
        <v>257.0</v>
      </c>
      <c r="I5" s="4">
        <v>384.0</v>
      </c>
      <c r="J5" s="4">
        <v>47.0</v>
      </c>
      <c r="K5" s="1" t="s">
        <v>351</v>
      </c>
      <c r="M5" s="4">
        <v>75.0</v>
      </c>
      <c r="N5" s="4">
        <v>0.0</v>
      </c>
      <c r="O5" s="4">
        <v>6.0</v>
      </c>
      <c r="P5" s="1" t="s">
        <v>352</v>
      </c>
    </row>
    <row r="6">
      <c r="B6" s="3">
        <v>118.0</v>
      </c>
      <c r="C6" s="3">
        <v>45.0</v>
      </c>
      <c r="D6" s="3">
        <v>215.0</v>
      </c>
      <c r="E6" s="1" t="s">
        <v>353</v>
      </c>
      <c r="F6" s="3" t="s">
        <v>345</v>
      </c>
      <c r="H6" s="4">
        <v>152.0</v>
      </c>
      <c r="I6" s="4">
        <v>183.0</v>
      </c>
      <c r="J6" s="4">
        <v>46.0</v>
      </c>
      <c r="K6" s="1" t="s">
        <v>353</v>
      </c>
      <c r="M6" s="4">
        <v>213.0</v>
      </c>
      <c r="N6" s="4">
        <v>386.0</v>
      </c>
      <c r="O6" s="4">
        <v>199.0</v>
      </c>
      <c r="P6" s="1" t="s">
        <v>354</v>
      </c>
    </row>
    <row r="7">
      <c r="B7" s="4">
        <v>88.0</v>
      </c>
      <c r="C7" s="4">
        <v>10.0</v>
      </c>
      <c r="D7" s="4">
        <v>21.0</v>
      </c>
      <c r="E7" s="1" t="s">
        <v>355</v>
      </c>
    </row>
    <row r="8">
      <c r="A8" s="3" t="s">
        <v>18</v>
      </c>
      <c r="B8">
        <f t="shared" ref="B8:C8" si="1">SUM(B2:B7)</f>
        <v>753</v>
      </c>
      <c r="C8">
        <f t="shared" si="1"/>
        <v>327</v>
      </c>
      <c r="E8">
        <f>SUM(B8:C8)</f>
        <v>1080</v>
      </c>
    </row>
    <row r="9">
      <c r="M9" s="4">
        <v>16.0</v>
      </c>
      <c r="N9" s="4">
        <v>0.0</v>
      </c>
      <c r="O9" s="4">
        <v>0.0</v>
      </c>
      <c r="P9" s="1" t="s">
        <v>356</v>
      </c>
    </row>
    <row r="10">
      <c r="M10" s="4">
        <v>18.0</v>
      </c>
      <c r="N10" s="4">
        <v>20.0</v>
      </c>
      <c r="O10" s="4">
        <v>3.0</v>
      </c>
      <c r="P10" s="1" t="s">
        <v>357</v>
      </c>
    </row>
    <row r="11">
      <c r="A11" s="3" t="s">
        <v>20</v>
      </c>
      <c r="B11" s="4">
        <v>112.0</v>
      </c>
      <c r="C11" s="4">
        <v>0.0</v>
      </c>
      <c r="D11" s="4">
        <v>29.0</v>
      </c>
      <c r="E11" s="1" t="s">
        <v>358</v>
      </c>
    </row>
    <row r="12">
      <c r="B12" s="4">
        <v>70.0</v>
      </c>
      <c r="C12" s="4">
        <v>0.0</v>
      </c>
      <c r="D12" s="4">
        <v>2.0</v>
      </c>
      <c r="E12" s="1" t="s">
        <v>359</v>
      </c>
      <c r="M12" s="4">
        <v>144.0</v>
      </c>
      <c r="N12" s="4">
        <v>104.0</v>
      </c>
      <c r="O12" s="4">
        <v>0.0</v>
      </c>
      <c r="P12" s="1" t="s">
        <v>360</v>
      </c>
    </row>
    <row r="13">
      <c r="B13" s="4">
        <v>91.0</v>
      </c>
      <c r="C13" s="4">
        <v>0.0</v>
      </c>
      <c r="D13" s="4">
        <v>2.0</v>
      </c>
      <c r="E13" s="1" t="s">
        <v>361</v>
      </c>
      <c r="M13" s="4">
        <v>57.0</v>
      </c>
      <c r="N13" s="4">
        <v>0.0</v>
      </c>
      <c r="O13" s="4">
        <v>0.0</v>
      </c>
      <c r="P13" s="1" t="s">
        <v>362</v>
      </c>
    </row>
    <row r="14">
      <c r="B14" s="3">
        <v>292.0</v>
      </c>
      <c r="C14" s="3">
        <v>0.0</v>
      </c>
      <c r="D14" s="3">
        <v>543.0</v>
      </c>
      <c r="E14" s="3" t="s">
        <v>363</v>
      </c>
      <c r="F14" s="3" t="s">
        <v>364</v>
      </c>
      <c r="G14" s="3"/>
      <c r="H14" s="3">
        <v>467.0</v>
      </c>
      <c r="I14" s="3">
        <v>191.0</v>
      </c>
      <c r="J14" s="3">
        <v>184.0</v>
      </c>
      <c r="K14" s="3" t="s">
        <v>363</v>
      </c>
      <c r="M14" s="4"/>
      <c r="N14" s="4"/>
      <c r="O14" s="4"/>
      <c r="P14" s="1"/>
    </row>
    <row r="15">
      <c r="B15" s="3">
        <v>33.0</v>
      </c>
      <c r="C15" s="3">
        <v>17.0</v>
      </c>
      <c r="D15" s="3">
        <v>15.0</v>
      </c>
      <c r="E15" s="3" t="s">
        <v>365</v>
      </c>
    </row>
    <row r="16">
      <c r="A16" s="3" t="s">
        <v>18</v>
      </c>
      <c r="B16">
        <f t="shared" ref="B16:C16" si="2">SUM(B11:B15)</f>
        <v>598</v>
      </c>
      <c r="C16">
        <f t="shared" si="2"/>
        <v>17</v>
      </c>
      <c r="E16">
        <f>SUM(B16:C16)</f>
        <v>615</v>
      </c>
    </row>
    <row r="17">
      <c r="M17" s="4">
        <v>153.0</v>
      </c>
      <c r="N17" s="4">
        <v>186.0</v>
      </c>
      <c r="O17" s="4">
        <v>91.0</v>
      </c>
      <c r="P17" s="1" t="s">
        <v>366</v>
      </c>
    </row>
    <row r="19">
      <c r="A19" s="3" t="s">
        <v>42</v>
      </c>
      <c r="B19" s="4">
        <v>132.0</v>
      </c>
      <c r="C19" s="4">
        <v>0.0</v>
      </c>
      <c r="D19" s="4">
        <v>69.0</v>
      </c>
      <c r="E19" s="1" t="s">
        <v>367</v>
      </c>
      <c r="M19" s="4">
        <v>150.0</v>
      </c>
      <c r="N19" s="4">
        <v>324.0</v>
      </c>
      <c r="O19" s="4">
        <v>0.0</v>
      </c>
      <c r="P19" s="1" t="s">
        <v>368</v>
      </c>
    </row>
    <row r="20">
      <c r="B20" s="4">
        <v>39.0</v>
      </c>
      <c r="C20" s="4">
        <v>0.0</v>
      </c>
      <c r="D20" s="4">
        <v>35.0</v>
      </c>
      <c r="E20" s="1" t="s">
        <v>369</v>
      </c>
      <c r="M20" s="4">
        <v>95.0</v>
      </c>
      <c r="N20" s="4">
        <v>0.0</v>
      </c>
      <c r="O20" s="4">
        <v>0.0</v>
      </c>
      <c r="P20" s="1" t="s">
        <v>370</v>
      </c>
    </row>
    <row r="21">
      <c r="B21" s="4">
        <v>114.0</v>
      </c>
      <c r="C21" s="4">
        <v>0.0</v>
      </c>
      <c r="D21" s="4">
        <v>49.0</v>
      </c>
      <c r="E21" s="1" t="s">
        <v>371</v>
      </c>
    </row>
    <row r="22">
      <c r="B22" s="4">
        <v>47.0</v>
      </c>
      <c r="C22" s="4">
        <v>0.0</v>
      </c>
      <c r="D22" s="4">
        <v>0.0</v>
      </c>
      <c r="E22" s="1" t="s">
        <v>372</v>
      </c>
    </row>
    <row r="23">
      <c r="A23" s="3" t="s">
        <v>18</v>
      </c>
      <c r="B23">
        <f>SUM(B19:B22)</f>
        <v>332</v>
      </c>
      <c r="C23" s="3">
        <v>0.0</v>
      </c>
      <c r="E23">
        <f>SUM(B23:C23)</f>
        <v>332</v>
      </c>
    </row>
    <row r="26">
      <c r="A26" s="3" t="s">
        <v>54</v>
      </c>
      <c r="B26" s="4">
        <v>135.0</v>
      </c>
      <c r="C26" s="4">
        <v>361.0</v>
      </c>
      <c r="D26" s="4">
        <v>10.0</v>
      </c>
      <c r="E26" s="1" t="s">
        <v>373</v>
      </c>
      <c r="M26" s="4"/>
      <c r="N26" s="4"/>
      <c r="O26" s="4"/>
      <c r="P26" s="1"/>
    </row>
    <row r="27">
      <c r="B27" s="4">
        <v>139.0</v>
      </c>
      <c r="C27" s="4">
        <v>829.0</v>
      </c>
      <c r="D27" s="4">
        <v>23.0</v>
      </c>
      <c r="E27" s="1" t="s">
        <v>374</v>
      </c>
      <c r="M27" s="4"/>
      <c r="N27" s="4"/>
      <c r="O27" s="4"/>
      <c r="P27" s="1"/>
    </row>
    <row r="28">
      <c r="B28" s="4">
        <v>76.0</v>
      </c>
      <c r="C28" s="4">
        <v>38.0</v>
      </c>
      <c r="D28" s="4">
        <v>29.0</v>
      </c>
      <c r="E28" s="1" t="s">
        <v>375</v>
      </c>
    </row>
    <row r="29">
      <c r="B29" s="4">
        <v>178.0</v>
      </c>
      <c r="C29" s="4">
        <v>404.0</v>
      </c>
      <c r="D29" s="4">
        <v>11.0</v>
      </c>
      <c r="E29" s="1" t="s">
        <v>376</v>
      </c>
    </row>
    <row r="30">
      <c r="B30" s="4">
        <v>334.0</v>
      </c>
      <c r="C30" s="4">
        <v>819.0</v>
      </c>
      <c r="D30" s="4">
        <v>21.0</v>
      </c>
      <c r="E30" s="1" t="s">
        <v>377</v>
      </c>
    </row>
    <row r="31">
      <c r="B31" s="4">
        <v>93.0</v>
      </c>
      <c r="C31" s="4">
        <v>60.0</v>
      </c>
      <c r="D31" s="4">
        <v>1.0</v>
      </c>
      <c r="E31" s="1" t="s">
        <v>378</v>
      </c>
      <c r="M31" s="4">
        <v>16.0</v>
      </c>
      <c r="N31" s="4">
        <v>0.0</v>
      </c>
      <c r="O31" s="4">
        <v>0.0</v>
      </c>
      <c r="P31" s="1" t="s">
        <v>379</v>
      </c>
    </row>
    <row r="32">
      <c r="B32" s="4">
        <v>139.0</v>
      </c>
      <c r="C32" s="4">
        <v>1146.0</v>
      </c>
      <c r="D32" s="4">
        <v>31.0</v>
      </c>
      <c r="E32" s="1" t="s">
        <v>380</v>
      </c>
      <c r="M32" s="4">
        <v>19.0</v>
      </c>
      <c r="N32" s="4">
        <v>22.0</v>
      </c>
      <c r="O32" s="4">
        <v>0.0</v>
      </c>
      <c r="P32" s="1" t="s">
        <v>381</v>
      </c>
    </row>
    <row r="33">
      <c r="A33" s="3" t="s">
        <v>18</v>
      </c>
      <c r="B33">
        <f t="shared" ref="B33:C33" si="3">SUM(B26:B32)</f>
        <v>1094</v>
      </c>
      <c r="C33">
        <f t="shared" si="3"/>
        <v>3657</v>
      </c>
      <c r="E33">
        <f>SUM(B33:C33)</f>
        <v>4751</v>
      </c>
    </row>
    <row r="36">
      <c r="A36" s="3" t="s">
        <v>80</v>
      </c>
      <c r="B36" s="4">
        <v>3.0</v>
      </c>
      <c r="C36" s="4">
        <v>0.0</v>
      </c>
      <c r="D36" s="4">
        <v>1.0</v>
      </c>
      <c r="E36" s="1" t="s">
        <v>382</v>
      </c>
    </row>
    <row r="37">
      <c r="B37" s="4">
        <v>146.0</v>
      </c>
      <c r="C37" s="4">
        <v>93.0</v>
      </c>
      <c r="D37" s="4">
        <v>8.0</v>
      </c>
      <c r="E37" s="1" t="s">
        <v>383</v>
      </c>
      <c r="M37" s="4">
        <v>13.0</v>
      </c>
      <c r="N37" s="4">
        <v>0.0</v>
      </c>
      <c r="O37" s="4">
        <v>0.0</v>
      </c>
      <c r="P37" s="1" t="s">
        <v>384</v>
      </c>
    </row>
    <row r="38">
      <c r="B38" s="4">
        <v>37.0</v>
      </c>
      <c r="C38" s="4">
        <v>389.0</v>
      </c>
      <c r="D38" s="4">
        <v>43.0</v>
      </c>
      <c r="E38" s="1" t="s">
        <v>385</v>
      </c>
      <c r="M38" s="4">
        <v>17.0</v>
      </c>
      <c r="N38" s="4">
        <v>15.0</v>
      </c>
      <c r="O38" s="4">
        <v>0.0</v>
      </c>
      <c r="P38" s="1" t="s">
        <v>386</v>
      </c>
    </row>
    <row r="39">
      <c r="B39" s="4">
        <v>156.0</v>
      </c>
      <c r="C39" s="4">
        <v>267.0</v>
      </c>
      <c r="D39" s="4">
        <v>7.0</v>
      </c>
      <c r="E39" s="1" t="s">
        <v>387</v>
      </c>
    </row>
    <row r="40">
      <c r="B40" s="4">
        <v>109.0</v>
      </c>
      <c r="C40" s="4">
        <v>0.0</v>
      </c>
      <c r="D40" s="4">
        <v>2.0</v>
      </c>
      <c r="E40" s="1" t="s">
        <v>388</v>
      </c>
    </row>
    <row r="41">
      <c r="B41" s="4">
        <v>265.0</v>
      </c>
      <c r="C41" s="4">
        <v>386.0</v>
      </c>
      <c r="D41" s="4">
        <v>11.0</v>
      </c>
      <c r="E41" s="1" t="s">
        <v>389</v>
      </c>
    </row>
    <row r="42">
      <c r="B42" s="4">
        <v>235.0</v>
      </c>
      <c r="C42" s="4">
        <v>599.0</v>
      </c>
      <c r="D42" s="4">
        <v>15.0</v>
      </c>
      <c r="E42" s="1" t="s">
        <v>390</v>
      </c>
    </row>
    <row r="43">
      <c r="B43" s="4">
        <v>322.0</v>
      </c>
      <c r="C43" s="4">
        <v>658.0</v>
      </c>
      <c r="D43" s="4">
        <v>12.0</v>
      </c>
      <c r="E43" s="1" t="s">
        <v>391</v>
      </c>
      <c r="F43">
        <f>322+658</f>
        <v>980</v>
      </c>
    </row>
    <row r="44">
      <c r="B44" s="4">
        <v>115.0</v>
      </c>
      <c r="C44" s="4">
        <v>0.0</v>
      </c>
      <c r="D44" s="4">
        <v>2.0</v>
      </c>
      <c r="E44" s="1" t="s">
        <v>392</v>
      </c>
    </row>
    <row r="45">
      <c r="B45" s="4">
        <v>265.0</v>
      </c>
      <c r="C45" s="4">
        <v>386.0</v>
      </c>
      <c r="D45" s="4">
        <v>11.0</v>
      </c>
      <c r="E45" s="1" t="s">
        <v>393</v>
      </c>
    </row>
    <row r="46">
      <c r="B46" s="4">
        <v>157.0</v>
      </c>
      <c r="C46" s="4">
        <v>350.0</v>
      </c>
      <c r="D46" s="4">
        <v>14.0</v>
      </c>
      <c r="E46" s="1" t="s">
        <v>394</v>
      </c>
      <c r="M46" s="4">
        <v>20.0</v>
      </c>
      <c r="N46" s="4">
        <v>0.0</v>
      </c>
      <c r="O46" s="4">
        <v>0.0</v>
      </c>
      <c r="P46" s="1" t="s">
        <v>395</v>
      </c>
    </row>
    <row r="47">
      <c r="B47" s="4">
        <v>109.0</v>
      </c>
      <c r="C47" s="4">
        <v>124.0</v>
      </c>
      <c r="D47" s="4">
        <v>37.0</v>
      </c>
      <c r="E47" s="1" t="s">
        <v>396</v>
      </c>
      <c r="M47" s="4">
        <v>42.0</v>
      </c>
      <c r="N47" s="4">
        <v>109.0</v>
      </c>
      <c r="O47" s="4">
        <v>6.0</v>
      </c>
      <c r="P47" s="1" t="s">
        <v>397</v>
      </c>
    </row>
    <row r="48">
      <c r="A48" s="3" t="s">
        <v>18</v>
      </c>
      <c r="B48">
        <f t="shared" ref="B48:C48" si="4">SUM(B36:B47)</f>
        <v>1919</v>
      </c>
      <c r="C48">
        <f t="shared" si="4"/>
        <v>3252</v>
      </c>
      <c r="E48">
        <f>SUM(B48:C48)</f>
        <v>5171</v>
      </c>
      <c r="M48" s="4">
        <v>45.0</v>
      </c>
      <c r="N48" s="4">
        <v>148.0</v>
      </c>
      <c r="O48" s="4">
        <v>3.0</v>
      </c>
      <c r="P48" s="1" t="s">
        <v>398</v>
      </c>
    </row>
    <row r="50">
      <c r="A50" s="3" t="s">
        <v>399</v>
      </c>
    </row>
    <row r="51">
      <c r="M51" s="4">
        <v>17.0</v>
      </c>
      <c r="N51" s="4">
        <v>0.0</v>
      </c>
      <c r="O51" s="4">
        <v>0.0</v>
      </c>
      <c r="P51" s="1" t="s">
        <v>400</v>
      </c>
    </row>
    <row r="52">
      <c r="M52" s="4">
        <v>23.0</v>
      </c>
      <c r="N52" s="4">
        <v>16.0</v>
      </c>
      <c r="O52" s="4">
        <v>0.0</v>
      </c>
      <c r="P52" s="1" t="s">
        <v>401</v>
      </c>
    </row>
    <row r="55">
      <c r="A55" s="4"/>
      <c r="B55" s="4"/>
      <c r="C55" s="4"/>
      <c r="D55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M1" s="1" t="s">
        <v>0</v>
      </c>
      <c r="N1" s="1" t="s">
        <v>1</v>
      </c>
      <c r="O1" s="1" t="s">
        <v>2</v>
      </c>
      <c r="P1" s="2"/>
    </row>
    <row r="2">
      <c r="A2" s="3" t="s">
        <v>3</v>
      </c>
      <c r="B2" s="4">
        <v>144.0</v>
      </c>
      <c r="C2" s="4">
        <v>41.0</v>
      </c>
      <c r="D2" s="4">
        <v>223.0</v>
      </c>
      <c r="E2" s="1" t="s">
        <v>4</v>
      </c>
      <c r="H2" s="4">
        <v>153.0</v>
      </c>
      <c r="I2" s="4">
        <v>192.0</v>
      </c>
      <c r="J2" s="4">
        <v>37.0</v>
      </c>
      <c r="K2" s="1" t="s">
        <v>4</v>
      </c>
    </row>
    <row r="3">
      <c r="B3" s="4">
        <v>97.0</v>
      </c>
      <c r="C3" s="4">
        <v>24.0</v>
      </c>
      <c r="D3" s="4">
        <v>12.0</v>
      </c>
      <c r="E3" s="1" t="s">
        <v>6</v>
      </c>
    </row>
    <row r="4">
      <c r="B4" s="4">
        <v>124.0</v>
      </c>
      <c r="C4" s="4">
        <v>368.0</v>
      </c>
      <c r="D4" s="4">
        <v>209.0</v>
      </c>
      <c r="E4" s="1" t="s">
        <v>7</v>
      </c>
      <c r="H4" s="4">
        <v>158.0</v>
      </c>
      <c r="I4" s="4">
        <v>526.0</v>
      </c>
      <c r="J4" s="4">
        <v>21.0</v>
      </c>
      <c r="K4" s="1" t="s">
        <v>7</v>
      </c>
    </row>
    <row r="5">
      <c r="B5" s="4">
        <v>107.0</v>
      </c>
      <c r="C5" s="4">
        <v>462.0</v>
      </c>
      <c r="D5" s="4">
        <v>14.0</v>
      </c>
      <c r="E5" s="1" t="s">
        <v>9</v>
      </c>
    </row>
    <row r="6">
      <c r="B6" s="4">
        <v>180.0</v>
      </c>
      <c r="C6" s="4">
        <v>609.0</v>
      </c>
      <c r="D6" s="4">
        <v>231.0</v>
      </c>
      <c r="E6" s="1" t="s">
        <v>11</v>
      </c>
      <c r="H6" s="4">
        <v>206.0</v>
      </c>
      <c r="I6" s="4">
        <v>768.0</v>
      </c>
      <c r="J6" s="4">
        <v>50.0</v>
      </c>
      <c r="K6" s="1" t="s">
        <v>11</v>
      </c>
      <c r="M6" s="4">
        <v>13.0</v>
      </c>
      <c r="N6" s="4">
        <v>0.0</v>
      </c>
      <c r="O6" s="4">
        <v>0.0</v>
      </c>
      <c r="P6" s="1" t="s">
        <v>13</v>
      </c>
    </row>
    <row r="7">
      <c r="B7" s="4">
        <v>114.0</v>
      </c>
      <c r="C7" s="4">
        <v>29.0</v>
      </c>
      <c r="D7" s="4">
        <v>227.0</v>
      </c>
      <c r="E7" s="1" t="s">
        <v>14</v>
      </c>
      <c r="H7" s="4">
        <v>145.0</v>
      </c>
      <c r="I7" s="4">
        <v>189.0</v>
      </c>
      <c r="J7" s="4">
        <v>40.0</v>
      </c>
      <c r="K7" s="1" t="s">
        <v>14</v>
      </c>
      <c r="M7" s="4">
        <v>18.0</v>
      </c>
      <c r="N7" s="4">
        <v>22.0</v>
      </c>
      <c r="O7" s="4">
        <v>3.0</v>
      </c>
      <c r="P7" s="1" t="s">
        <v>16</v>
      </c>
    </row>
    <row r="8">
      <c r="A8" s="3" t="s">
        <v>18</v>
      </c>
      <c r="B8">
        <f t="shared" ref="B8:C8" si="1">SUM(B2:B7)</f>
        <v>766</v>
      </c>
      <c r="C8">
        <f t="shared" si="1"/>
        <v>1533</v>
      </c>
      <c r="E8">
        <f>SUM(B8:C8)</f>
        <v>2299</v>
      </c>
    </row>
    <row r="10">
      <c r="M10" s="4">
        <v>18.0</v>
      </c>
      <c r="N10" s="4">
        <v>0.0</v>
      </c>
      <c r="O10" s="4">
        <v>0.0</v>
      </c>
      <c r="P10" s="1" t="s">
        <v>19</v>
      </c>
    </row>
    <row r="11">
      <c r="A11" s="3" t="s">
        <v>20</v>
      </c>
      <c r="B11" s="4">
        <v>224.0</v>
      </c>
      <c r="C11" s="4">
        <v>0.0</v>
      </c>
      <c r="D11" s="4">
        <v>1.0</v>
      </c>
      <c r="E11" s="1" t="s">
        <v>21</v>
      </c>
      <c r="M11" s="4">
        <v>22.0</v>
      </c>
      <c r="N11" s="4">
        <v>36.0</v>
      </c>
      <c r="O11" s="4">
        <v>0.0</v>
      </c>
      <c r="P11" s="1" t="s">
        <v>23</v>
      </c>
    </row>
    <row r="12">
      <c r="B12" s="4">
        <v>119.0</v>
      </c>
      <c r="C12" s="4">
        <v>0.0</v>
      </c>
      <c r="D12" s="4">
        <v>1.0</v>
      </c>
      <c r="E12" s="1" t="s">
        <v>25</v>
      </c>
      <c r="M12" s="4">
        <v>65.0</v>
      </c>
      <c r="N12" s="4">
        <v>0.0</v>
      </c>
      <c r="O12" s="4">
        <v>6.0</v>
      </c>
      <c r="P12" s="1" t="s">
        <v>26</v>
      </c>
    </row>
    <row r="13">
      <c r="B13" s="4">
        <v>64.0</v>
      </c>
      <c r="C13" s="4">
        <v>0.0</v>
      </c>
      <c r="D13" s="4">
        <v>1.0</v>
      </c>
      <c r="E13" s="1" t="s">
        <v>28</v>
      </c>
      <c r="M13" s="4">
        <v>250.0</v>
      </c>
      <c r="N13" s="4">
        <v>610.0</v>
      </c>
      <c r="O13" s="4">
        <v>22.0</v>
      </c>
      <c r="P13" s="1" t="s">
        <v>30</v>
      </c>
    </row>
    <row r="14">
      <c r="B14" s="3">
        <v>731.0</v>
      </c>
      <c r="C14" s="3">
        <v>0.0</v>
      </c>
      <c r="D14" s="3">
        <v>217.0</v>
      </c>
      <c r="E14" s="1" t="s">
        <v>32</v>
      </c>
      <c r="F14" s="3" t="s">
        <v>33</v>
      </c>
      <c r="H14" s="4">
        <v>824.0</v>
      </c>
      <c r="I14" s="4">
        <v>89.0</v>
      </c>
      <c r="J14" s="4">
        <v>35.0</v>
      </c>
      <c r="K14" s="1" t="s">
        <v>32</v>
      </c>
      <c r="M14" s="4">
        <v>23.0</v>
      </c>
      <c r="N14" s="4">
        <v>0.0</v>
      </c>
      <c r="O14" s="4">
        <v>0.0</v>
      </c>
      <c r="P14" s="1" t="s">
        <v>36</v>
      </c>
    </row>
    <row r="15">
      <c r="B15" s="4">
        <v>400.0</v>
      </c>
      <c r="C15" s="4">
        <v>31.0</v>
      </c>
      <c r="D15" s="4">
        <v>153.0</v>
      </c>
      <c r="E15" s="1" t="s">
        <v>37</v>
      </c>
      <c r="M15" s="4">
        <v>20.0</v>
      </c>
      <c r="N15" s="4">
        <v>21.0</v>
      </c>
      <c r="O15" s="4">
        <v>0.0</v>
      </c>
      <c r="P15" s="1" t="s">
        <v>39</v>
      </c>
    </row>
    <row r="16">
      <c r="A16" s="3" t="s">
        <v>18</v>
      </c>
      <c r="B16">
        <f t="shared" ref="B16:C16" si="2">SUM(B11:B15)</f>
        <v>1538</v>
      </c>
      <c r="C16">
        <f t="shared" si="2"/>
        <v>31</v>
      </c>
      <c r="E16">
        <f>SUM(B16:C16)</f>
        <v>1569</v>
      </c>
    </row>
    <row r="19">
      <c r="A19" s="3" t="s">
        <v>42</v>
      </c>
      <c r="B19" s="4">
        <v>411.0</v>
      </c>
      <c r="C19" s="4">
        <v>0.0</v>
      </c>
      <c r="D19" s="4">
        <v>134.0</v>
      </c>
      <c r="E19" s="1" t="s">
        <v>44</v>
      </c>
    </row>
    <row r="20">
      <c r="B20" s="4">
        <v>54.0</v>
      </c>
      <c r="C20" s="4">
        <v>0.0</v>
      </c>
      <c r="D20" s="4">
        <v>0.0</v>
      </c>
      <c r="E20" s="1" t="s">
        <v>46</v>
      </c>
    </row>
    <row r="21">
      <c r="B21" s="4">
        <v>250.0</v>
      </c>
      <c r="C21" s="4">
        <v>0.0</v>
      </c>
      <c r="D21" s="4">
        <v>106.0</v>
      </c>
      <c r="E21" s="1" t="s">
        <v>48</v>
      </c>
    </row>
    <row r="22">
      <c r="B22" s="4">
        <v>133.0</v>
      </c>
      <c r="C22" s="4">
        <v>0.0</v>
      </c>
      <c r="D22" s="4">
        <v>113.0</v>
      </c>
      <c r="E22" s="1" t="s">
        <v>50</v>
      </c>
    </row>
    <row r="23">
      <c r="A23" s="3" t="s">
        <v>18</v>
      </c>
      <c r="B23">
        <f>SUM(B19:B22)</f>
        <v>848</v>
      </c>
    </row>
    <row r="26">
      <c r="A26" s="3" t="s">
        <v>54</v>
      </c>
      <c r="B26" s="4">
        <v>252.0</v>
      </c>
      <c r="C26" s="4">
        <v>533.0</v>
      </c>
      <c r="D26" s="4">
        <v>16.0</v>
      </c>
      <c r="E26" s="1" t="s">
        <v>55</v>
      </c>
    </row>
    <row r="27">
      <c r="B27" s="4">
        <v>87.0</v>
      </c>
      <c r="C27" s="4">
        <v>63.0</v>
      </c>
      <c r="D27" s="4">
        <v>2.0</v>
      </c>
      <c r="E27" s="1" t="s">
        <v>56</v>
      </c>
      <c r="M27" s="4">
        <v>24.0</v>
      </c>
      <c r="N27" s="4">
        <v>0.0</v>
      </c>
      <c r="O27" s="4">
        <v>0.0</v>
      </c>
      <c r="P27" s="1" t="s">
        <v>57</v>
      </c>
    </row>
    <row r="28">
      <c r="B28" s="4">
        <v>200.0</v>
      </c>
      <c r="C28" s="4">
        <v>1953.0</v>
      </c>
      <c r="D28" s="4">
        <v>50.0</v>
      </c>
      <c r="E28" s="1" t="s">
        <v>58</v>
      </c>
      <c r="M28" s="4">
        <v>46.0</v>
      </c>
      <c r="N28" s="4">
        <v>290.0</v>
      </c>
      <c r="O28" s="4">
        <v>13.0</v>
      </c>
      <c r="P28" s="1" t="s">
        <v>60</v>
      </c>
    </row>
    <row r="29">
      <c r="B29" s="4">
        <v>130.0</v>
      </c>
      <c r="C29" s="4">
        <v>237.0</v>
      </c>
      <c r="D29" s="4">
        <v>9.0</v>
      </c>
      <c r="E29" s="1" t="s">
        <v>62</v>
      </c>
      <c r="M29" s="4">
        <v>19.0</v>
      </c>
      <c r="N29" s="4">
        <v>43.0</v>
      </c>
      <c r="O29" s="4">
        <v>2.0</v>
      </c>
      <c r="P29" s="1" t="s">
        <v>64</v>
      </c>
    </row>
    <row r="30">
      <c r="B30" s="4">
        <v>324.0</v>
      </c>
      <c r="C30" s="4">
        <v>458.0</v>
      </c>
      <c r="D30" s="4">
        <v>0.0</v>
      </c>
      <c r="E30" s="1" t="s">
        <v>71</v>
      </c>
    </row>
    <row r="31">
      <c r="B31" s="4">
        <v>415.0</v>
      </c>
      <c r="C31" s="4">
        <v>1386.0</v>
      </c>
      <c r="D31" s="4">
        <v>74.0</v>
      </c>
      <c r="E31" s="1" t="s">
        <v>74</v>
      </c>
    </row>
    <row r="32">
      <c r="B32" s="4">
        <v>309.0</v>
      </c>
      <c r="C32" s="4">
        <v>1169.0</v>
      </c>
      <c r="D32" s="4">
        <v>51.0</v>
      </c>
      <c r="E32" s="1" t="s">
        <v>75</v>
      </c>
      <c r="M32" s="4">
        <v>16.0</v>
      </c>
      <c r="N32" s="4">
        <v>0.0</v>
      </c>
      <c r="O32" s="4">
        <v>0.0</v>
      </c>
      <c r="P32" s="1" t="s">
        <v>76</v>
      </c>
    </row>
    <row r="33">
      <c r="A33" s="3" t="s">
        <v>18</v>
      </c>
      <c r="B33">
        <f t="shared" ref="B33:C33" si="3">SUM(B26:B32)</f>
        <v>1717</v>
      </c>
      <c r="C33">
        <f t="shared" si="3"/>
        <v>5799</v>
      </c>
      <c r="E33">
        <f>SUM(B33:C33)</f>
        <v>7516</v>
      </c>
      <c r="M33" s="4">
        <v>20.0</v>
      </c>
      <c r="N33" s="4">
        <v>15.0</v>
      </c>
      <c r="O33" s="4">
        <v>0.0</v>
      </c>
      <c r="P33" s="1" t="s">
        <v>79</v>
      </c>
    </row>
    <row r="36">
      <c r="A36" s="3" t="s">
        <v>80</v>
      </c>
      <c r="B36" s="4">
        <v>208.0</v>
      </c>
      <c r="C36" s="4">
        <v>254.0</v>
      </c>
      <c r="D36" s="4">
        <v>8.0</v>
      </c>
      <c r="E36" s="1" t="s">
        <v>82</v>
      </c>
      <c r="M36" s="4">
        <v>114.0</v>
      </c>
      <c r="N36" s="4">
        <v>72.0</v>
      </c>
      <c r="O36" s="4">
        <v>0.0</v>
      </c>
      <c r="P36" s="1" t="s">
        <v>84</v>
      </c>
    </row>
    <row r="37">
      <c r="B37" s="4">
        <v>33.0</v>
      </c>
      <c r="C37" s="4">
        <v>2365.0</v>
      </c>
      <c r="D37" s="4">
        <v>28.0</v>
      </c>
      <c r="E37" s="1" t="s">
        <v>86</v>
      </c>
      <c r="M37" s="4">
        <v>48.0</v>
      </c>
      <c r="N37" s="4">
        <v>0.0</v>
      </c>
      <c r="O37" s="4">
        <v>0.0</v>
      </c>
      <c r="P37" s="1" t="s">
        <v>88</v>
      </c>
    </row>
    <row r="38">
      <c r="B38" s="4">
        <v>20.0</v>
      </c>
      <c r="C38" s="4">
        <v>729.0</v>
      </c>
      <c r="D38" s="4">
        <v>4.0</v>
      </c>
      <c r="E38" s="1" t="s">
        <v>90</v>
      </c>
    </row>
    <row r="39">
      <c r="B39" s="4">
        <v>20.0</v>
      </c>
      <c r="C39" s="4">
        <v>1966.0</v>
      </c>
      <c r="D39" s="4">
        <v>20.0</v>
      </c>
      <c r="E39" s="1" t="s">
        <v>92</v>
      </c>
    </row>
    <row r="40">
      <c r="B40" s="4">
        <v>20.0</v>
      </c>
      <c r="C40" s="4">
        <v>219.0</v>
      </c>
      <c r="D40" s="4">
        <v>4.0</v>
      </c>
      <c r="E40" s="1" t="s">
        <v>94</v>
      </c>
    </row>
    <row r="41">
      <c r="B41" s="4">
        <v>20.0</v>
      </c>
      <c r="C41" s="4">
        <v>716.0</v>
      </c>
      <c r="D41" s="4">
        <v>4.0</v>
      </c>
      <c r="E41" s="1" t="s">
        <v>97</v>
      </c>
      <c r="M41" s="4">
        <v>155.0</v>
      </c>
      <c r="N41" s="4">
        <v>182.0</v>
      </c>
      <c r="O41" s="4">
        <v>44.0</v>
      </c>
      <c r="P41" s="1" t="s">
        <v>99</v>
      </c>
    </row>
    <row r="42">
      <c r="B42" s="4">
        <v>7.0</v>
      </c>
      <c r="C42" s="4">
        <v>0.0</v>
      </c>
      <c r="D42" s="4">
        <v>1.0</v>
      </c>
      <c r="E42" s="1" t="s">
        <v>101</v>
      </c>
      <c r="M42" s="4">
        <v>441.0</v>
      </c>
      <c r="N42" s="4">
        <v>13.0</v>
      </c>
      <c r="O42" s="4">
        <v>24.0</v>
      </c>
      <c r="P42" s="1" t="s">
        <v>102</v>
      </c>
    </row>
    <row r="43">
      <c r="B43" s="4">
        <v>191.0</v>
      </c>
      <c r="C43" s="4">
        <v>176.0</v>
      </c>
      <c r="D43" s="4">
        <v>5.0</v>
      </c>
      <c r="E43" s="1" t="s">
        <v>104</v>
      </c>
      <c r="M43" s="4">
        <v>20.0</v>
      </c>
      <c r="N43" s="4">
        <v>0.0</v>
      </c>
      <c r="O43" s="4">
        <v>4.0</v>
      </c>
      <c r="P43" s="1" t="s">
        <v>106</v>
      </c>
    </row>
    <row r="44">
      <c r="B44" s="4">
        <v>126.0</v>
      </c>
      <c r="C44" s="4">
        <v>87.0</v>
      </c>
      <c r="D44" s="4">
        <v>6.0</v>
      </c>
      <c r="E44" s="1" t="s">
        <v>108</v>
      </c>
    </row>
    <row r="45">
      <c r="B45" s="4">
        <v>32.0</v>
      </c>
      <c r="C45" s="4">
        <v>85.0</v>
      </c>
      <c r="D45" s="4">
        <v>0.0</v>
      </c>
      <c r="E45" s="1" t="s">
        <v>110</v>
      </c>
    </row>
    <row r="46">
      <c r="B46" s="4">
        <v>150.0</v>
      </c>
      <c r="C46" s="4">
        <v>0.0</v>
      </c>
      <c r="D46" s="4">
        <v>10.0</v>
      </c>
      <c r="E46" s="1" t="s">
        <v>111</v>
      </c>
    </row>
    <row r="47">
      <c r="B47" s="4">
        <v>372.0</v>
      </c>
      <c r="C47" s="4">
        <v>1890.0</v>
      </c>
      <c r="D47" s="4">
        <v>86.0</v>
      </c>
      <c r="E47" s="1" t="s">
        <v>112</v>
      </c>
    </row>
    <row r="48">
      <c r="A48" s="3"/>
      <c r="B48" s="4">
        <v>147.0</v>
      </c>
      <c r="C48" s="4">
        <v>519.0</v>
      </c>
      <c r="D48" s="4">
        <v>13.0</v>
      </c>
      <c r="E48" s="1" t="s">
        <v>113</v>
      </c>
    </row>
    <row r="49">
      <c r="B49" s="4">
        <v>225.0</v>
      </c>
      <c r="C49" s="4">
        <v>435.0</v>
      </c>
      <c r="D49" s="4">
        <v>18.0</v>
      </c>
      <c r="E49" s="1" t="s">
        <v>114</v>
      </c>
    </row>
    <row r="50">
      <c r="B50" s="4">
        <v>411.0</v>
      </c>
      <c r="C50" s="4">
        <v>1384.0</v>
      </c>
      <c r="D50" s="4">
        <v>170.0</v>
      </c>
      <c r="E50" s="1" t="s">
        <v>115</v>
      </c>
      <c r="G50">
        <f>225+435+411+1384</f>
        <v>2455</v>
      </c>
    </row>
    <row r="51">
      <c r="B51" s="4">
        <v>110.0</v>
      </c>
      <c r="C51" s="4">
        <v>0.0</v>
      </c>
      <c r="D51" s="4">
        <v>35.0</v>
      </c>
      <c r="E51" s="1" t="s">
        <v>118</v>
      </c>
    </row>
    <row r="52">
      <c r="B52" s="4">
        <v>51.0</v>
      </c>
      <c r="C52" s="4">
        <v>0.0</v>
      </c>
      <c r="D52" s="4">
        <v>609.0</v>
      </c>
      <c r="E52" s="1" t="s">
        <v>120</v>
      </c>
    </row>
    <row r="53">
      <c r="B53" s="4">
        <v>229.0</v>
      </c>
      <c r="C53" s="4">
        <v>861.0</v>
      </c>
      <c r="D53" s="4">
        <v>21.0</v>
      </c>
      <c r="E53" s="1" t="s">
        <v>122</v>
      </c>
    </row>
    <row r="54">
      <c r="B54" s="4">
        <v>153.0</v>
      </c>
      <c r="C54" s="4">
        <v>203.0</v>
      </c>
      <c r="D54" s="4">
        <v>178.0</v>
      </c>
      <c r="E54" s="1" t="s">
        <v>123</v>
      </c>
    </row>
    <row r="55">
      <c r="A55" s="5" t="s">
        <v>18</v>
      </c>
      <c r="B55">
        <f t="shared" ref="B55:C55" si="4">SUM(B36:B54)</f>
        <v>2525</v>
      </c>
      <c r="C55">
        <f t="shared" si="4"/>
        <v>11889</v>
      </c>
      <c r="E55">
        <f>SUM(B55:C55)</f>
        <v>14414</v>
      </c>
    </row>
    <row r="57">
      <c r="A57" s="3" t="s">
        <v>143</v>
      </c>
    </row>
    <row r="58">
      <c r="M58" s="4">
        <v>13.0</v>
      </c>
      <c r="N58" s="4">
        <v>0.0</v>
      </c>
      <c r="O58" s="4">
        <v>0.0</v>
      </c>
      <c r="P58" s="1" t="s">
        <v>146</v>
      </c>
    </row>
    <row r="59">
      <c r="M59" s="4">
        <v>17.0</v>
      </c>
      <c r="N59" s="4">
        <v>15.0</v>
      </c>
      <c r="O59" s="4">
        <v>0.0</v>
      </c>
      <c r="P59" s="1" t="s">
        <v>147</v>
      </c>
    </row>
    <row r="63">
      <c r="M63" s="4">
        <v>39.0</v>
      </c>
      <c r="N63" s="4">
        <v>87.0</v>
      </c>
      <c r="O63" s="4">
        <v>0.0</v>
      </c>
      <c r="P63" s="1" t="s">
        <v>148</v>
      </c>
    </row>
    <row r="64">
      <c r="M64" s="4"/>
      <c r="N64" s="4"/>
      <c r="O64" s="4"/>
      <c r="P64" s="1"/>
    </row>
    <row r="65">
      <c r="G65" s="2"/>
      <c r="H65" s="2"/>
      <c r="I65" s="2"/>
      <c r="J65" s="2"/>
    </row>
    <row r="66">
      <c r="G66" s="2"/>
      <c r="H66" s="2"/>
      <c r="I66" s="2"/>
      <c r="J66" s="2"/>
    </row>
    <row r="67">
      <c r="G67" s="2"/>
      <c r="H67" s="2"/>
      <c r="I67" s="2"/>
      <c r="J67" s="2"/>
    </row>
    <row r="68">
      <c r="G68" s="2"/>
      <c r="H68" s="2"/>
      <c r="I68" s="2"/>
      <c r="J68" s="2"/>
    </row>
    <row r="69">
      <c r="G69" s="2"/>
      <c r="H69" s="2"/>
      <c r="I69" s="2"/>
      <c r="J6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L1" s="1" t="s">
        <v>0</v>
      </c>
      <c r="M1" s="1" t="s">
        <v>1</v>
      </c>
      <c r="N1" s="1" t="s">
        <v>2</v>
      </c>
      <c r="O1" s="2"/>
    </row>
    <row r="2">
      <c r="A2" s="3" t="s">
        <v>3</v>
      </c>
      <c r="B2" s="3">
        <v>237.0</v>
      </c>
      <c r="C2" s="3">
        <v>32.0</v>
      </c>
      <c r="D2" s="3">
        <v>610.0</v>
      </c>
      <c r="E2" s="1" t="s">
        <v>5</v>
      </c>
      <c r="H2" s="4">
        <v>635.0</v>
      </c>
      <c r="I2" s="4">
        <v>184.0</v>
      </c>
      <c r="J2" s="4">
        <v>61.0</v>
      </c>
      <c r="K2" s="1" t="s">
        <v>5</v>
      </c>
      <c r="L2" s="4">
        <v>16.0</v>
      </c>
      <c r="M2" s="4">
        <v>0.0</v>
      </c>
      <c r="N2" s="4">
        <v>0.0</v>
      </c>
      <c r="O2" s="1" t="s">
        <v>8</v>
      </c>
    </row>
    <row r="3">
      <c r="B3" s="3">
        <v>243.0</v>
      </c>
      <c r="C3" s="3">
        <v>35.0</v>
      </c>
      <c r="D3" s="3">
        <v>699.0</v>
      </c>
      <c r="E3" s="1" t="s">
        <v>10</v>
      </c>
      <c r="H3" s="4">
        <v>709.0</v>
      </c>
      <c r="I3" s="4">
        <v>189.0</v>
      </c>
      <c r="J3" s="4">
        <v>83.0</v>
      </c>
      <c r="K3" s="1" t="s">
        <v>10</v>
      </c>
      <c r="L3" s="4">
        <v>18.0</v>
      </c>
      <c r="M3" s="4">
        <v>15.0</v>
      </c>
      <c r="N3" s="4">
        <v>0.0</v>
      </c>
      <c r="O3" s="1" t="s">
        <v>12</v>
      </c>
    </row>
    <row r="4">
      <c r="B4" s="3">
        <v>167.0</v>
      </c>
      <c r="C4" s="3">
        <v>34.0</v>
      </c>
      <c r="D4" s="3">
        <v>923.0</v>
      </c>
      <c r="E4" s="1" t="s">
        <v>15</v>
      </c>
      <c r="H4" s="4">
        <v>612.0</v>
      </c>
      <c r="I4" s="4">
        <v>293.0</v>
      </c>
      <c r="J4" s="4">
        <v>221.0</v>
      </c>
      <c r="K4" s="1" t="s">
        <v>15</v>
      </c>
      <c r="L4" s="4">
        <v>64.0</v>
      </c>
      <c r="M4" s="4">
        <v>0.0</v>
      </c>
      <c r="N4" s="4">
        <v>1.0</v>
      </c>
      <c r="O4" s="1" t="s">
        <v>17</v>
      </c>
    </row>
    <row r="5">
      <c r="A5" s="3" t="s">
        <v>18</v>
      </c>
      <c r="B5">
        <f t="shared" ref="B5:C5" si="1">SUM(B2:B4)</f>
        <v>647</v>
      </c>
      <c r="C5">
        <f t="shared" si="1"/>
        <v>101</v>
      </c>
      <c r="E5">
        <f>SUM(B5,C5)</f>
        <v>748</v>
      </c>
      <c r="L5" s="4">
        <v>159.0</v>
      </c>
      <c r="M5" s="4">
        <v>154.0</v>
      </c>
      <c r="N5" s="4">
        <v>21.0</v>
      </c>
      <c r="O5" s="1" t="s">
        <v>22</v>
      </c>
    </row>
    <row r="6">
      <c r="L6" s="4">
        <v>70.0</v>
      </c>
      <c r="M6" s="4">
        <v>54.0</v>
      </c>
      <c r="N6" s="4">
        <v>4.0</v>
      </c>
      <c r="O6" s="1" t="s">
        <v>24</v>
      </c>
    </row>
    <row r="8">
      <c r="A8" s="3" t="s">
        <v>20</v>
      </c>
      <c r="B8" s="4">
        <v>235.0</v>
      </c>
      <c r="C8" s="4">
        <v>0.0</v>
      </c>
      <c r="D8" s="4">
        <v>1.0</v>
      </c>
      <c r="E8" s="1" t="s">
        <v>27</v>
      </c>
      <c r="L8" s="4">
        <v>44.0</v>
      </c>
      <c r="M8" s="4">
        <v>0.0</v>
      </c>
      <c r="N8" s="4">
        <v>20.0</v>
      </c>
      <c r="O8" s="1" t="s">
        <v>29</v>
      </c>
    </row>
    <row r="9">
      <c r="B9" s="4">
        <v>80.0</v>
      </c>
      <c r="C9" s="4">
        <v>0.0</v>
      </c>
      <c r="D9" s="4">
        <v>2.0</v>
      </c>
      <c r="E9" s="1" t="s">
        <v>31</v>
      </c>
      <c r="L9" s="4">
        <v>173.0</v>
      </c>
      <c r="M9" s="4">
        <v>737.0</v>
      </c>
      <c r="N9" s="4">
        <v>78.0</v>
      </c>
      <c r="O9" s="1" t="s">
        <v>34</v>
      </c>
    </row>
    <row r="10">
      <c r="B10" s="3">
        <v>239.0</v>
      </c>
      <c r="C10" s="3">
        <v>0.0</v>
      </c>
      <c r="D10" s="3">
        <v>411.0</v>
      </c>
      <c r="E10" s="3" t="s">
        <v>35</v>
      </c>
      <c r="H10" s="3">
        <v>436.0</v>
      </c>
      <c r="I10" s="3">
        <v>177.0</v>
      </c>
      <c r="J10" s="3">
        <v>37.0</v>
      </c>
      <c r="K10" s="3" t="s">
        <v>35</v>
      </c>
      <c r="L10" s="4">
        <v>165.0</v>
      </c>
      <c r="M10" s="4">
        <v>126.0</v>
      </c>
      <c r="N10" s="4">
        <v>158.0</v>
      </c>
      <c r="O10" s="1" t="s">
        <v>38</v>
      </c>
    </row>
    <row r="11">
      <c r="A11" s="3" t="s">
        <v>18</v>
      </c>
      <c r="B11">
        <f>SUM(B8:B10)</f>
        <v>554</v>
      </c>
      <c r="E11">
        <f>SUM(B11,C11)</f>
        <v>554</v>
      </c>
      <c r="L11" s="4">
        <v>129.0</v>
      </c>
      <c r="M11" s="4">
        <v>928.0</v>
      </c>
      <c r="N11" s="4">
        <v>161.0</v>
      </c>
      <c r="O11" s="1" t="s">
        <v>40</v>
      </c>
    </row>
    <row r="12">
      <c r="L12" s="4">
        <v>62.0</v>
      </c>
      <c r="M12" s="4">
        <v>82.0</v>
      </c>
      <c r="N12" s="4">
        <v>2.0</v>
      </c>
      <c r="O12" s="1" t="s">
        <v>41</v>
      </c>
    </row>
    <row r="13">
      <c r="L13" s="4">
        <v>28.0</v>
      </c>
      <c r="M13" s="4">
        <v>0.0</v>
      </c>
      <c r="N13" s="4">
        <v>0.0</v>
      </c>
      <c r="O13" s="1" t="s">
        <v>43</v>
      </c>
    </row>
    <row r="14">
      <c r="A14" s="3" t="s">
        <v>42</v>
      </c>
      <c r="B14" s="4">
        <v>302.0</v>
      </c>
      <c r="C14" s="4">
        <v>0.0</v>
      </c>
      <c r="D14" s="4">
        <v>113.0</v>
      </c>
      <c r="E14" s="1" t="s">
        <v>45</v>
      </c>
      <c r="L14" s="4">
        <v>21.0</v>
      </c>
      <c r="M14" s="4">
        <v>84.0</v>
      </c>
      <c r="N14" s="4">
        <v>1.0</v>
      </c>
      <c r="O14" s="1" t="s">
        <v>47</v>
      </c>
    </row>
    <row r="15">
      <c r="B15" s="4">
        <v>175.0</v>
      </c>
      <c r="C15" s="4">
        <v>0.0</v>
      </c>
      <c r="D15" s="4">
        <v>123.0</v>
      </c>
      <c r="E15" s="1" t="s">
        <v>49</v>
      </c>
      <c r="L15" s="4">
        <v>163.0</v>
      </c>
      <c r="M15" s="4">
        <v>406.0</v>
      </c>
      <c r="N15" s="4">
        <v>7.0</v>
      </c>
      <c r="O15" s="1" t="s">
        <v>51</v>
      </c>
    </row>
    <row r="16">
      <c r="B16" s="4">
        <v>44.0</v>
      </c>
      <c r="C16" s="4">
        <v>0.0</v>
      </c>
      <c r="D16" s="4">
        <v>20.0</v>
      </c>
      <c r="E16" s="1" t="s">
        <v>52</v>
      </c>
      <c r="L16" s="4">
        <v>200.0</v>
      </c>
      <c r="M16" s="4">
        <v>0.0</v>
      </c>
      <c r="N16" s="4">
        <v>214.0</v>
      </c>
      <c r="O16" s="1" t="s">
        <v>53</v>
      </c>
    </row>
    <row r="17">
      <c r="A17" s="3" t="s">
        <v>18</v>
      </c>
      <c r="B17">
        <f>SUM(B14:B16)</f>
        <v>521</v>
      </c>
      <c r="E17">
        <f>SUM(B17,C17)</f>
        <v>521</v>
      </c>
      <c r="L17" s="4">
        <v>3.0</v>
      </c>
      <c r="M17" s="4">
        <v>0.0</v>
      </c>
      <c r="N17" s="4">
        <v>0.0</v>
      </c>
      <c r="O17" s="1" t="s">
        <v>59</v>
      </c>
    </row>
    <row r="18">
      <c r="L18" s="4">
        <v>17.0</v>
      </c>
      <c r="M18" s="4">
        <v>0.0</v>
      </c>
      <c r="N18" s="4">
        <v>0.0</v>
      </c>
      <c r="O18" s="1" t="s">
        <v>61</v>
      </c>
    </row>
    <row r="19">
      <c r="L19" s="4">
        <v>19.0</v>
      </c>
      <c r="M19" s="4">
        <v>16.0</v>
      </c>
      <c r="N19" s="4">
        <v>0.0</v>
      </c>
      <c r="O19" s="1" t="s">
        <v>63</v>
      </c>
    </row>
    <row r="20">
      <c r="A20" s="3" t="s">
        <v>54</v>
      </c>
      <c r="B20" s="4">
        <v>346.0</v>
      </c>
      <c r="C20" s="4">
        <v>356.0</v>
      </c>
      <c r="D20" s="4">
        <v>14.0</v>
      </c>
      <c r="E20" s="1" t="s">
        <v>65</v>
      </c>
      <c r="L20" s="4">
        <v>78.0</v>
      </c>
      <c r="M20" s="4">
        <v>0.0</v>
      </c>
      <c r="N20" s="4">
        <v>37.0</v>
      </c>
      <c r="O20" s="1" t="s">
        <v>66</v>
      </c>
    </row>
    <row r="21">
      <c r="B21" s="4">
        <v>153.0</v>
      </c>
      <c r="C21" s="4">
        <v>365.0</v>
      </c>
      <c r="D21" s="4">
        <v>12.0</v>
      </c>
      <c r="E21" s="1" t="s">
        <v>67</v>
      </c>
      <c r="L21" s="4">
        <v>139.0</v>
      </c>
      <c r="M21" s="4">
        <v>92.0</v>
      </c>
      <c r="N21" s="4">
        <v>83.0</v>
      </c>
      <c r="O21" s="1" t="s">
        <v>68</v>
      </c>
    </row>
    <row r="22">
      <c r="B22" s="4">
        <v>231.0</v>
      </c>
      <c r="C22" s="4">
        <v>460.0</v>
      </c>
      <c r="D22" s="4">
        <v>33.0</v>
      </c>
      <c r="E22" s="1" t="s">
        <v>69</v>
      </c>
      <c r="L22" s="4">
        <v>37.0</v>
      </c>
      <c r="M22" s="4">
        <v>0.0</v>
      </c>
      <c r="N22" s="4">
        <v>30.0</v>
      </c>
      <c r="O22" s="1" t="s">
        <v>70</v>
      </c>
    </row>
    <row r="23">
      <c r="B23" s="4">
        <v>173.0</v>
      </c>
      <c r="C23" s="4">
        <v>737.0</v>
      </c>
      <c r="D23" s="4">
        <v>24.0</v>
      </c>
      <c r="E23" s="1" t="s">
        <v>72</v>
      </c>
      <c r="L23" s="4">
        <v>108.0</v>
      </c>
      <c r="M23" s="4">
        <v>180.0</v>
      </c>
      <c r="N23" s="4">
        <v>64.0</v>
      </c>
      <c r="O23" s="1" t="s">
        <v>73</v>
      </c>
    </row>
    <row r="24">
      <c r="A24" s="3" t="s">
        <v>18</v>
      </c>
      <c r="B24">
        <f t="shared" ref="B24:C24" si="2">SUM(B20:B23)</f>
        <v>903</v>
      </c>
      <c r="C24">
        <f t="shared" si="2"/>
        <v>1918</v>
      </c>
      <c r="E24">
        <f>SUM(B24,C24)</f>
        <v>2821</v>
      </c>
      <c r="L24" s="4">
        <v>28.0</v>
      </c>
      <c r="M24" s="4">
        <v>0.0</v>
      </c>
      <c r="N24" s="4">
        <v>3.0</v>
      </c>
      <c r="O24" s="1" t="s">
        <v>77</v>
      </c>
    </row>
    <row r="25">
      <c r="L25" s="4">
        <v>119.0</v>
      </c>
      <c r="M25" s="4">
        <v>153.0</v>
      </c>
      <c r="N25" s="4">
        <v>8.0</v>
      </c>
      <c r="O25" s="1" t="s">
        <v>78</v>
      </c>
    </row>
    <row r="26">
      <c r="L26" s="4">
        <v>100.0</v>
      </c>
      <c r="M26" s="4">
        <v>0.0</v>
      </c>
      <c r="N26" s="4">
        <v>1.0</v>
      </c>
      <c r="O26" s="1" t="s">
        <v>81</v>
      </c>
    </row>
    <row r="27">
      <c r="A27" s="3" t="s">
        <v>80</v>
      </c>
      <c r="B27" s="4">
        <v>163.0</v>
      </c>
      <c r="C27" s="4">
        <v>137.0</v>
      </c>
      <c r="D27" s="4">
        <v>9.0</v>
      </c>
      <c r="E27" s="1" t="s">
        <v>83</v>
      </c>
      <c r="L27" s="4">
        <v>198.0</v>
      </c>
      <c r="M27" s="4">
        <v>616.0</v>
      </c>
      <c r="N27" s="4">
        <v>24.0</v>
      </c>
      <c r="O27" s="1" t="s">
        <v>85</v>
      </c>
    </row>
    <row r="28">
      <c r="B28" s="4">
        <v>195.0</v>
      </c>
      <c r="C28" s="4">
        <v>1235.0</v>
      </c>
      <c r="D28" s="4">
        <v>18.0</v>
      </c>
      <c r="E28" s="1" t="s">
        <v>87</v>
      </c>
      <c r="L28" s="4">
        <v>22.0</v>
      </c>
      <c r="M28" s="4">
        <v>0.0</v>
      </c>
      <c r="N28" s="4">
        <v>3.0</v>
      </c>
      <c r="O28" s="1" t="s">
        <v>89</v>
      </c>
    </row>
    <row r="29">
      <c r="B29" s="4">
        <v>62.0</v>
      </c>
      <c r="C29" s="4">
        <v>73.0</v>
      </c>
      <c r="D29" s="4">
        <v>2.0</v>
      </c>
      <c r="E29" s="1" t="s">
        <v>91</v>
      </c>
      <c r="L29" s="4">
        <v>99.0</v>
      </c>
      <c r="M29" s="4">
        <v>81.0</v>
      </c>
      <c r="N29" s="4">
        <v>6.0</v>
      </c>
      <c r="O29" s="1" t="s">
        <v>93</v>
      </c>
    </row>
    <row r="30">
      <c r="B30" s="4">
        <v>171.0</v>
      </c>
      <c r="C30" s="4">
        <v>166.0</v>
      </c>
      <c r="D30" s="4">
        <v>11.0</v>
      </c>
      <c r="E30" s="1" t="s">
        <v>95</v>
      </c>
      <c r="L30" s="4">
        <v>56.0</v>
      </c>
      <c r="M30" s="4">
        <v>0.0</v>
      </c>
      <c r="N30" s="4">
        <v>4.0</v>
      </c>
      <c r="O30" s="1" t="s">
        <v>96</v>
      </c>
    </row>
    <row r="31">
      <c r="B31" s="4">
        <v>2.0</v>
      </c>
      <c r="C31" s="4">
        <v>0.0</v>
      </c>
      <c r="D31" s="4">
        <v>1.0</v>
      </c>
      <c r="E31" s="1" t="s">
        <v>98</v>
      </c>
      <c r="L31" s="4">
        <v>139.0</v>
      </c>
      <c r="M31" s="4">
        <v>79.0</v>
      </c>
      <c r="N31" s="4">
        <v>14.0</v>
      </c>
      <c r="O31" s="1" t="s">
        <v>100</v>
      </c>
    </row>
    <row r="32">
      <c r="B32" s="3">
        <v>126.0</v>
      </c>
      <c r="C32" s="3">
        <v>0.0</v>
      </c>
      <c r="D32" s="3">
        <v>3.0</v>
      </c>
      <c r="E32" s="3" t="s">
        <v>103</v>
      </c>
      <c r="L32" s="4">
        <v>86.0</v>
      </c>
      <c r="M32" s="4">
        <v>52.0</v>
      </c>
      <c r="N32" s="4">
        <v>2.0</v>
      </c>
      <c r="O32" s="1" t="s">
        <v>105</v>
      </c>
    </row>
    <row r="33">
      <c r="B33" s="4">
        <v>336.0</v>
      </c>
      <c r="C33" s="4">
        <v>981.0</v>
      </c>
      <c r="D33" s="4">
        <v>141.0</v>
      </c>
      <c r="E33" s="1" t="s">
        <v>107</v>
      </c>
      <c r="L33" s="4">
        <v>41.0</v>
      </c>
      <c r="M33" s="4">
        <v>0.0</v>
      </c>
      <c r="N33" s="4">
        <v>36.0</v>
      </c>
      <c r="O33" s="1" t="s">
        <v>109</v>
      </c>
    </row>
    <row r="34">
      <c r="A34" s="3" t="s">
        <v>18</v>
      </c>
      <c r="B34">
        <f t="shared" ref="B34:C34" si="3">SUM(B27:B33)</f>
        <v>1055</v>
      </c>
      <c r="C34">
        <f t="shared" si="3"/>
        <v>2592</v>
      </c>
      <c r="E34">
        <f>SUM(B34,C34)</f>
        <v>3647</v>
      </c>
      <c r="L34" s="4">
        <v>733.0</v>
      </c>
      <c r="M34" s="4">
        <v>403.0</v>
      </c>
      <c r="N34" s="4">
        <v>283.0</v>
      </c>
      <c r="O34" s="1" t="s">
        <v>116</v>
      </c>
    </row>
    <row r="35">
      <c r="L35" s="4">
        <v>277.0</v>
      </c>
      <c r="M35" s="4">
        <v>325.0</v>
      </c>
      <c r="N35" s="4">
        <v>987.0</v>
      </c>
      <c r="O35" s="1" t="s">
        <v>117</v>
      </c>
    </row>
    <row r="36">
      <c r="A36" s="3" t="s">
        <v>119</v>
      </c>
      <c r="L36" s="4">
        <v>246.0</v>
      </c>
      <c r="M36" s="4">
        <v>0.0</v>
      </c>
      <c r="N36" s="4">
        <v>626.0</v>
      </c>
      <c r="O36" s="1" t="s">
        <v>121</v>
      </c>
    </row>
    <row r="37">
      <c r="L37" s="4">
        <v>156.0</v>
      </c>
      <c r="M37" s="4">
        <v>34.0</v>
      </c>
      <c r="N37" s="4">
        <v>180.0</v>
      </c>
      <c r="O37" s="1" t="s">
        <v>124</v>
      </c>
    </row>
    <row r="38">
      <c r="L38" s="4">
        <v>136.0</v>
      </c>
      <c r="M38" s="4">
        <v>35.0</v>
      </c>
      <c r="N38" s="4">
        <v>2.0</v>
      </c>
      <c r="O38" s="1" t="s">
        <v>125</v>
      </c>
    </row>
    <row r="39">
      <c r="L39" s="4">
        <v>55.0</v>
      </c>
      <c r="M39" s="4">
        <v>0.0</v>
      </c>
      <c r="N39" s="4">
        <v>27.0</v>
      </c>
      <c r="O39" s="1" t="s">
        <v>126</v>
      </c>
    </row>
    <row r="41">
      <c r="L41" s="4">
        <v>555.0</v>
      </c>
      <c r="M41" s="4">
        <v>201.0</v>
      </c>
      <c r="N41" s="4">
        <v>201.0</v>
      </c>
      <c r="O41" s="1" t="s">
        <v>127</v>
      </c>
    </row>
    <row r="42">
      <c r="L42" s="4">
        <v>45.0</v>
      </c>
      <c r="M42" s="4">
        <v>0.0</v>
      </c>
      <c r="N42" s="4">
        <v>310.0</v>
      </c>
      <c r="O42" s="1" t="s">
        <v>128</v>
      </c>
    </row>
    <row r="43">
      <c r="L43" s="4">
        <v>226.0</v>
      </c>
      <c r="M43" s="4">
        <v>406.0</v>
      </c>
      <c r="N43" s="4">
        <v>19.0</v>
      </c>
      <c r="O43" s="1" t="s">
        <v>129</v>
      </c>
    </row>
    <row r="44">
      <c r="L44" s="4">
        <v>309.0</v>
      </c>
      <c r="M44" s="4">
        <v>0.0</v>
      </c>
      <c r="N44" s="4">
        <v>118.0</v>
      </c>
      <c r="O44" s="1" t="s">
        <v>130</v>
      </c>
    </row>
    <row r="45">
      <c r="L45" s="4">
        <v>709.0</v>
      </c>
      <c r="M45" s="4">
        <v>384.0</v>
      </c>
      <c r="N45" s="4">
        <v>407.0</v>
      </c>
      <c r="O45" s="1" t="s">
        <v>131</v>
      </c>
    </row>
    <row r="46">
      <c r="L46" s="4">
        <v>375.0</v>
      </c>
      <c r="M46" s="4">
        <v>725.0</v>
      </c>
      <c r="N46" s="4">
        <v>109.0</v>
      </c>
      <c r="O46" s="1" t="s">
        <v>132</v>
      </c>
    </row>
    <row r="47">
      <c r="L47" s="4">
        <v>230.0</v>
      </c>
      <c r="M47" s="4">
        <v>0.0</v>
      </c>
      <c r="N47" s="4">
        <v>111.0</v>
      </c>
      <c r="O47" s="1" t="s">
        <v>133</v>
      </c>
    </row>
    <row r="48">
      <c r="L48" s="4">
        <v>181.0</v>
      </c>
      <c r="M48" s="4">
        <v>27.0</v>
      </c>
      <c r="N48" s="4">
        <v>36.0</v>
      </c>
      <c r="O48" s="1" t="s">
        <v>134</v>
      </c>
    </row>
    <row r="49">
      <c r="L49" s="4">
        <v>90.0</v>
      </c>
      <c r="M49" s="4">
        <v>65.0</v>
      </c>
      <c r="N49" s="4">
        <v>8.0</v>
      </c>
      <c r="O49" s="1" t="s">
        <v>135</v>
      </c>
    </row>
    <row r="50">
      <c r="L50" s="4">
        <v>51.0</v>
      </c>
      <c r="M50" s="4">
        <v>0.0</v>
      </c>
      <c r="N50" s="4">
        <v>44.0</v>
      </c>
      <c r="O50" s="1" t="s">
        <v>136</v>
      </c>
    </row>
    <row r="51">
      <c r="L51" s="4">
        <v>142.0</v>
      </c>
      <c r="M51" s="4">
        <v>179.0</v>
      </c>
      <c r="N51" s="4">
        <v>6.0</v>
      </c>
      <c r="O51" s="1" t="s">
        <v>137</v>
      </c>
    </row>
    <row r="52">
      <c r="L52" s="4">
        <v>73.0</v>
      </c>
      <c r="M52" s="4">
        <v>0.0</v>
      </c>
      <c r="N52" s="4">
        <v>46.0</v>
      </c>
      <c r="O52" s="1" t="s">
        <v>138</v>
      </c>
    </row>
    <row r="53">
      <c r="L53" s="4">
        <v>116.0</v>
      </c>
      <c r="M53" s="4">
        <v>0.0</v>
      </c>
      <c r="N53" s="4">
        <v>11.0</v>
      </c>
      <c r="O53" s="1" t="s">
        <v>139</v>
      </c>
    </row>
    <row r="54">
      <c r="L54" s="4">
        <v>285.0</v>
      </c>
      <c r="M54" s="4">
        <v>0.0</v>
      </c>
      <c r="N54" s="4">
        <v>51.0</v>
      </c>
      <c r="O54" s="1" t="s">
        <v>140</v>
      </c>
    </row>
    <row r="62">
      <c r="L62" s="4">
        <v>106.0</v>
      </c>
      <c r="M62" s="4">
        <v>0.0</v>
      </c>
      <c r="N62" s="4">
        <v>14.0</v>
      </c>
      <c r="O62" s="1" t="s">
        <v>141</v>
      </c>
    </row>
    <row r="63">
      <c r="L63" s="4">
        <v>448.0</v>
      </c>
      <c r="M63" s="4">
        <v>195.0</v>
      </c>
      <c r="N63" s="4">
        <v>39.0</v>
      </c>
      <c r="O63" s="1" t="s">
        <v>142</v>
      </c>
    </row>
    <row r="64">
      <c r="L64" s="4">
        <v>96.0</v>
      </c>
      <c r="M64" s="4">
        <v>134.0</v>
      </c>
      <c r="N64" s="4">
        <v>61.0</v>
      </c>
      <c r="O64" s="1" t="s">
        <v>144</v>
      </c>
    </row>
    <row r="65">
      <c r="L65" s="4">
        <v>50.0</v>
      </c>
      <c r="M65" s="4">
        <v>0.0</v>
      </c>
      <c r="N65" s="4">
        <v>29.0</v>
      </c>
      <c r="O65" s="1" t="s">
        <v>145</v>
      </c>
    </row>
    <row r="66">
      <c r="L66" s="4">
        <v>118.0</v>
      </c>
      <c r="M66" s="4">
        <v>0.0</v>
      </c>
      <c r="N66" s="4">
        <v>59.0</v>
      </c>
      <c r="O66" s="1" t="s">
        <v>149</v>
      </c>
    </row>
    <row r="67">
      <c r="L67" s="4">
        <v>812.0</v>
      </c>
      <c r="M67" s="4">
        <v>426.0</v>
      </c>
      <c r="N67" s="4">
        <v>488.0</v>
      </c>
      <c r="O67" s="1" t="s">
        <v>150</v>
      </c>
    </row>
    <row r="68">
      <c r="L68" s="4">
        <v>854.0</v>
      </c>
      <c r="M68" s="4">
        <v>469.0</v>
      </c>
      <c r="N68" s="4">
        <v>405.0</v>
      </c>
      <c r="O68" s="1" t="s">
        <v>151</v>
      </c>
    </row>
    <row r="69">
      <c r="L69" s="4">
        <v>24.0</v>
      </c>
      <c r="M69" s="4">
        <v>0.0</v>
      </c>
      <c r="N69" s="4">
        <v>0.0</v>
      </c>
      <c r="O69" s="1" t="s">
        <v>152</v>
      </c>
    </row>
    <row r="70">
      <c r="L70" s="4">
        <v>155.0</v>
      </c>
      <c r="M70" s="4">
        <v>137.0</v>
      </c>
      <c r="N70" s="4">
        <v>0.0</v>
      </c>
      <c r="O70" s="1" t="s">
        <v>153</v>
      </c>
    </row>
    <row r="78">
      <c r="L78" s="4">
        <v>33.0</v>
      </c>
      <c r="M78" s="4">
        <v>0.0</v>
      </c>
      <c r="N78" s="4">
        <v>0.0</v>
      </c>
      <c r="O78" s="1" t="s">
        <v>154</v>
      </c>
    </row>
    <row r="79">
      <c r="L79" s="4">
        <v>21.0</v>
      </c>
      <c r="M79" s="4">
        <v>119.0</v>
      </c>
      <c r="N79" s="4">
        <v>1.0</v>
      </c>
      <c r="O79" s="1" t="s">
        <v>155</v>
      </c>
    </row>
    <row r="80">
      <c r="L80" s="4">
        <v>147.0</v>
      </c>
      <c r="M80" s="4">
        <v>418.0</v>
      </c>
      <c r="N80" s="4">
        <v>11.0</v>
      </c>
      <c r="O80" s="1" t="s">
        <v>156</v>
      </c>
    </row>
    <row r="83">
      <c r="L83" s="4">
        <v>19.0</v>
      </c>
      <c r="M83" s="4">
        <v>0.0</v>
      </c>
      <c r="N83" s="4">
        <v>0.0</v>
      </c>
      <c r="O83" s="1" t="s">
        <v>157</v>
      </c>
    </row>
    <row r="84">
      <c r="L84" s="4">
        <v>19.0</v>
      </c>
      <c r="M84" s="4">
        <v>37.0</v>
      </c>
      <c r="N84" s="4">
        <v>0.0</v>
      </c>
      <c r="O84" s="1" t="s">
        <v>158</v>
      </c>
    </row>
    <row r="85">
      <c r="L85" s="4">
        <v>84.0</v>
      </c>
      <c r="M85" s="4">
        <v>0.0</v>
      </c>
      <c r="N85" s="4">
        <v>1.0</v>
      </c>
      <c r="O85" s="1" t="s">
        <v>159</v>
      </c>
    </row>
    <row r="86">
      <c r="L86" s="4">
        <v>193.0</v>
      </c>
      <c r="M86" s="4">
        <v>182.0</v>
      </c>
      <c r="N86" s="4">
        <v>12.0</v>
      </c>
      <c r="O86" s="1" t="s">
        <v>160</v>
      </c>
    </row>
    <row r="87">
      <c r="L87" s="4">
        <v>103.0</v>
      </c>
      <c r="M87" s="4">
        <v>452.0</v>
      </c>
      <c r="N87" s="4">
        <v>39.0</v>
      </c>
      <c r="O87" s="1" t="s">
        <v>161</v>
      </c>
    </row>
    <row r="88">
      <c r="L88" s="4">
        <v>334.0</v>
      </c>
      <c r="M88" s="4">
        <v>77.0</v>
      </c>
      <c r="N88" s="4">
        <v>19.0</v>
      </c>
      <c r="O88" s="1" t="s">
        <v>162</v>
      </c>
    </row>
    <row r="89">
      <c r="L89" s="4">
        <v>206.0</v>
      </c>
      <c r="M89" s="4">
        <v>430.0</v>
      </c>
      <c r="N89" s="4">
        <v>20.0</v>
      </c>
      <c r="O89" s="1" t="s">
        <v>163</v>
      </c>
    </row>
    <row r="90">
      <c r="L90" s="4">
        <v>75.0</v>
      </c>
      <c r="M90" s="4">
        <v>0.0</v>
      </c>
      <c r="N90" s="4">
        <v>40.0</v>
      </c>
      <c r="O90" s="1" t="s">
        <v>164</v>
      </c>
    </row>
    <row r="91">
      <c r="L91" s="4">
        <v>502.0</v>
      </c>
      <c r="M91" s="4">
        <v>64.0</v>
      </c>
      <c r="N91" s="4">
        <v>33.0</v>
      </c>
      <c r="O91" s="1" t="s">
        <v>165</v>
      </c>
    </row>
    <row r="92">
      <c r="L92" s="4">
        <v>12.0</v>
      </c>
      <c r="M92" s="4">
        <v>0.0</v>
      </c>
      <c r="N92" s="4">
        <v>3.0</v>
      </c>
      <c r="O92" s="1" t="s">
        <v>166</v>
      </c>
    </row>
    <row r="93">
      <c r="L93" s="4">
        <v>93.0</v>
      </c>
      <c r="M93" s="4">
        <v>88.0</v>
      </c>
      <c r="N93" s="4">
        <v>0.0</v>
      </c>
      <c r="O93" s="1" t="s">
        <v>167</v>
      </c>
    </row>
    <row r="94">
      <c r="L94" s="4">
        <v>108.0</v>
      </c>
      <c r="M94" s="4">
        <v>0.0</v>
      </c>
      <c r="N94" s="4">
        <v>5.0</v>
      </c>
      <c r="O94" s="1" t="s">
        <v>168</v>
      </c>
    </row>
    <row r="95">
      <c r="L95" s="4">
        <v>219.0</v>
      </c>
      <c r="M95" s="4">
        <v>284.0</v>
      </c>
      <c r="N95" s="4">
        <v>30.0</v>
      </c>
      <c r="O95" s="1" t="s">
        <v>169</v>
      </c>
    </row>
    <row r="96">
      <c r="L96" s="4">
        <v>25.0</v>
      </c>
      <c r="M96" s="4">
        <v>0.0</v>
      </c>
      <c r="N96" s="4">
        <v>5.0</v>
      </c>
      <c r="O96" s="1" t="s">
        <v>170</v>
      </c>
    </row>
    <row r="97">
      <c r="L97" s="4">
        <v>106.0</v>
      </c>
      <c r="M97" s="4">
        <v>80.0</v>
      </c>
      <c r="N97" s="4">
        <v>28.0</v>
      </c>
      <c r="O97" s="1" t="s">
        <v>171</v>
      </c>
    </row>
    <row r="98">
      <c r="L98" s="4">
        <v>53.0</v>
      </c>
      <c r="M98" s="4">
        <v>0.0</v>
      </c>
      <c r="N98" s="4">
        <v>14.0</v>
      </c>
      <c r="O98" s="1" t="s">
        <v>172</v>
      </c>
    </row>
    <row r="99">
      <c r="L99" s="4">
        <v>126.0</v>
      </c>
      <c r="M99" s="4">
        <v>57.0</v>
      </c>
      <c r="N99" s="4">
        <v>35.0</v>
      </c>
      <c r="O99" s="1" t="s">
        <v>173</v>
      </c>
    </row>
    <row r="100">
      <c r="L100" s="4">
        <v>171.0</v>
      </c>
      <c r="M100" s="4">
        <v>75.0</v>
      </c>
      <c r="N100" s="4">
        <v>8.0</v>
      </c>
      <c r="O100" s="1" t="s">
        <v>174</v>
      </c>
    </row>
    <row r="101">
      <c r="L101" s="4">
        <v>25.0</v>
      </c>
      <c r="M101" s="4">
        <v>251.0</v>
      </c>
      <c r="N101" s="4">
        <v>10.0</v>
      </c>
      <c r="O101" s="1" t="s">
        <v>175</v>
      </c>
    </row>
    <row r="102">
      <c r="L102" s="4">
        <v>35.0</v>
      </c>
      <c r="M102" s="4">
        <v>0.0</v>
      </c>
      <c r="N102" s="4">
        <v>3.0</v>
      </c>
      <c r="O102" s="1" t="s">
        <v>176</v>
      </c>
    </row>
    <row r="103">
      <c r="L103" s="4">
        <v>169.0</v>
      </c>
      <c r="M103" s="4">
        <v>214.0</v>
      </c>
      <c r="N103" s="4">
        <v>9.0</v>
      </c>
      <c r="O103" s="1" t="s">
        <v>177</v>
      </c>
    </row>
    <row r="104">
      <c r="L104" s="4">
        <v>18.0</v>
      </c>
      <c r="M104" s="4">
        <v>37.0</v>
      </c>
      <c r="N104" s="4">
        <v>3.0</v>
      </c>
      <c r="O104" s="1" t="s">
        <v>178</v>
      </c>
    </row>
    <row r="105">
      <c r="L105" s="4">
        <v>117.0</v>
      </c>
      <c r="M105" s="4">
        <v>0.0</v>
      </c>
      <c r="N105" s="4">
        <v>13.0</v>
      </c>
      <c r="O105" s="1" t="s">
        <v>179</v>
      </c>
    </row>
    <row r="106">
      <c r="L106" s="4">
        <v>2.0</v>
      </c>
      <c r="M106" s="4">
        <v>0.0</v>
      </c>
      <c r="N106" s="4">
        <v>1.0</v>
      </c>
      <c r="O106" s="1" t="s">
        <v>180</v>
      </c>
    </row>
    <row r="107">
      <c r="L107" s="4">
        <v>129.0</v>
      </c>
      <c r="M107" s="4">
        <v>113.0</v>
      </c>
      <c r="N107" s="4">
        <v>16.0</v>
      </c>
      <c r="O107" s="1" t="s">
        <v>181</v>
      </c>
    </row>
    <row r="108">
      <c r="L108" s="4">
        <v>34.0</v>
      </c>
      <c r="M108" s="4">
        <v>0.0</v>
      </c>
      <c r="N108" s="4">
        <v>15.0</v>
      </c>
      <c r="O108" s="1" t="s">
        <v>182</v>
      </c>
    </row>
    <row r="109">
      <c r="L109" s="4">
        <v>99.0</v>
      </c>
      <c r="M109" s="4">
        <v>417.0</v>
      </c>
      <c r="N109" s="4">
        <v>37.0</v>
      </c>
      <c r="O109" s="1" t="s">
        <v>183</v>
      </c>
    </row>
    <row r="110">
      <c r="L110" s="4">
        <v>20.0</v>
      </c>
      <c r="M110" s="4">
        <v>0.0</v>
      </c>
      <c r="N110" s="4">
        <v>0.0</v>
      </c>
      <c r="O110" s="1" t="s">
        <v>184</v>
      </c>
    </row>
    <row r="111">
      <c r="L111" s="4">
        <v>20.0</v>
      </c>
      <c r="M111" s="4">
        <v>18.0</v>
      </c>
      <c r="N111" s="4">
        <v>0.0</v>
      </c>
      <c r="O111" s="1" t="s">
        <v>185</v>
      </c>
    </row>
    <row r="112">
      <c r="L112" s="4">
        <v>103.0</v>
      </c>
      <c r="M112" s="4">
        <v>0.0</v>
      </c>
      <c r="N112" s="4">
        <v>12.0</v>
      </c>
      <c r="O112" s="1" t="s">
        <v>186</v>
      </c>
    </row>
    <row r="113">
      <c r="L113" s="4">
        <v>183.0</v>
      </c>
      <c r="M113" s="4">
        <v>148.0</v>
      </c>
      <c r="N113" s="4">
        <v>30.0</v>
      </c>
      <c r="O113" s="1" t="s">
        <v>187</v>
      </c>
    </row>
    <row r="114">
      <c r="L114" s="4">
        <v>18481.0</v>
      </c>
      <c r="M114" s="4">
        <v>16737.0</v>
      </c>
      <c r="N114" s="4">
        <v>7001.0</v>
      </c>
      <c r="O114" s="1" t="s">
        <v>188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L1" s="1" t="s">
        <v>0</v>
      </c>
      <c r="M1" s="1" t="s">
        <v>1</v>
      </c>
      <c r="N1" s="1" t="s">
        <v>2</v>
      </c>
      <c r="O1" s="2"/>
    </row>
    <row r="2">
      <c r="A2" s="3" t="s">
        <v>3</v>
      </c>
      <c r="B2" s="4">
        <v>156.0</v>
      </c>
      <c r="C2" s="4">
        <v>34.0</v>
      </c>
      <c r="D2" s="4">
        <v>180.0</v>
      </c>
      <c r="E2" s="1" t="s">
        <v>124</v>
      </c>
      <c r="L2" s="4">
        <v>16.0</v>
      </c>
      <c r="M2" s="4">
        <v>0.0</v>
      </c>
      <c r="N2" s="4">
        <v>0.0</v>
      </c>
      <c r="O2" s="1" t="s">
        <v>8</v>
      </c>
    </row>
    <row r="3">
      <c r="A3" s="3" t="s">
        <v>18</v>
      </c>
      <c r="B3" s="3">
        <v>156.0</v>
      </c>
      <c r="C3" s="3">
        <v>34.0</v>
      </c>
      <c r="E3">
        <f>SUM(B3, C3)</f>
        <v>190</v>
      </c>
      <c r="L3" s="4">
        <v>18.0</v>
      </c>
      <c r="M3" s="4">
        <v>15.0</v>
      </c>
      <c r="N3" s="4">
        <v>0.0</v>
      </c>
      <c r="O3" s="1" t="s">
        <v>12</v>
      </c>
    </row>
    <row r="6">
      <c r="A6" s="3" t="s">
        <v>20</v>
      </c>
      <c r="B6" s="3">
        <v>43.0</v>
      </c>
      <c r="C6" s="3">
        <v>0.0</v>
      </c>
      <c r="D6" s="3">
        <v>0.0</v>
      </c>
      <c r="E6" s="3" t="s">
        <v>189</v>
      </c>
      <c r="F6" s="3" t="s">
        <v>190</v>
      </c>
      <c r="L6" s="4">
        <v>70.0</v>
      </c>
      <c r="M6" s="4">
        <v>54.0</v>
      </c>
      <c r="N6" s="4">
        <v>4.0</v>
      </c>
      <c r="O6" s="1" t="s">
        <v>24</v>
      </c>
    </row>
    <row r="7">
      <c r="B7" s="4">
        <v>64.0</v>
      </c>
      <c r="C7" s="4">
        <v>0.0</v>
      </c>
      <c r="D7" s="4">
        <v>1.0</v>
      </c>
      <c r="E7" s="1" t="s">
        <v>17</v>
      </c>
      <c r="L7" s="4"/>
      <c r="M7" s="4"/>
      <c r="N7" s="4"/>
      <c r="O7" s="1"/>
    </row>
    <row r="8">
      <c r="B8">
        <f>SUM(B6,B7)</f>
        <v>107</v>
      </c>
      <c r="L8" s="4">
        <v>44.0</v>
      </c>
      <c r="M8" s="4">
        <v>0.0</v>
      </c>
      <c r="N8" s="4">
        <v>20.0</v>
      </c>
      <c r="O8" s="1" t="s">
        <v>29</v>
      </c>
    </row>
    <row r="9">
      <c r="L9" s="4">
        <v>173.0</v>
      </c>
      <c r="M9" s="4">
        <v>737.0</v>
      </c>
      <c r="N9" s="4">
        <v>78.0</v>
      </c>
      <c r="O9" s="1" t="s">
        <v>34</v>
      </c>
    </row>
    <row r="10">
      <c r="L10" s="4">
        <v>165.0</v>
      </c>
      <c r="M10" s="4">
        <v>126.0</v>
      </c>
      <c r="N10" s="4">
        <v>158.0</v>
      </c>
      <c r="O10" s="1" t="s">
        <v>38</v>
      </c>
    </row>
    <row r="11">
      <c r="A11" s="3" t="s">
        <v>42</v>
      </c>
      <c r="B11" s="4">
        <v>55.0</v>
      </c>
      <c r="C11" s="4">
        <v>0.0</v>
      </c>
      <c r="D11" s="4">
        <v>27.0</v>
      </c>
      <c r="E11" s="1" t="s">
        <v>126</v>
      </c>
      <c r="L11" s="4">
        <v>129.0</v>
      </c>
      <c r="M11" s="4">
        <v>928.0</v>
      </c>
      <c r="N11" s="4">
        <v>161.0</v>
      </c>
      <c r="O11" s="1" t="s">
        <v>40</v>
      </c>
    </row>
    <row r="12">
      <c r="L12" s="4">
        <v>62.0</v>
      </c>
      <c r="M12" s="4">
        <v>82.0</v>
      </c>
      <c r="N12" s="4">
        <v>2.0</v>
      </c>
      <c r="O12" s="1" t="s">
        <v>41</v>
      </c>
    </row>
    <row r="13">
      <c r="A13" s="3" t="s">
        <v>54</v>
      </c>
      <c r="B13" s="4">
        <v>136.0</v>
      </c>
      <c r="C13" s="4">
        <v>35.0</v>
      </c>
      <c r="D13" s="4">
        <v>2.0</v>
      </c>
      <c r="E13" s="1" t="s">
        <v>125</v>
      </c>
      <c r="L13" s="4">
        <v>28.0</v>
      </c>
      <c r="M13" s="4">
        <v>0.0</v>
      </c>
      <c r="N13" s="4">
        <v>0.0</v>
      </c>
      <c r="O13" s="1" t="s">
        <v>43</v>
      </c>
    </row>
    <row r="14">
      <c r="A14" s="3" t="s">
        <v>18</v>
      </c>
      <c r="B14" s="3">
        <v>136.0</v>
      </c>
      <c r="C14" s="3">
        <v>35.0</v>
      </c>
      <c r="E14">
        <f>SUM(B14,C14)</f>
        <v>171</v>
      </c>
      <c r="L14" s="4">
        <v>21.0</v>
      </c>
      <c r="M14" s="4">
        <v>84.0</v>
      </c>
      <c r="N14" s="4">
        <v>1.0</v>
      </c>
      <c r="O14" s="1" t="s">
        <v>47</v>
      </c>
    </row>
    <row r="15">
      <c r="L15" s="4">
        <v>163.0</v>
      </c>
      <c r="M15" s="4">
        <v>406.0</v>
      </c>
      <c r="N15" s="4">
        <v>7.0</v>
      </c>
      <c r="O15" s="1" t="s">
        <v>51</v>
      </c>
    </row>
    <row r="16">
      <c r="L16" s="4">
        <v>200.0</v>
      </c>
      <c r="M16" s="4">
        <v>0.0</v>
      </c>
      <c r="N16" s="4">
        <v>214.0</v>
      </c>
      <c r="O16" s="1" t="s">
        <v>53</v>
      </c>
    </row>
    <row r="17">
      <c r="A17" s="3" t="s">
        <v>80</v>
      </c>
      <c r="B17" s="4">
        <v>159.0</v>
      </c>
      <c r="C17" s="4">
        <v>154.0</v>
      </c>
      <c r="D17" s="4">
        <v>21.0</v>
      </c>
      <c r="E17" s="1" t="s">
        <v>22</v>
      </c>
      <c r="L17" s="4">
        <v>3.0</v>
      </c>
      <c r="M17" s="4">
        <v>0.0</v>
      </c>
      <c r="N17" s="4">
        <v>0.0</v>
      </c>
      <c r="O17" s="1" t="s">
        <v>59</v>
      </c>
    </row>
    <row r="18">
      <c r="B18" s="3">
        <v>106.0</v>
      </c>
      <c r="C18" s="3">
        <v>0.0</v>
      </c>
      <c r="D18" s="3">
        <v>1.0</v>
      </c>
      <c r="E18" s="3" t="s">
        <v>197</v>
      </c>
      <c r="L18" s="4">
        <v>17.0</v>
      </c>
      <c r="M18" s="4">
        <v>0.0</v>
      </c>
      <c r="N18" s="4">
        <v>0.0</v>
      </c>
      <c r="O18" s="1" t="s">
        <v>61</v>
      </c>
    </row>
    <row r="19">
      <c r="A19" s="3" t="s">
        <v>18</v>
      </c>
      <c r="B19">
        <f t="shared" ref="B19:C19" si="1">SUM(B17,B18)</f>
        <v>265</v>
      </c>
      <c r="C19">
        <f t="shared" si="1"/>
        <v>154</v>
      </c>
      <c r="E19">
        <f>SUM(B19,C19)</f>
        <v>419</v>
      </c>
      <c r="L19" s="4">
        <v>19.0</v>
      </c>
      <c r="M19" s="4">
        <v>16.0</v>
      </c>
      <c r="N19" s="4">
        <v>0.0</v>
      </c>
      <c r="O19" s="1" t="s">
        <v>63</v>
      </c>
    </row>
    <row r="20">
      <c r="L20" s="4">
        <v>78.0</v>
      </c>
      <c r="M20" s="4">
        <v>0.0</v>
      </c>
      <c r="N20" s="4">
        <v>37.0</v>
      </c>
      <c r="O20" s="1" t="s">
        <v>66</v>
      </c>
    </row>
    <row r="21">
      <c r="A21" s="3" t="s">
        <v>198</v>
      </c>
      <c r="L21" s="4">
        <v>139.0</v>
      </c>
      <c r="M21" s="4">
        <v>92.0</v>
      </c>
      <c r="N21" s="4">
        <v>83.0</v>
      </c>
      <c r="O21" s="1" t="s">
        <v>68</v>
      </c>
    </row>
    <row r="22">
      <c r="L22" s="4">
        <v>37.0</v>
      </c>
      <c r="M22" s="4">
        <v>0.0</v>
      </c>
      <c r="N22" s="4">
        <v>30.0</v>
      </c>
      <c r="O22" s="1" t="s">
        <v>70</v>
      </c>
    </row>
    <row r="23">
      <c r="L23" s="4">
        <v>108.0</v>
      </c>
      <c r="M23" s="4">
        <v>180.0</v>
      </c>
      <c r="N23" s="4">
        <v>64.0</v>
      </c>
      <c r="O23" s="1" t="s">
        <v>73</v>
      </c>
    </row>
    <row r="24">
      <c r="L24" s="4">
        <v>28.0</v>
      </c>
      <c r="M24" s="4">
        <v>0.0</v>
      </c>
      <c r="N24" s="4">
        <v>3.0</v>
      </c>
      <c r="O24" s="1" t="s">
        <v>77</v>
      </c>
    </row>
    <row r="25">
      <c r="L25" s="4">
        <v>119.0</v>
      </c>
      <c r="M25" s="4">
        <v>153.0</v>
      </c>
      <c r="N25" s="4">
        <v>8.0</v>
      </c>
      <c r="O25" s="1" t="s">
        <v>78</v>
      </c>
    </row>
    <row r="26">
      <c r="L26" s="4">
        <v>100.0</v>
      </c>
      <c r="M26" s="4">
        <v>0.0</v>
      </c>
      <c r="N26" s="4">
        <v>1.0</v>
      </c>
      <c r="O26" s="1" t="s">
        <v>81</v>
      </c>
    </row>
    <row r="27">
      <c r="A27" s="3"/>
      <c r="L27" s="4">
        <v>198.0</v>
      </c>
      <c r="M27" s="4">
        <v>616.0</v>
      </c>
      <c r="N27" s="4">
        <v>24.0</v>
      </c>
      <c r="O27" s="1" t="s">
        <v>85</v>
      </c>
    </row>
    <row r="28">
      <c r="L28" s="4">
        <v>22.0</v>
      </c>
      <c r="M28" s="4">
        <v>0.0</v>
      </c>
      <c r="N28" s="4">
        <v>3.0</v>
      </c>
      <c r="O28" s="1" t="s">
        <v>89</v>
      </c>
    </row>
    <row r="29">
      <c r="L29" s="4">
        <v>99.0</v>
      </c>
      <c r="M29" s="4">
        <v>81.0</v>
      </c>
      <c r="N29" s="4">
        <v>6.0</v>
      </c>
      <c r="O29" s="1" t="s">
        <v>93</v>
      </c>
    </row>
    <row r="30">
      <c r="L30" s="4">
        <v>56.0</v>
      </c>
      <c r="M30" s="4">
        <v>0.0</v>
      </c>
      <c r="N30" s="4">
        <v>4.0</v>
      </c>
      <c r="O30" s="1" t="s">
        <v>96</v>
      </c>
    </row>
    <row r="31">
      <c r="L31" s="4">
        <v>139.0</v>
      </c>
      <c r="M31" s="4">
        <v>79.0</v>
      </c>
      <c r="N31" s="4">
        <v>14.0</v>
      </c>
      <c r="O31" s="1" t="s">
        <v>100</v>
      </c>
    </row>
    <row r="32">
      <c r="L32" s="4">
        <v>86.0</v>
      </c>
      <c r="M32" s="4">
        <v>52.0</v>
      </c>
      <c r="N32" s="4">
        <v>2.0</v>
      </c>
      <c r="O32" s="1" t="s">
        <v>105</v>
      </c>
    </row>
    <row r="33">
      <c r="L33" s="4">
        <v>41.0</v>
      </c>
      <c r="M33" s="4">
        <v>0.0</v>
      </c>
      <c r="N33" s="4">
        <v>36.0</v>
      </c>
      <c r="O33" s="1" t="s">
        <v>109</v>
      </c>
    </row>
    <row r="34">
      <c r="L34" s="4">
        <v>733.0</v>
      </c>
      <c r="M34" s="4">
        <v>403.0</v>
      </c>
      <c r="N34" s="4">
        <v>283.0</v>
      </c>
      <c r="O34" s="1" t="s">
        <v>116</v>
      </c>
    </row>
    <row r="35">
      <c r="L35" s="4">
        <v>277.0</v>
      </c>
      <c r="M35" s="4">
        <v>325.0</v>
      </c>
      <c r="N35" s="4">
        <v>987.0</v>
      </c>
      <c r="O35" s="1" t="s">
        <v>117</v>
      </c>
    </row>
    <row r="36">
      <c r="L36" s="4">
        <v>246.0</v>
      </c>
      <c r="M36" s="4">
        <v>0.0</v>
      </c>
      <c r="N36" s="4">
        <v>626.0</v>
      </c>
      <c r="O36" s="1" t="s">
        <v>121</v>
      </c>
    </row>
    <row r="41">
      <c r="L41" s="4">
        <v>555.0</v>
      </c>
      <c r="M41" s="4">
        <v>201.0</v>
      </c>
      <c r="N41" s="4">
        <v>201.0</v>
      </c>
      <c r="O41" s="1" t="s">
        <v>127</v>
      </c>
    </row>
    <row r="42">
      <c r="L42" s="4">
        <v>45.0</v>
      </c>
      <c r="M42" s="4">
        <v>0.0</v>
      </c>
      <c r="N42" s="4">
        <v>310.0</v>
      </c>
      <c r="O42" s="1" t="s">
        <v>128</v>
      </c>
    </row>
    <row r="43">
      <c r="L43" s="4">
        <v>226.0</v>
      </c>
      <c r="M43" s="4">
        <v>406.0</v>
      </c>
      <c r="N43" s="4">
        <v>19.0</v>
      </c>
      <c r="O43" s="1" t="s">
        <v>129</v>
      </c>
    </row>
    <row r="44">
      <c r="L44" s="4">
        <v>309.0</v>
      </c>
      <c r="M44" s="4">
        <v>0.0</v>
      </c>
      <c r="N44" s="4">
        <v>118.0</v>
      </c>
      <c r="O44" s="1" t="s">
        <v>130</v>
      </c>
    </row>
    <row r="45">
      <c r="L45" s="4">
        <v>709.0</v>
      </c>
      <c r="M45" s="4">
        <v>384.0</v>
      </c>
      <c r="N45" s="4">
        <v>407.0</v>
      </c>
      <c r="O45" s="1" t="s">
        <v>131</v>
      </c>
    </row>
    <row r="46">
      <c r="L46" s="4">
        <v>375.0</v>
      </c>
      <c r="M46" s="4">
        <v>725.0</v>
      </c>
      <c r="N46" s="4">
        <v>109.0</v>
      </c>
      <c r="O46" s="1" t="s">
        <v>132</v>
      </c>
    </row>
    <row r="47">
      <c r="L47" s="4">
        <v>230.0</v>
      </c>
      <c r="M47" s="4">
        <v>0.0</v>
      </c>
      <c r="N47" s="4">
        <v>111.0</v>
      </c>
      <c r="O47" s="1" t="s">
        <v>133</v>
      </c>
    </row>
    <row r="48">
      <c r="L48" s="4">
        <v>181.0</v>
      </c>
      <c r="M48" s="4">
        <v>27.0</v>
      </c>
      <c r="N48" s="4">
        <v>36.0</v>
      </c>
      <c r="O48" s="1" t="s">
        <v>134</v>
      </c>
    </row>
    <row r="49">
      <c r="L49" s="4">
        <v>90.0</v>
      </c>
      <c r="M49" s="4">
        <v>65.0</v>
      </c>
      <c r="N49" s="4">
        <v>8.0</v>
      </c>
      <c r="O49" s="1" t="s">
        <v>135</v>
      </c>
    </row>
    <row r="50">
      <c r="L50" s="4">
        <v>51.0</v>
      </c>
      <c r="M50" s="4">
        <v>0.0</v>
      </c>
      <c r="N50" s="4">
        <v>44.0</v>
      </c>
      <c r="O50" s="1" t="s">
        <v>136</v>
      </c>
    </row>
    <row r="51">
      <c r="L51" s="4">
        <v>142.0</v>
      </c>
      <c r="M51" s="4">
        <v>179.0</v>
      </c>
      <c r="N51" s="4">
        <v>6.0</v>
      </c>
      <c r="O51" s="1" t="s">
        <v>137</v>
      </c>
    </row>
    <row r="52">
      <c r="L52" s="4">
        <v>73.0</v>
      </c>
      <c r="M52" s="4">
        <v>0.0</v>
      </c>
      <c r="N52" s="4">
        <v>46.0</v>
      </c>
      <c r="O52" s="1" t="s">
        <v>138</v>
      </c>
    </row>
    <row r="53">
      <c r="L53" s="4">
        <v>116.0</v>
      </c>
      <c r="M53" s="4">
        <v>0.0</v>
      </c>
      <c r="N53" s="4">
        <v>11.0</v>
      </c>
      <c r="O53" s="1" t="s">
        <v>139</v>
      </c>
    </row>
    <row r="54">
      <c r="L54" s="4">
        <v>285.0</v>
      </c>
      <c r="M54" s="4">
        <v>0.0</v>
      </c>
      <c r="N54" s="4">
        <v>51.0</v>
      </c>
      <c r="O54" s="1" t="s">
        <v>140</v>
      </c>
    </row>
    <row r="62">
      <c r="L62" s="4">
        <v>106.0</v>
      </c>
      <c r="M62" s="4">
        <v>0.0</v>
      </c>
      <c r="N62" s="4">
        <v>14.0</v>
      </c>
      <c r="O62" s="1" t="s">
        <v>141</v>
      </c>
    </row>
    <row r="63">
      <c r="L63" s="4">
        <v>448.0</v>
      </c>
      <c r="M63" s="4">
        <v>195.0</v>
      </c>
      <c r="N63" s="4">
        <v>39.0</v>
      </c>
      <c r="O63" s="1" t="s">
        <v>142</v>
      </c>
    </row>
    <row r="64">
      <c r="L64" s="4">
        <v>96.0</v>
      </c>
      <c r="M64" s="4">
        <v>134.0</v>
      </c>
      <c r="N64" s="4">
        <v>61.0</v>
      </c>
      <c r="O64" s="1" t="s">
        <v>144</v>
      </c>
    </row>
    <row r="65">
      <c r="L65" s="4">
        <v>50.0</v>
      </c>
      <c r="M65" s="4">
        <v>0.0</v>
      </c>
      <c r="N65" s="4">
        <v>29.0</v>
      </c>
      <c r="O65" s="1" t="s">
        <v>145</v>
      </c>
    </row>
    <row r="66">
      <c r="L66" s="4">
        <v>118.0</v>
      </c>
      <c r="M66" s="4">
        <v>0.0</v>
      </c>
      <c r="N66" s="4">
        <v>59.0</v>
      </c>
      <c r="O66" s="1" t="s">
        <v>149</v>
      </c>
    </row>
    <row r="67">
      <c r="L67" s="4">
        <v>812.0</v>
      </c>
      <c r="M67" s="4">
        <v>426.0</v>
      </c>
      <c r="N67" s="4">
        <v>488.0</v>
      </c>
      <c r="O67" s="1" t="s">
        <v>150</v>
      </c>
    </row>
    <row r="68">
      <c r="L68" s="4">
        <v>854.0</v>
      </c>
      <c r="M68" s="4">
        <v>469.0</v>
      </c>
      <c r="N68" s="4">
        <v>405.0</v>
      </c>
      <c r="O68" s="1" t="s">
        <v>151</v>
      </c>
    </row>
    <row r="69">
      <c r="L69" s="4">
        <v>24.0</v>
      </c>
      <c r="M69" s="4">
        <v>0.0</v>
      </c>
      <c r="N69" s="4">
        <v>0.0</v>
      </c>
      <c r="O69" s="1" t="s">
        <v>152</v>
      </c>
    </row>
    <row r="70">
      <c r="L70" s="4">
        <v>155.0</v>
      </c>
      <c r="M70" s="4">
        <v>137.0</v>
      </c>
      <c r="N70" s="4">
        <v>0.0</v>
      </c>
      <c r="O70" s="1" t="s">
        <v>153</v>
      </c>
    </row>
    <row r="78">
      <c r="L78" s="4">
        <v>33.0</v>
      </c>
      <c r="M78" s="4">
        <v>0.0</v>
      </c>
      <c r="N78" s="4">
        <v>0.0</v>
      </c>
      <c r="O78" s="1" t="s">
        <v>154</v>
      </c>
    </row>
    <row r="79">
      <c r="L79" s="4">
        <v>21.0</v>
      </c>
      <c r="M79" s="4">
        <v>119.0</v>
      </c>
      <c r="N79" s="4">
        <v>1.0</v>
      </c>
      <c r="O79" s="1" t="s">
        <v>155</v>
      </c>
    </row>
    <row r="80">
      <c r="L80" s="4">
        <v>147.0</v>
      </c>
      <c r="M80" s="4">
        <v>418.0</v>
      </c>
      <c r="N80" s="4">
        <v>11.0</v>
      </c>
      <c r="O80" s="1" t="s">
        <v>156</v>
      </c>
    </row>
    <row r="83">
      <c r="L83" s="4">
        <v>19.0</v>
      </c>
      <c r="M83" s="4">
        <v>0.0</v>
      </c>
      <c r="N83" s="4">
        <v>0.0</v>
      </c>
      <c r="O83" s="1" t="s">
        <v>157</v>
      </c>
    </row>
    <row r="84">
      <c r="L84" s="4">
        <v>19.0</v>
      </c>
      <c r="M84" s="4">
        <v>37.0</v>
      </c>
      <c r="N84" s="4">
        <v>0.0</v>
      </c>
      <c r="O84" s="1" t="s">
        <v>158</v>
      </c>
    </row>
    <row r="85">
      <c r="L85" s="4">
        <v>84.0</v>
      </c>
      <c r="M85" s="4">
        <v>0.0</v>
      </c>
      <c r="N85" s="4">
        <v>1.0</v>
      </c>
      <c r="O85" s="1" t="s">
        <v>159</v>
      </c>
    </row>
    <row r="86">
      <c r="L86" s="4">
        <v>193.0</v>
      </c>
      <c r="M86" s="4">
        <v>182.0</v>
      </c>
      <c r="N86" s="4">
        <v>12.0</v>
      </c>
      <c r="O86" s="1" t="s">
        <v>160</v>
      </c>
    </row>
    <row r="87">
      <c r="L87" s="4">
        <v>103.0</v>
      </c>
      <c r="M87" s="4">
        <v>452.0</v>
      </c>
      <c r="N87" s="4">
        <v>39.0</v>
      </c>
      <c r="O87" s="1" t="s">
        <v>161</v>
      </c>
    </row>
    <row r="88">
      <c r="L88" s="4">
        <v>334.0</v>
      </c>
      <c r="M88" s="4">
        <v>77.0</v>
      </c>
      <c r="N88" s="4">
        <v>19.0</v>
      </c>
      <c r="O88" s="1" t="s">
        <v>162</v>
      </c>
    </row>
    <row r="89">
      <c r="L89" s="4">
        <v>206.0</v>
      </c>
      <c r="M89" s="4">
        <v>430.0</v>
      </c>
      <c r="N89" s="4">
        <v>20.0</v>
      </c>
      <c r="O89" s="1" t="s">
        <v>163</v>
      </c>
    </row>
    <row r="90">
      <c r="L90" s="4">
        <v>75.0</v>
      </c>
      <c r="M90" s="4">
        <v>0.0</v>
      </c>
      <c r="N90" s="4">
        <v>40.0</v>
      </c>
      <c r="O90" s="1" t="s">
        <v>164</v>
      </c>
    </row>
    <row r="91">
      <c r="L91" s="4">
        <v>502.0</v>
      </c>
      <c r="M91" s="4">
        <v>64.0</v>
      </c>
      <c r="N91" s="4">
        <v>33.0</v>
      </c>
      <c r="O91" s="1" t="s">
        <v>165</v>
      </c>
    </row>
    <row r="92">
      <c r="L92" s="4">
        <v>12.0</v>
      </c>
      <c r="M92" s="4">
        <v>0.0</v>
      </c>
      <c r="N92" s="4">
        <v>3.0</v>
      </c>
      <c r="O92" s="1" t="s">
        <v>166</v>
      </c>
    </row>
    <row r="93">
      <c r="L93" s="4">
        <v>93.0</v>
      </c>
      <c r="M93" s="4">
        <v>88.0</v>
      </c>
      <c r="N93" s="4">
        <v>0.0</v>
      </c>
      <c r="O93" s="1" t="s">
        <v>167</v>
      </c>
    </row>
    <row r="94">
      <c r="L94" s="4">
        <v>108.0</v>
      </c>
      <c r="M94" s="4">
        <v>0.0</v>
      </c>
      <c r="N94" s="4">
        <v>5.0</v>
      </c>
      <c r="O94" s="1" t="s">
        <v>168</v>
      </c>
    </row>
    <row r="95">
      <c r="L95" s="4">
        <v>219.0</v>
      </c>
      <c r="M95" s="4">
        <v>284.0</v>
      </c>
      <c r="N95" s="4">
        <v>30.0</v>
      </c>
      <c r="O95" s="1" t="s">
        <v>169</v>
      </c>
    </row>
    <row r="96">
      <c r="L96" s="4">
        <v>25.0</v>
      </c>
      <c r="M96" s="4">
        <v>0.0</v>
      </c>
      <c r="N96" s="4">
        <v>5.0</v>
      </c>
      <c r="O96" s="1" t="s">
        <v>170</v>
      </c>
    </row>
    <row r="97">
      <c r="L97" s="4">
        <v>106.0</v>
      </c>
      <c r="M97" s="4">
        <v>80.0</v>
      </c>
      <c r="N97" s="4">
        <v>28.0</v>
      </c>
      <c r="O97" s="1" t="s">
        <v>171</v>
      </c>
    </row>
    <row r="98">
      <c r="L98" s="4">
        <v>53.0</v>
      </c>
      <c r="M98" s="4">
        <v>0.0</v>
      </c>
      <c r="N98" s="4">
        <v>14.0</v>
      </c>
      <c r="O98" s="1" t="s">
        <v>172</v>
      </c>
    </row>
    <row r="99">
      <c r="L99" s="4">
        <v>126.0</v>
      </c>
      <c r="M99" s="4">
        <v>57.0</v>
      </c>
      <c r="N99" s="4">
        <v>35.0</v>
      </c>
      <c r="O99" s="1" t="s">
        <v>173</v>
      </c>
    </row>
    <row r="100">
      <c r="L100" s="4">
        <v>171.0</v>
      </c>
      <c r="M100" s="4">
        <v>75.0</v>
      </c>
      <c r="N100" s="4">
        <v>8.0</v>
      </c>
      <c r="O100" s="1" t="s">
        <v>174</v>
      </c>
    </row>
    <row r="101">
      <c r="L101" s="4">
        <v>25.0</v>
      </c>
      <c r="M101" s="4">
        <v>251.0</v>
      </c>
      <c r="N101" s="4">
        <v>10.0</v>
      </c>
      <c r="O101" s="1" t="s">
        <v>175</v>
      </c>
    </row>
    <row r="102">
      <c r="L102" s="4">
        <v>35.0</v>
      </c>
      <c r="M102" s="4">
        <v>0.0</v>
      </c>
      <c r="N102" s="4">
        <v>3.0</v>
      </c>
      <c r="O102" s="1" t="s">
        <v>176</v>
      </c>
    </row>
    <row r="103">
      <c r="L103" s="4">
        <v>169.0</v>
      </c>
      <c r="M103" s="4">
        <v>214.0</v>
      </c>
      <c r="N103" s="4">
        <v>9.0</v>
      </c>
      <c r="O103" s="1" t="s">
        <v>177</v>
      </c>
    </row>
    <row r="104">
      <c r="L104" s="4">
        <v>18.0</v>
      </c>
      <c r="M104" s="4">
        <v>37.0</v>
      </c>
      <c r="N104" s="4">
        <v>3.0</v>
      </c>
      <c r="O104" s="1" t="s">
        <v>178</v>
      </c>
    </row>
    <row r="105">
      <c r="L105" s="4">
        <v>117.0</v>
      </c>
      <c r="M105" s="4">
        <v>0.0</v>
      </c>
      <c r="N105" s="4">
        <v>13.0</v>
      </c>
      <c r="O105" s="1" t="s">
        <v>179</v>
      </c>
    </row>
    <row r="106">
      <c r="L106" s="4">
        <v>2.0</v>
      </c>
      <c r="M106" s="4">
        <v>0.0</v>
      </c>
      <c r="N106" s="4">
        <v>1.0</v>
      </c>
      <c r="O106" s="1" t="s">
        <v>180</v>
      </c>
    </row>
    <row r="107">
      <c r="L107" s="4">
        <v>129.0</v>
      </c>
      <c r="M107" s="4">
        <v>113.0</v>
      </c>
      <c r="N107" s="4">
        <v>16.0</v>
      </c>
      <c r="O107" s="1" t="s">
        <v>181</v>
      </c>
    </row>
    <row r="108">
      <c r="L108" s="4">
        <v>34.0</v>
      </c>
      <c r="M108" s="4">
        <v>0.0</v>
      </c>
      <c r="N108" s="4">
        <v>15.0</v>
      </c>
      <c r="O108" s="1" t="s">
        <v>182</v>
      </c>
    </row>
    <row r="109">
      <c r="L109" s="4">
        <v>99.0</v>
      </c>
      <c r="M109" s="4">
        <v>417.0</v>
      </c>
      <c r="N109" s="4">
        <v>37.0</v>
      </c>
      <c r="O109" s="1" t="s">
        <v>183</v>
      </c>
    </row>
    <row r="110">
      <c r="L110" s="4">
        <v>20.0</v>
      </c>
      <c r="M110" s="4">
        <v>0.0</v>
      </c>
      <c r="N110" s="4">
        <v>0.0</v>
      </c>
      <c r="O110" s="1" t="s">
        <v>184</v>
      </c>
    </row>
    <row r="111">
      <c r="L111" s="4">
        <v>20.0</v>
      </c>
      <c r="M111" s="4">
        <v>18.0</v>
      </c>
      <c r="N111" s="4">
        <v>0.0</v>
      </c>
      <c r="O111" s="1" t="s">
        <v>185</v>
      </c>
    </row>
    <row r="112">
      <c r="L112" s="4">
        <v>103.0</v>
      </c>
      <c r="M112" s="4">
        <v>0.0</v>
      </c>
      <c r="N112" s="4">
        <v>12.0</v>
      </c>
      <c r="O112" s="1" t="s">
        <v>186</v>
      </c>
    </row>
    <row r="113">
      <c r="L113" s="4">
        <v>183.0</v>
      </c>
      <c r="M113" s="4">
        <v>148.0</v>
      </c>
      <c r="N113" s="4">
        <v>30.0</v>
      </c>
      <c r="O113" s="1" t="s">
        <v>187</v>
      </c>
    </row>
    <row r="114">
      <c r="L114" s="4">
        <v>18481.0</v>
      </c>
      <c r="M114" s="4">
        <v>16737.0</v>
      </c>
      <c r="N114" s="4">
        <v>7001.0</v>
      </c>
      <c r="O114" s="1" t="s">
        <v>188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L1" s="1" t="s">
        <v>0</v>
      </c>
      <c r="M1" s="1" t="s">
        <v>1</v>
      </c>
      <c r="N1" s="1" t="s">
        <v>2</v>
      </c>
      <c r="O1" s="2"/>
    </row>
    <row r="2">
      <c r="A2" s="3" t="s">
        <v>3</v>
      </c>
      <c r="B2" s="4">
        <v>812.0</v>
      </c>
      <c r="C2" s="4">
        <v>426.0</v>
      </c>
      <c r="D2" s="4">
        <v>488.0</v>
      </c>
      <c r="E2" s="1" t="s">
        <v>150</v>
      </c>
      <c r="L2" s="4">
        <v>16.0</v>
      </c>
      <c r="M2" s="4">
        <v>0.0</v>
      </c>
      <c r="N2" s="4">
        <v>0.0</v>
      </c>
      <c r="O2" s="1" t="s">
        <v>8</v>
      </c>
    </row>
    <row r="3">
      <c r="B3" s="4">
        <v>854.0</v>
      </c>
      <c r="C3" s="4">
        <v>469.0</v>
      </c>
      <c r="D3" s="4">
        <v>405.0</v>
      </c>
      <c r="E3" s="1" t="s">
        <v>151</v>
      </c>
      <c r="L3" s="4">
        <v>18.0</v>
      </c>
      <c r="M3" s="4">
        <v>15.0</v>
      </c>
      <c r="N3" s="4">
        <v>0.0</v>
      </c>
      <c r="O3" s="1" t="s">
        <v>12</v>
      </c>
    </row>
    <row r="4">
      <c r="A4" s="3" t="s">
        <v>18</v>
      </c>
    </row>
    <row r="6">
      <c r="L6" s="4">
        <v>70.0</v>
      </c>
      <c r="M6" s="4">
        <v>54.0</v>
      </c>
      <c r="N6" s="4">
        <v>4.0</v>
      </c>
      <c r="O6" s="1" t="s">
        <v>24</v>
      </c>
    </row>
    <row r="7">
      <c r="A7" s="3" t="s">
        <v>20</v>
      </c>
      <c r="B7" s="4">
        <v>108.0</v>
      </c>
      <c r="C7" s="4">
        <v>0.0</v>
      </c>
      <c r="D7" s="4">
        <v>5.0</v>
      </c>
      <c r="E7" s="1" t="s">
        <v>168</v>
      </c>
      <c r="G7" s="3" t="s">
        <v>191</v>
      </c>
      <c r="H7" s="3" t="s">
        <v>192</v>
      </c>
      <c r="L7" s="4"/>
      <c r="M7" s="4"/>
      <c r="N7" s="4"/>
      <c r="O7" s="1"/>
    </row>
    <row r="8">
      <c r="B8" s="4">
        <v>103.0</v>
      </c>
      <c r="C8" s="4">
        <v>0.0</v>
      </c>
      <c r="D8" s="4">
        <v>12.0</v>
      </c>
      <c r="E8" s="1" t="s">
        <v>186</v>
      </c>
      <c r="G8" s="3" t="s">
        <v>193</v>
      </c>
      <c r="H8" s="3" t="s">
        <v>194</v>
      </c>
      <c r="L8" s="4">
        <v>44.0</v>
      </c>
      <c r="M8" s="4">
        <v>0.0</v>
      </c>
      <c r="N8" s="4">
        <v>20.0</v>
      </c>
      <c r="O8" s="1" t="s">
        <v>29</v>
      </c>
    </row>
    <row r="9">
      <c r="B9" s="3">
        <v>1232.0</v>
      </c>
      <c r="C9" s="3">
        <v>770.0</v>
      </c>
      <c r="D9" s="3">
        <v>470.0</v>
      </c>
      <c r="E9" s="3" t="s">
        <v>189</v>
      </c>
      <c r="G9" s="3" t="s">
        <v>195</v>
      </c>
      <c r="H9" s="3" t="s">
        <v>196</v>
      </c>
      <c r="L9" s="4">
        <v>173.0</v>
      </c>
      <c r="M9" s="4">
        <v>737.0</v>
      </c>
      <c r="N9" s="4">
        <v>78.0</v>
      </c>
      <c r="O9" s="1" t="s">
        <v>34</v>
      </c>
    </row>
    <row r="10">
      <c r="A10" s="3" t="s">
        <v>18</v>
      </c>
      <c r="L10" s="4">
        <v>165.0</v>
      </c>
      <c r="M10" s="4">
        <v>126.0</v>
      </c>
      <c r="N10" s="4">
        <v>158.0</v>
      </c>
      <c r="O10" s="1" t="s">
        <v>38</v>
      </c>
    </row>
    <row r="11">
      <c r="L11" s="4">
        <v>129.0</v>
      </c>
      <c r="M11" s="4">
        <v>928.0</v>
      </c>
      <c r="N11" s="4">
        <v>161.0</v>
      </c>
      <c r="O11" s="1" t="s">
        <v>40</v>
      </c>
    </row>
    <row r="12">
      <c r="L12" s="4">
        <v>62.0</v>
      </c>
      <c r="M12" s="4">
        <v>82.0</v>
      </c>
      <c r="N12" s="4">
        <v>2.0</v>
      </c>
      <c r="O12" s="1" t="s">
        <v>41</v>
      </c>
    </row>
    <row r="13">
      <c r="A13" s="3" t="s">
        <v>42</v>
      </c>
      <c r="B13" s="4">
        <v>75.0</v>
      </c>
      <c r="C13" s="4">
        <v>0.0</v>
      </c>
      <c r="D13" s="4">
        <v>40.0</v>
      </c>
      <c r="E13" s="1" t="s">
        <v>164</v>
      </c>
      <c r="L13" s="4">
        <v>28.0</v>
      </c>
      <c r="M13" s="4">
        <v>0.0</v>
      </c>
      <c r="N13" s="4">
        <v>0.0</v>
      </c>
      <c r="O13" s="1" t="s">
        <v>43</v>
      </c>
    </row>
    <row r="14">
      <c r="B14" s="4">
        <v>34.0</v>
      </c>
      <c r="C14" s="4">
        <v>0.0</v>
      </c>
      <c r="D14" s="4">
        <v>15.0</v>
      </c>
      <c r="E14" s="1" t="s">
        <v>182</v>
      </c>
      <c r="L14" s="4">
        <v>21.0</v>
      </c>
      <c r="M14" s="4">
        <v>84.0</v>
      </c>
      <c r="N14" s="4">
        <v>1.0</v>
      </c>
      <c r="O14" s="1" t="s">
        <v>47</v>
      </c>
    </row>
    <row r="15">
      <c r="B15" s="4">
        <v>230.0</v>
      </c>
      <c r="C15" s="4">
        <v>0.0</v>
      </c>
      <c r="D15" s="4">
        <v>111.0</v>
      </c>
      <c r="E15" s="1" t="s">
        <v>133</v>
      </c>
      <c r="L15" s="4">
        <v>163.0</v>
      </c>
      <c r="M15" s="4">
        <v>406.0</v>
      </c>
      <c r="N15" s="4">
        <v>7.0</v>
      </c>
      <c r="O15" s="1" t="s">
        <v>51</v>
      </c>
    </row>
    <row r="16">
      <c r="A16" s="3" t="s">
        <v>18</v>
      </c>
      <c r="L16" s="4">
        <v>200.0</v>
      </c>
      <c r="M16" s="4">
        <v>0.0</v>
      </c>
      <c r="N16" s="4">
        <v>214.0</v>
      </c>
      <c r="O16" s="1" t="s">
        <v>53</v>
      </c>
    </row>
    <row r="17">
      <c r="L17" s="4">
        <v>3.0</v>
      </c>
      <c r="M17" s="4">
        <v>0.0</v>
      </c>
      <c r="N17" s="4">
        <v>0.0</v>
      </c>
      <c r="O17" s="1" t="s">
        <v>59</v>
      </c>
    </row>
    <row r="18">
      <c r="L18" s="4">
        <v>17.0</v>
      </c>
      <c r="M18" s="4">
        <v>0.0</v>
      </c>
      <c r="N18" s="4">
        <v>0.0</v>
      </c>
      <c r="O18" s="1" t="s">
        <v>61</v>
      </c>
    </row>
    <row r="19">
      <c r="A19" s="3" t="s">
        <v>54</v>
      </c>
      <c r="B19" s="4">
        <v>103.0</v>
      </c>
      <c r="C19" s="4">
        <v>452.0</v>
      </c>
      <c r="D19" s="4">
        <v>39.0</v>
      </c>
      <c r="E19" s="1" t="s">
        <v>161</v>
      </c>
      <c r="I19">
        <f>33+9+21</f>
        <v>63</v>
      </c>
      <c r="L19" s="4">
        <v>19.0</v>
      </c>
      <c r="M19" s="4">
        <v>16.0</v>
      </c>
      <c r="N19" s="4">
        <v>0.0</v>
      </c>
      <c r="O19" s="1" t="s">
        <v>63</v>
      </c>
    </row>
    <row r="20">
      <c r="B20" s="4">
        <v>334.0</v>
      </c>
      <c r="C20" s="4">
        <v>77.0</v>
      </c>
      <c r="D20" s="4">
        <v>19.0</v>
      </c>
      <c r="E20" s="1" t="s">
        <v>162</v>
      </c>
      <c r="I20">
        <f>22+8+19</f>
        <v>49</v>
      </c>
      <c r="L20" s="4">
        <v>78.0</v>
      </c>
      <c r="M20" s="4">
        <v>0.0</v>
      </c>
      <c r="N20" s="4">
        <v>37.0</v>
      </c>
      <c r="O20" s="1" t="s">
        <v>66</v>
      </c>
    </row>
    <row r="21">
      <c r="B21" s="4">
        <v>206.0</v>
      </c>
      <c r="C21" s="4">
        <v>430.0</v>
      </c>
      <c r="D21" s="4">
        <v>20.0</v>
      </c>
      <c r="E21" s="1" t="s">
        <v>163</v>
      </c>
      <c r="I21">
        <f>33+8</f>
        <v>41</v>
      </c>
      <c r="L21" s="4">
        <v>139.0</v>
      </c>
      <c r="M21" s="4">
        <v>92.0</v>
      </c>
      <c r="N21" s="4">
        <v>83.0</v>
      </c>
      <c r="O21" s="1" t="s">
        <v>68</v>
      </c>
    </row>
    <row r="22">
      <c r="B22" s="4">
        <v>129.0</v>
      </c>
      <c r="C22" s="4">
        <v>113.0</v>
      </c>
      <c r="D22" s="4">
        <v>16.0</v>
      </c>
      <c r="E22" s="1" t="s">
        <v>181</v>
      </c>
      <c r="L22" s="4">
        <v>37.0</v>
      </c>
      <c r="M22" s="4">
        <v>0.0</v>
      </c>
      <c r="N22" s="4">
        <v>30.0</v>
      </c>
      <c r="O22" s="1" t="s">
        <v>70</v>
      </c>
    </row>
    <row r="23">
      <c r="B23" s="4">
        <v>99.0</v>
      </c>
      <c r="C23" s="4">
        <v>417.0</v>
      </c>
      <c r="D23" s="4">
        <v>37.0</v>
      </c>
      <c r="E23" s="1" t="s">
        <v>183</v>
      </c>
      <c r="L23" s="4">
        <v>108.0</v>
      </c>
      <c r="M23" s="4">
        <v>180.0</v>
      </c>
      <c r="N23" s="4">
        <v>64.0</v>
      </c>
      <c r="O23" s="1" t="s">
        <v>73</v>
      </c>
    </row>
    <row r="24">
      <c r="B24" s="4">
        <v>502.0</v>
      </c>
      <c r="C24" s="4">
        <v>64.0</v>
      </c>
      <c r="D24" s="4">
        <v>33.0</v>
      </c>
      <c r="E24" s="1" t="s">
        <v>165</v>
      </c>
      <c r="H24">
        <f>112+138</f>
        <v>250</v>
      </c>
      <c r="L24" s="4">
        <v>28.0</v>
      </c>
      <c r="M24" s="4">
        <v>0.0</v>
      </c>
      <c r="N24" s="4">
        <v>3.0</v>
      </c>
      <c r="O24" s="1" t="s">
        <v>77</v>
      </c>
    </row>
    <row r="25">
      <c r="B25" s="3">
        <v>112.0</v>
      </c>
      <c r="C25" s="3">
        <v>138.0</v>
      </c>
      <c r="D25" s="3">
        <v>949.0</v>
      </c>
      <c r="E25" s="3" t="s">
        <v>132</v>
      </c>
      <c r="H25" s="4">
        <v>375.0</v>
      </c>
      <c r="I25" s="4">
        <v>725.0</v>
      </c>
      <c r="J25" s="4">
        <v>109.0</v>
      </c>
      <c r="K25" s="1" t="s">
        <v>132</v>
      </c>
      <c r="L25" s="4">
        <v>119.0</v>
      </c>
      <c r="M25" s="4">
        <v>153.0</v>
      </c>
      <c r="N25" s="4">
        <v>8.0</v>
      </c>
      <c r="O25" s="1" t="s">
        <v>78</v>
      </c>
    </row>
    <row r="26">
      <c r="A26" s="3" t="s">
        <v>18</v>
      </c>
      <c r="L26" s="4">
        <v>100.0</v>
      </c>
      <c r="M26" s="4">
        <v>0.0</v>
      </c>
      <c r="N26" s="4">
        <v>1.0</v>
      </c>
      <c r="O26" s="1" t="s">
        <v>81</v>
      </c>
    </row>
    <row r="27">
      <c r="L27" s="4">
        <v>198.0</v>
      </c>
      <c r="M27" s="4">
        <v>616.0</v>
      </c>
      <c r="N27" s="4">
        <v>24.0</v>
      </c>
      <c r="O27" s="1" t="s">
        <v>85</v>
      </c>
    </row>
    <row r="28">
      <c r="A28" s="3" t="s">
        <v>80</v>
      </c>
      <c r="B28" s="4">
        <v>183.0</v>
      </c>
      <c r="C28" s="4">
        <v>148.0</v>
      </c>
      <c r="D28" s="4">
        <v>30.0</v>
      </c>
      <c r="E28" s="1" t="s">
        <v>187</v>
      </c>
      <c r="G28" s="3" t="s">
        <v>195</v>
      </c>
      <c r="H28" s="3" t="s">
        <v>199</v>
      </c>
      <c r="L28" s="4">
        <v>22.0</v>
      </c>
      <c r="M28" s="4">
        <v>0.0</v>
      </c>
      <c r="N28" s="4">
        <v>3.0</v>
      </c>
      <c r="O28" s="1" t="s">
        <v>89</v>
      </c>
    </row>
    <row r="29">
      <c r="B29" s="4">
        <v>219.0</v>
      </c>
      <c r="C29" s="4">
        <v>284.0</v>
      </c>
      <c r="D29" s="4">
        <v>30.0</v>
      </c>
      <c r="E29" s="1" t="s">
        <v>169</v>
      </c>
      <c r="G29" s="3" t="s">
        <v>191</v>
      </c>
      <c r="H29" s="3" t="s">
        <v>200</v>
      </c>
      <c r="L29" s="4">
        <v>99.0</v>
      </c>
      <c r="M29" s="4">
        <v>81.0</v>
      </c>
      <c r="N29" s="4">
        <v>6.0</v>
      </c>
      <c r="O29" s="1" t="s">
        <v>93</v>
      </c>
    </row>
    <row r="30">
      <c r="A30" s="3" t="s">
        <v>18</v>
      </c>
      <c r="G30" s="3" t="s">
        <v>193</v>
      </c>
      <c r="H30" s="3" t="s">
        <v>201</v>
      </c>
      <c r="I30" s="3"/>
      <c r="L30" s="4">
        <v>56.0</v>
      </c>
      <c r="M30" s="4">
        <v>0.0</v>
      </c>
      <c r="N30" s="4">
        <v>4.0</v>
      </c>
      <c r="O30" s="1" t="s">
        <v>96</v>
      </c>
    </row>
    <row r="31">
      <c r="L31" s="4">
        <v>139.0</v>
      </c>
      <c r="M31" s="4">
        <v>79.0</v>
      </c>
      <c r="N31" s="4">
        <v>14.0</v>
      </c>
      <c r="O31" s="1" t="s">
        <v>100</v>
      </c>
    </row>
    <row r="32">
      <c r="A32" s="3" t="s">
        <v>202</v>
      </c>
      <c r="L32" s="4">
        <v>86.0</v>
      </c>
      <c r="M32" s="4">
        <v>52.0</v>
      </c>
      <c r="N32" s="4">
        <v>2.0</v>
      </c>
      <c r="O32" s="1" t="s">
        <v>105</v>
      </c>
    </row>
    <row r="33">
      <c r="A33" s="3" t="s">
        <v>203</v>
      </c>
      <c r="L33" s="4">
        <v>41.0</v>
      </c>
      <c r="M33" s="4">
        <v>0.0</v>
      </c>
      <c r="N33" s="4">
        <v>36.0</v>
      </c>
      <c r="O33" s="1" t="s">
        <v>109</v>
      </c>
    </row>
    <row r="34">
      <c r="L34" s="4">
        <v>733.0</v>
      </c>
      <c r="M34" s="4">
        <v>403.0</v>
      </c>
      <c r="N34" s="4">
        <v>283.0</v>
      </c>
      <c r="O34" s="1" t="s">
        <v>116</v>
      </c>
    </row>
    <row r="35">
      <c r="A35" s="3" t="s">
        <v>204</v>
      </c>
      <c r="L35" s="4">
        <v>277.0</v>
      </c>
      <c r="M35" s="4">
        <v>325.0</v>
      </c>
      <c r="N35" s="4">
        <v>987.0</v>
      </c>
      <c r="O35" s="1" t="s">
        <v>117</v>
      </c>
    </row>
    <row r="36">
      <c r="L36" s="4">
        <v>246.0</v>
      </c>
      <c r="M36" s="4">
        <v>0.0</v>
      </c>
      <c r="N36" s="4">
        <v>626.0</v>
      </c>
      <c r="O36" s="1" t="s">
        <v>121</v>
      </c>
    </row>
    <row r="38">
      <c r="A38" s="3" t="s">
        <v>205</v>
      </c>
      <c r="B38" s="3" t="s">
        <v>206</v>
      </c>
    </row>
    <row r="39">
      <c r="B39" s="3">
        <v>28.0</v>
      </c>
      <c r="C39" s="3">
        <v>140.0</v>
      </c>
      <c r="D39" s="3">
        <v>155.0</v>
      </c>
      <c r="E39" s="3" t="s">
        <v>163</v>
      </c>
    </row>
    <row r="40">
      <c r="B40" s="3">
        <v>502.0</v>
      </c>
      <c r="C40" s="3">
        <v>64.0</v>
      </c>
      <c r="D40" s="3">
        <v>33.0</v>
      </c>
      <c r="E40" s="3" t="s">
        <v>165</v>
      </c>
    </row>
    <row r="41">
      <c r="B41">
        <f t="shared" ref="B41:C41" si="1">SUM(B39,B40)</f>
        <v>530</v>
      </c>
      <c r="C41">
        <f t="shared" si="1"/>
        <v>204</v>
      </c>
      <c r="E41">
        <f>SUM(B41,C41)</f>
        <v>734</v>
      </c>
      <c r="L41" s="4">
        <v>555.0</v>
      </c>
      <c r="M41" s="4">
        <v>201.0</v>
      </c>
      <c r="N41" s="4">
        <v>201.0</v>
      </c>
      <c r="O41" s="1" t="s">
        <v>127</v>
      </c>
    </row>
    <row r="42">
      <c r="A42" s="3" t="s">
        <v>207</v>
      </c>
      <c r="B42" s="3" t="s">
        <v>206</v>
      </c>
      <c r="L42" s="4">
        <v>45.0</v>
      </c>
      <c r="M42" s="4">
        <v>0.0</v>
      </c>
      <c r="N42" s="4">
        <v>310.0</v>
      </c>
      <c r="O42" s="1" t="s">
        <v>128</v>
      </c>
    </row>
    <row r="43">
      <c r="B43" s="3">
        <v>93.0</v>
      </c>
      <c r="C43" s="3">
        <v>185.0</v>
      </c>
      <c r="D43" s="3">
        <v>225.0</v>
      </c>
      <c r="E43" s="3" t="s">
        <v>163</v>
      </c>
      <c r="L43" s="4">
        <v>226.0</v>
      </c>
      <c r="M43" s="4">
        <v>406.0</v>
      </c>
      <c r="N43" s="4">
        <v>19.0</v>
      </c>
      <c r="O43" s="1" t="s">
        <v>129</v>
      </c>
    </row>
    <row r="44">
      <c r="B44" s="3">
        <v>103.0</v>
      </c>
      <c r="C44" s="3">
        <v>452.0</v>
      </c>
      <c r="D44" s="3">
        <v>39.0</v>
      </c>
      <c r="E44" s="3" t="s">
        <v>161</v>
      </c>
      <c r="L44" s="4">
        <v>309.0</v>
      </c>
      <c r="M44" s="4">
        <v>0.0</v>
      </c>
      <c r="N44" s="4">
        <v>118.0</v>
      </c>
      <c r="O44" s="1" t="s">
        <v>130</v>
      </c>
    </row>
    <row r="45">
      <c r="B45">
        <f>SUM(B32,B44)</f>
        <v>103</v>
      </c>
      <c r="C45">
        <f>SUM(C43,C44)</f>
        <v>637</v>
      </c>
      <c r="E45">
        <f>SUM(B45,C45)</f>
        <v>740</v>
      </c>
      <c r="L45" s="4">
        <v>709.0</v>
      </c>
      <c r="M45" s="4">
        <v>384.0</v>
      </c>
      <c r="N45" s="4">
        <v>407.0</v>
      </c>
      <c r="O45" s="1" t="s">
        <v>131</v>
      </c>
    </row>
    <row r="48">
      <c r="A48" s="3" t="s">
        <v>208</v>
      </c>
      <c r="B48" s="3" t="s">
        <v>193</v>
      </c>
      <c r="C48" s="3" t="s">
        <v>209</v>
      </c>
      <c r="E48" s="3">
        <v>50.0</v>
      </c>
      <c r="L48" s="4">
        <v>181.0</v>
      </c>
      <c r="M48" s="4">
        <v>27.0</v>
      </c>
      <c r="N48" s="4">
        <v>36.0</v>
      </c>
      <c r="O48" s="1" t="s">
        <v>134</v>
      </c>
    </row>
    <row r="49">
      <c r="C49" s="3" t="s">
        <v>210</v>
      </c>
      <c r="E49" s="3">
        <v>67.0</v>
      </c>
      <c r="L49" s="4">
        <v>90.0</v>
      </c>
      <c r="M49" s="4">
        <v>65.0</v>
      </c>
      <c r="N49" s="4">
        <v>8.0</v>
      </c>
      <c r="O49" s="1" t="s">
        <v>135</v>
      </c>
    </row>
    <row r="50">
      <c r="B50" s="3" t="s">
        <v>195</v>
      </c>
      <c r="C50" s="3" t="s">
        <v>211</v>
      </c>
      <c r="E50" s="3">
        <v>49.0</v>
      </c>
      <c r="L50" s="4">
        <v>51.0</v>
      </c>
      <c r="M50" s="4">
        <v>0.0</v>
      </c>
      <c r="N50" s="4">
        <v>44.0</v>
      </c>
      <c r="O50" s="1" t="s">
        <v>136</v>
      </c>
    </row>
    <row r="51">
      <c r="L51" s="4">
        <v>142.0</v>
      </c>
      <c r="M51" s="4">
        <v>179.0</v>
      </c>
      <c r="N51" s="4">
        <v>6.0</v>
      </c>
      <c r="O51" s="1" t="s">
        <v>137</v>
      </c>
    </row>
    <row r="52">
      <c r="L52" s="4">
        <v>73.0</v>
      </c>
      <c r="M52" s="4">
        <v>0.0</v>
      </c>
      <c r="N52" s="4">
        <v>46.0</v>
      </c>
      <c r="O52" s="1" t="s">
        <v>138</v>
      </c>
    </row>
    <row r="53">
      <c r="L53" s="4">
        <v>116.0</v>
      </c>
      <c r="M53" s="4">
        <v>0.0</v>
      </c>
      <c r="N53" s="4">
        <v>11.0</v>
      </c>
      <c r="O53" s="1" t="s">
        <v>139</v>
      </c>
    </row>
    <row r="54">
      <c r="L54" s="4">
        <v>285.0</v>
      </c>
      <c r="M54" s="4">
        <v>0.0</v>
      </c>
      <c r="N54" s="4">
        <v>51.0</v>
      </c>
      <c r="O54" s="1" t="s">
        <v>140</v>
      </c>
    </row>
    <row r="62">
      <c r="L62" s="4">
        <v>106.0</v>
      </c>
      <c r="M62" s="4">
        <v>0.0</v>
      </c>
      <c r="N62" s="4">
        <v>14.0</v>
      </c>
      <c r="O62" s="1" t="s">
        <v>141</v>
      </c>
    </row>
    <row r="63">
      <c r="L63" s="4">
        <v>448.0</v>
      </c>
      <c r="M63" s="4">
        <v>195.0</v>
      </c>
      <c r="N63" s="4">
        <v>39.0</v>
      </c>
      <c r="O63" s="1" t="s">
        <v>142</v>
      </c>
    </row>
    <row r="64">
      <c r="L64" s="4">
        <v>96.0</v>
      </c>
      <c r="M64" s="4">
        <v>134.0</v>
      </c>
      <c r="N64" s="4">
        <v>61.0</v>
      </c>
      <c r="O64" s="1" t="s">
        <v>144</v>
      </c>
    </row>
    <row r="65">
      <c r="L65" s="4">
        <v>50.0</v>
      </c>
      <c r="M65" s="4">
        <v>0.0</v>
      </c>
      <c r="N65" s="4">
        <v>29.0</v>
      </c>
      <c r="O65" s="1" t="s">
        <v>145</v>
      </c>
    </row>
    <row r="66">
      <c r="L66" s="4">
        <v>118.0</v>
      </c>
      <c r="M66" s="4">
        <v>0.0</v>
      </c>
      <c r="N66" s="4">
        <v>59.0</v>
      </c>
      <c r="O66" s="1" t="s">
        <v>149</v>
      </c>
    </row>
    <row r="69">
      <c r="L69" s="4">
        <v>24.0</v>
      </c>
      <c r="M69" s="4">
        <v>0.0</v>
      </c>
      <c r="N69" s="4">
        <v>0.0</v>
      </c>
      <c r="O69" s="1" t="s">
        <v>152</v>
      </c>
    </row>
    <row r="70">
      <c r="L70" s="4">
        <v>155.0</v>
      </c>
      <c r="M70" s="4">
        <v>137.0</v>
      </c>
      <c r="N70" s="4">
        <v>0.0</v>
      </c>
      <c r="O70" s="1" t="s">
        <v>153</v>
      </c>
    </row>
    <row r="78">
      <c r="L78" s="4">
        <v>33.0</v>
      </c>
      <c r="M78" s="4">
        <v>0.0</v>
      </c>
      <c r="N78" s="4">
        <v>0.0</v>
      </c>
      <c r="O78" s="1" t="s">
        <v>154</v>
      </c>
    </row>
    <row r="79">
      <c r="L79" s="4">
        <v>21.0</v>
      </c>
      <c r="M79" s="4">
        <v>119.0</v>
      </c>
      <c r="N79" s="4">
        <v>1.0</v>
      </c>
      <c r="O79" s="1" t="s">
        <v>155</v>
      </c>
    </row>
    <row r="80">
      <c r="L80" s="4">
        <v>147.0</v>
      </c>
      <c r="M80" s="4">
        <v>418.0</v>
      </c>
      <c r="N80" s="4">
        <v>11.0</v>
      </c>
      <c r="O80" s="1" t="s">
        <v>156</v>
      </c>
    </row>
    <row r="83">
      <c r="L83" s="4">
        <v>19.0</v>
      </c>
      <c r="M83" s="4">
        <v>0.0</v>
      </c>
      <c r="N83" s="4">
        <v>0.0</v>
      </c>
      <c r="O83" s="1" t="s">
        <v>157</v>
      </c>
    </row>
    <row r="84">
      <c r="L84" s="4">
        <v>19.0</v>
      </c>
      <c r="M84" s="4">
        <v>37.0</v>
      </c>
      <c r="N84" s="4">
        <v>0.0</v>
      </c>
      <c r="O84" s="1" t="s">
        <v>158</v>
      </c>
    </row>
    <row r="85">
      <c r="L85" s="4">
        <v>84.0</v>
      </c>
      <c r="M85" s="4">
        <v>0.0</v>
      </c>
      <c r="N85" s="4">
        <v>1.0</v>
      </c>
      <c r="O85" s="1" t="s">
        <v>159</v>
      </c>
    </row>
    <row r="86">
      <c r="L86" s="4">
        <v>193.0</v>
      </c>
      <c r="M86" s="4">
        <v>182.0</v>
      </c>
      <c r="N86" s="4">
        <v>12.0</v>
      </c>
      <c r="O86" s="1" t="s">
        <v>160</v>
      </c>
    </row>
    <row r="92">
      <c r="L92" s="4">
        <v>12.0</v>
      </c>
      <c r="M92" s="4">
        <v>0.0</v>
      </c>
      <c r="N92" s="4">
        <v>3.0</v>
      </c>
      <c r="O92" s="1" t="s">
        <v>166</v>
      </c>
    </row>
    <row r="93">
      <c r="L93" s="4">
        <v>93.0</v>
      </c>
      <c r="M93" s="4">
        <v>88.0</v>
      </c>
      <c r="N93" s="4">
        <v>0.0</v>
      </c>
      <c r="O93" s="1" t="s">
        <v>167</v>
      </c>
    </row>
    <row r="96">
      <c r="L96" s="4">
        <v>25.0</v>
      </c>
      <c r="M96" s="4">
        <v>0.0</v>
      </c>
      <c r="N96" s="4">
        <v>5.0</v>
      </c>
      <c r="O96" s="1" t="s">
        <v>170</v>
      </c>
    </row>
    <row r="97">
      <c r="L97" s="4">
        <v>106.0</v>
      </c>
      <c r="M97" s="4">
        <v>80.0</v>
      </c>
      <c r="N97" s="4">
        <v>28.0</v>
      </c>
      <c r="O97" s="1" t="s">
        <v>171</v>
      </c>
    </row>
    <row r="98">
      <c r="L98" s="4">
        <v>53.0</v>
      </c>
      <c r="M98" s="4">
        <v>0.0</v>
      </c>
      <c r="N98" s="4">
        <v>14.0</v>
      </c>
      <c r="O98" s="1" t="s">
        <v>172</v>
      </c>
    </row>
    <row r="99">
      <c r="L99" s="4">
        <v>126.0</v>
      </c>
      <c r="M99" s="4">
        <v>57.0</v>
      </c>
      <c r="N99" s="4">
        <v>35.0</v>
      </c>
      <c r="O99" s="1" t="s">
        <v>173</v>
      </c>
    </row>
    <row r="100">
      <c r="L100" s="4">
        <v>171.0</v>
      </c>
      <c r="M100" s="4">
        <v>75.0</v>
      </c>
      <c r="N100" s="4">
        <v>8.0</v>
      </c>
      <c r="O100" s="1" t="s">
        <v>174</v>
      </c>
    </row>
    <row r="101">
      <c r="L101" s="4">
        <v>25.0</v>
      </c>
      <c r="M101" s="4">
        <v>251.0</v>
      </c>
      <c r="N101" s="4">
        <v>10.0</v>
      </c>
      <c r="O101" s="1" t="s">
        <v>175</v>
      </c>
    </row>
    <row r="102">
      <c r="L102" s="4">
        <v>35.0</v>
      </c>
      <c r="M102" s="4">
        <v>0.0</v>
      </c>
      <c r="N102" s="4">
        <v>3.0</v>
      </c>
      <c r="O102" s="1" t="s">
        <v>176</v>
      </c>
    </row>
    <row r="103">
      <c r="L103" s="4">
        <v>169.0</v>
      </c>
      <c r="M103" s="4">
        <v>214.0</v>
      </c>
      <c r="N103" s="4">
        <v>9.0</v>
      </c>
      <c r="O103" s="1" t="s">
        <v>177</v>
      </c>
    </row>
    <row r="104">
      <c r="L104" s="4">
        <v>18.0</v>
      </c>
      <c r="M104" s="4">
        <v>37.0</v>
      </c>
      <c r="N104" s="4">
        <v>3.0</v>
      </c>
      <c r="O104" s="1" t="s">
        <v>178</v>
      </c>
    </row>
    <row r="105">
      <c r="L105" s="4">
        <v>117.0</v>
      </c>
      <c r="M105" s="4">
        <v>0.0</v>
      </c>
      <c r="N105" s="4">
        <v>13.0</v>
      </c>
      <c r="O105" s="1" t="s">
        <v>179</v>
      </c>
    </row>
    <row r="106">
      <c r="L106" s="4">
        <v>2.0</v>
      </c>
      <c r="M106" s="4">
        <v>0.0</v>
      </c>
      <c r="N106" s="4">
        <v>1.0</v>
      </c>
      <c r="O106" s="1" t="s">
        <v>180</v>
      </c>
    </row>
    <row r="110">
      <c r="L110" s="4">
        <v>20.0</v>
      </c>
      <c r="M110" s="4">
        <v>0.0</v>
      </c>
      <c r="N110" s="4">
        <v>0.0</v>
      </c>
      <c r="O110" s="1" t="s">
        <v>184</v>
      </c>
    </row>
    <row r="111">
      <c r="L111" s="4">
        <v>20.0</v>
      </c>
      <c r="M111" s="4">
        <v>18.0</v>
      </c>
      <c r="N111" s="4">
        <v>0.0</v>
      </c>
      <c r="O111" s="1" t="s">
        <v>185</v>
      </c>
    </row>
    <row r="114">
      <c r="L114" s="4">
        <v>18481.0</v>
      </c>
      <c r="M114" s="4">
        <v>16737.0</v>
      </c>
      <c r="N114" s="4">
        <v>7001.0</v>
      </c>
      <c r="O114" s="1" t="s">
        <v>188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L1" s="1" t="s">
        <v>0</v>
      </c>
      <c r="M1" s="1" t="s">
        <v>1</v>
      </c>
      <c r="N1" s="1" t="s">
        <v>2</v>
      </c>
      <c r="O1" s="2"/>
      <c r="P1" s="2"/>
    </row>
    <row r="2">
      <c r="A2" s="3" t="s">
        <v>3</v>
      </c>
      <c r="B2" s="3">
        <v>412.0</v>
      </c>
      <c r="C2" s="3">
        <v>404.0</v>
      </c>
      <c r="D2" s="3">
        <v>270.0</v>
      </c>
      <c r="E2" s="1" t="s">
        <v>212</v>
      </c>
      <c r="H2" s="4">
        <v>437.0</v>
      </c>
      <c r="I2" s="4">
        <v>462.0</v>
      </c>
      <c r="J2" s="4">
        <v>186.0</v>
      </c>
      <c r="K2" s="1" t="s">
        <v>212</v>
      </c>
      <c r="L2" s="4">
        <v>16.0</v>
      </c>
      <c r="M2" s="4">
        <v>0.0</v>
      </c>
      <c r="N2" s="4">
        <v>2.0</v>
      </c>
      <c r="O2" s="1" t="s">
        <v>213</v>
      </c>
      <c r="P2" s="2"/>
    </row>
    <row r="3">
      <c r="B3" s="4">
        <v>128.0</v>
      </c>
      <c r="C3" s="4">
        <v>48.0</v>
      </c>
      <c r="D3" s="4">
        <v>8.0</v>
      </c>
      <c r="E3" s="1" t="s">
        <v>214</v>
      </c>
      <c r="L3" s="4">
        <v>19.0</v>
      </c>
      <c r="M3" s="4">
        <v>19.0</v>
      </c>
      <c r="N3" s="4">
        <v>0.0</v>
      </c>
      <c r="O3" s="1" t="s">
        <v>215</v>
      </c>
      <c r="P3" s="2"/>
    </row>
    <row r="4">
      <c r="A4" s="3" t="s">
        <v>18</v>
      </c>
      <c r="B4">
        <f t="shared" ref="B4:C4" si="1">SUM(B2:B3)</f>
        <v>540</v>
      </c>
      <c r="C4">
        <f t="shared" si="1"/>
        <v>452</v>
      </c>
      <c r="E4">
        <f>SUM(B4, C4)</f>
        <v>992</v>
      </c>
      <c r="P4" s="2"/>
    </row>
    <row r="5">
      <c r="P5" s="2"/>
    </row>
    <row r="6">
      <c r="P6" s="2"/>
    </row>
    <row r="7">
      <c r="A7" s="3" t="s">
        <v>20</v>
      </c>
      <c r="B7" s="4">
        <v>65.0</v>
      </c>
      <c r="C7" s="4">
        <v>0.0</v>
      </c>
      <c r="D7" s="4">
        <v>23.0</v>
      </c>
      <c r="E7" s="1" t="s">
        <v>216</v>
      </c>
      <c r="P7" s="2"/>
    </row>
    <row r="8">
      <c r="B8" s="4">
        <v>64.0</v>
      </c>
      <c r="C8" s="4">
        <v>0.0</v>
      </c>
      <c r="D8" s="4">
        <v>12.0</v>
      </c>
      <c r="E8" s="1" t="s">
        <v>217</v>
      </c>
      <c r="L8" s="4">
        <v>18.0</v>
      </c>
      <c r="M8" s="4">
        <v>0.0</v>
      </c>
      <c r="N8" s="4">
        <v>0.0</v>
      </c>
      <c r="O8" s="1" t="s">
        <v>218</v>
      </c>
      <c r="P8" s="2"/>
    </row>
    <row r="9">
      <c r="B9" s="3">
        <v>126.0</v>
      </c>
      <c r="C9" s="4">
        <v>0.0</v>
      </c>
      <c r="D9" s="3">
        <v>761.0</v>
      </c>
      <c r="E9" s="3" t="s">
        <v>219</v>
      </c>
      <c r="L9" s="4">
        <v>32.0</v>
      </c>
      <c r="M9" s="4">
        <v>19.0</v>
      </c>
      <c r="N9" s="4">
        <v>75.0</v>
      </c>
      <c r="O9" s="1" t="s">
        <v>220</v>
      </c>
      <c r="P9" s="2"/>
    </row>
    <row r="10">
      <c r="A10" s="3" t="s">
        <v>18</v>
      </c>
      <c r="B10">
        <f>SUM(B7:B9)</f>
        <v>255</v>
      </c>
      <c r="E10">
        <f>SUM(B10, C10)</f>
        <v>255</v>
      </c>
      <c r="L10" s="4">
        <v>17.0</v>
      </c>
      <c r="M10" s="4">
        <v>41.0</v>
      </c>
      <c r="N10" s="4">
        <v>346.0</v>
      </c>
      <c r="O10" s="1" t="s">
        <v>221</v>
      </c>
      <c r="P10" s="2"/>
    </row>
    <row r="11">
      <c r="P11" s="2"/>
    </row>
    <row r="12">
      <c r="P12" s="2"/>
    </row>
    <row r="13">
      <c r="A13" s="3" t="s">
        <v>42</v>
      </c>
      <c r="B13" s="4">
        <v>116.0</v>
      </c>
      <c r="C13" s="4">
        <v>0.0</v>
      </c>
      <c r="D13" s="4">
        <v>53.0</v>
      </c>
      <c r="E13" s="1" t="s">
        <v>222</v>
      </c>
      <c r="H13" s="3">
        <v>268.0</v>
      </c>
      <c r="I13" s="3">
        <v>126.0</v>
      </c>
      <c r="J13" s="3">
        <v>492.0</v>
      </c>
      <c r="K13" s="3" t="s">
        <v>219</v>
      </c>
      <c r="P13" s="2"/>
    </row>
    <row r="14">
      <c r="B14" s="4">
        <v>92.0</v>
      </c>
      <c r="C14" s="4">
        <v>0.0</v>
      </c>
      <c r="D14" s="4">
        <v>36.0</v>
      </c>
      <c r="E14" s="1" t="s">
        <v>223</v>
      </c>
      <c r="P14" s="2"/>
    </row>
    <row r="15">
      <c r="B15" s="3">
        <v>23.0</v>
      </c>
      <c r="C15" s="3">
        <v>0.0</v>
      </c>
      <c r="D15" s="3">
        <v>7.0</v>
      </c>
      <c r="E15" s="3" t="s">
        <v>224</v>
      </c>
      <c r="L15" s="4">
        <v>360.0</v>
      </c>
      <c r="M15" s="4">
        <v>384.0</v>
      </c>
      <c r="N15" s="4">
        <v>193.0</v>
      </c>
      <c r="O15" s="1" t="s">
        <v>225</v>
      </c>
      <c r="P15" s="2"/>
    </row>
    <row r="16">
      <c r="A16" s="3" t="s">
        <v>18</v>
      </c>
      <c r="B16">
        <f>SUM(B13:B15)</f>
        <v>231</v>
      </c>
      <c r="E16">
        <f>SUM(B16, C16)</f>
        <v>231</v>
      </c>
      <c r="L16" s="4">
        <v>168.0</v>
      </c>
      <c r="M16" s="4">
        <v>191.0</v>
      </c>
      <c r="N16" s="4">
        <v>1.0</v>
      </c>
      <c r="O16" s="1" t="s">
        <v>226</v>
      </c>
      <c r="P16" s="2"/>
    </row>
    <row r="17">
      <c r="L17" s="4">
        <v>180.0</v>
      </c>
      <c r="M17" s="4">
        <v>0.0</v>
      </c>
      <c r="N17" s="4">
        <v>63.0</v>
      </c>
      <c r="O17" s="1" t="s">
        <v>227</v>
      </c>
      <c r="P17" s="2"/>
    </row>
    <row r="18">
      <c r="P18" s="2"/>
    </row>
    <row r="19">
      <c r="A19" s="3" t="s">
        <v>54</v>
      </c>
      <c r="B19" s="4">
        <v>155.0</v>
      </c>
      <c r="C19" s="4">
        <v>175.0</v>
      </c>
      <c r="D19" s="4">
        <v>9.0</v>
      </c>
      <c r="E19" s="1" t="s">
        <v>228</v>
      </c>
      <c r="P19" s="2"/>
    </row>
    <row r="20">
      <c r="B20" s="4">
        <v>123.0</v>
      </c>
      <c r="C20" s="4">
        <v>50.0</v>
      </c>
      <c r="D20" s="4">
        <v>7.0</v>
      </c>
      <c r="E20" s="1" t="s">
        <v>229</v>
      </c>
      <c r="P20" s="2"/>
    </row>
    <row r="21">
      <c r="A21" s="3" t="s">
        <v>18</v>
      </c>
      <c r="B21">
        <f t="shared" ref="B21:C21" si="2">SUM(B19:B20)</f>
        <v>278</v>
      </c>
      <c r="C21">
        <f t="shared" si="2"/>
        <v>225</v>
      </c>
      <c r="E21">
        <f>SUM(B21, C20)</f>
        <v>328</v>
      </c>
      <c r="P21" s="2"/>
    </row>
    <row r="22">
      <c r="L22" s="4">
        <v>512.0</v>
      </c>
      <c r="M22" s="4">
        <v>541.0</v>
      </c>
      <c r="N22" s="4">
        <v>198.0</v>
      </c>
      <c r="O22" s="1" t="s">
        <v>232</v>
      </c>
      <c r="P22" s="2"/>
    </row>
    <row r="23">
      <c r="L23" s="4">
        <v>90.0</v>
      </c>
      <c r="M23" s="4">
        <v>6.0</v>
      </c>
      <c r="N23" s="4">
        <v>14.0</v>
      </c>
      <c r="O23" s="1" t="s">
        <v>234</v>
      </c>
      <c r="P23" s="2"/>
    </row>
    <row r="24">
      <c r="A24" s="3" t="s">
        <v>80</v>
      </c>
      <c r="B24" s="4">
        <v>132.0</v>
      </c>
      <c r="C24" s="4">
        <v>76.0</v>
      </c>
      <c r="D24" s="4">
        <v>25.0</v>
      </c>
      <c r="E24" s="1" t="s">
        <v>235</v>
      </c>
      <c r="L24" s="4">
        <v>386.0</v>
      </c>
      <c r="M24" s="4">
        <v>525.0</v>
      </c>
      <c r="N24" s="4">
        <v>235.0</v>
      </c>
      <c r="O24" s="1" t="s">
        <v>236</v>
      </c>
      <c r="P24" s="2"/>
    </row>
    <row r="25">
      <c r="B25" s="4">
        <v>104.0</v>
      </c>
      <c r="C25" s="4">
        <v>14.0</v>
      </c>
      <c r="D25" s="4">
        <v>134.0</v>
      </c>
      <c r="E25" s="1" t="s">
        <v>237</v>
      </c>
      <c r="L25" s="4">
        <v>279.0</v>
      </c>
      <c r="M25" s="4">
        <v>609.0</v>
      </c>
      <c r="N25" s="4">
        <v>33.0</v>
      </c>
      <c r="O25" s="1" t="s">
        <v>238</v>
      </c>
      <c r="P25" s="2"/>
    </row>
    <row r="26">
      <c r="B26" s="4">
        <v>17.0</v>
      </c>
      <c r="C26" s="4">
        <v>14.0</v>
      </c>
      <c r="D26" s="4">
        <v>378.0</v>
      </c>
      <c r="E26" s="1" t="s">
        <v>239</v>
      </c>
      <c r="L26" s="4">
        <v>100.0</v>
      </c>
      <c r="M26" s="4">
        <v>241.0</v>
      </c>
      <c r="N26" s="4">
        <v>11.0</v>
      </c>
      <c r="O26" s="1" t="s">
        <v>240</v>
      </c>
      <c r="P26" s="2"/>
    </row>
    <row r="27">
      <c r="B27" s="4">
        <v>3.0</v>
      </c>
      <c r="C27" s="4">
        <v>0.0</v>
      </c>
      <c r="D27" s="4">
        <v>1.0</v>
      </c>
      <c r="E27" s="1" t="s">
        <v>241</v>
      </c>
      <c r="L27" s="4">
        <v>171.0</v>
      </c>
      <c r="M27" s="4">
        <v>118.0</v>
      </c>
      <c r="N27" s="4">
        <v>0.0</v>
      </c>
      <c r="O27" s="1" t="s">
        <v>242</v>
      </c>
      <c r="P27" s="2"/>
    </row>
    <row r="28">
      <c r="B28" s="3">
        <v>104.0</v>
      </c>
      <c r="C28" s="3">
        <v>0.0</v>
      </c>
      <c r="D28" s="3">
        <v>2.0</v>
      </c>
      <c r="E28" s="3" t="s">
        <v>245</v>
      </c>
      <c r="L28" s="4">
        <v>47.0</v>
      </c>
      <c r="M28" s="4">
        <v>0.0</v>
      </c>
      <c r="N28" s="4">
        <v>22.0</v>
      </c>
      <c r="O28" s="1" t="s">
        <v>248</v>
      </c>
      <c r="P28" s="2"/>
    </row>
    <row r="29">
      <c r="A29" s="5" t="s">
        <v>18</v>
      </c>
      <c r="B29">
        <f t="shared" ref="B29:C29" si="3">SUM(B24:B28)</f>
        <v>360</v>
      </c>
      <c r="C29">
        <f t="shared" si="3"/>
        <v>104</v>
      </c>
      <c r="E29">
        <f>SUM(B29, C29)</f>
        <v>464</v>
      </c>
      <c r="L29" s="4">
        <v>126.0</v>
      </c>
      <c r="M29" s="4">
        <v>261.0</v>
      </c>
      <c r="N29" s="4">
        <v>15.0</v>
      </c>
      <c r="O29" s="1" t="s">
        <v>251</v>
      </c>
      <c r="P29" s="2"/>
    </row>
    <row r="30">
      <c r="L30" s="4">
        <v>27.0</v>
      </c>
      <c r="M30" s="4">
        <v>0.0</v>
      </c>
      <c r="N30" s="4">
        <v>3.0</v>
      </c>
      <c r="O30" s="1" t="s">
        <v>252</v>
      </c>
      <c r="P30" s="2"/>
    </row>
    <row r="31">
      <c r="A31" s="3" t="s">
        <v>255</v>
      </c>
      <c r="L31" s="4">
        <v>112.0</v>
      </c>
      <c r="M31" s="4">
        <v>102.0</v>
      </c>
      <c r="N31" s="4">
        <v>41.0</v>
      </c>
      <c r="O31" s="1" t="s">
        <v>256</v>
      </c>
      <c r="P31" s="2"/>
    </row>
    <row r="32">
      <c r="A32" s="3" t="s">
        <v>257</v>
      </c>
      <c r="L32" s="4">
        <v>129.0</v>
      </c>
      <c r="M32" s="4">
        <v>0.0</v>
      </c>
      <c r="N32" s="4">
        <v>6.0</v>
      </c>
      <c r="O32" s="1" t="s">
        <v>258</v>
      </c>
      <c r="P32" s="2"/>
    </row>
    <row r="33">
      <c r="A33" s="3" t="s">
        <v>259</v>
      </c>
      <c r="L33" s="4">
        <v>133.0</v>
      </c>
      <c r="M33" s="4">
        <v>112.0</v>
      </c>
      <c r="N33" s="4">
        <v>7.0</v>
      </c>
      <c r="O33" s="1" t="s">
        <v>260</v>
      </c>
      <c r="P33" s="2"/>
    </row>
    <row r="34">
      <c r="A34" s="3" t="s">
        <v>261</v>
      </c>
      <c r="L34" s="4">
        <v>108.0</v>
      </c>
      <c r="M34" s="4">
        <v>118.0</v>
      </c>
      <c r="N34" s="4">
        <v>7.0</v>
      </c>
      <c r="O34" s="1" t="s">
        <v>263</v>
      </c>
      <c r="P34" s="2"/>
    </row>
    <row r="35">
      <c r="B35" s="3" t="s">
        <v>265</v>
      </c>
      <c r="L35" s="4">
        <v>89.0</v>
      </c>
      <c r="M35" s="4">
        <v>0.0</v>
      </c>
      <c r="N35" s="4">
        <v>33.0</v>
      </c>
      <c r="O35" s="1" t="s">
        <v>266</v>
      </c>
      <c r="P35" s="2"/>
    </row>
    <row r="36">
      <c r="A36" s="3" t="s">
        <v>267</v>
      </c>
      <c r="L36" s="4">
        <v>418.0</v>
      </c>
      <c r="M36" s="4">
        <v>0.0</v>
      </c>
      <c r="N36" s="4">
        <v>51.0</v>
      </c>
      <c r="O36" s="1" t="s">
        <v>268</v>
      </c>
      <c r="P36" s="2"/>
    </row>
    <row r="37">
      <c r="A37" s="3" t="s">
        <v>269</v>
      </c>
      <c r="L37" s="4">
        <v>101.0</v>
      </c>
      <c r="M37" s="4">
        <v>46.0</v>
      </c>
      <c r="N37" s="4">
        <v>38.0</v>
      </c>
      <c r="O37" s="1" t="s">
        <v>270</v>
      </c>
      <c r="P37" s="2"/>
    </row>
    <row r="38">
      <c r="A38" s="3" t="s">
        <v>271</v>
      </c>
      <c r="L38" s="4">
        <v>76.0</v>
      </c>
      <c r="M38" s="4">
        <v>0.0</v>
      </c>
      <c r="N38" s="4">
        <v>1.0</v>
      </c>
      <c r="O38" s="1" t="s">
        <v>272</v>
      </c>
      <c r="P38" s="2"/>
    </row>
    <row r="39">
      <c r="L39" s="4">
        <v>66.0</v>
      </c>
      <c r="M39" s="4">
        <v>0.0</v>
      </c>
      <c r="N39" s="4">
        <v>1.0</v>
      </c>
      <c r="O39" s="1" t="s">
        <v>273</v>
      </c>
      <c r="P39" s="2"/>
    </row>
    <row r="40">
      <c r="A40" s="3" t="s">
        <v>274</v>
      </c>
      <c r="L40" s="4">
        <v>42.0</v>
      </c>
      <c r="M40" s="4">
        <v>0.0</v>
      </c>
      <c r="N40" s="4">
        <v>25.0</v>
      </c>
      <c r="O40" s="1" t="s">
        <v>275</v>
      </c>
      <c r="P40" s="2"/>
    </row>
    <row r="41">
      <c r="A41" s="3" t="s">
        <v>276</v>
      </c>
      <c r="L41" s="4">
        <v>115.0</v>
      </c>
      <c r="M41" s="4">
        <v>262.0</v>
      </c>
      <c r="N41" s="4">
        <v>39.0</v>
      </c>
      <c r="O41" s="1" t="s">
        <v>277</v>
      </c>
      <c r="P41" s="2"/>
    </row>
    <row r="42">
      <c r="A42" s="3" t="s">
        <v>278</v>
      </c>
      <c r="L42" s="4">
        <v>160.0</v>
      </c>
      <c r="M42" s="4">
        <v>83.0</v>
      </c>
      <c r="N42" s="4">
        <v>10.0</v>
      </c>
      <c r="O42" s="1" t="s">
        <v>279</v>
      </c>
      <c r="P42" s="2"/>
    </row>
    <row r="43">
      <c r="A43" s="3" t="s">
        <v>276</v>
      </c>
      <c r="L43" s="4">
        <v>14.0</v>
      </c>
      <c r="M43" s="4">
        <v>608.0</v>
      </c>
      <c r="N43" s="4">
        <v>3.0</v>
      </c>
      <c r="O43" s="1" t="s">
        <v>280</v>
      </c>
      <c r="P43" s="2"/>
    </row>
    <row r="44">
      <c r="A44" s="3" t="s">
        <v>281</v>
      </c>
      <c r="L44" s="4">
        <v>27.0</v>
      </c>
      <c r="M44" s="4">
        <v>289.0</v>
      </c>
      <c r="N44" s="4">
        <v>12.0</v>
      </c>
      <c r="O44" s="1" t="s">
        <v>282</v>
      </c>
      <c r="P44" s="2"/>
    </row>
    <row r="45">
      <c r="A45" s="3" t="s">
        <v>276</v>
      </c>
      <c r="L45" s="4">
        <v>30.0</v>
      </c>
      <c r="M45" s="4">
        <v>0.0</v>
      </c>
      <c r="N45" s="4">
        <v>3.0</v>
      </c>
      <c r="O45" s="1" t="s">
        <v>285</v>
      </c>
      <c r="P45" s="2"/>
    </row>
    <row r="46">
      <c r="A46" s="3" t="s">
        <v>286</v>
      </c>
      <c r="L46" s="4">
        <v>148.0</v>
      </c>
      <c r="M46" s="4">
        <v>197.0</v>
      </c>
      <c r="N46" s="4">
        <v>9.0</v>
      </c>
      <c r="O46" s="1" t="s">
        <v>287</v>
      </c>
      <c r="P46" s="2"/>
    </row>
    <row r="47">
      <c r="A47" s="3" t="s">
        <v>276</v>
      </c>
      <c r="L47" s="4">
        <v>18.0</v>
      </c>
      <c r="M47" s="4">
        <v>40.0</v>
      </c>
      <c r="N47" s="4">
        <v>3.0</v>
      </c>
      <c r="O47" s="1" t="s">
        <v>288</v>
      </c>
      <c r="P47" s="2"/>
    </row>
    <row r="48">
      <c r="A48" s="3"/>
      <c r="L48" s="4">
        <v>159.0</v>
      </c>
      <c r="M48" s="4">
        <v>0.0</v>
      </c>
      <c r="N48" s="4">
        <v>11.0</v>
      </c>
      <c r="O48" s="1" t="s">
        <v>289</v>
      </c>
      <c r="P48" s="2"/>
    </row>
    <row r="49">
      <c r="A49" s="3" t="s">
        <v>293</v>
      </c>
      <c r="L49" s="4">
        <v>3.0</v>
      </c>
      <c r="M49" s="4">
        <v>0.0</v>
      </c>
      <c r="N49" s="4">
        <v>1.0</v>
      </c>
      <c r="O49" s="1" t="s">
        <v>294</v>
      </c>
      <c r="P49" s="2"/>
    </row>
    <row r="50">
      <c r="L50" s="2"/>
      <c r="M50" s="2"/>
      <c r="N50" s="2"/>
      <c r="O50" s="2"/>
      <c r="P50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57"/>
    <col customWidth="1" min="2" max="2" width="85.86"/>
    <col customWidth="1" min="3" max="3" width="4.57"/>
    <col customWidth="1" min="5" max="5" width="13.86"/>
    <col customWidth="1" min="6" max="6" width="14.14"/>
    <col customWidth="1" min="7" max="7" width="14.29"/>
    <col customWidth="1" min="9" max="9" width="44.14"/>
  </cols>
  <sheetData>
    <row r="1">
      <c r="B1" s="3" t="s">
        <v>230</v>
      </c>
      <c r="C1" s="3"/>
      <c r="D1" s="6" t="s">
        <v>231</v>
      </c>
      <c r="E1" s="7" t="s">
        <v>233</v>
      </c>
    </row>
    <row r="2">
      <c r="D2" s="8"/>
      <c r="E2" s="6" t="s">
        <v>243</v>
      </c>
      <c r="F2" s="6" t="s">
        <v>244</v>
      </c>
      <c r="G2" s="6" t="s">
        <v>246</v>
      </c>
      <c r="H2" s="6" t="s">
        <v>247</v>
      </c>
    </row>
    <row r="3">
      <c r="A3" s="3" t="s">
        <v>249</v>
      </c>
      <c r="B3" s="3" t="s">
        <v>250</v>
      </c>
      <c r="C3" s="3"/>
      <c r="D3" s="6">
        <v>301.0</v>
      </c>
      <c r="E3" s="6">
        <f>2311+1775+1284+739</f>
        <v>6109</v>
      </c>
      <c r="F3" s="6">
        <f>2472+1149+1282+223</f>
        <v>5126</v>
      </c>
      <c r="G3" s="6">
        <v>734.0</v>
      </c>
      <c r="H3" s="6">
        <v>223.0</v>
      </c>
    </row>
    <row r="4">
      <c r="A4" s="3" t="s">
        <v>253</v>
      </c>
      <c r="B4" s="3" t="s">
        <v>254</v>
      </c>
      <c r="C4" s="3"/>
      <c r="D4" s="6">
        <v>238.0</v>
      </c>
      <c r="E4" s="6">
        <f>1374+389</f>
        <v>1763</v>
      </c>
      <c r="F4" s="6">
        <f>2266+261</f>
        <v>2527</v>
      </c>
      <c r="G4" s="6">
        <v>389.0</v>
      </c>
      <c r="H4" s="6">
        <v>261.0</v>
      </c>
    </row>
    <row r="5">
      <c r="A5" s="3" t="s">
        <v>262</v>
      </c>
      <c r="B5" s="3" t="s">
        <v>264</v>
      </c>
      <c r="C5" s="3"/>
      <c r="D5" s="6">
        <v>1883.0</v>
      </c>
      <c r="E5" s="6">
        <f>1223+933+546+1444+2582+992+1553+1312</f>
        <v>10585</v>
      </c>
      <c r="F5" s="6">
        <f>732+1118+1280+1727+2992+281+1081+1796</f>
        <v>11007</v>
      </c>
      <c r="G5" s="6">
        <v>1312.0</v>
      </c>
      <c r="H5" s="6">
        <v>732.0</v>
      </c>
    </row>
    <row r="6">
      <c r="A6" s="3" t="s">
        <v>283</v>
      </c>
      <c r="B6" s="3" t="s">
        <v>284</v>
      </c>
      <c r="C6" s="3"/>
      <c r="D6" s="6">
        <v>79.0</v>
      </c>
      <c r="E6" s="8">
        <f>1058+883+619+349+1761</f>
        <v>4670</v>
      </c>
      <c r="F6" s="8">
        <f>2034+1261+641+300+890</f>
        <v>5126</v>
      </c>
      <c r="G6" s="6">
        <v>1761.0</v>
      </c>
      <c r="H6" s="6">
        <v>890.0</v>
      </c>
      <c r="I6" s="6" t="s">
        <v>290</v>
      </c>
    </row>
    <row r="7">
      <c r="B7" s="3" t="s">
        <v>291</v>
      </c>
      <c r="C7" s="3"/>
      <c r="D7" s="6">
        <v>98.0</v>
      </c>
      <c r="E7" s="8"/>
      <c r="F7" s="8"/>
      <c r="G7" s="6">
        <v>394.0</v>
      </c>
      <c r="H7" s="8"/>
    </row>
    <row r="8">
      <c r="B8" s="3" t="s">
        <v>292</v>
      </c>
      <c r="D8" s="8">
        <f>20+284</f>
        <v>304</v>
      </c>
      <c r="E8" s="8">
        <f>1549+1494+409+793</f>
        <v>4245</v>
      </c>
      <c r="F8" s="8">
        <f>1780+1594+198+260</f>
        <v>3832</v>
      </c>
      <c r="G8" s="6">
        <v>793.0</v>
      </c>
      <c r="H8" s="6">
        <v>260.0</v>
      </c>
    </row>
    <row r="9">
      <c r="B9" s="3" t="s">
        <v>295</v>
      </c>
      <c r="C9" s="3"/>
      <c r="D9" s="6">
        <v>427.0</v>
      </c>
      <c r="E9" s="8">
        <f>1737+1263+911+667+1600+1244+315</f>
        <v>7737</v>
      </c>
      <c r="F9" s="8">
        <f>1080+1140+1287+127+1896+1271+166</f>
        <v>6967</v>
      </c>
      <c r="G9" s="6">
        <v>315.0</v>
      </c>
      <c r="H9" s="6">
        <v>166.0</v>
      </c>
    </row>
    <row r="10">
      <c r="B10" s="3" t="s">
        <v>296</v>
      </c>
      <c r="C10" s="3"/>
      <c r="D10" s="8"/>
      <c r="E10" s="6">
        <v>1516.0</v>
      </c>
      <c r="F10" s="6">
        <v>1332.0</v>
      </c>
      <c r="G10" s="6">
        <v>1274.0</v>
      </c>
      <c r="H10" s="6">
        <v>69.0</v>
      </c>
      <c r="I10" s="3" t="s">
        <v>297</v>
      </c>
    </row>
    <row r="11">
      <c r="B11" s="3" t="s">
        <v>298</v>
      </c>
      <c r="D11" s="8">
        <f t="shared" ref="D11:H11" si="1">SUM(D6:D10)</f>
        <v>908</v>
      </c>
      <c r="E11" s="8">
        <f t="shared" si="1"/>
        <v>18168</v>
      </c>
      <c r="F11" s="8">
        <f t="shared" si="1"/>
        <v>17257</v>
      </c>
      <c r="G11" s="8">
        <f t="shared" si="1"/>
        <v>4537</v>
      </c>
      <c r="H11" s="8">
        <f t="shared" si="1"/>
        <v>1385</v>
      </c>
    </row>
    <row r="12">
      <c r="A12" s="3" t="s">
        <v>299</v>
      </c>
      <c r="B12" s="3" t="s">
        <v>300</v>
      </c>
      <c r="D12" s="6">
        <v>186.0</v>
      </c>
      <c r="E12" s="6">
        <v>3152.0</v>
      </c>
      <c r="F12" s="6">
        <v>2788.0</v>
      </c>
      <c r="G12" s="6">
        <v>520.0</v>
      </c>
      <c r="H12" s="6">
        <v>222.0</v>
      </c>
    </row>
    <row r="13">
      <c r="A13" s="4" t="s">
        <v>298</v>
      </c>
      <c r="D13">
        <f t="shared" ref="D13:H13" si="2">SUM(D3:D12)-D11</f>
        <v>3516</v>
      </c>
      <c r="E13">
        <f t="shared" si="2"/>
        <v>39777</v>
      </c>
      <c r="F13">
        <f t="shared" si="2"/>
        <v>38705</v>
      </c>
      <c r="G13">
        <f t="shared" si="2"/>
        <v>7492</v>
      </c>
      <c r="H13">
        <f t="shared" si="2"/>
        <v>2823</v>
      </c>
    </row>
    <row r="15">
      <c r="A15" s="3" t="s">
        <v>315</v>
      </c>
      <c r="D15" s="3" t="s">
        <v>318</v>
      </c>
      <c r="E15" s="3">
        <f>658+1252</f>
        <v>1910</v>
      </c>
      <c r="F15" s="3">
        <f>1233+123</f>
        <v>1356</v>
      </c>
    </row>
    <row r="16">
      <c r="A16" s="3" t="s">
        <v>330</v>
      </c>
      <c r="D16" s="3" t="s">
        <v>318</v>
      </c>
      <c r="E16" s="3">
        <v>3444.0</v>
      </c>
      <c r="F16" s="3">
        <v>3438.0</v>
      </c>
    </row>
    <row r="17">
      <c r="A17" s="3"/>
      <c r="C17" s="3"/>
      <c r="G17" s="3">
        <v>423.0</v>
      </c>
      <c r="H17" s="3">
        <v>0.0</v>
      </c>
      <c r="I17" s="3" t="s">
        <v>333</v>
      </c>
    </row>
    <row r="18">
      <c r="G18" s="3">
        <v>401.0</v>
      </c>
      <c r="H18" s="3">
        <v>0.0</v>
      </c>
      <c r="I18" s="3" t="s">
        <v>335</v>
      </c>
    </row>
    <row r="19">
      <c r="G19" s="3">
        <v>119.0</v>
      </c>
      <c r="H19" s="3">
        <v>0.0</v>
      </c>
      <c r="I19" s="3" t="s">
        <v>337</v>
      </c>
    </row>
    <row r="20">
      <c r="G20" s="3">
        <v>450.0</v>
      </c>
      <c r="H20" s="3">
        <v>0.0</v>
      </c>
      <c r="I20" s="3" t="s">
        <v>339</v>
      </c>
    </row>
    <row r="21">
      <c r="G21">
        <f>SUM(G17:G19)</f>
        <v>943</v>
      </c>
      <c r="I21" s="3" t="s">
        <v>341</v>
      </c>
    </row>
  </sheetData>
  <mergeCells count="2">
    <mergeCell ref="E1:H1"/>
    <mergeCell ref="A13:C13"/>
  </mergeCells>
  <conditionalFormatting sqref="E1:F1">
    <cfRule type="notContainsBlanks" dxfId="0" priority="1">
      <formula>LEN(TRIM(E1))&gt;0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5" max="5" width="27.71"/>
  </cols>
  <sheetData>
    <row r="1">
      <c r="A1" s="3"/>
      <c r="B1" s="3" t="s">
        <v>0</v>
      </c>
      <c r="C1" s="3" t="s">
        <v>1</v>
      </c>
    </row>
    <row r="2">
      <c r="A2" s="3" t="s">
        <v>301</v>
      </c>
      <c r="B2" s="3">
        <v>2974.0</v>
      </c>
      <c r="C2" s="3">
        <v>3208.0</v>
      </c>
    </row>
    <row r="3">
      <c r="A3" s="3" t="s">
        <v>302</v>
      </c>
      <c r="B3" s="3">
        <v>1147.0</v>
      </c>
      <c r="C3" s="3">
        <v>289.0</v>
      </c>
    </row>
    <row r="4">
      <c r="A4" s="3" t="s">
        <v>303</v>
      </c>
      <c r="B4" s="3">
        <v>11209.0</v>
      </c>
      <c r="C4" s="3">
        <v>4720.0</v>
      </c>
    </row>
    <row r="5">
      <c r="A5" s="3" t="s">
        <v>304</v>
      </c>
      <c r="B5" s="3">
        <v>3485.0</v>
      </c>
      <c r="C5" s="3">
        <v>2385.0</v>
      </c>
    </row>
    <row r="7">
      <c r="A7" s="3" t="s">
        <v>305</v>
      </c>
      <c r="B7" s="3">
        <v>5834.0</v>
      </c>
      <c r="C7" s="3">
        <v>1780.0</v>
      </c>
    </row>
    <row r="8">
      <c r="A8" s="3" t="s">
        <v>306</v>
      </c>
      <c r="B8" s="3">
        <v>3260.0</v>
      </c>
      <c r="C8" s="3">
        <v>3804.0</v>
      </c>
    </row>
    <row r="9">
      <c r="A9" s="3" t="s">
        <v>307</v>
      </c>
      <c r="B9" s="3">
        <v>483.0</v>
      </c>
      <c r="C9" s="3">
        <v>1190.0</v>
      </c>
    </row>
    <row r="10">
      <c r="A10" s="3" t="s">
        <v>308</v>
      </c>
      <c r="B10" s="3">
        <v>668.0</v>
      </c>
    </row>
    <row r="11">
      <c r="A11" s="3" t="s">
        <v>309</v>
      </c>
      <c r="B11" s="3">
        <v>5167.0</v>
      </c>
      <c r="C11" s="3">
        <v>5811.0</v>
      </c>
    </row>
    <row r="12">
      <c r="F12" s="3" t="s">
        <v>0</v>
      </c>
      <c r="G12" s="3" t="s">
        <v>1</v>
      </c>
    </row>
    <row r="13">
      <c r="A13" s="3" t="s">
        <v>310</v>
      </c>
      <c r="B13" s="3">
        <v>5966.0</v>
      </c>
      <c r="C13" s="3">
        <v>9006.0</v>
      </c>
      <c r="E13" s="3" t="s">
        <v>311</v>
      </c>
      <c r="F13" s="3">
        <v>390.0</v>
      </c>
    </row>
    <row r="14">
      <c r="E14" s="3" t="s">
        <v>312</v>
      </c>
      <c r="F14" s="3">
        <v>911.0</v>
      </c>
      <c r="G14" s="3">
        <v>1984.0</v>
      </c>
    </row>
    <row r="15">
      <c r="A15" s="3" t="s">
        <v>313</v>
      </c>
      <c r="B15" s="3">
        <v>8917.0</v>
      </c>
      <c r="C15" s="3">
        <v>21376.0</v>
      </c>
      <c r="E15" s="3" t="s">
        <v>314</v>
      </c>
      <c r="F15" s="3">
        <v>843.0</v>
      </c>
    </row>
    <row r="16">
      <c r="E16" s="3" t="s">
        <v>316</v>
      </c>
      <c r="F16" s="3">
        <v>1543.0</v>
      </c>
      <c r="G16" s="3">
        <v>3854.0</v>
      </c>
    </row>
    <row r="17">
      <c r="A17" s="3" t="s">
        <v>317</v>
      </c>
      <c r="B17" s="3">
        <v>10027.0</v>
      </c>
      <c r="C17" s="3">
        <v>11948.0</v>
      </c>
      <c r="E17" s="3" t="s">
        <v>319</v>
      </c>
      <c r="F17" s="3">
        <v>806.0</v>
      </c>
    </row>
    <row r="18">
      <c r="E18" s="3" t="s">
        <v>320</v>
      </c>
      <c r="F18" s="3">
        <v>2805.0</v>
      </c>
      <c r="G18" s="3">
        <v>5218.0</v>
      </c>
    </row>
    <row r="19">
      <c r="A19" s="3" t="s">
        <v>321</v>
      </c>
      <c r="B19" s="3">
        <v>20232.0</v>
      </c>
      <c r="C19" s="3">
        <v>17045.0</v>
      </c>
      <c r="E19" s="3" t="s">
        <v>322</v>
      </c>
      <c r="F19" s="3">
        <v>2199.0</v>
      </c>
    </row>
    <row r="20">
      <c r="E20" s="3" t="s">
        <v>323</v>
      </c>
      <c r="F20" s="3">
        <v>3995.0</v>
      </c>
      <c r="G20" s="3">
        <v>7702.0</v>
      </c>
    </row>
    <row r="21">
      <c r="A21" s="3" t="s">
        <v>324</v>
      </c>
      <c r="B21" s="3">
        <v>17105.0</v>
      </c>
      <c r="C21" s="3">
        <v>21058.0</v>
      </c>
      <c r="E21" s="3" t="s">
        <v>325</v>
      </c>
      <c r="F21" s="3">
        <v>1498.0</v>
      </c>
    </row>
    <row r="22">
      <c r="E22" s="3" t="s">
        <v>326</v>
      </c>
      <c r="F22" s="3">
        <v>2118.0</v>
      </c>
      <c r="G22" s="3">
        <v>2857.0</v>
      </c>
    </row>
    <row r="23">
      <c r="A23" s="3" t="s">
        <v>327</v>
      </c>
      <c r="B23" s="3">
        <v>6785.0</v>
      </c>
      <c r="C23" s="3">
        <v>4778.0</v>
      </c>
      <c r="E23" s="3" t="s">
        <v>328</v>
      </c>
      <c r="F23" s="3">
        <v>472.0</v>
      </c>
    </row>
    <row r="24">
      <c r="E24" s="3" t="s">
        <v>329</v>
      </c>
      <c r="F24" s="3">
        <v>540.0</v>
      </c>
      <c r="G24" s="3">
        <v>534.0</v>
      </c>
    </row>
    <row r="25">
      <c r="A25" s="3" t="s">
        <v>331</v>
      </c>
      <c r="B25" s="3">
        <v>10996.0</v>
      </c>
      <c r="C25" s="3">
        <v>9959.0</v>
      </c>
      <c r="E25" s="3" t="s">
        <v>332</v>
      </c>
      <c r="F25" s="3">
        <v>2513.0</v>
      </c>
    </row>
    <row r="26">
      <c r="E26" s="3" t="s">
        <v>334</v>
      </c>
      <c r="F26" s="3">
        <v>1897.0</v>
      </c>
      <c r="G26" s="3">
        <v>3324.0</v>
      </c>
    </row>
    <row r="27">
      <c r="A27" s="3" t="s">
        <v>336</v>
      </c>
      <c r="B27" s="3">
        <v>13521.0</v>
      </c>
      <c r="C27" s="3">
        <v>7039.0</v>
      </c>
      <c r="E27" s="3" t="s">
        <v>338</v>
      </c>
      <c r="F27" s="3">
        <v>1418.0</v>
      </c>
    </row>
    <row r="28">
      <c r="E28" s="3" t="s">
        <v>340</v>
      </c>
      <c r="F28" s="3">
        <v>6435.0</v>
      </c>
      <c r="G28" s="3">
        <v>3023.0</v>
      </c>
    </row>
    <row r="29">
      <c r="A29" s="3" t="s">
        <v>18</v>
      </c>
      <c r="B29">
        <f t="shared" ref="B29:C29" si="1">SUM(B2:B27)</f>
        <v>127776</v>
      </c>
      <c r="C29">
        <f t="shared" si="1"/>
        <v>125396</v>
      </c>
    </row>
    <row r="30">
      <c r="E30" s="3" t="s">
        <v>342</v>
      </c>
      <c r="F30">
        <f t="shared" ref="F30:G30" si="2">SUM(F13:F28)</f>
        <v>30383</v>
      </c>
      <c r="G30">
        <f t="shared" si="2"/>
        <v>28496</v>
      </c>
    </row>
    <row r="31">
      <c r="A31" s="3" t="s">
        <v>343</v>
      </c>
      <c r="B31">
        <f t="shared" ref="B31:C31" si="3">SUM(B8, B11)</f>
        <v>8427</v>
      </c>
      <c r="C31">
        <f t="shared" si="3"/>
        <v>9615</v>
      </c>
    </row>
  </sheetData>
  <drawing r:id="rId1"/>
</worksheet>
</file>