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KERIN\2024\MATERIALPRAKERIN-main\"/>
    </mc:Choice>
  </mc:AlternateContent>
  <bookViews>
    <workbookView xWindow="0" yWindow="0" windowWidth="20490" windowHeight="7755" firstSheet="2" activeTab="3"/>
  </bookViews>
  <sheets>
    <sheet name="RPBMK FISTAN FISTUM" sheetId="4" r:id="rId1"/>
    <sheet name="ALOKASI waktu" sheetId="7" r:id="rId2"/>
    <sheet name="RAB SDC" sheetId="8" r:id="rId3"/>
    <sheet name="daftar harga" sheetId="9" r:id="rId4"/>
    <sheet name="kegiatan1" sheetId="5" r:id="rId5"/>
    <sheet name="kegiatan 2" sheetId="12" r:id="rId6"/>
    <sheet name="kegiatan 3" sheetId="14" r:id="rId7"/>
    <sheet name="kegiatan 4" sheetId="15" r:id="rId8"/>
    <sheet name="penentuan baju" sheetId="13" r:id="rId9"/>
  </sheets>
  <externalReferences>
    <externalReference r:id="rId10"/>
    <externalReference r:id="rId11"/>
  </externalReferences>
  <definedNames>
    <definedName name="_xlnm.Print_Area" localSheetId="3">'daftar harga'!$A$1:$L$18</definedName>
    <definedName name="_xlnm.Print_Area" localSheetId="5">'kegiatan 2'!$A$1:$L$18</definedName>
    <definedName name="_xlnm.Print_Area" localSheetId="6">'kegiatan 3'!$A$1:$I$19</definedName>
    <definedName name="_xlnm.Print_Area" localSheetId="4">kegiatan1!$A$1:$K$19</definedName>
  </definedNames>
  <calcPr calcId="152511"/>
</workbook>
</file>

<file path=xl/calcChain.xml><?xml version="1.0" encoding="utf-8"?>
<calcChain xmlns="http://schemas.openxmlformats.org/spreadsheetml/2006/main">
  <c r="E11" i="15" l="1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4" i="13"/>
  <c r="D8" i="9"/>
  <c r="E6" i="5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E4" i="12"/>
  <c r="F4" i="12" s="1"/>
  <c r="F11" i="12"/>
  <c r="D13" i="9"/>
  <c r="E13" i="9" s="1"/>
  <c r="F13" i="9" s="1"/>
  <c r="D12" i="9"/>
  <c r="E12" i="9" s="1"/>
  <c r="F12" i="9" s="1"/>
  <c r="E5" i="5"/>
  <c r="D11" i="9"/>
  <c r="E11" i="9" s="1"/>
  <c r="F11" i="9" s="1"/>
  <c r="D10" i="9"/>
  <c r="E10" i="9" s="1"/>
  <c r="F10" i="9" s="1"/>
  <c r="D9" i="9"/>
  <c r="E9" i="9" s="1"/>
  <c r="F9" i="9" s="1"/>
  <c r="D7" i="9"/>
  <c r="E11" i="5" s="1"/>
  <c r="D6" i="9"/>
  <c r="E6" i="9" s="1"/>
  <c r="F6" i="9" s="1"/>
  <c r="D5" i="9"/>
  <c r="E5" i="9" s="1"/>
  <c r="F5" i="9" s="1"/>
  <c r="D4" i="9"/>
  <c r="E4" i="9" s="1"/>
  <c r="F4" i="9" s="1"/>
  <c r="E7" i="5" l="1"/>
  <c r="E7" i="9"/>
  <c r="F7" i="9" s="1"/>
  <c r="E9" i="5"/>
  <c r="E8" i="9"/>
  <c r="F8" i="9" s="1"/>
  <c r="E4" i="5"/>
  <c r="E10" i="5"/>
  <c r="E8" i="5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22" i="8" s="1"/>
  <c r="F6" i="5" l="1"/>
  <c r="F8" i="5"/>
  <c r="F10" i="5"/>
  <c r="F4" i="5"/>
  <c r="F5" i="5"/>
  <c r="F7" i="5"/>
  <c r="F9" i="5"/>
  <c r="F11" i="5"/>
  <c r="B20" i="7"/>
  <c r="C41" i="4" l="1"/>
  <c r="C26" i="4"/>
  <c r="C8" i="4"/>
  <c r="D44" i="4" l="1"/>
  <c r="E44" i="4"/>
  <c r="F44" i="4" s="1"/>
  <c r="I18" i="4"/>
  <c r="I19" i="4"/>
  <c r="I16" i="4" l="1"/>
  <c r="C21" i="4" l="1"/>
  <c r="C36" i="4"/>
  <c r="C53" i="4"/>
  <c r="I7" i="4"/>
  <c r="L7" i="4" s="1"/>
  <c r="D8" i="4"/>
  <c r="E8" i="4"/>
  <c r="F8" i="4" s="1"/>
  <c r="D9" i="4"/>
  <c r="E9" i="4"/>
  <c r="F9" i="4" s="1"/>
  <c r="D10" i="4"/>
  <c r="E10" i="4"/>
  <c r="F10" i="4" s="1"/>
  <c r="I10" i="4"/>
  <c r="L10" i="4" s="1"/>
  <c r="D11" i="4"/>
  <c r="E11" i="4"/>
  <c r="F11" i="4" s="1"/>
  <c r="I11" i="4"/>
  <c r="L11" i="4" s="1"/>
  <c r="I12" i="4"/>
  <c r="L12" i="4" s="1"/>
  <c r="I13" i="4"/>
  <c r="L13" i="4" s="1"/>
  <c r="D12" i="4"/>
  <c r="E12" i="4"/>
  <c r="F12" i="4" s="1"/>
  <c r="D13" i="4"/>
  <c r="E13" i="4"/>
  <c r="F13" i="4" s="1"/>
  <c r="D14" i="4"/>
  <c r="E14" i="4"/>
  <c r="F14" i="4" s="1"/>
  <c r="I14" i="4"/>
  <c r="L14" i="4" s="1"/>
  <c r="I15" i="4"/>
  <c r="L15" i="4" s="1"/>
  <c r="D15" i="4"/>
  <c r="E15" i="4"/>
  <c r="F15" i="4" s="1"/>
  <c r="L16" i="4"/>
  <c r="D16" i="4"/>
  <c r="E16" i="4"/>
  <c r="F16" i="4" s="1"/>
  <c r="I17" i="4"/>
  <c r="L17" i="4" s="1"/>
  <c r="D17" i="4"/>
  <c r="E17" i="4"/>
  <c r="F17" i="4" s="1"/>
  <c r="L18" i="4"/>
  <c r="D18" i="4"/>
  <c r="E18" i="4"/>
  <c r="F18" i="4" s="1"/>
  <c r="L19" i="4"/>
  <c r="I20" i="4"/>
  <c r="L20" i="4" s="1"/>
  <c r="D19" i="4"/>
  <c r="E19" i="4"/>
  <c r="F19" i="4" s="1"/>
  <c r="D20" i="4"/>
  <c r="E20" i="4"/>
  <c r="F20" i="4" s="1"/>
  <c r="D21" i="4"/>
  <c r="E21" i="4"/>
  <c r="F21" i="4" s="1"/>
  <c r="I21" i="4"/>
  <c r="L21" i="4" s="1"/>
  <c r="I22" i="4"/>
  <c r="L22" i="4" s="1"/>
  <c r="I8" i="4"/>
  <c r="L8" i="4" s="1"/>
  <c r="D26" i="4"/>
  <c r="E26" i="4"/>
  <c r="F26" i="4" s="1"/>
  <c r="D27" i="4"/>
  <c r="E27" i="4"/>
  <c r="F27" i="4" s="1"/>
  <c r="D28" i="4"/>
  <c r="E28" i="4"/>
  <c r="F28" i="4" s="1"/>
  <c r="D29" i="4"/>
  <c r="E29" i="4"/>
  <c r="F29" i="4" s="1"/>
  <c r="D30" i="4"/>
  <c r="E30" i="4"/>
  <c r="F30" i="4" s="1"/>
  <c r="I24" i="4"/>
  <c r="L24" i="4" s="1"/>
  <c r="D31" i="4"/>
  <c r="E31" i="4"/>
  <c r="F31" i="4" s="1"/>
  <c r="D32" i="4"/>
  <c r="E32" i="4"/>
  <c r="F32" i="4" s="1"/>
  <c r="D33" i="4"/>
  <c r="E33" i="4"/>
  <c r="F33" i="4" s="1"/>
  <c r="D34" i="4"/>
  <c r="E34" i="4"/>
  <c r="F34" i="4" s="1"/>
  <c r="D35" i="4"/>
  <c r="E35" i="4"/>
  <c r="F35" i="4" s="1"/>
  <c r="D36" i="4"/>
  <c r="E36" i="4"/>
  <c r="I9" i="4"/>
  <c r="L9" i="4" s="1"/>
  <c r="D41" i="4"/>
  <c r="E41" i="4"/>
  <c r="F41" i="4" s="1"/>
  <c r="D42" i="4"/>
  <c r="E42" i="4"/>
  <c r="F42" i="4" s="1"/>
  <c r="D43" i="4"/>
  <c r="E43" i="4"/>
  <c r="F43" i="4" s="1"/>
  <c r="D45" i="4"/>
  <c r="E45" i="4"/>
  <c r="F45" i="4" s="1"/>
  <c r="D46" i="4"/>
  <c r="E46" i="4"/>
  <c r="F46" i="4" s="1"/>
  <c r="D47" i="4"/>
  <c r="E47" i="4"/>
  <c r="F47" i="4" s="1"/>
  <c r="D48" i="4"/>
  <c r="E48" i="4"/>
  <c r="F48" i="4" s="1"/>
  <c r="D49" i="4"/>
  <c r="E49" i="4"/>
  <c r="F49" i="4" s="1"/>
  <c r="D50" i="4"/>
  <c r="E50" i="4"/>
  <c r="F50" i="4" s="1"/>
  <c r="D51" i="4"/>
  <c r="E51" i="4"/>
  <c r="F51" i="4" s="1"/>
  <c r="D52" i="4"/>
  <c r="E52" i="4"/>
  <c r="F52" i="4" s="1"/>
  <c r="D53" i="4"/>
  <c r="E53" i="4"/>
  <c r="F22" i="4" l="1"/>
  <c r="C68" i="4"/>
  <c r="F68" i="4" s="1"/>
  <c r="C69" i="4" s="1"/>
  <c r="F69" i="4" s="1"/>
  <c r="C70" i="4" s="1"/>
  <c r="F70" i="4" s="1"/>
  <c r="J68" i="4" s="1"/>
  <c r="I23" i="4"/>
  <c r="L23" i="4" s="1"/>
  <c r="L25" i="4" s="1"/>
  <c r="F36" i="4"/>
  <c r="F37" i="4" s="1"/>
  <c r="I69" i="4" s="1"/>
  <c r="F53" i="4"/>
  <c r="F54" i="4" s="1"/>
  <c r="I70" i="4" s="1"/>
  <c r="C80" i="4"/>
  <c r="F80" i="4" s="1"/>
  <c r="C81" i="4" s="1"/>
  <c r="F81" i="4" s="1"/>
  <c r="C82" i="4" s="1"/>
  <c r="F82" i="4" s="1"/>
  <c r="J70" i="4" s="1"/>
  <c r="C74" i="4"/>
  <c r="F74" i="4" s="1"/>
  <c r="C75" i="4" s="1"/>
  <c r="F75" i="4" s="1"/>
  <c r="C76" i="4" s="1"/>
  <c r="F76" i="4" s="1"/>
  <c r="J69" i="4" s="1"/>
  <c r="K69" i="4" l="1"/>
  <c r="M69" i="4" s="1"/>
  <c r="L69" i="4"/>
  <c r="J71" i="4"/>
  <c r="L70" i="4"/>
  <c r="K70" i="4"/>
  <c r="M70" i="4" s="1"/>
  <c r="F83" i="4"/>
  <c r="F77" i="4"/>
  <c r="F71" i="4" l="1"/>
  <c r="I68" i="4"/>
  <c r="I71" i="4" s="1"/>
  <c r="L71" i="4" s="1"/>
  <c r="L68" i="4" l="1"/>
  <c r="K68" i="4"/>
  <c r="M68" i="4" l="1"/>
  <c r="K71" i="4"/>
  <c r="M71" i="4" s="1"/>
</calcChain>
</file>

<file path=xl/sharedStrings.xml><?xml version="1.0" encoding="utf-8"?>
<sst xmlns="http://schemas.openxmlformats.org/spreadsheetml/2006/main" count="481" uniqueCount="199">
  <si>
    <t>Satuan</t>
  </si>
  <si>
    <t>Kg</t>
  </si>
  <si>
    <t>Pupuk NPK</t>
  </si>
  <si>
    <t>Buah</t>
  </si>
  <si>
    <t>No</t>
  </si>
  <si>
    <t>Sachet</t>
  </si>
  <si>
    <t>Karung</t>
  </si>
  <si>
    <t>Pupuk Urea</t>
  </si>
  <si>
    <t>Total</t>
  </si>
  <si>
    <t>Jumlah</t>
  </si>
  <si>
    <t>Harga Satuan</t>
  </si>
  <si>
    <t>Total Harga</t>
  </si>
  <si>
    <t>Pupuk SP36</t>
  </si>
  <si>
    <t>Botol</t>
  </si>
  <si>
    <t>Sak</t>
  </si>
  <si>
    <t>Fungsida Nordox 250 gr</t>
  </si>
  <si>
    <t>Insektisida Trisula 500 cc</t>
  </si>
  <si>
    <t>Insektisida Kurater</t>
  </si>
  <si>
    <t>LABA BERSIH</t>
  </si>
  <si>
    <t>Pemasukan</t>
  </si>
  <si>
    <t>Produktivits</t>
  </si>
  <si>
    <t>Total Tanaman</t>
  </si>
  <si>
    <t>Rincian Pemasukan</t>
  </si>
  <si>
    <t>F. Pepaya California</t>
  </si>
  <si>
    <t>E. LABU TANAH (WALUH)</t>
  </si>
  <si>
    <t>TOTAL</t>
  </si>
  <si>
    <t>Pepaya California</t>
  </si>
  <si>
    <t>Labu Tanah (Waluh)</t>
  </si>
  <si>
    <t>Semangka</t>
  </si>
  <si>
    <t>BC Ratio</t>
  </si>
  <si>
    <t>RC Ratio</t>
  </si>
  <si>
    <t>Keuntungan</t>
  </si>
  <si>
    <t>Pengeluaran</t>
  </si>
  <si>
    <t>Jenis Komoditas</t>
  </si>
  <si>
    <t>A. PEMASUKAN SEMANGKA</t>
  </si>
  <si>
    <t>AKADEMI KOMUNITAS ACEH TAMIANG - IPB</t>
  </si>
  <si>
    <t>KEGIATAN TEACHING FARM MAHASISWA</t>
  </si>
  <si>
    <t>REKAPITULASI LABA RUGI</t>
  </si>
  <si>
    <t>RINCIAN ANGGARAN BIAYA</t>
  </si>
  <si>
    <t>Traktor olah tanah</t>
  </si>
  <si>
    <t>Token Listrik irigasi</t>
  </si>
  <si>
    <t>Insektisida Sankill 1000 cc</t>
  </si>
  <si>
    <t>Herbisida Gromosone 1000 cc</t>
  </si>
  <si>
    <t>Herbisida Pelita 1000 cc</t>
  </si>
  <si>
    <t>Polybag ukuran 20x30 cm</t>
  </si>
  <si>
    <t xml:space="preserve">Pupuk organik Cair </t>
  </si>
  <si>
    <t>Pupuk Kandang/Kompos 50 Kg</t>
  </si>
  <si>
    <t>Benih Pepaya California Kemasan kecil</t>
  </si>
  <si>
    <t>Rincian Pengeluaran</t>
  </si>
  <si>
    <t>C. Pepaya California</t>
  </si>
  <si>
    <t>Kali</t>
  </si>
  <si>
    <t>Benih labu tanah Kemasan kecil</t>
  </si>
  <si>
    <t>B. LABU TANAH (WALUH)</t>
  </si>
  <si>
    <t>Rante</t>
  </si>
  <si>
    <t>Bungkus</t>
  </si>
  <si>
    <t>Pupuk ZA</t>
  </si>
  <si>
    <t>Benih Semangka Merah Kemasan kecil</t>
  </si>
  <si>
    <t>A. PENGELUARAN SEMANGKA</t>
  </si>
  <si>
    <t>REKAPITULASI ANGGARAN BIAYA</t>
  </si>
  <si>
    <t>Harga</t>
  </si>
  <si>
    <t>Snack Pagi</t>
  </si>
  <si>
    <t>Snack Sore</t>
  </si>
  <si>
    <t>Makan Siang</t>
  </si>
  <si>
    <t>Aqua gelas</t>
  </si>
  <si>
    <t>Tisue</t>
  </si>
  <si>
    <t>Topi</t>
  </si>
  <si>
    <t>ATK</t>
  </si>
  <si>
    <t>KD</t>
  </si>
  <si>
    <t>BEBAN</t>
  </si>
  <si>
    <t>Alokasi Waktu</t>
  </si>
  <si>
    <t>Senin</t>
  </si>
  <si>
    <t>Selasa</t>
  </si>
  <si>
    <t>Rabu</t>
  </si>
  <si>
    <t>Kamis</t>
  </si>
  <si>
    <t>Jumat</t>
  </si>
  <si>
    <t>Sabtu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</si>
  <si>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</si>
  <si>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</si>
  <si>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</si>
  <si>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</si>
  <si>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</si>
  <si>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</si>
  <si>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</si>
  <si>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</si>
  <si>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</si>
  <si>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</si>
  <si>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</si>
  <si>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</si>
  <si>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</si>
  <si>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Paket</t>
  </si>
  <si>
    <t>Kotak</t>
  </si>
  <si>
    <t>Nama Bahan</t>
  </si>
  <si>
    <t>Harga1</t>
  </si>
  <si>
    <t>Harga2</t>
  </si>
  <si>
    <t>Harga3</t>
  </si>
  <si>
    <t>Harga4</t>
  </si>
  <si>
    <t>DAFTAR KEBUTUHAN ALAH BAHAN PRAKTIKUM SDC DISNAKER</t>
  </si>
  <si>
    <t>PUSAT BELAJAR / WORKPLACE SMKN 1 KARANG BARU</t>
  </si>
  <si>
    <t>Uraian Kebutuhan</t>
  </si>
  <si>
    <t>Spesifikasi</t>
  </si>
  <si>
    <t>Merk</t>
  </si>
  <si>
    <t>Harga Satuan  (Rp)</t>
  </si>
  <si>
    <t>Harga Total (Rp)</t>
  </si>
  <si>
    <t>Kabel LAN UTP</t>
  </si>
  <si>
    <t>305 meter Cat5/Cat5e</t>
  </si>
  <si>
    <t xml:space="preserve">VascoLink </t>
  </si>
  <si>
    <t>Gulung</t>
  </si>
  <si>
    <t>Konektor RJ45 Cat5/Cat5e</t>
  </si>
  <si>
    <t>Isi 100 pcs Cat5/Cat5e</t>
  </si>
  <si>
    <t>Pack</t>
  </si>
  <si>
    <t>Baterai Lan tester</t>
  </si>
  <si>
    <t>9 Volt (kotak)</t>
  </si>
  <si>
    <t>HI Watt</t>
  </si>
  <si>
    <t>Tang Crimping</t>
  </si>
  <si>
    <t>RJ45 support CAT5E &amp; CAT6)</t>
  </si>
  <si>
    <t>EZ Anti Gagal</t>
  </si>
  <si>
    <t>Tang Potong &amp; Kupas Kabel</t>
  </si>
  <si>
    <t>Wire Stripper Multifungsi</t>
  </si>
  <si>
    <t>BT1151</t>
  </si>
  <si>
    <t>LAN Tester</t>
  </si>
  <si>
    <t>RJ45 / RJ11 (Warna Kuning Hitam)</t>
  </si>
  <si>
    <t>Deli  DL8401</t>
  </si>
  <si>
    <t>Hub/Switch RJ45 Port</t>
  </si>
  <si>
    <t>8 Port 1 FO</t>
  </si>
  <si>
    <t>Gigabit Port</t>
  </si>
  <si>
    <t>Kabel Ties</t>
  </si>
  <si>
    <t>30 cm (Warna Hitam)</t>
  </si>
  <si>
    <t>KTS</t>
  </si>
  <si>
    <t>Obeng Plus Minus Besar</t>
  </si>
  <si>
    <t>7 Inch</t>
  </si>
  <si>
    <t>Transparan</t>
  </si>
  <si>
    <t>Obeng Plus Minus Sedang</t>
  </si>
  <si>
    <t>5 Inch</t>
  </si>
  <si>
    <t>Obeng Plus Minus Kecil</t>
  </si>
  <si>
    <t>3 Inch</t>
  </si>
  <si>
    <t>Obeng Test Pen</t>
  </si>
  <si>
    <t>arus AC 4 Inch</t>
  </si>
  <si>
    <t>Camel</t>
  </si>
  <si>
    <t>Harddisk Internal PC</t>
  </si>
  <si>
    <t xml:space="preserve">160Gb Sata 3,5 Inch </t>
  </si>
  <si>
    <t>Seagate</t>
  </si>
  <si>
    <t>RAM PC</t>
  </si>
  <si>
    <t>DDR2 /4Gb</t>
  </si>
  <si>
    <t>Kingston/samsung</t>
  </si>
  <si>
    <t>Flashdisk</t>
  </si>
  <si>
    <t>32Gb Support USB3.0</t>
  </si>
  <si>
    <t>Sanddisk CZ410 Ultra Shift</t>
  </si>
  <si>
    <t>Karang Baru, 27 April 2022</t>
  </si>
  <si>
    <t>Instruktur Utama</t>
  </si>
  <si>
    <t>Ahmadi Muslim, MP</t>
  </si>
  <si>
    <t>NIP. 19860505 201403 1 003</t>
  </si>
  <si>
    <t>RENCANA KEGIATAN PELATIHAN</t>
  </si>
  <si>
    <t>galon</t>
  </si>
  <si>
    <t>Kegiatan 1</t>
  </si>
  <si>
    <t>Ketua Panitia,</t>
  </si>
  <si>
    <t>Ahmadi Muslim</t>
  </si>
  <si>
    <t>Nip. 81376481273681</t>
  </si>
  <si>
    <t>Transport</t>
  </si>
  <si>
    <t>Honor</t>
  </si>
  <si>
    <t>senin</t>
  </si>
  <si>
    <t>selasa</t>
  </si>
  <si>
    <t>rabu</t>
  </si>
  <si>
    <t>kamis</t>
  </si>
  <si>
    <t>jumat</t>
  </si>
  <si>
    <t>sabtu</t>
  </si>
  <si>
    <t>Hari</t>
  </si>
  <si>
    <t>Putih abu</t>
  </si>
  <si>
    <t>Batik</t>
  </si>
  <si>
    <t>Praktik</t>
  </si>
  <si>
    <t>Pramuka</t>
  </si>
  <si>
    <t>Olahraga</t>
  </si>
  <si>
    <t>Baju Siswa</t>
  </si>
  <si>
    <t>Baju Guru</t>
  </si>
  <si>
    <t>PDH</t>
  </si>
  <si>
    <t>Putih hitam</t>
  </si>
  <si>
    <t>Adat</t>
  </si>
  <si>
    <t>Bebas</t>
  </si>
  <si>
    <t>kegiatan1</t>
  </si>
  <si>
    <t>kegiatan2</t>
  </si>
  <si>
    <t>kegiatan3</t>
  </si>
  <si>
    <t>kegiatan4</t>
  </si>
  <si>
    <t>kegiatan5</t>
  </si>
  <si>
    <t>kegiatan6</t>
  </si>
  <si>
    <t>kegiatan7</t>
  </si>
  <si>
    <t>kegiatan8</t>
  </si>
  <si>
    <t>kegiatan9</t>
  </si>
  <si>
    <t>kegiatan10</t>
  </si>
  <si>
    <t>kegiatan11</t>
  </si>
  <si>
    <t>kegiatan12</t>
  </si>
  <si>
    <t>kegiatan13</t>
  </si>
  <si>
    <t>kegiatan14</t>
  </si>
  <si>
    <t>kegiatan15</t>
  </si>
  <si>
    <t>kegiatan16</t>
  </si>
  <si>
    <t>kegiatan17</t>
  </si>
  <si>
    <t>kegiatan18</t>
  </si>
  <si>
    <t>kegiatan19</t>
  </si>
  <si>
    <t>kegiatan20</t>
  </si>
  <si>
    <t>kegiatan21</t>
  </si>
  <si>
    <t>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</si>
</sst>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0.0"/>
    <numFmt numFmtId="166" formatCode="#,##0.0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2" fillId="0" borderId="0"/>
  </cellStyleXfs>
  <cellXfs count="10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 readingOrder="1"/>
    </xf>
    <xf numFmtId="3" fontId="5" fillId="0" borderId="1" xfId="0" applyNumberFormat="1" applyFont="1" applyFill="1" applyBorder="1" applyAlignment="1">
      <alignment horizontal="right" vertical="center" readingOrder="1"/>
    </xf>
    <xf numFmtId="0" fontId="3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 readingOrder="1"/>
    </xf>
    <xf numFmtId="3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 readingOrder="1"/>
    </xf>
    <xf numFmtId="3" fontId="4" fillId="0" borderId="1" xfId="0" applyNumberFormat="1" applyFont="1" applyFill="1" applyBorder="1" applyAlignment="1">
      <alignment horizontal="right" vertical="center" readingOrder="1"/>
    </xf>
    <xf numFmtId="164" fontId="2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readingOrder="1"/>
    </xf>
    <xf numFmtId="3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66" fontId="3" fillId="0" borderId="1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3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left" vertical="center" readingOrder="1"/>
    </xf>
    <xf numFmtId="165" fontId="4" fillId="0" borderId="1" xfId="0" applyNumberFormat="1" applyFont="1" applyFill="1" applyBorder="1" applyAlignment="1">
      <alignment horizontal="right" vertical="center" readingOrder="1"/>
    </xf>
    <xf numFmtId="0" fontId="4" fillId="0" borderId="0" xfId="0" applyFont="1" applyFill="1" applyBorder="1" applyAlignment="1">
      <alignment horizontal="left" vertical="center" readingOrder="1"/>
    </xf>
    <xf numFmtId="165" fontId="4" fillId="0" borderId="0" xfId="0" applyNumberFormat="1" applyFont="1" applyFill="1" applyBorder="1" applyAlignment="1">
      <alignment horizontal="right" vertical="center" readingOrder="1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3" fontId="4" fillId="0" borderId="1" xfId="0" applyNumberFormat="1" applyFont="1" applyFill="1" applyBorder="1"/>
    <xf numFmtId="165" fontId="4" fillId="0" borderId="1" xfId="0" applyNumberFormat="1" applyFont="1" applyFill="1" applyBorder="1"/>
    <xf numFmtId="0" fontId="0" fillId="0" borderId="1" xfId="0" applyBorder="1"/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0" fontId="11" fillId="3" borderId="1" xfId="2" applyFont="1" applyFill="1" applyBorder="1" applyAlignment="1">
      <alignment vertical="center" wrapText="1"/>
    </xf>
    <xf numFmtId="0" fontId="11" fillId="0" borderId="1" xfId="2" applyFont="1" applyFill="1" applyBorder="1" applyAlignment="1">
      <alignment vertical="center" wrapText="1"/>
    </xf>
    <xf numFmtId="0" fontId="11" fillId="4" borderId="1" xfId="2" applyFont="1" applyFill="1" applyBorder="1" applyAlignment="1">
      <alignment vertical="center" wrapText="1"/>
    </xf>
    <xf numFmtId="0" fontId="9" fillId="0" borderId="1" xfId="2" applyFont="1" applyFill="1" applyBorder="1" applyAlignment="1">
      <alignment textRotation="90" wrapText="1"/>
    </xf>
    <xf numFmtId="0" fontId="9" fillId="4" borderId="1" xfId="2" applyFont="1" applyFill="1" applyBorder="1" applyAlignment="1">
      <alignment textRotation="90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1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11" fillId="5" borderId="1" xfId="2" applyFont="1" applyFill="1" applyBorder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7" fillId="2" borderId="1" xfId="0" applyFont="1" applyFill="1" applyBorder="1"/>
    <xf numFmtId="3" fontId="0" fillId="0" borderId="1" xfId="0" applyNumberFormat="1" applyBorder="1"/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right" vertical="center" readingOrder="1"/>
    </xf>
    <xf numFmtId="3" fontId="4" fillId="0" borderId="1" xfId="0" applyNumberFormat="1" applyFont="1" applyBorder="1" applyAlignment="1">
      <alignment horizontal="right" vertical="center" readingOrder="1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3" applyFont="1"/>
    <xf numFmtId="0" fontId="2" fillId="0" borderId="0" xfId="3" applyFont="1" applyFill="1" applyAlignment="1">
      <alignment horizontal="center" vertical="top"/>
    </xf>
    <xf numFmtId="0" fontId="2" fillId="0" borderId="0" xfId="3" applyFont="1" applyFill="1" applyAlignment="1">
      <alignment horizontal="center"/>
    </xf>
    <xf numFmtId="0" fontId="3" fillId="0" borderId="0" xfId="3" quotePrefix="1" applyFont="1" applyFill="1" applyAlignment="1">
      <alignment horizontal="center"/>
    </xf>
    <xf numFmtId="0" fontId="2" fillId="0" borderId="0" xfId="3" quotePrefix="1" applyFont="1" applyFill="1" applyAlignment="1">
      <alignment horizontal="center"/>
    </xf>
    <xf numFmtId="0" fontId="7" fillId="4" borderId="1" xfId="0" applyFont="1" applyFill="1" applyBorder="1"/>
    <xf numFmtId="0" fontId="0" fillId="0" borderId="1" xfId="0" applyBorder="1" applyAlignment="1">
      <alignment horizontal="center"/>
    </xf>
    <xf numFmtId="0" fontId="7" fillId="0" borderId="0" xfId="0" applyFont="1"/>
    <xf numFmtId="0" fontId="15" fillId="0" borderId="0" xfId="0" applyFont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2" applyFont="1" applyAlignment="1">
      <alignment horizontal="center" vertical="top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0" fillId="2" borderId="1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4">
    <cellStyle name="Normal" xfId="0" builtinId="0"/>
    <cellStyle name="Normal 2" xfId="2"/>
    <cellStyle name="Normal 3" xfId="3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LAIN%20LAIN/LUAS%20ARE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PENGADAAN/LUAS%20A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R9">
            <v>3</v>
          </cell>
        </row>
        <row r="10">
          <cell r="R10">
            <v>3</v>
          </cell>
        </row>
        <row r="11">
          <cell r="R11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F9">
            <v>0.75</v>
          </cell>
        </row>
        <row r="10">
          <cell r="F10">
            <v>0.75</v>
          </cell>
        </row>
        <row r="11">
          <cell r="F11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93"/>
  <sheetViews>
    <sheetView zoomScale="85" zoomScaleNormal="85" workbookViewId="0">
      <selection activeCell="B27" sqref="B27"/>
    </sheetView>
  </sheetViews>
  <sheetFormatPr defaultRowHeight="15" customHeight="1" x14ac:dyDescent="0.25"/>
  <cols>
    <col min="1" max="1" width="4.28515625" style="1" customWidth="1"/>
    <col min="2" max="2" width="37.5703125" style="1" customWidth="1"/>
    <col min="3" max="3" width="8.42578125" style="1" customWidth="1"/>
    <col min="4" max="4" width="9.42578125" style="1" customWidth="1"/>
    <col min="5" max="5" width="15.140625" style="2" customWidth="1"/>
    <col min="6" max="6" width="15" style="1" customWidth="1"/>
    <col min="7" max="7" width="4.5703125" style="1" customWidth="1"/>
    <col min="8" max="8" width="35.7109375" style="1" customWidth="1"/>
    <col min="9" max="9" width="11.5703125" style="1" customWidth="1"/>
    <col min="10" max="10" width="10.85546875" style="1" customWidth="1"/>
    <col min="11" max="11" width="13.42578125" style="1" customWidth="1"/>
    <col min="12" max="13" width="13.28515625" style="1" customWidth="1"/>
    <col min="14" max="16384" width="9.140625" style="1"/>
  </cols>
  <sheetData>
    <row r="1" spans="1:12" ht="15" customHeight="1" x14ac:dyDescent="0.25">
      <c r="A1" s="91" t="s">
        <v>38</v>
      </c>
      <c r="B1" s="91"/>
      <c r="C1" s="91"/>
      <c r="D1" s="91"/>
      <c r="E1" s="91"/>
      <c r="F1" s="91"/>
      <c r="G1" s="91" t="s">
        <v>58</v>
      </c>
      <c r="H1" s="91"/>
      <c r="I1" s="91"/>
      <c r="J1" s="91"/>
      <c r="K1" s="91"/>
      <c r="L1" s="91"/>
    </row>
    <row r="2" spans="1:12" ht="15" customHeight="1" x14ac:dyDescent="0.25">
      <c r="A2" s="91" t="s">
        <v>36</v>
      </c>
      <c r="B2" s="91"/>
      <c r="C2" s="91"/>
      <c r="D2" s="91"/>
      <c r="E2" s="91"/>
      <c r="F2" s="91"/>
      <c r="G2" s="91" t="s">
        <v>36</v>
      </c>
      <c r="H2" s="91"/>
      <c r="I2" s="91"/>
      <c r="J2" s="91"/>
      <c r="K2" s="91"/>
      <c r="L2" s="91"/>
    </row>
    <row r="3" spans="1:12" ht="15" customHeight="1" x14ac:dyDescent="0.25">
      <c r="A3" s="91" t="s">
        <v>35</v>
      </c>
      <c r="B3" s="91"/>
      <c r="C3" s="91"/>
      <c r="D3" s="91"/>
      <c r="E3" s="91"/>
      <c r="F3" s="91"/>
      <c r="G3" s="91" t="s">
        <v>35</v>
      </c>
      <c r="H3" s="91"/>
      <c r="I3" s="91"/>
      <c r="J3" s="91"/>
      <c r="K3" s="91"/>
      <c r="L3" s="91"/>
    </row>
    <row r="4" spans="1:12" ht="15" customHeight="1" x14ac:dyDescent="0.25">
      <c r="E4" s="1"/>
    </row>
    <row r="5" spans="1:12" ht="15" customHeight="1" x14ac:dyDescent="0.25">
      <c r="E5" s="1"/>
    </row>
    <row r="6" spans="1:12" ht="15" customHeight="1" x14ac:dyDescent="0.25">
      <c r="A6" s="92" t="s">
        <v>57</v>
      </c>
      <c r="B6" s="92"/>
      <c r="C6" s="92"/>
      <c r="D6" s="92"/>
      <c r="E6" s="92"/>
      <c r="F6" s="92"/>
      <c r="G6" s="20" t="s">
        <v>4</v>
      </c>
      <c r="H6" s="34" t="s">
        <v>48</v>
      </c>
      <c r="I6" s="7" t="s">
        <v>9</v>
      </c>
      <c r="J6" s="10" t="s">
        <v>0</v>
      </c>
      <c r="K6" s="7" t="s">
        <v>10</v>
      </c>
      <c r="L6" s="7" t="s">
        <v>8</v>
      </c>
    </row>
    <row r="7" spans="1:12" ht="15" customHeight="1" x14ac:dyDescent="0.25">
      <c r="A7" s="20" t="s">
        <v>4</v>
      </c>
      <c r="B7" s="34" t="s">
        <v>48</v>
      </c>
      <c r="C7" s="7" t="s">
        <v>9</v>
      </c>
      <c r="D7" s="10" t="s">
        <v>0</v>
      </c>
      <c r="E7" s="7" t="s">
        <v>10</v>
      </c>
      <c r="F7" s="7" t="s">
        <v>11</v>
      </c>
      <c r="G7" s="16">
        <v>1</v>
      </c>
      <c r="H7" s="14" t="s">
        <v>56</v>
      </c>
      <c r="I7" s="30">
        <f>C8</f>
        <v>3</v>
      </c>
      <c r="J7" s="14" t="s">
        <v>5</v>
      </c>
      <c r="K7" s="12">
        <v>15000</v>
      </c>
      <c r="L7" s="12">
        <f t="shared" ref="L7:L20" si="0">K7*I7</f>
        <v>45000</v>
      </c>
    </row>
    <row r="8" spans="1:12" ht="15" customHeight="1" x14ac:dyDescent="0.25">
      <c r="A8" s="16">
        <v>1</v>
      </c>
      <c r="B8" s="14" t="s">
        <v>56</v>
      </c>
      <c r="C8" s="30">
        <f>'[1]Kebutuhan bibit'!$R$9</f>
        <v>3</v>
      </c>
      <c r="D8" s="29" t="str">
        <f t="shared" ref="D8:D21" si="1">VLOOKUP(B8,$H$6:$L$24,3,0)</f>
        <v>Sachet</v>
      </c>
      <c r="E8" s="28">
        <f t="shared" ref="E8:E21" si="2">VLOOKUP(B8,$H$6:$L$24,4,0)</f>
        <v>15000</v>
      </c>
      <c r="F8" s="12">
        <f t="shared" ref="F8:F17" si="3">E8*C8</f>
        <v>45000</v>
      </c>
      <c r="G8" s="16">
        <v>2</v>
      </c>
      <c r="H8" s="23" t="s">
        <v>51</v>
      </c>
      <c r="I8" s="37">
        <f>C26</f>
        <v>3</v>
      </c>
      <c r="J8" s="23" t="s">
        <v>5</v>
      </c>
      <c r="K8" s="36">
        <v>25000</v>
      </c>
      <c r="L8" s="12">
        <f t="shared" si="0"/>
        <v>75000</v>
      </c>
    </row>
    <row r="9" spans="1:12" ht="15" customHeight="1" x14ac:dyDescent="0.25">
      <c r="A9" s="16">
        <v>2</v>
      </c>
      <c r="B9" s="14" t="s">
        <v>46</v>
      </c>
      <c r="C9" s="30">
        <v>4</v>
      </c>
      <c r="D9" s="29" t="str">
        <f t="shared" si="1"/>
        <v>Karung</v>
      </c>
      <c r="E9" s="28">
        <f t="shared" si="2"/>
        <v>12000</v>
      </c>
      <c r="F9" s="12">
        <f t="shared" si="3"/>
        <v>48000</v>
      </c>
      <c r="G9" s="16">
        <v>3</v>
      </c>
      <c r="H9" s="23" t="s">
        <v>47</v>
      </c>
      <c r="I9" s="37">
        <f>C41</f>
        <v>4</v>
      </c>
      <c r="J9" s="23" t="s">
        <v>5</v>
      </c>
      <c r="K9" s="36">
        <v>25000</v>
      </c>
      <c r="L9" s="12">
        <f t="shared" si="0"/>
        <v>100000</v>
      </c>
    </row>
    <row r="10" spans="1:12" ht="15" customHeight="1" x14ac:dyDescent="0.25">
      <c r="A10" s="16">
        <v>3</v>
      </c>
      <c r="B10" s="14" t="s">
        <v>45</v>
      </c>
      <c r="C10" s="30">
        <v>1</v>
      </c>
      <c r="D10" s="29" t="str">
        <f t="shared" si="1"/>
        <v>Botol</v>
      </c>
      <c r="E10" s="28">
        <f t="shared" si="2"/>
        <v>28000</v>
      </c>
      <c r="F10" s="12">
        <f t="shared" si="3"/>
        <v>28000</v>
      </c>
      <c r="G10" s="16">
        <v>4</v>
      </c>
      <c r="H10" s="14" t="s">
        <v>46</v>
      </c>
      <c r="I10" s="30">
        <f>C27+C42+C9</f>
        <v>13</v>
      </c>
      <c r="J10" s="14" t="s">
        <v>6</v>
      </c>
      <c r="K10" s="12">
        <v>12000</v>
      </c>
      <c r="L10" s="12">
        <f t="shared" si="0"/>
        <v>156000</v>
      </c>
    </row>
    <row r="11" spans="1:12" ht="15" customHeight="1" x14ac:dyDescent="0.25">
      <c r="A11" s="16">
        <v>4</v>
      </c>
      <c r="B11" s="14" t="s">
        <v>12</v>
      </c>
      <c r="C11" s="30">
        <v>0.5</v>
      </c>
      <c r="D11" s="29" t="str">
        <f t="shared" si="1"/>
        <v>Sak</v>
      </c>
      <c r="E11" s="28">
        <f t="shared" si="2"/>
        <v>160000</v>
      </c>
      <c r="F11" s="12">
        <f t="shared" si="3"/>
        <v>80000</v>
      </c>
      <c r="G11" s="16">
        <v>5</v>
      </c>
      <c r="H11" s="14" t="s">
        <v>7</v>
      </c>
      <c r="I11" s="30">
        <f>C46</f>
        <v>1</v>
      </c>
      <c r="J11" s="14" t="s">
        <v>14</v>
      </c>
      <c r="K11" s="12">
        <v>100000</v>
      </c>
      <c r="L11" s="12">
        <f t="shared" si="0"/>
        <v>100000</v>
      </c>
    </row>
    <row r="12" spans="1:12" ht="15" customHeight="1" x14ac:dyDescent="0.25">
      <c r="A12" s="16">
        <v>5</v>
      </c>
      <c r="B12" s="14" t="s">
        <v>55</v>
      </c>
      <c r="C12" s="30">
        <v>1</v>
      </c>
      <c r="D12" s="29" t="str">
        <f t="shared" si="1"/>
        <v>Sak</v>
      </c>
      <c r="E12" s="28">
        <f t="shared" si="2"/>
        <v>80000</v>
      </c>
      <c r="F12" s="12">
        <f t="shared" si="3"/>
        <v>80000</v>
      </c>
      <c r="G12" s="16">
        <v>6</v>
      </c>
      <c r="H12" s="14" t="s">
        <v>45</v>
      </c>
      <c r="I12" s="30">
        <f>C10+C28+C43</f>
        <v>5</v>
      </c>
      <c r="J12" s="14" t="s">
        <v>13</v>
      </c>
      <c r="K12" s="12">
        <v>28000</v>
      </c>
      <c r="L12" s="12">
        <f t="shared" si="0"/>
        <v>140000</v>
      </c>
    </row>
    <row r="13" spans="1:12" ht="15" customHeight="1" x14ac:dyDescent="0.25">
      <c r="A13" s="16">
        <v>6</v>
      </c>
      <c r="B13" s="14" t="s">
        <v>17</v>
      </c>
      <c r="C13" s="30">
        <v>1</v>
      </c>
      <c r="D13" s="29" t="str">
        <f t="shared" si="1"/>
        <v>Bungkus</v>
      </c>
      <c r="E13" s="28">
        <f t="shared" si="2"/>
        <v>25000</v>
      </c>
      <c r="F13" s="12">
        <f t="shared" si="3"/>
        <v>25000</v>
      </c>
      <c r="G13" s="16">
        <v>7</v>
      </c>
      <c r="H13" s="14" t="s">
        <v>12</v>
      </c>
      <c r="I13" s="30">
        <f>C11+C44</f>
        <v>1</v>
      </c>
      <c r="J13" s="14" t="s">
        <v>14</v>
      </c>
      <c r="K13" s="12">
        <v>160000</v>
      </c>
      <c r="L13" s="12">
        <f t="shared" si="0"/>
        <v>160000</v>
      </c>
    </row>
    <row r="14" spans="1:12" ht="15" customHeight="1" x14ac:dyDescent="0.25">
      <c r="A14" s="16">
        <v>7</v>
      </c>
      <c r="B14" s="14" t="s">
        <v>44</v>
      </c>
      <c r="C14" s="30">
        <v>1</v>
      </c>
      <c r="D14" s="29" t="str">
        <f t="shared" si="1"/>
        <v>Kg</v>
      </c>
      <c r="E14" s="28">
        <f t="shared" si="2"/>
        <v>20000</v>
      </c>
      <c r="F14" s="12">
        <f t="shared" si="3"/>
        <v>20000</v>
      </c>
      <c r="G14" s="16">
        <v>8</v>
      </c>
      <c r="H14" s="14" t="s">
        <v>2</v>
      </c>
      <c r="I14" s="30">
        <f>C29+C45</f>
        <v>1</v>
      </c>
      <c r="J14" s="14" t="s">
        <v>14</v>
      </c>
      <c r="K14" s="12">
        <v>170000</v>
      </c>
      <c r="L14" s="12">
        <f t="shared" si="0"/>
        <v>170000</v>
      </c>
    </row>
    <row r="15" spans="1:12" ht="15" customHeight="1" x14ac:dyDescent="0.25">
      <c r="A15" s="16">
        <v>8</v>
      </c>
      <c r="B15" s="14" t="s">
        <v>43</v>
      </c>
      <c r="C15" s="30">
        <v>0.5</v>
      </c>
      <c r="D15" s="29" t="str">
        <f t="shared" si="1"/>
        <v>Botol</v>
      </c>
      <c r="E15" s="28">
        <f t="shared" si="2"/>
        <v>60000</v>
      </c>
      <c r="F15" s="12">
        <f t="shared" si="3"/>
        <v>30000</v>
      </c>
      <c r="G15" s="16">
        <v>9</v>
      </c>
      <c r="H15" s="14" t="s">
        <v>55</v>
      </c>
      <c r="I15" s="30">
        <f>C12</f>
        <v>1</v>
      </c>
      <c r="J15" s="14" t="s">
        <v>14</v>
      </c>
      <c r="K15" s="12">
        <v>80000</v>
      </c>
      <c r="L15" s="12">
        <f t="shared" si="0"/>
        <v>80000</v>
      </c>
    </row>
    <row r="16" spans="1:12" ht="15" customHeight="1" x14ac:dyDescent="0.25">
      <c r="A16" s="16">
        <v>9</v>
      </c>
      <c r="B16" s="14" t="s">
        <v>42</v>
      </c>
      <c r="C16" s="30">
        <v>1</v>
      </c>
      <c r="D16" s="29" t="str">
        <f t="shared" si="1"/>
        <v>Botol</v>
      </c>
      <c r="E16" s="28">
        <f t="shared" si="2"/>
        <v>35000</v>
      </c>
      <c r="F16" s="12">
        <f t="shared" si="3"/>
        <v>35000</v>
      </c>
      <c r="G16" s="16">
        <v>10</v>
      </c>
      <c r="H16" s="14" t="s">
        <v>17</v>
      </c>
      <c r="I16" s="30">
        <f>C13</f>
        <v>1</v>
      </c>
      <c r="J16" s="14" t="s">
        <v>54</v>
      </c>
      <c r="K16" s="12">
        <v>25000</v>
      </c>
      <c r="L16" s="12">
        <f t="shared" si="0"/>
        <v>25000</v>
      </c>
    </row>
    <row r="17" spans="1:13" ht="15" customHeight="1" x14ac:dyDescent="0.25">
      <c r="A17" s="16">
        <v>10</v>
      </c>
      <c r="B17" s="14" t="s">
        <v>15</v>
      </c>
      <c r="C17" s="30">
        <v>1</v>
      </c>
      <c r="D17" s="29" t="str">
        <f t="shared" si="1"/>
        <v>Bungkus</v>
      </c>
      <c r="E17" s="28">
        <f t="shared" si="2"/>
        <v>25000</v>
      </c>
      <c r="F17" s="12">
        <f t="shared" si="3"/>
        <v>25000</v>
      </c>
      <c r="G17" s="16">
        <v>11</v>
      </c>
      <c r="H17" s="14" t="s">
        <v>44</v>
      </c>
      <c r="I17" s="30">
        <f>C14+C30+C47</f>
        <v>3</v>
      </c>
      <c r="J17" s="14" t="s">
        <v>1</v>
      </c>
      <c r="K17" s="12">
        <v>20000</v>
      </c>
      <c r="L17" s="12">
        <f t="shared" si="0"/>
        <v>60000</v>
      </c>
    </row>
    <row r="18" spans="1:13" ht="15" customHeight="1" x14ac:dyDescent="0.25">
      <c r="A18" s="16">
        <v>12</v>
      </c>
      <c r="B18" s="14" t="s">
        <v>41</v>
      </c>
      <c r="C18" s="30">
        <v>1</v>
      </c>
      <c r="D18" s="29" t="str">
        <f t="shared" si="1"/>
        <v>Botol</v>
      </c>
      <c r="E18" s="28">
        <f t="shared" si="2"/>
        <v>45000</v>
      </c>
      <c r="F18" s="12">
        <f>E18*C18</f>
        <v>45000</v>
      </c>
      <c r="G18" s="16">
        <v>12</v>
      </c>
      <c r="H18" s="14" t="s">
        <v>43</v>
      </c>
      <c r="I18" s="30">
        <f>C15+C31</f>
        <v>1</v>
      </c>
      <c r="J18" s="14" t="s">
        <v>13</v>
      </c>
      <c r="K18" s="12">
        <v>60000</v>
      </c>
      <c r="L18" s="12">
        <f t="shared" si="0"/>
        <v>60000</v>
      </c>
    </row>
    <row r="19" spans="1:13" ht="15" customHeight="1" x14ac:dyDescent="0.25">
      <c r="A19" s="16">
        <v>14</v>
      </c>
      <c r="B19" s="14" t="s">
        <v>16</v>
      </c>
      <c r="C19" s="30">
        <v>1</v>
      </c>
      <c r="D19" s="29" t="str">
        <f t="shared" si="1"/>
        <v>Botol</v>
      </c>
      <c r="E19" s="28">
        <f t="shared" si="2"/>
        <v>35000</v>
      </c>
      <c r="F19" s="12">
        <f>E19*C19</f>
        <v>35000</v>
      </c>
      <c r="G19" s="16">
        <v>13</v>
      </c>
      <c r="H19" s="14" t="s">
        <v>42</v>
      </c>
      <c r="I19" s="18">
        <f>C48+C16</f>
        <v>2</v>
      </c>
      <c r="J19" s="14" t="s">
        <v>13</v>
      </c>
      <c r="K19" s="12">
        <v>35000</v>
      </c>
      <c r="L19" s="12">
        <f t="shared" si="0"/>
        <v>70000</v>
      </c>
    </row>
    <row r="20" spans="1:13" s="3" customFormat="1" ht="15" customHeight="1" x14ac:dyDescent="0.25">
      <c r="A20" s="16">
        <v>15</v>
      </c>
      <c r="B20" s="14" t="s">
        <v>40</v>
      </c>
      <c r="C20" s="30">
        <v>1</v>
      </c>
      <c r="D20" s="29" t="str">
        <f t="shared" si="1"/>
        <v>Kali</v>
      </c>
      <c r="E20" s="28">
        <f t="shared" si="2"/>
        <v>50000</v>
      </c>
      <c r="F20" s="12">
        <f>E20*C20</f>
        <v>50000</v>
      </c>
      <c r="G20" s="16">
        <v>14</v>
      </c>
      <c r="H20" s="14" t="s">
        <v>15</v>
      </c>
      <c r="I20" s="30">
        <f>C17+C32+C49</f>
        <v>3</v>
      </c>
      <c r="J20" s="14" t="s">
        <v>54</v>
      </c>
      <c r="K20" s="12">
        <v>25000</v>
      </c>
      <c r="L20" s="12">
        <f t="shared" si="0"/>
        <v>75000</v>
      </c>
    </row>
    <row r="21" spans="1:13" ht="15" customHeight="1" x14ac:dyDescent="0.25">
      <c r="A21" s="16">
        <v>16</v>
      </c>
      <c r="B21" s="14" t="s">
        <v>39</v>
      </c>
      <c r="C21" s="30">
        <f>'[2]Kebutuhan bibit'!$F$9</f>
        <v>0.75</v>
      </c>
      <c r="D21" s="29" t="str">
        <f t="shared" si="1"/>
        <v>Rante</v>
      </c>
      <c r="E21" s="28">
        <f t="shared" si="2"/>
        <v>80000</v>
      </c>
      <c r="F21" s="12">
        <f>E21*C21</f>
        <v>60000</v>
      </c>
      <c r="G21" s="16">
        <v>15</v>
      </c>
      <c r="H21" s="14" t="s">
        <v>41</v>
      </c>
      <c r="I21" s="30">
        <f>C18+C33+C50</f>
        <v>3</v>
      </c>
      <c r="J21" s="14" t="s">
        <v>13</v>
      </c>
      <c r="K21" s="12">
        <v>45000</v>
      </c>
      <c r="L21" s="12">
        <f>K21*I21</f>
        <v>135000</v>
      </c>
    </row>
    <row r="22" spans="1:13" ht="15" customHeight="1" x14ac:dyDescent="0.25">
      <c r="A22" s="10"/>
      <c r="B22" s="10" t="s">
        <v>8</v>
      </c>
      <c r="C22" s="10"/>
      <c r="D22" s="10"/>
      <c r="E22" s="7"/>
      <c r="F22" s="9">
        <f>SUM(F8:F21)</f>
        <v>606000</v>
      </c>
      <c r="G22" s="16">
        <v>16</v>
      </c>
      <c r="H22" s="14" t="s">
        <v>16</v>
      </c>
      <c r="I22" s="30">
        <f>C19+C34+C51</f>
        <v>3</v>
      </c>
      <c r="J22" s="14" t="s">
        <v>13</v>
      </c>
      <c r="K22" s="12">
        <v>35000</v>
      </c>
      <c r="L22" s="12">
        <f>K22*I22</f>
        <v>105000</v>
      </c>
    </row>
    <row r="23" spans="1:13" ht="15" customHeight="1" x14ac:dyDescent="0.25">
      <c r="G23" s="16">
        <v>17</v>
      </c>
      <c r="H23" s="14" t="s">
        <v>39</v>
      </c>
      <c r="I23" s="30">
        <f>C21+C36+C53</f>
        <v>2.25</v>
      </c>
      <c r="J23" s="14" t="s">
        <v>53</v>
      </c>
      <c r="K23" s="12">
        <v>80000</v>
      </c>
      <c r="L23" s="12">
        <f>K23*I23</f>
        <v>180000</v>
      </c>
    </row>
    <row r="24" spans="1:13" ht="15" customHeight="1" x14ac:dyDescent="0.25">
      <c r="A24" s="35" t="s">
        <v>52</v>
      </c>
      <c r="B24" s="35"/>
      <c r="C24" s="35"/>
      <c r="D24" s="35"/>
      <c r="E24" s="35"/>
      <c r="F24" s="35"/>
      <c r="G24" s="16">
        <v>18</v>
      </c>
      <c r="H24" s="14" t="s">
        <v>40</v>
      </c>
      <c r="I24" s="30">
        <f>C20+C35+C52</f>
        <v>5</v>
      </c>
      <c r="J24" s="14" t="s">
        <v>50</v>
      </c>
      <c r="K24" s="12">
        <v>50000</v>
      </c>
      <c r="L24" s="12">
        <f>K24*I24</f>
        <v>250000</v>
      </c>
    </row>
    <row r="25" spans="1:13" ht="15" customHeight="1" x14ac:dyDescent="0.25">
      <c r="A25" s="20" t="s">
        <v>4</v>
      </c>
      <c r="B25" s="34" t="s">
        <v>48</v>
      </c>
      <c r="C25" s="7" t="s">
        <v>9</v>
      </c>
      <c r="D25" s="10" t="s">
        <v>0</v>
      </c>
      <c r="E25" s="7" t="s">
        <v>10</v>
      </c>
      <c r="F25" s="7" t="s">
        <v>11</v>
      </c>
      <c r="G25" s="10"/>
      <c r="H25" s="35" t="s">
        <v>8</v>
      </c>
      <c r="I25" s="35"/>
      <c r="J25" s="35"/>
      <c r="K25" s="35"/>
      <c r="L25" s="9">
        <f>SUM(L7:L24)</f>
        <v>1986000</v>
      </c>
    </row>
    <row r="26" spans="1:13" ht="15" customHeight="1" x14ac:dyDescent="0.25">
      <c r="A26" s="16">
        <v>1</v>
      </c>
      <c r="B26" s="14" t="s">
        <v>51</v>
      </c>
      <c r="C26" s="30">
        <f>'[1]Kebutuhan bibit'!$R$10</f>
        <v>3</v>
      </c>
      <c r="D26" s="29" t="str">
        <f t="shared" ref="D26:D36" si="4">VLOOKUP(B26,$H$6:$L$24,3,0)</f>
        <v>Sachet</v>
      </c>
      <c r="E26" s="28">
        <f t="shared" ref="E26:E36" si="5">VLOOKUP(B26,$H$6:$L$24,4,0)</f>
        <v>25000</v>
      </c>
      <c r="F26" s="12">
        <f t="shared" ref="F26:F32" si="6">E26*C26</f>
        <v>75000</v>
      </c>
    </row>
    <row r="27" spans="1:13" ht="15" customHeight="1" x14ac:dyDescent="0.25">
      <c r="A27" s="16">
        <v>2</v>
      </c>
      <c r="B27" s="14" t="s">
        <v>46</v>
      </c>
      <c r="C27" s="30">
        <v>4</v>
      </c>
      <c r="D27" s="29" t="str">
        <f t="shared" si="4"/>
        <v>Karung</v>
      </c>
      <c r="E27" s="28">
        <f t="shared" si="5"/>
        <v>12000</v>
      </c>
      <c r="F27" s="12">
        <f t="shared" si="6"/>
        <v>48000</v>
      </c>
    </row>
    <row r="28" spans="1:13" ht="15" customHeight="1" x14ac:dyDescent="0.25">
      <c r="A28" s="16">
        <v>3</v>
      </c>
      <c r="B28" s="14" t="s">
        <v>45</v>
      </c>
      <c r="C28" s="30">
        <v>1</v>
      </c>
      <c r="D28" s="29" t="str">
        <f t="shared" si="4"/>
        <v>Botol</v>
      </c>
      <c r="E28" s="28">
        <f t="shared" si="5"/>
        <v>28000</v>
      </c>
      <c r="F28" s="12">
        <f t="shared" si="6"/>
        <v>28000</v>
      </c>
    </row>
    <row r="29" spans="1:13" ht="15" customHeight="1" x14ac:dyDescent="0.25">
      <c r="A29" s="16">
        <v>4</v>
      </c>
      <c r="B29" s="14" t="s">
        <v>2</v>
      </c>
      <c r="C29" s="30">
        <v>0.5</v>
      </c>
      <c r="D29" s="29" t="str">
        <f t="shared" si="4"/>
        <v>Sak</v>
      </c>
      <c r="E29" s="28">
        <f t="shared" si="5"/>
        <v>170000</v>
      </c>
      <c r="F29" s="12">
        <f t="shared" si="6"/>
        <v>85000</v>
      </c>
    </row>
    <row r="30" spans="1:13" ht="15" customHeight="1" x14ac:dyDescent="0.25">
      <c r="A30" s="16">
        <v>5</v>
      </c>
      <c r="B30" s="14" t="s">
        <v>44</v>
      </c>
      <c r="C30" s="30">
        <v>1</v>
      </c>
      <c r="D30" s="29" t="str">
        <f t="shared" si="4"/>
        <v>Kg</v>
      </c>
      <c r="E30" s="28">
        <f t="shared" si="5"/>
        <v>20000</v>
      </c>
      <c r="F30" s="12">
        <f t="shared" si="6"/>
        <v>20000</v>
      </c>
    </row>
    <row r="31" spans="1:13" ht="15" customHeight="1" x14ac:dyDescent="0.25">
      <c r="A31" s="16">
        <v>6</v>
      </c>
      <c r="B31" s="14" t="s">
        <v>43</v>
      </c>
      <c r="C31" s="30">
        <v>0.5</v>
      </c>
      <c r="D31" s="29" t="str">
        <f t="shared" si="4"/>
        <v>Botol</v>
      </c>
      <c r="E31" s="28">
        <f t="shared" si="5"/>
        <v>60000</v>
      </c>
      <c r="F31" s="12">
        <f t="shared" si="6"/>
        <v>30000</v>
      </c>
    </row>
    <row r="32" spans="1:13" s="3" customFormat="1" ht="15" customHeight="1" x14ac:dyDescent="0.25">
      <c r="A32" s="16">
        <v>7</v>
      </c>
      <c r="B32" s="14" t="s">
        <v>15</v>
      </c>
      <c r="C32" s="30">
        <v>1</v>
      </c>
      <c r="D32" s="29" t="str">
        <f t="shared" si="4"/>
        <v>Bungkus</v>
      </c>
      <c r="E32" s="28">
        <f t="shared" si="5"/>
        <v>25000</v>
      </c>
      <c r="F32" s="12">
        <f t="shared" si="6"/>
        <v>25000</v>
      </c>
      <c r="M32" s="1"/>
    </row>
    <row r="33" spans="1:6" ht="15" customHeight="1" x14ac:dyDescent="0.25">
      <c r="A33" s="16">
        <v>9</v>
      </c>
      <c r="B33" s="14" t="s">
        <v>41</v>
      </c>
      <c r="C33" s="30">
        <v>1</v>
      </c>
      <c r="D33" s="29" t="str">
        <f t="shared" si="4"/>
        <v>Botol</v>
      </c>
      <c r="E33" s="28">
        <f t="shared" si="5"/>
        <v>45000</v>
      </c>
      <c r="F33" s="12">
        <f>E33*C33</f>
        <v>45000</v>
      </c>
    </row>
    <row r="34" spans="1:6" ht="15" customHeight="1" x14ac:dyDescent="0.25">
      <c r="A34" s="16">
        <v>10</v>
      </c>
      <c r="B34" s="14" t="s">
        <v>16</v>
      </c>
      <c r="C34" s="30">
        <v>1</v>
      </c>
      <c r="D34" s="29" t="str">
        <f t="shared" si="4"/>
        <v>Botol</v>
      </c>
      <c r="E34" s="28">
        <f t="shared" si="5"/>
        <v>35000</v>
      </c>
      <c r="F34" s="12">
        <f>E34*C34</f>
        <v>35000</v>
      </c>
    </row>
    <row r="35" spans="1:6" ht="15" customHeight="1" x14ac:dyDescent="0.25">
      <c r="A35" s="16">
        <v>11</v>
      </c>
      <c r="B35" s="14" t="s">
        <v>40</v>
      </c>
      <c r="C35" s="30">
        <v>1</v>
      </c>
      <c r="D35" s="29" t="str">
        <f t="shared" si="4"/>
        <v>Kali</v>
      </c>
      <c r="E35" s="28">
        <f t="shared" si="5"/>
        <v>50000</v>
      </c>
      <c r="F35" s="12">
        <f>E35*C35</f>
        <v>50000</v>
      </c>
    </row>
    <row r="36" spans="1:6" ht="15" customHeight="1" x14ac:dyDescent="0.25">
      <c r="A36" s="16">
        <v>12</v>
      </c>
      <c r="B36" s="14" t="s">
        <v>39</v>
      </c>
      <c r="C36" s="30">
        <f>'[2]Kebutuhan bibit'!$F$10</f>
        <v>0.75</v>
      </c>
      <c r="D36" s="29" t="str">
        <f t="shared" si="4"/>
        <v>Rante</v>
      </c>
      <c r="E36" s="28">
        <f t="shared" si="5"/>
        <v>80000</v>
      </c>
      <c r="F36" s="12">
        <f>E36*C36</f>
        <v>60000</v>
      </c>
    </row>
    <row r="37" spans="1:6" ht="15" customHeight="1" x14ac:dyDescent="0.25">
      <c r="A37" s="10"/>
      <c r="B37" s="10" t="s">
        <v>8</v>
      </c>
      <c r="C37" s="10"/>
      <c r="D37" s="10"/>
      <c r="E37" s="7"/>
      <c r="F37" s="9">
        <f>SUM(F26:F36)</f>
        <v>501000</v>
      </c>
    </row>
    <row r="38" spans="1:6" s="3" customFormat="1" ht="15" customHeight="1" x14ac:dyDescent="0.25">
      <c r="A38" s="1"/>
      <c r="B38" s="1"/>
      <c r="C38" s="1"/>
      <c r="D38" s="1"/>
      <c r="E38" s="2"/>
      <c r="F38" s="1"/>
    </row>
    <row r="39" spans="1:6" ht="15" customHeight="1" x14ac:dyDescent="0.25">
      <c r="A39" s="35" t="s">
        <v>49</v>
      </c>
      <c r="B39" s="35"/>
      <c r="C39" s="35"/>
      <c r="D39" s="35"/>
      <c r="E39" s="35"/>
      <c r="F39" s="35"/>
    </row>
    <row r="40" spans="1:6" ht="15" customHeight="1" x14ac:dyDescent="0.25">
      <c r="A40" s="20" t="s">
        <v>4</v>
      </c>
      <c r="B40" s="34" t="s">
        <v>48</v>
      </c>
      <c r="C40" s="7" t="s">
        <v>9</v>
      </c>
      <c r="D40" s="10" t="s">
        <v>0</v>
      </c>
      <c r="E40" s="7" t="s">
        <v>10</v>
      </c>
      <c r="F40" s="7" t="s">
        <v>11</v>
      </c>
    </row>
    <row r="41" spans="1:6" ht="15" customHeight="1" x14ac:dyDescent="0.25">
      <c r="A41" s="16">
        <v>1</v>
      </c>
      <c r="B41" s="14" t="s">
        <v>47</v>
      </c>
      <c r="C41" s="30">
        <f>'[1]Kebutuhan bibit'!$R$11</f>
        <v>4</v>
      </c>
      <c r="D41" s="29" t="str">
        <f t="shared" ref="D41:D53" si="7">VLOOKUP(B41,$H$6:$L$24,3,0)</f>
        <v>Sachet</v>
      </c>
      <c r="E41" s="28">
        <f t="shared" ref="E41:E53" si="8">VLOOKUP(B41,$H$6:$L$24,4,0)</f>
        <v>25000</v>
      </c>
      <c r="F41" s="12">
        <f t="shared" ref="F41:F53" si="9">E41*C41</f>
        <v>100000</v>
      </c>
    </row>
    <row r="42" spans="1:6" ht="15" customHeight="1" x14ac:dyDescent="0.25">
      <c r="A42" s="16">
        <v>2</v>
      </c>
      <c r="B42" s="14" t="s">
        <v>46</v>
      </c>
      <c r="C42" s="30">
        <v>5</v>
      </c>
      <c r="D42" s="29" t="str">
        <f t="shared" si="7"/>
        <v>Karung</v>
      </c>
      <c r="E42" s="28">
        <f t="shared" si="8"/>
        <v>12000</v>
      </c>
      <c r="F42" s="12">
        <f t="shared" si="9"/>
        <v>60000</v>
      </c>
    </row>
    <row r="43" spans="1:6" ht="15" customHeight="1" x14ac:dyDescent="0.25">
      <c r="A43" s="16">
        <v>3</v>
      </c>
      <c r="B43" s="14" t="s">
        <v>45</v>
      </c>
      <c r="C43" s="30">
        <v>3</v>
      </c>
      <c r="D43" s="29" t="str">
        <f t="shared" si="7"/>
        <v>Botol</v>
      </c>
      <c r="E43" s="28">
        <f t="shared" si="8"/>
        <v>28000</v>
      </c>
      <c r="F43" s="12">
        <f t="shared" si="9"/>
        <v>84000</v>
      </c>
    </row>
    <row r="44" spans="1:6" ht="15" customHeight="1" x14ac:dyDescent="0.25">
      <c r="A44" s="16">
        <v>4</v>
      </c>
      <c r="B44" s="14" t="s">
        <v>12</v>
      </c>
      <c r="C44" s="30">
        <v>0.5</v>
      </c>
      <c r="D44" s="29" t="str">
        <f t="shared" si="7"/>
        <v>Sak</v>
      </c>
      <c r="E44" s="28">
        <f t="shared" si="8"/>
        <v>160000</v>
      </c>
      <c r="F44" s="12">
        <f t="shared" si="9"/>
        <v>80000</v>
      </c>
    </row>
    <row r="45" spans="1:6" ht="15" customHeight="1" x14ac:dyDescent="0.25">
      <c r="A45" s="16">
        <v>5</v>
      </c>
      <c r="B45" s="14" t="s">
        <v>2</v>
      </c>
      <c r="C45" s="30">
        <v>0.5</v>
      </c>
      <c r="D45" s="29" t="str">
        <f t="shared" si="7"/>
        <v>Sak</v>
      </c>
      <c r="E45" s="28">
        <f t="shared" si="8"/>
        <v>170000</v>
      </c>
      <c r="F45" s="12">
        <f t="shared" si="9"/>
        <v>85000</v>
      </c>
    </row>
    <row r="46" spans="1:6" s="3" customFormat="1" ht="15" customHeight="1" x14ac:dyDescent="0.25">
      <c r="A46" s="16">
        <v>6</v>
      </c>
      <c r="B46" s="14" t="s">
        <v>7</v>
      </c>
      <c r="C46" s="30">
        <v>1</v>
      </c>
      <c r="D46" s="29" t="str">
        <f t="shared" si="7"/>
        <v>Sak</v>
      </c>
      <c r="E46" s="28">
        <f t="shared" si="8"/>
        <v>100000</v>
      </c>
      <c r="F46" s="12">
        <f t="shared" si="9"/>
        <v>100000</v>
      </c>
    </row>
    <row r="47" spans="1:6" ht="15" customHeight="1" x14ac:dyDescent="0.25">
      <c r="A47" s="16">
        <v>7</v>
      </c>
      <c r="B47" s="14" t="s">
        <v>44</v>
      </c>
      <c r="C47" s="30">
        <v>1</v>
      </c>
      <c r="D47" s="29" t="str">
        <f t="shared" si="7"/>
        <v>Kg</v>
      </c>
      <c r="E47" s="28">
        <f t="shared" si="8"/>
        <v>20000</v>
      </c>
      <c r="F47" s="12">
        <f t="shared" si="9"/>
        <v>20000</v>
      </c>
    </row>
    <row r="48" spans="1:6" ht="15" customHeight="1" x14ac:dyDescent="0.25">
      <c r="A48" s="16">
        <v>8</v>
      </c>
      <c r="B48" s="14" t="s">
        <v>42</v>
      </c>
      <c r="C48" s="30">
        <v>1</v>
      </c>
      <c r="D48" s="29" t="str">
        <f t="shared" si="7"/>
        <v>Botol</v>
      </c>
      <c r="E48" s="28">
        <f t="shared" si="8"/>
        <v>35000</v>
      </c>
      <c r="F48" s="12">
        <f t="shared" si="9"/>
        <v>35000</v>
      </c>
    </row>
    <row r="49" spans="1:13" ht="15" customHeight="1" x14ac:dyDescent="0.25">
      <c r="A49" s="16">
        <v>9</v>
      </c>
      <c r="B49" s="14" t="s">
        <v>15</v>
      </c>
      <c r="C49" s="30">
        <v>1</v>
      </c>
      <c r="D49" s="29" t="str">
        <f t="shared" si="7"/>
        <v>Bungkus</v>
      </c>
      <c r="E49" s="28">
        <f t="shared" si="8"/>
        <v>25000</v>
      </c>
      <c r="F49" s="12">
        <f t="shared" si="9"/>
        <v>25000</v>
      </c>
    </row>
    <row r="50" spans="1:13" ht="15" customHeight="1" x14ac:dyDescent="0.25">
      <c r="A50" s="16">
        <v>11</v>
      </c>
      <c r="B50" s="14" t="s">
        <v>41</v>
      </c>
      <c r="C50" s="30">
        <v>1</v>
      </c>
      <c r="D50" s="29" t="str">
        <f t="shared" si="7"/>
        <v>Botol</v>
      </c>
      <c r="E50" s="28">
        <f t="shared" si="8"/>
        <v>45000</v>
      </c>
      <c r="F50" s="12">
        <f t="shared" si="9"/>
        <v>45000</v>
      </c>
    </row>
    <row r="51" spans="1:13" ht="15" customHeight="1" x14ac:dyDescent="0.25">
      <c r="A51" s="16">
        <v>13</v>
      </c>
      <c r="B51" s="14" t="s">
        <v>16</v>
      </c>
      <c r="C51" s="30">
        <v>1</v>
      </c>
      <c r="D51" s="29" t="str">
        <f t="shared" si="7"/>
        <v>Botol</v>
      </c>
      <c r="E51" s="28">
        <f t="shared" si="8"/>
        <v>35000</v>
      </c>
      <c r="F51" s="12">
        <f t="shared" si="9"/>
        <v>35000</v>
      </c>
    </row>
    <row r="52" spans="1:13" ht="15" customHeight="1" x14ac:dyDescent="0.25">
      <c r="A52" s="16">
        <v>14</v>
      </c>
      <c r="B52" s="14" t="s">
        <v>40</v>
      </c>
      <c r="C52" s="30">
        <v>3</v>
      </c>
      <c r="D52" s="29" t="str">
        <f t="shared" si="7"/>
        <v>Kali</v>
      </c>
      <c r="E52" s="28">
        <f t="shared" si="8"/>
        <v>50000</v>
      </c>
      <c r="F52" s="12">
        <f t="shared" si="9"/>
        <v>150000</v>
      </c>
    </row>
    <row r="53" spans="1:13" ht="15" customHeight="1" x14ac:dyDescent="0.25">
      <c r="A53" s="16">
        <v>15</v>
      </c>
      <c r="B53" s="14" t="s">
        <v>39</v>
      </c>
      <c r="C53" s="30">
        <f>'[2]Kebutuhan bibit'!$F$11</f>
        <v>0.75</v>
      </c>
      <c r="D53" s="29" t="str">
        <f t="shared" si="7"/>
        <v>Rante</v>
      </c>
      <c r="E53" s="28">
        <f t="shared" si="8"/>
        <v>80000</v>
      </c>
      <c r="F53" s="12">
        <f t="shared" si="9"/>
        <v>60000</v>
      </c>
    </row>
    <row r="54" spans="1:13" ht="15" customHeight="1" x14ac:dyDescent="0.25">
      <c r="A54" s="10"/>
      <c r="B54" s="10" t="s">
        <v>8</v>
      </c>
      <c r="C54" s="10"/>
      <c r="D54" s="10"/>
      <c r="E54" s="7"/>
      <c r="F54" s="9">
        <f>SUM(F41:F53)</f>
        <v>879000</v>
      </c>
    </row>
    <row r="56" spans="1:13" s="3" customFormat="1" ht="15" customHeight="1" x14ac:dyDescent="0.25"/>
    <row r="58" spans="1:13" ht="15" customHeight="1" x14ac:dyDescent="0.25">
      <c r="G58" s="11"/>
    </row>
    <row r="59" spans="1:13" ht="15" customHeight="1" x14ac:dyDescent="0.25">
      <c r="G59" s="11"/>
    </row>
    <row r="60" spans="1:13" ht="15" customHeight="1" x14ac:dyDescent="0.25">
      <c r="E60" s="1"/>
      <c r="G60" s="11"/>
    </row>
    <row r="61" spans="1:13" ht="15" customHeight="1" x14ac:dyDescent="0.25">
      <c r="E61" s="1"/>
      <c r="G61" s="33"/>
      <c r="H61" s="31"/>
      <c r="I61" s="32"/>
      <c r="J61" s="31"/>
      <c r="K61" s="11"/>
      <c r="L61" s="11"/>
    </row>
    <row r="62" spans="1:13" ht="15" customHeight="1" x14ac:dyDescent="0.25">
      <c r="A62" s="91" t="s">
        <v>38</v>
      </c>
      <c r="B62" s="91"/>
      <c r="C62" s="91"/>
      <c r="D62" s="91"/>
      <c r="E62" s="91"/>
      <c r="F62" s="91"/>
      <c r="G62" s="91" t="s">
        <v>37</v>
      </c>
      <c r="H62" s="91"/>
      <c r="I62" s="91"/>
      <c r="J62" s="91"/>
      <c r="K62" s="91"/>
      <c r="L62" s="91"/>
      <c r="M62" s="91"/>
    </row>
    <row r="63" spans="1:13" ht="15" customHeight="1" x14ac:dyDescent="0.25">
      <c r="A63" s="91" t="s">
        <v>36</v>
      </c>
      <c r="B63" s="91"/>
      <c r="C63" s="91"/>
      <c r="D63" s="91"/>
      <c r="E63" s="91"/>
      <c r="F63" s="91"/>
      <c r="G63" s="91" t="s">
        <v>36</v>
      </c>
      <c r="H63" s="91"/>
      <c r="I63" s="91"/>
      <c r="J63" s="91"/>
      <c r="K63" s="91"/>
      <c r="L63" s="91"/>
      <c r="M63" s="91"/>
    </row>
    <row r="64" spans="1:13" ht="15" customHeight="1" x14ac:dyDescent="0.25">
      <c r="A64" s="91" t="s">
        <v>35</v>
      </c>
      <c r="B64" s="91"/>
      <c r="C64" s="91"/>
      <c r="D64" s="91"/>
      <c r="E64" s="91"/>
      <c r="F64" s="91"/>
      <c r="G64" s="91" t="s">
        <v>35</v>
      </c>
      <c r="H64" s="91"/>
      <c r="I64" s="91"/>
      <c r="J64" s="91"/>
      <c r="K64" s="91"/>
      <c r="L64" s="91"/>
      <c r="M64" s="91"/>
    </row>
    <row r="65" spans="1:13" s="3" customFormat="1" ht="15" customHeight="1" x14ac:dyDescent="0.25">
      <c r="A65" s="27"/>
      <c r="B65" s="26"/>
      <c r="C65" s="26"/>
      <c r="D65" s="26"/>
      <c r="E65" s="25"/>
      <c r="F65" s="24"/>
      <c r="I65" s="1"/>
      <c r="J65" s="1"/>
      <c r="K65" s="1"/>
      <c r="L65" s="1"/>
    </row>
    <row r="66" spans="1:13" ht="15" customHeight="1" x14ac:dyDescent="0.25">
      <c r="A66" s="92" t="s">
        <v>34</v>
      </c>
      <c r="B66" s="92"/>
      <c r="C66" s="92"/>
      <c r="D66" s="92"/>
      <c r="E66" s="92"/>
      <c r="F66" s="92"/>
    </row>
    <row r="67" spans="1:13" s="3" customFormat="1" ht="15" customHeight="1" x14ac:dyDescent="0.25">
      <c r="A67" s="10" t="s">
        <v>4</v>
      </c>
      <c r="B67" s="10" t="s">
        <v>22</v>
      </c>
      <c r="C67" s="10" t="s">
        <v>9</v>
      </c>
      <c r="D67" s="10" t="s">
        <v>0</v>
      </c>
      <c r="E67" s="7" t="s">
        <v>8</v>
      </c>
      <c r="F67" s="20" t="s">
        <v>8</v>
      </c>
      <c r="G67" s="20" t="s">
        <v>4</v>
      </c>
      <c r="H67" s="10" t="s">
        <v>33</v>
      </c>
      <c r="I67" s="7" t="s">
        <v>32</v>
      </c>
      <c r="J67" s="7" t="s">
        <v>19</v>
      </c>
      <c r="K67" s="7" t="s">
        <v>31</v>
      </c>
      <c r="L67" s="7" t="s">
        <v>30</v>
      </c>
      <c r="M67" s="7" t="s">
        <v>29</v>
      </c>
    </row>
    <row r="68" spans="1:13" ht="15" customHeight="1" x14ac:dyDescent="0.25">
      <c r="A68" s="16">
        <v>1</v>
      </c>
      <c r="B68" s="16" t="s">
        <v>21</v>
      </c>
      <c r="C68" s="16">
        <f>C26</f>
        <v>3</v>
      </c>
      <c r="D68" s="14" t="s">
        <v>5</v>
      </c>
      <c r="E68" s="17">
        <v>90</v>
      </c>
      <c r="F68" s="12">
        <f>E68*C68</f>
        <v>270</v>
      </c>
      <c r="G68" s="16">
        <v>1</v>
      </c>
      <c r="H68" s="23" t="s">
        <v>28</v>
      </c>
      <c r="I68" s="15">
        <f>F22</f>
        <v>606000</v>
      </c>
      <c r="J68" s="15">
        <f>F70</f>
        <v>3240000</v>
      </c>
      <c r="K68" s="15">
        <f>J68-I68</f>
        <v>2634000</v>
      </c>
      <c r="L68" s="22">
        <f t="shared" ref="L68:M71" si="10">J68/I68</f>
        <v>5.3465346534653468</v>
      </c>
      <c r="M68" s="22">
        <f t="shared" si="10"/>
        <v>0.812962962962963</v>
      </c>
    </row>
    <row r="69" spans="1:13" ht="15" customHeight="1" x14ac:dyDescent="0.25">
      <c r="A69" s="16">
        <v>2</v>
      </c>
      <c r="B69" s="16" t="s">
        <v>20</v>
      </c>
      <c r="C69" s="15">
        <f>F68</f>
        <v>270</v>
      </c>
      <c r="D69" s="14" t="s">
        <v>3</v>
      </c>
      <c r="E69" s="17">
        <v>4</v>
      </c>
      <c r="F69" s="12">
        <f>E69*C69</f>
        <v>1080</v>
      </c>
      <c r="G69" s="16">
        <v>2</v>
      </c>
      <c r="H69" s="23" t="s">
        <v>27</v>
      </c>
      <c r="I69" s="15">
        <f>F37</f>
        <v>501000</v>
      </c>
      <c r="J69" s="15">
        <f>F76</f>
        <v>2160000</v>
      </c>
      <c r="K69" s="15">
        <f>J69-I69</f>
        <v>1659000</v>
      </c>
      <c r="L69" s="22">
        <f t="shared" si="10"/>
        <v>4.3113772455089823</v>
      </c>
      <c r="M69" s="22">
        <f t="shared" si="10"/>
        <v>0.7680555555555556</v>
      </c>
    </row>
    <row r="70" spans="1:13" ht="15" customHeight="1" x14ac:dyDescent="0.25">
      <c r="A70" s="16">
        <v>3</v>
      </c>
      <c r="B70" s="16" t="s">
        <v>19</v>
      </c>
      <c r="C70" s="15">
        <f>F69</f>
        <v>1080</v>
      </c>
      <c r="D70" s="14" t="s">
        <v>1</v>
      </c>
      <c r="E70" s="13">
        <v>3000</v>
      </c>
      <c r="F70" s="12">
        <f>E70*C70</f>
        <v>3240000</v>
      </c>
      <c r="G70" s="16">
        <v>3</v>
      </c>
      <c r="H70" s="23" t="s">
        <v>26</v>
      </c>
      <c r="I70" s="15">
        <f>F54</f>
        <v>879000</v>
      </c>
      <c r="J70" s="15">
        <f>F82</f>
        <v>2400000</v>
      </c>
      <c r="K70" s="15">
        <f>J70-I70</f>
        <v>1521000</v>
      </c>
      <c r="L70" s="22">
        <f t="shared" si="10"/>
        <v>2.7303754266211606</v>
      </c>
      <c r="M70" s="22">
        <f t="shared" si="10"/>
        <v>0.63375000000000004</v>
      </c>
    </row>
    <row r="71" spans="1:13" s="3" customFormat="1" ht="15" customHeight="1" x14ac:dyDescent="0.25">
      <c r="A71" s="10">
        <v>4</v>
      </c>
      <c r="B71" s="10" t="s">
        <v>18</v>
      </c>
      <c r="C71" s="9"/>
      <c r="D71" s="8"/>
      <c r="E71" s="7"/>
      <c r="F71" s="6">
        <f>F70-F22</f>
        <v>2634000</v>
      </c>
      <c r="G71" s="12"/>
      <c r="H71" s="10" t="s">
        <v>25</v>
      </c>
      <c r="I71" s="9">
        <f>SUM(I68:I70)</f>
        <v>1986000</v>
      </c>
      <c r="J71" s="9">
        <f>SUM(J68:J70)</f>
        <v>7800000</v>
      </c>
      <c r="K71" s="9">
        <f>SUM(K68:K70)</f>
        <v>5814000</v>
      </c>
      <c r="L71" s="21">
        <f t="shared" si="10"/>
        <v>3.9274924471299095</v>
      </c>
      <c r="M71" s="21">
        <f t="shared" si="10"/>
        <v>0.74538461538461542</v>
      </c>
    </row>
    <row r="72" spans="1:13" ht="15" customHeight="1" x14ac:dyDescent="0.25">
      <c r="A72" s="92" t="s">
        <v>24</v>
      </c>
      <c r="B72" s="92"/>
      <c r="C72" s="92"/>
      <c r="D72" s="92"/>
      <c r="E72" s="92"/>
      <c r="F72" s="92"/>
    </row>
    <row r="73" spans="1:13" s="3" customFormat="1" ht="15" customHeight="1" x14ac:dyDescent="0.25">
      <c r="A73" s="10" t="s">
        <v>4</v>
      </c>
      <c r="B73" s="10" t="s">
        <v>22</v>
      </c>
      <c r="C73" s="10" t="s">
        <v>9</v>
      </c>
      <c r="D73" s="10" t="s">
        <v>0</v>
      </c>
      <c r="E73" s="7" t="s">
        <v>8</v>
      </c>
      <c r="F73" s="20" t="s">
        <v>8</v>
      </c>
      <c r="G73" s="19"/>
    </row>
    <row r="74" spans="1:13" ht="15" customHeight="1" x14ac:dyDescent="0.25">
      <c r="A74" s="16">
        <v>1</v>
      </c>
      <c r="B74" s="16" t="s">
        <v>21</v>
      </c>
      <c r="C74" s="18">
        <f>C26</f>
        <v>3</v>
      </c>
      <c r="D74" s="14" t="s">
        <v>5</v>
      </c>
      <c r="E74" s="17">
        <v>90</v>
      </c>
      <c r="F74" s="12">
        <f>E74*C74</f>
        <v>270</v>
      </c>
      <c r="G74" s="11"/>
    </row>
    <row r="75" spans="1:13" ht="15" customHeight="1" x14ac:dyDescent="0.25">
      <c r="A75" s="16">
        <v>2</v>
      </c>
      <c r="B75" s="16" t="s">
        <v>20</v>
      </c>
      <c r="C75" s="15">
        <f>F74</f>
        <v>270</v>
      </c>
      <c r="D75" s="14" t="s">
        <v>3</v>
      </c>
      <c r="E75" s="17">
        <v>2</v>
      </c>
      <c r="F75" s="12">
        <f>E75*C75</f>
        <v>540</v>
      </c>
      <c r="G75" s="11"/>
    </row>
    <row r="76" spans="1:13" ht="15" customHeight="1" x14ac:dyDescent="0.25">
      <c r="A76" s="16">
        <v>3</v>
      </c>
      <c r="B76" s="16" t="s">
        <v>19</v>
      </c>
      <c r="C76" s="15">
        <f>F75</f>
        <v>540</v>
      </c>
      <c r="D76" s="14" t="s">
        <v>3</v>
      </c>
      <c r="E76" s="13">
        <v>4000</v>
      </c>
      <c r="F76" s="12">
        <f>E76*C76</f>
        <v>2160000</v>
      </c>
      <c r="G76" s="11"/>
    </row>
    <row r="77" spans="1:13" s="3" customFormat="1" ht="15" customHeight="1" x14ac:dyDescent="0.25">
      <c r="A77" s="10">
        <v>4</v>
      </c>
      <c r="B77" s="10" t="s">
        <v>18</v>
      </c>
      <c r="C77" s="9"/>
      <c r="D77" s="8"/>
      <c r="E77" s="7"/>
      <c r="F77" s="6">
        <f>F76-F37</f>
        <v>1659000</v>
      </c>
      <c r="G77" s="5"/>
    </row>
    <row r="78" spans="1:13" ht="15" customHeight="1" x14ac:dyDescent="0.25">
      <c r="A78" s="92" t="s">
        <v>23</v>
      </c>
      <c r="B78" s="92"/>
      <c r="C78" s="92"/>
      <c r="D78" s="92"/>
      <c r="E78" s="92"/>
      <c r="F78" s="92"/>
    </row>
    <row r="79" spans="1:13" s="3" customFormat="1" ht="15" customHeight="1" x14ac:dyDescent="0.25">
      <c r="A79" s="10" t="s">
        <v>4</v>
      </c>
      <c r="B79" s="10" t="s">
        <v>22</v>
      </c>
      <c r="C79" s="10" t="s">
        <v>9</v>
      </c>
      <c r="D79" s="10" t="s">
        <v>0</v>
      </c>
      <c r="E79" s="7" t="s">
        <v>8</v>
      </c>
      <c r="F79" s="20" t="s">
        <v>8</v>
      </c>
      <c r="G79" s="19"/>
    </row>
    <row r="80" spans="1:13" ht="15" customHeight="1" x14ac:dyDescent="0.25">
      <c r="A80" s="16">
        <v>1</v>
      </c>
      <c r="B80" s="16" t="s">
        <v>21</v>
      </c>
      <c r="C80" s="18">
        <f>C41</f>
        <v>4</v>
      </c>
      <c r="D80" s="14" t="s">
        <v>5</v>
      </c>
      <c r="E80" s="17">
        <v>30</v>
      </c>
      <c r="F80" s="12">
        <f>E80*C80</f>
        <v>120</v>
      </c>
      <c r="G80" s="11"/>
    </row>
    <row r="81" spans="1:7" ht="15" customHeight="1" x14ac:dyDescent="0.25">
      <c r="A81" s="16">
        <v>2</v>
      </c>
      <c r="B81" s="16" t="s">
        <v>20</v>
      </c>
      <c r="C81" s="15">
        <f>F80</f>
        <v>120</v>
      </c>
      <c r="D81" s="14" t="s">
        <v>3</v>
      </c>
      <c r="E81" s="17">
        <v>5</v>
      </c>
      <c r="F81" s="12">
        <f>E81*C81</f>
        <v>600</v>
      </c>
      <c r="G81" s="11"/>
    </row>
    <row r="82" spans="1:7" ht="15" customHeight="1" x14ac:dyDescent="0.25">
      <c r="A82" s="16">
        <v>3</v>
      </c>
      <c r="B82" s="16" t="s">
        <v>19</v>
      </c>
      <c r="C82" s="15">
        <f>F81</f>
        <v>600</v>
      </c>
      <c r="D82" s="14" t="s">
        <v>3</v>
      </c>
      <c r="E82" s="13">
        <v>4000</v>
      </c>
      <c r="F82" s="12">
        <f>E82*C82</f>
        <v>2400000</v>
      </c>
      <c r="G82" s="11"/>
    </row>
    <row r="83" spans="1:7" s="3" customFormat="1" ht="15" customHeight="1" x14ac:dyDescent="0.25">
      <c r="A83" s="10">
        <v>4</v>
      </c>
      <c r="B83" s="10" t="s">
        <v>18</v>
      </c>
      <c r="C83" s="9"/>
      <c r="D83" s="8"/>
      <c r="E83" s="7"/>
      <c r="F83" s="6">
        <f>F82-F54</f>
        <v>1521000</v>
      </c>
      <c r="G83" s="5"/>
    </row>
    <row r="86" spans="1:7" s="3" customFormat="1" ht="15" customHeight="1" x14ac:dyDescent="0.25">
      <c r="E86" s="4"/>
    </row>
    <row r="93" spans="1:7" s="3" customFormat="1" ht="15" customHeight="1" x14ac:dyDescent="0.25">
      <c r="E93" s="4"/>
    </row>
  </sheetData>
  <mergeCells count="16">
    <mergeCell ref="A78:F78"/>
    <mergeCell ref="A72:F72"/>
    <mergeCell ref="A66:F66"/>
    <mergeCell ref="G64:M64"/>
    <mergeCell ref="G63:M63"/>
    <mergeCell ref="G62:M62"/>
    <mergeCell ref="A64:F64"/>
    <mergeCell ref="A62:F62"/>
    <mergeCell ref="A63:F63"/>
    <mergeCell ref="A6:F6"/>
    <mergeCell ref="G1:L1"/>
    <mergeCell ref="G2:L2"/>
    <mergeCell ref="G3:L3"/>
    <mergeCell ref="A1:F1"/>
    <mergeCell ref="A2:F2"/>
    <mergeCell ref="A3:F3"/>
  </mergeCells>
  <pageMargins left="0.56000000000000005" right="0.3" top="0.57999999999999996" bottom="0.53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view="pageBreakPreview" zoomScale="80" zoomScaleNormal="100" zoomScaleSheetLayoutView="80" workbookViewId="0">
      <selection activeCell="AC9" sqref="AC9"/>
    </sheetView>
  </sheetViews>
  <sheetFormatPr defaultRowHeight="12.75" x14ac:dyDescent="0.25"/>
  <cols>
    <col min="1" max="1" width="43.7109375" style="40" customWidth="1"/>
    <col min="2" max="2" width="5.140625" style="52" customWidth="1"/>
    <col min="3" max="33" width="3.7109375" style="40" customWidth="1"/>
    <col min="34" max="16384" width="9.140625" style="40"/>
  </cols>
  <sheetData>
    <row r="1" spans="1:33" s="39" customFormat="1" ht="18.75" customHeight="1" x14ac:dyDescent="0.25">
      <c r="A1" s="93" t="s">
        <v>151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</row>
    <row r="3" spans="1:33" ht="18.75" customHeight="1" x14ac:dyDescent="0.25">
      <c r="A3" s="94" t="s">
        <v>67</v>
      </c>
      <c r="B3" s="95" t="s">
        <v>68</v>
      </c>
      <c r="C3" s="96" t="s">
        <v>69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</row>
    <row r="4" spans="1:33" ht="18.75" customHeight="1" x14ac:dyDescent="0.25">
      <c r="A4" s="94"/>
      <c r="B4" s="95"/>
      <c r="C4" s="41">
        <v>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/>
      <c r="J4" s="41">
        <v>7</v>
      </c>
      <c r="K4" s="41">
        <v>8</v>
      </c>
      <c r="L4" s="41">
        <v>9</v>
      </c>
      <c r="M4" s="41">
        <v>10</v>
      </c>
      <c r="N4" s="41">
        <v>11</v>
      </c>
      <c r="O4" s="41">
        <v>12</v>
      </c>
      <c r="P4" s="41"/>
      <c r="Q4" s="41">
        <v>13</v>
      </c>
      <c r="R4" s="41">
        <v>14</v>
      </c>
      <c r="S4" s="41">
        <v>15</v>
      </c>
      <c r="T4" s="41">
        <v>16</v>
      </c>
      <c r="U4" s="41">
        <v>17</v>
      </c>
      <c r="V4" s="41"/>
      <c r="W4" s="41"/>
      <c r="X4" s="41"/>
      <c r="Y4" s="41">
        <v>18</v>
      </c>
      <c r="Z4" s="41">
        <v>19</v>
      </c>
      <c r="AA4" s="41">
        <v>20</v>
      </c>
      <c r="AB4" s="41">
        <v>21</v>
      </c>
      <c r="AC4" s="41">
        <v>22</v>
      </c>
      <c r="AD4" s="41"/>
      <c r="AE4" s="41">
        <v>23</v>
      </c>
      <c r="AF4" s="41">
        <v>24</v>
      </c>
      <c r="AG4" s="41">
        <v>25</v>
      </c>
    </row>
    <row r="5" spans="1:33" ht="18.75" customHeight="1" x14ac:dyDescent="0.25">
      <c r="A5" s="94"/>
      <c r="B5" s="95"/>
      <c r="C5" s="42">
        <v>20</v>
      </c>
      <c r="D5" s="42">
        <v>21</v>
      </c>
      <c r="E5" s="42">
        <v>22</v>
      </c>
      <c r="F5" s="42">
        <v>23</v>
      </c>
      <c r="G5" s="42">
        <v>24</v>
      </c>
      <c r="H5" s="42">
        <v>25</v>
      </c>
      <c r="I5" s="43">
        <v>26</v>
      </c>
      <c r="J5" s="42">
        <v>27</v>
      </c>
      <c r="K5" s="42">
        <v>28</v>
      </c>
      <c r="L5" s="42">
        <v>29</v>
      </c>
      <c r="M5" s="42">
        <v>30</v>
      </c>
      <c r="N5" s="42">
        <v>1</v>
      </c>
      <c r="O5" s="42">
        <v>2</v>
      </c>
      <c r="P5" s="43">
        <v>3</v>
      </c>
      <c r="Q5" s="42">
        <v>4</v>
      </c>
      <c r="R5" s="42">
        <v>5</v>
      </c>
      <c r="S5" s="42">
        <v>6</v>
      </c>
      <c r="T5" s="42">
        <v>7</v>
      </c>
      <c r="U5" s="42">
        <v>8</v>
      </c>
      <c r="V5" s="43">
        <v>9</v>
      </c>
      <c r="W5" s="43">
        <v>10</v>
      </c>
      <c r="X5" s="43">
        <v>11</v>
      </c>
      <c r="Y5" s="42">
        <v>12</v>
      </c>
      <c r="Z5" s="42">
        <v>13</v>
      </c>
      <c r="AA5" s="42">
        <v>14</v>
      </c>
      <c r="AB5" s="42">
        <v>15</v>
      </c>
      <c r="AC5" s="42">
        <v>16</v>
      </c>
      <c r="AD5" s="43">
        <v>17</v>
      </c>
      <c r="AE5" s="42">
        <v>18</v>
      </c>
      <c r="AF5" s="42">
        <v>19</v>
      </c>
      <c r="AG5" s="42">
        <v>20</v>
      </c>
    </row>
    <row r="6" spans="1:33" ht="41.25" customHeight="1" x14ac:dyDescent="0.25">
      <c r="A6" s="94"/>
      <c r="B6" s="95"/>
      <c r="C6" s="44" t="s">
        <v>70</v>
      </c>
      <c r="D6" s="44" t="s">
        <v>71</v>
      </c>
      <c r="E6" s="44" t="s">
        <v>72</v>
      </c>
      <c r="F6" s="44" t="s">
        <v>73</v>
      </c>
      <c r="G6" s="44" t="s">
        <v>74</v>
      </c>
      <c r="H6" s="44" t="s">
        <v>75</v>
      </c>
      <c r="I6" s="45" t="s">
        <v>76</v>
      </c>
      <c r="J6" s="44" t="s">
        <v>70</v>
      </c>
      <c r="K6" s="44" t="s">
        <v>71</v>
      </c>
      <c r="L6" s="44" t="s">
        <v>72</v>
      </c>
      <c r="M6" s="44" t="s">
        <v>73</v>
      </c>
      <c r="N6" s="44" t="s">
        <v>74</v>
      </c>
      <c r="O6" s="44" t="s">
        <v>75</v>
      </c>
      <c r="P6" s="45" t="s">
        <v>76</v>
      </c>
      <c r="Q6" s="44" t="s">
        <v>70</v>
      </c>
      <c r="R6" s="44" t="s">
        <v>71</v>
      </c>
      <c r="S6" s="44" t="s">
        <v>72</v>
      </c>
      <c r="T6" s="44" t="s">
        <v>73</v>
      </c>
      <c r="U6" s="44" t="s">
        <v>74</v>
      </c>
      <c r="V6" s="45" t="s">
        <v>75</v>
      </c>
      <c r="W6" s="45" t="s">
        <v>76</v>
      </c>
      <c r="X6" s="45" t="s">
        <v>70</v>
      </c>
      <c r="Y6" s="44" t="s">
        <v>71</v>
      </c>
      <c r="Z6" s="44" t="s">
        <v>72</v>
      </c>
      <c r="AA6" s="44" t="s">
        <v>73</v>
      </c>
      <c r="AB6" s="44" t="s">
        <v>74</v>
      </c>
      <c r="AC6" s="44" t="s">
        <v>75</v>
      </c>
      <c r="AD6" s="45" t="s">
        <v>76</v>
      </c>
      <c r="AE6" s="44" t="s">
        <v>70</v>
      </c>
      <c r="AF6" s="44" t="s">
        <v>71</v>
      </c>
      <c r="AG6" s="44" t="s">
        <v>72</v>
      </c>
    </row>
    <row r="7" spans="1:33" ht="41.25" customHeight="1" x14ac:dyDescent="0.25">
      <c r="A7" s="46"/>
      <c r="B7" s="47"/>
      <c r="C7" s="42">
        <v>1</v>
      </c>
      <c r="D7" s="42">
        <v>2</v>
      </c>
      <c r="E7" s="42">
        <v>3</v>
      </c>
      <c r="F7" s="42">
        <v>4</v>
      </c>
      <c r="G7" s="42">
        <v>5</v>
      </c>
      <c r="H7" s="42">
        <v>6</v>
      </c>
      <c r="I7" s="42">
        <v>7</v>
      </c>
      <c r="J7" s="42">
        <v>8</v>
      </c>
      <c r="K7" s="42">
        <v>9</v>
      </c>
      <c r="L7" s="42">
        <v>10</v>
      </c>
      <c r="M7" s="42">
        <v>11</v>
      </c>
      <c r="N7" s="42">
        <v>12</v>
      </c>
      <c r="O7" s="42">
        <v>13</v>
      </c>
      <c r="P7" s="42">
        <v>14</v>
      </c>
      <c r="Q7" s="42">
        <v>15</v>
      </c>
      <c r="R7" s="42">
        <v>16</v>
      </c>
      <c r="S7" s="42">
        <v>17</v>
      </c>
      <c r="T7" s="42">
        <v>18</v>
      </c>
      <c r="U7" s="42">
        <v>19</v>
      </c>
      <c r="V7" s="42">
        <v>20</v>
      </c>
      <c r="W7" s="42">
        <v>21</v>
      </c>
      <c r="X7" s="42">
        <v>22</v>
      </c>
      <c r="Y7" s="42">
        <v>23</v>
      </c>
      <c r="Z7" s="42">
        <v>24</v>
      </c>
      <c r="AA7" s="42">
        <v>25</v>
      </c>
      <c r="AB7" s="42">
        <v>26</v>
      </c>
      <c r="AC7" s="42">
        <v>27</v>
      </c>
      <c r="AD7" s="42">
        <v>28</v>
      </c>
      <c r="AE7" s="42">
        <v>29</v>
      </c>
      <c r="AF7" s="42">
        <v>30</v>
      </c>
      <c r="AG7" s="42">
        <v>31</v>
      </c>
    </row>
    <row r="8" spans="1:33" ht="20.25" customHeight="1" x14ac:dyDescent="0.25">
      <c r="A8" s="48" t="s">
        <v>77</v>
      </c>
      <c r="B8" s="49">
        <v>10</v>
      </c>
      <c r="C8" s="50"/>
      <c r="D8" s="50"/>
      <c r="E8" s="42"/>
      <c r="F8" s="42"/>
      <c r="G8" s="42"/>
      <c r="H8" s="42"/>
      <c r="I8" s="43"/>
      <c r="J8" s="42"/>
      <c r="K8" s="42"/>
      <c r="L8" s="42"/>
      <c r="M8" s="42"/>
      <c r="N8" s="42"/>
      <c r="O8" s="42"/>
      <c r="P8" s="43"/>
      <c r="Q8" s="42"/>
      <c r="R8" s="42"/>
      <c r="S8" s="42"/>
      <c r="T8" s="42"/>
      <c r="U8" s="42"/>
      <c r="V8" s="43"/>
      <c r="W8" s="43"/>
      <c r="X8" s="43"/>
      <c r="Y8" s="42"/>
      <c r="Z8" s="42"/>
      <c r="AA8" s="42"/>
      <c r="AB8" s="42"/>
      <c r="AC8" s="42"/>
      <c r="AD8" s="43"/>
      <c r="AE8" s="42"/>
      <c r="AF8" s="42"/>
      <c r="AG8" s="42"/>
    </row>
    <row r="9" spans="1:33" ht="20.25" customHeight="1" x14ac:dyDescent="0.25">
      <c r="A9" s="48" t="s">
        <v>78</v>
      </c>
      <c r="B9" s="49">
        <v>20</v>
      </c>
      <c r="C9" s="42"/>
      <c r="D9" s="50"/>
      <c r="E9" s="50"/>
      <c r="F9" s="50"/>
      <c r="G9" s="42"/>
      <c r="H9" s="42"/>
      <c r="I9" s="43"/>
      <c r="J9" s="42"/>
      <c r="K9" s="42"/>
      <c r="L9" s="42"/>
      <c r="M9" s="42"/>
      <c r="N9" s="42"/>
      <c r="O9" s="42"/>
      <c r="P9" s="43"/>
      <c r="Q9" s="42"/>
      <c r="R9" s="42"/>
      <c r="S9" s="42"/>
      <c r="T9" s="42"/>
      <c r="U9" s="42"/>
      <c r="V9" s="43"/>
      <c r="W9" s="43"/>
      <c r="X9" s="43"/>
      <c r="Y9" s="42"/>
      <c r="Z9" s="42"/>
      <c r="AA9" s="42"/>
      <c r="AB9" s="42"/>
      <c r="AC9" s="42"/>
      <c r="AD9" s="43"/>
      <c r="AE9" s="42"/>
      <c r="AF9" s="42"/>
      <c r="AG9" s="42"/>
    </row>
    <row r="10" spans="1:33" ht="24.75" customHeight="1" x14ac:dyDescent="0.25">
      <c r="A10" s="48" t="s">
        <v>79</v>
      </c>
      <c r="B10" s="49">
        <v>25</v>
      </c>
      <c r="C10" s="42"/>
      <c r="D10" s="42"/>
      <c r="E10" s="42"/>
      <c r="F10" s="50"/>
      <c r="G10" s="50"/>
      <c r="H10" s="50"/>
      <c r="I10" s="43"/>
      <c r="J10" s="42"/>
      <c r="K10" s="42"/>
      <c r="L10" s="42"/>
      <c r="M10" s="42"/>
      <c r="N10" s="42"/>
      <c r="O10" s="42"/>
      <c r="P10" s="43"/>
      <c r="Q10" s="42"/>
      <c r="R10" s="42"/>
      <c r="S10" s="42"/>
      <c r="T10" s="42"/>
      <c r="U10" s="42"/>
      <c r="V10" s="43"/>
      <c r="W10" s="43"/>
      <c r="X10" s="43"/>
      <c r="Y10" s="42"/>
      <c r="Z10" s="42"/>
      <c r="AA10" s="42"/>
      <c r="AB10" s="42"/>
      <c r="AC10" s="42"/>
      <c r="AD10" s="43"/>
      <c r="AE10" s="42"/>
      <c r="AF10" s="42"/>
      <c r="AG10" s="42"/>
    </row>
    <row r="11" spans="1:33" ht="20.25" customHeight="1" x14ac:dyDescent="0.25">
      <c r="A11" s="48" t="s">
        <v>80</v>
      </c>
      <c r="B11" s="49">
        <v>25</v>
      </c>
      <c r="C11" s="42"/>
      <c r="D11" s="42"/>
      <c r="E11" s="42"/>
      <c r="F11" s="42"/>
      <c r="G11" s="42"/>
      <c r="H11" s="50"/>
      <c r="I11" s="43"/>
      <c r="J11" s="50"/>
      <c r="K11" s="50"/>
      <c r="L11" s="50"/>
      <c r="M11" s="42"/>
      <c r="N11" s="42"/>
      <c r="O11" s="42"/>
      <c r="P11" s="43"/>
      <c r="Q11" s="42"/>
      <c r="R11" s="42"/>
      <c r="S11" s="42"/>
      <c r="T11" s="42"/>
      <c r="U11" s="42"/>
      <c r="V11" s="43"/>
      <c r="W11" s="43"/>
      <c r="X11" s="43"/>
      <c r="Y11" s="42"/>
      <c r="Z11" s="42"/>
      <c r="AA11" s="42"/>
      <c r="AB11" s="42"/>
      <c r="AC11" s="42"/>
      <c r="AD11" s="43"/>
      <c r="AE11" s="42"/>
      <c r="AF11" s="42"/>
      <c r="AG11" s="42"/>
    </row>
    <row r="12" spans="1:33" ht="20.25" customHeight="1" x14ac:dyDescent="0.25">
      <c r="A12" s="48" t="s">
        <v>81</v>
      </c>
      <c r="B12" s="49">
        <v>25</v>
      </c>
      <c r="C12" s="42"/>
      <c r="D12" s="42"/>
      <c r="E12" s="42"/>
      <c r="F12" s="42"/>
      <c r="G12" s="42"/>
      <c r="H12" s="42"/>
      <c r="I12" s="43"/>
      <c r="J12" s="42"/>
      <c r="K12" s="42"/>
      <c r="L12" s="50"/>
      <c r="M12" s="50"/>
      <c r="N12" s="50"/>
      <c r="O12" s="50"/>
      <c r="P12" s="43"/>
      <c r="Q12" s="42"/>
      <c r="R12" s="42"/>
      <c r="S12" s="42"/>
      <c r="T12" s="42"/>
      <c r="U12" s="42"/>
      <c r="V12" s="43"/>
      <c r="W12" s="43"/>
      <c r="X12" s="43"/>
      <c r="Y12" s="42"/>
      <c r="Z12" s="42"/>
      <c r="AA12" s="42"/>
      <c r="AB12" s="42"/>
      <c r="AC12" s="42"/>
      <c r="AD12" s="43"/>
      <c r="AE12" s="42"/>
      <c r="AF12" s="42"/>
      <c r="AG12" s="42"/>
    </row>
    <row r="13" spans="1:33" ht="20.25" customHeight="1" x14ac:dyDescent="0.25">
      <c r="A13" s="48" t="s">
        <v>82</v>
      </c>
      <c r="B13" s="49">
        <v>14</v>
      </c>
      <c r="C13" s="42"/>
      <c r="D13" s="42"/>
      <c r="E13" s="42"/>
      <c r="F13" s="42"/>
      <c r="G13" s="42"/>
      <c r="H13" s="42"/>
      <c r="I13" s="43"/>
      <c r="J13" s="42"/>
      <c r="K13" s="42"/>
      <c r="L13" s="42"/>
      <c r="M13" s="42"/>
      <c r="N13" s="42"/>
      <c r="O13" s="50"/>
      <c r="P13" s="43"/>
      <c r="Q13" s="50"/>
      <c r="R13" s="50"/>
      <c r="S13" s="50"/>
      <c r="T13" s="42"/>
      <c r="U13" s="42"/>
      <c r="V13" s="43"/>
      <c r="W13" s="43"/>
      <c r="X13" s="43"/>
      <c r="Y13" s="42"/>
      <c r="Z13" s="42"/>
      <c r="AA13" s="42"/>
      <c r="AB13" s="42"/>
      <c r="AC13" s="42"/>
      <c r="AD13" s="43"/>
      <c r="AE13" s="42"/>
      <c r="AF13" s="42"/>
      <c r="AG13" s="42"/>
    </row>
    <row r="14" spans="1:33" ht="24.75" customHeight="1" x14ac:dyDescent="0.25">
      <c r="A14" s="48" t="s">
        <v>83</v>
      </c>
      <c r="B14" s="49">
        <v>30</v>
      </c>
      <c r="C14" s="42"/>
      <c r="D14" s="42"/>
      <c r="E14" s="42"/>
      <c r="F14" s="42"/>
      <c r="G14" s="42"/>
      <c r="H14" s="42"/>
      <c r="I14" s="43"/>
      <c r="J14" s="42"/>
      <c r="K14" s="42"/>
      <c r="L14" s="42"/>
      <c r="M14" s="42"/>
      <c r="N14" s="42"/>
      <c r="O14" s="42"/>
      <c r="P14" s="43"/>
      <c r="Q14" s="42"/>
      <c r="R14" s="50"/>
      <c r="S14" s="50"/>
      <c r="T14" s="50"/>
      <c r="U14" s="42"/>
      <c r="V14" s="43"/>
      <c r="W14" s="43"/>
      <c r="X14" s="43"/>
      <c r="Y14" s="42"/>
      <c r="Z14" s="42"/>
      <c r="AA14" s="42"/>
      <c r="AB14" s="42"/>
      <c r="AC14" s="42"/>
      <c r="AD14" s="43"/>
      <c r="AE14" s="42"/>
      <c r="AF14" s="42"/>
      <c r="AG14" s="42"/>
    </row>
    <row r="15" spans="1:33" ht="20.25" customHeight="1" x14ac:dyDescent="0.25">
      <c r="A15" s="48" t="s">
        <v>84</v>
      </c>
      <c r="B15" s="49">
        <v>12</v>
      </c>
      <c r="C15" s="42"/>
      <c r="D15" s="42"/>
      <c r="E15" s="42"/>
      <c r="F15" s="42"/>
      <c r="G15" s="42"/>
      <c r="H15" s="42"/>
      <c r="I15" s="43"/>
      <c r="J15" s="42"/>
      <c r="K15" s="42"/>
      <c r="L15" s="42"/>
      <c r="M15" s="42"/>
      <c r="N15" s="42"/>
      <c r="O15" s="42"/>
      <c r="P15" s="43"/>
      <c r="Q15" s="42"/>
      <c r="R15" s="42"/>
      <c r="S15" s="42"/>
      <c r="T15" s="50"/>
      <c r="U15" s="50"/>
      <c r="V15" s="43"/>
      <c r="W15" s="43"/>
      <c r="X15" s="43"/>
      <c r="Y15" s="42"/>
      <c r="Z15" s="42"/>
      <c r="AA15" s="42"/>
      <c r="AB15" s="42"/>
      <c r="AC15" s="42"/>
      <c r="AD15" s="43"/>
      <c r="AE15" s="42"/>
      <c r="AF15" s="42"/>
      <c r="AG15" s="42"/>
    </row>
    <row r="16" spans="1:33" ht="20.25" customHeight="1" x14ac:dyDescent="0.25">
      <c r="A16" s="48" t="s">
        <v>85</v>
      </c>
      <c r="B16" s="49">
        <v>20</v>
      </c>
      <c r="C16" s="42"/>
      <c r="D16" s="42"/>
      <c r="E16" s="42"/>
      <c r="F16" s="42"/>
      <c r="G16" s="42"/>
      <c r="H16" s="42"/>
      <c r="I16" s="43"/>
      <c r="J16" s="42"/>
      <c r="K16" s="42"/>
      <c r="L16" s="42"/>
      <c r="M16" s="42"/>
      <c r="N16" s="42"/>
      <c r="O16" s="42"/>
      <c r="P16" s="43"/>
      <c r="Q16" s="42"/>
      <c r="R16" s="42"/>
      <c r="S16" s="42"/>
      <c r="T16" s="42"/>
      <c r="U16" s="50"/>
      <c r="V16" s="43"/>
      <c r="W16" s="43"/>
      <c r="X16" s="43"/>
      <c r="Y16" s="50"/>
      <c r="Z16" s="50"/>
      <c r="AA16" s="42"/>
      <c r="AB16" s="42"/>
      <c r="AC16" s="42"/>
      <c r="AD16" s="43"/>
      <c r="AE16" s="42"/>
      <c r="AF16" s="42"/>
      <c r="AG16" s="42"/>
    </row>
    <row r="17" spans="1:33" ht="20.25" customHeight="1" x14ac:dyDescent="0.25">
      <c r="A17" s="48" t="s">
        <v>86</v>
      </c>
      <c r="B17" s="49">
        <v>10</v>
      </c>
      <c r="C17" s="42"/>
      <c r="D17" s="42"/>
      <c r="E17" s="42"/>
      <c r="F17" s="42"/>
      <c r="G17" s="42"/>
      <c r="H17" s="42"/>
      <c r="I17" s="43"/>
      <c r="J17" s="42"/>
      <c r="K17" s="42"/>
      <c r="L17" s="42"/>
      <c r="M17" s="42"/>
      <c r="N17" s="42"/>
      <c r="O17" s="42"/>
      <c r="P17" s="43"/>
      <c r="Q17" s="42"/>
      <c r="R17" s="42"/>
      <c r="S17" s="42"/>
      <c r="T17" s="42"/>
      <c r="U17" s="42"/>
      <c r="V17" s="43"/>
      <c r="W17" s="43"/>
      <c r="X17" s="43"/>
      <c r="Y17" s="42"/>
      <c r="Z17" s="42"/>
      <c r="AA17" s="50"/>
      <c r="AB17" s="50"/>
      <c r="AC17" s="42"/>
      <c r="AD17" s="43"/>
      <c r="AE17" s="42"/>
      <c r="AF17" s="42"/>
      <c r="AG17" s="42"/>
    </row>
    <row r="18" spans="1:33" ht="20.25" customHeight="1" x14ac:dyDescent="0.25">
      <c r="A18" s="48" t="s">
        <v>87</v>
      </c>
      <c r="B18" s="49">
        <v>10</v>
      </c>
      <c r="C18" s="42"/>
      <c r="D18" s="42"/>
      <c r="E18" s="42"/>
      <c r="F18" s="42"/>
      <c r="G18" s="42"/>
      <c r="H18" s="42"/>
      <c r="I18" s="43"/>
      <c r="J18" s="42"/>
      <c r="K18" s="42"/>
      <c r="L18" s="42"/>
      <c r="M18" s="42"/>
      <c r="N18" s="42"/>
      <c r="O18" s="42"/>
      <c r="P18" s="43"/>
      <c r="Q18" s="42"/>
      <c r="R18" s="42"/>
      <c r="S18" s="42"/>
      <c r="T18" s="42"/>
      <c r="U18" s="42"/>
      <c r="V18" s="43"/>
      <c r="W18" s="43"/>
      <c r="X18" s="43"/>
      <c r="Y18" s="42"/>
      <c r="Z18" s="42"/>
      <c r="AA18" s="42"/>
      <c r="AB18" s="50"/>
      <c r="AC18" s="50"/>
      <c r="AD18" s="43"/>
      <c r="AE18" s="42"/>
      <c r="AF18" s="42"/>
      <c r="AG18" s="42"/>
    </row>
    <row r="19" spans="1:33" ht="20.25" customHeight="1" x14ac:dyDescent="0.25">
      <c r="A19" s="48" t="s">
        <v>88</v>
      </c>
      <c r="B19" s="49">
        <v>10</v>
      </c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  <c r="O19" s="42"/>
      <c r="P19" s="43"/>
      <c r="Q19" s="42"/>
      <c r="R19" s="42"/>
      <c r="S19" s="42"/>
      <c r="T19" s="42"/>
      <c r="U19" s="42"/>
      <c r="V19" s="43"/>
      <c r="W19" s="43"/>
      <c r="X19" s="43"/>
      <c r="Y19" s="42"/>
      <c r="Z19" s="42"/>
      <c r="AA19" s="42"/>
      <c r="AB19" s="42"/>
      <c r="AC19" s="42"/>
      <c r="AD19" s="43"/>
      <c r="AE19" s="50"/>
      <c r="AF19" s="50"/>
      <c r="AG19" s="50"/>
    </row>
    <row r="20" spans="1:33" ht="20.25" customHeight="1" x14ac:dyDescent="0.25">
      <c r="A20" s="51" t="s">
        <v>25</v>
      </c>
      <c r="B20" s="49">
        <f>SUM(B8:B18)</f>
        <v>201</v>
      </c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</row>
  </sheetData>
  <mergeCells count="5">
    <mergeCell ref="A1:AG1"/>
    <mergeCell ref="A3:A6"/>
    <mergeCell ref="B3:B6"/>
    <mergeCell ref="C3:AG3"/>
    <mergeCell ref="C20:AG20"/>
  </mergeCells>
  <pageMargins left="0.31" right="0.26" top="0.75" bottom="0.75" header="0.3" footer="0.3"/>
  <pageSetup paperSize="9" orientation="landscape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view="pageBreakPreview" zoomScaleNormal="100" zoomScaleSheetLayoutView="100" workbookViewId="0">
      <selection activeCell="B20" sqref="B20:B21"/>
    </sheetView>
  </sheetViews>
  <sheetFormatPr defaultRowHeight="15" x14ac:dyDescent="0.25"/>
  <cols>
    <col min="1" max="1" width="5.28515625" style="72" customWidth="1"/>
    <col min="2" max="2" width="26.85546875" style="55" customWidth="1"/>
    <col min="3" max="3" width="33.42578125" style="55" customWidth="1"/>
    <col min="4" max="4" width="26.140625" style="55" customWidth="1"/>
    <col min="5" max="5" width="8.7109375" style="55" customWidth="1"/>
    <col min="6" max="6" width="9.7109375" style="55" customWidth="1"/>
    <col min="7" max="8" width="15.140625" style="55" customWidth="1"/>
    <col min="9" max="16384" width="9.140625" style="55"/>
  </cols>
  <sheetData>
    <row r="1" spans="1:8" ht="15.75" x14ac:dyDescent="0.25">
      <c r="A1" s="99" t="s">
        <v>96</v>
      </c>
      <c r="B1" s="99"/>
      <c r="C1" s="99"/>
      <c r="D1" s="99"/>
      <c r="E1" s="99"/>
      <c r="F1" s="99"/>
      <c r="G1" s="99"/>
      <c r="H1" s="99"/>
    </row>
    <row r="2" spans="1:8" ht="15.75" x14ac:dyDescent="0.25">
      <c r="A2" s="99" t="s">
        <v>97</v>
      </c>
      <c r="B2" s="99"/>
      <c r="C2" s="99"/>
      <c r="D2" s="99"/>
      <c r="E2" s="99"/>
      <c r="F2" s="99"/>
      <c r="G2" s="99"/>
      <c r="H2" s="99"/>
    </row>
    <row r="3" spans="1:8" ht="15.75" x14ac:dyDescent="0.25">
      <c r="A3" s="56"/>
      <c r="B3" s="56"/>
      <c r="C3" s="56"/>
      <c r="D3" s="56"/>
      <c r="E3" s="56"/>
      <c r="F3" s="56"/>
      <c r="G3" s="56"/>
      <c r="H3" s="56"/>
    </row>
    <row r="4" spans="1:8" x14ac:dyDescent="0.25">
      <c r="A4" s="57"/>
    </row>
    <row r="5" spans="1:8" s="61" customFormat="1" ht="31.5" customHeight="1" x14ac:dyDescent="0.25">
      <c r="A5" s="58" t="s">
        <v>4</v>
      </c>
      <c r="B5" s="59" t="s">
        <v>98</v>
      </c>
      <c r="C5" s="59" t="s">
        <v>99</v>
      </c>
      <c r="D5" s="59" t="s">
        <v>100</v>
      </c>
      <c r="E5" s="60" t="s">
        <v>9</v>
      </c>
      <c r="F5" s="59" t="s">
        <v>0</v>
      </c>
      <c r="G5" s="60" t="s">
        <v>101</v>
      </c>
      <c r="H5" s="60" t="s">
        <v>102</v>
      </c>
    </row>
    <row r="6" spans="1:8" x14ac:dyDescent="0.25">
      <c r="A6" s="100"/>
      <c r="B6" s="101"/>
      <c r="C6" s="101"/>
      <c r="D6" s="101"/>
      <c r="E6" s="101"/>
      <c r="F6" s="101"/>
      <c r="G6" s="101"/>
      <c r="H6" s="102"/>
    </row>
    <row r="7" spans="1:8" x14ac:dyDescent="0.25">
      <c r="A7" s="62">
        <v>1</v>
      </c>
      <c r="B7" s="63" t="s">
        <v>103</v>
      </c>
      <c r="C7" s="63" t="s">
        <v>104</v>
      </c>
      <c r="D7" s="63" t="s">
        <v>105</v>
      </c>
      <c r="E7" s="64">
        <v>1</v>
      </c>
      <c r="F7" s="63" t="s">
        <v>106</v>
      </c>
      <c r="G7" s="65">
        <v>480000</v>
      </c>
      <c r="H7" s="65">
        <f t="shared" ref="H7:H21" si="0">G7*E7</f>
        <v>480000</v>
      </c>
    </row>
    <row r="8" spans="1:8" x14ac:dyDescent="0.25">
      <c r="A8" s="62">
        <v>2</v>
      </c>
      <c r="B8" s="63" t="s">
        <v>107</v>
      </c>
      <c r="C8" s="63" t="s">
        <v>108</v>
      </c>
      <c r="D8" s="63" t="s">
        <v>105</v>
      </c>
      <c r="E8" s="64">
        <v>4</v>
      </c>
      <c r="F8" s="63" t="s">
        <v>109</v>
      </c>
      <c r="G8" s="65">
        <v>45000</v>
      </c>
      <c r="H8" s="65">
        <f t="shared" si="0"/>
        <v>180000</v>
      </c>
    </row>
    <row r="9" spans="1:8" x14ac:dyDescent="0.25">
      <c r="A9" s="62">
        <v>3</v>
      </c>
      <c r="B9" s="63" t="s">
        <v>110</v>
      </c>
      <c r="C9" s="63" t="s">
        <v>111</v>
      </c>
      <c r="D9" s="63" t="s">
        <v>112</v>
      </c>
      <c r="E9" s="64">
        <v>7</v>
      </c>
      <c r="F9" s="63" t="s">
        <v>3</v>
      </c>
      <c r="G9" s="65">
        <v>10000</v>
      </c>
      <c r="H9" s="65">
        <f t="shared" si="0"/>
        <v>70000</v>
      </c>
    </row>
    <row r="10" spans="1:8" x14ac:dyDescent="0.25">
      <c r="A10" s="62">
        <v>4</v>
      </c>
      <c r="B10" s="63" t="s">
        <v>113</v>
      </c>
      <c r="C10" s="63" t="s">
        <v>114</v>
      </c>
      <c r="D10" s="63" t="s">
        <v>115</v>
      </c>
      <c r="E10" s="64">
        <v>6</v>
      </c>
      <c r="F10" s="63" t="s">
        <v>3</v>
      </c>
      <c r="G10" s="65">
        <v>180000</v>
      </c>
      <c r="H10" s="65">
        <f>G10*E10</f>
        <v>1080000</v>
      </c>
    </row>
    <row r="11" spans="1:8" x14ac:dyDescent="0.25">
      <c r="A11" s="62">
        <v>5</v>
      </c>
      <c r="B11" s="63" t="s">
        <v>116</v>
      </c>
      <c r="C11" s="63" t="s">
        <v>117</v>
      </c>
      <c r="D11" s="63" t="s">
        <v>118</v>
      </c>
      <c r="E11" s="64">
        <v>6</v>
      </c>
      <c r="F11" s="63" t="s">
        <v>3</v>
      </c>
      <c r="G11" s="65">
        <v>45000</v>
      </c>
      <c r="H11" s="65">
        <f>G11*E11</f>
        <v>270000</v>
      </c>
    </row>
    <row r="12" spans="1:8" x14ac:dyDescent="0.25">
      <c r="A12" s="62">
        <v>6</v>
      </c>
      <c r="B12" s="55" t="s">
        <v>119</v>
      </c>
      <c r="C12" s="63" t="s">
        <v>120</v>
      </c>
      <c r="D12" s="63" t="s">
        <v>121</v>
      </c>
      <c r="E12" s="64">
        <v>6</v>
      </c>
      <c r="F12" s="63" t="s">
        <v>3</v>
      </c>
      <c r="G12" s="65">
        <v>100000</v>
      </c>
      <c r="H12" s="65">
        <f>G12*E12</f>
        <v>600000</v>
      </c>
    </row>
    <row r="13" spans="1:8" x14ac:dyDescent="0.25">
      <c r="A13" s="62">
        <v>7</v>
      </c>
      <c r="B13" s="63" t="s">
        <v>122</v>
      </c>
      <c r="C13" s="63" t="s">
        <v>123</v>
      </c>
      <c r="D13" s="63" t="s">
        <v>124</v>
      </c>
      <c r="E13" s="64">
        <v>1</v>
      </c>
      <c r="F13" s="63" t="s">
        <v>3</v>
      </c>
      <c r="G13" s="65">
        <v>400000</v>
      </c>
      <c r="H13" s="65">
        <f t="shared" ref="H13" si="1">G13*E13</f>
        <v>400000</v>
      </c>
    </row>
    <row r="14" spans="1:8" x14ac:dyDescent="0.25">
      <c r="A14" s="62">
        <v>8</v>
      </c>
      <c r="B14" s="63" t="s">
        <v>125</v>
      </c>
      <c r="C14" s="63" t="s">
        <v>126</v>
      </c>
      <c r="D14" s="63" t="s">
        <v>127</v>
      </c>
      <c r="E14" s="64">
        <v>4</v>
      </c>
      <c r="F14" s="63" t="s">
        <v>109</v>
      </c>
      <c r="G14" s="65">
        <v>45000</v>
      </c>
      <c r="H14" s="65">
        <f t="shared" si="0"/>
        <v>180000</v>
      </c>
    </row>
    <row r="15" spans="1:8" x14ac:dyDescent="0.25">
      <c r="A15" s="62">
        <v>9</v>
      </c>
      <c r="B15" s="63" t="s">
        <v>128</v>
      </c>
      <c r="C15" s="63" t="s">
        <v>129</v>
      </c>
      <c r="D15" s="63" t="s">
        <v>130</v>
      </c>
      <c r="E15" s="64">
        <v>6</v>
      </c>
      <c r="F15" s="63" t="s">
        <v>3</v>
      </c>
      <c r="G15" s="65">
        <v>12000</v>
      </c>
      <c r="H15" s="65">
        <f t="shared" si="0"/>
        <v>72000</v>
      </c>
    </row>
    <row r="16" spans="1:8" x14ac:dyDescent="0.25">
      <c r="A16" s="62">
        <v>10</v>
      </c>
      <c r="B16" s="63" t="s">
        <v>131</v>
      </c>
      <c r="C16" s="63" t="s">
        <v>132</v>
      </c>
      <c r="D16" s="63" t="s">
        <v>130</v>
      </c>
      <c r="E16" s="64">
        <v>6</v>
      </c>
      <c r="F16" s="63" t="s">
        <v>3</v>
      </c>
      <c r="G16" s="65">
        <v>10000</v>
      </c>
      <c r="H16" s="65">
        <f t="shared" si="0"/>
        <v>60000</v>
      </c>
    </row>
    <row r="17" spans="1:8" x14ac:dyDescent="0.25">
      <c r="A17" s="62">
        <v>11</v>
      </c>
      <c r="B17" s="63" t="s">
        <v>133</v>
      </c>
      <c r="C17" s="63" t="s">
        <v>134</v>
      </c>
      <c r="D17" s="63" t="s">
        <v>130</v>
      </c>
      <c r="E17" s="64">
        <v>6</v>
      </c>
      <c r="F17" s="63" t="s">
        <v>3</v>
      </c>
      <c r="G17" s="65">
        <v>8000</v>
      </c>
      <c r="H17" s="65">
        <f t="shared" si="0"/>
        <v>48000</v>
      </c>
    </row>
    <row r="18" spans="1:8" x14ac:dyDescent="0.25">
      <c r="A18" s="62">
        <v>12</v>
      </c>
      <c r="B18" s="63" t="s">
        <v>135</v>
      </c>
      <c r="C18" s="63" t="s">
        <v>136</v>
      </c>
      <c r="D18" s="63" t="s">
        <v>137</v>
      </c>
      <c r="E18" s="64">
        <v>6</v>
      </c>
      <c r="F18" s="63" t="s">
        <v>3</v>
      </c>
      <c r="G18" s="65">
        <v>10000</v>
      </c>
      <c r="H18" s="65">
        <f t="shared" si="0"/>
        <v>60000</v>
      </c>
    </row>
    <row r="19" spans="1:8" x14ac:dyDescent="0.25">
      <c r="A19" s="62">
        <v>13</v>
      </c>
      <c r="B19" s="63" t="s">
        <v>138</v>
      </c>
      <c r="C19" s="63" t="s">
        <v>139</v>
      </c>
      <c r="D19" s="63" t="s">
        <v>140</v>
      </c>
      <c r="E19" s="64">
        <v>6</v>
      </c>
      <c r="F19" s="63" t="s">
        <v>3</v>
      </c>
      <c r="G19" s="65">
        <v>80000</v>
      </c>
      <c r="H19" s="65">
        <f t="shared" si="0"/>
        <v>480000</v>
      </c>
    </row>
    <row r="20" spans="1:8" x14ac:dyDescent="0.25">
      <c r="A20" s="62">
        <v>14</v>
      </c>
      <c r="B20" s="63" t="s">
        <v>141</v>
      </c>
      <c r="C20" s="63" t="s">
        <v>142</v>
      </c>
      <c r="D20" s="63" t="s">
        <v>143</v>
      </c>
      <c r="E20" s="64">
        <v>6</v>
      </c>
      <c r="F20" s="63" t="s">
        <v>3</v>
      </c>
      <c r="G20" s="65">
        <v>90000</v>
      </c>
      <c r="H20" s="65">
        <f t="shared" si="0"/>
        <v>540000</v>
      </c>
    </row>
    <row r="21" spans="1:8" x14ac:dyDescent="0.25">
      <c r="A21" s="62">
        <v>15</v>
      </c>
      <c r="B21" s="63" t="s">
        <v>144</v>
      </c>
      <c r="C21" s="63" t="s">
        <v>145</v>
      </c>
      <c r="D21" s="63" t="s">
        <v>146</v>
      </c>
      <c r="E21" s="64">
        <v>6</v>
      </c>
      <c r="F21" s="63" t="s">
        <v>3</v>
      </c>
      <c r="G21" s="65">
        <v>80000</v>
      </c>
      <c r="H21" s="65">
        <f t="shared" si="0"/>
        <v>480000</v>
      </c>
    </row>
    <row r="22" spans="1:8" s="68" customFormat="1" ht="18.75" customHeight="1" x14ac:dyDescent="0.25">
      <c r="A22" s="103" t="s">
        <v>8</v>
      </c>
      <c r="B22" s="104"/>
      <c r="C22" s="66"/>
      <c r="D22" s="66"/>
      <c r="E22" s="66"/>
      <c r="F22" s="66"/>
      <c r="G22" s="66"/>
      <c r="H22" s="67">
        <f>SUM(H7:H21)</f>
        <v>5000000</v>
      </c>
    </row>
    <row r="23" spans="1:8" s="68" customFormat="1" ht="18.75" customHeight="1" x14ac:dyDescent="0.25">
      <c r="A23" s="69"/>
      <c r="B23" s="69"/>
      <c r="C23" s="70"/>
      <c r="D23" s="70"/>
      <c r="E23" s="70"/>
      <c r="F23" s="70"/>
      <c r="G23" s="70"/>
      <c r="H23" s="71"/>
    </row>
    <row r="25" spans="1:8" x14ac:dyDescent="0.25">
      <c r="D25" s="73"/>
      <c r="E25" s="74"/>
      <c r="G25" s="72" t="s">
        <v>147</v>
      </c>
      <c r="H25" s="75"/>
    </row>
    <row r="26" spans="1:8" x14ac:dyDescent="0.25">
      <c r="D26" s="76"/>
      <c r="E26" s="76"/>
      <c r="G26" s="77" t="s">
        <v>148</v>
      </c>
      <c r="H26" s="75"/>
    </row>
    <row r="27" spans="1:8" x14ac:dyDescent="0.25">
      <c r="D27" s="76"/>
      <c r="E27" s="76"/>
      <c r="G27" s="78"/>
      <c r="H27" s="75"/>
    </row>
    <row r="28" spans="1:8" x14ac:dyDescent="0.25">
      <c r="D28" s="76"/>
      <c r="E28" s="76"/>
      <c r="G28" s="75"/>
      <c r="H28" s="75"/>
    </row>
    <row r="29" spans="1:8" x14ac:dyDescent="0.25">
      <c r="D29" s="76"/>
      <c r="E29" s="76"/>
      <c r="G29" s="79" t="s">
        <v>149</v>
      </c>
      <c r="H29" s="75"/>
    </row>
    <row r="30" spans="1:8" x14ac:dyDescent="0.25">
      <c r="D30" s="76"/>
      <c r="E30" s="76"/>
      <c r="G30" s="80" t="s">
        <v>150</v>
      </c>
      <c r="H30" s="75"/>
    </row>
  </sheetData>
  <mergeCells count="4">
    <mergeCell ref="A1:H1"/>
    <mergeCell ref="A2:H2"/>
    <mergeCell ref="A6:H6"/>
    <mergeCell ref="A22:B22"/>
  </mergeCells>
  <pageMargins left="0.36" right="0.35" top="0.65" bottom="0.4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view="pageBreakPreview" zoomScaleNormal="100" zoomScaleSheetLayoutView="100" workbookViewId="0">
      <selection activeCell="C4" sqref="C4:C13"/>
    </sheetView>
  </sheetViews>
  <sheetFormatPr defaultRowHeight="15" x14ac:dyDescent="0.25"/>
  <cols>
    <col min="1" max="1" width="14.140625" customWidth="1"/>
    <col min="2" max="2" width="13" customWidth="1"/>
    <col min="3" max="3" width="10.5703125" bestFit="1" customWidth="1"/>
    <col min="4" max="4" width="11" customWidth="1"/>
  </cols>
  <sheetData>
    <row r="3" spans="1:7" x14ac:dyDescent="0.25">
      <c r="A3" s="53" t="s">
        <v>4</v>
      </c>
      <c r="B3" s="53" t="s">
        <v>91</v>
      </c>
      <c r="C3" s="53" t="s">
        <v>92</v>
      </c>
      <c r="D3" s="53" t="s">
        <v>93</v>
      </c>
      <c r="E3" s="53" t="s">
        <v>94</v>
      </c>
      <c r="F3" s="53" t="s">
        <v>95</v>
      </c>
    </row>
    <row r="4" spans="1:7" x14ac:dyDescent="0.25">
      <c r="A4" s="82">
        <v>1</v>
      </c>
      <c r="B4" s="38" t="s">
        <v>60</v>
      </c>
      <c r="C4" s="54">
        <v>5000</v>
      </c>
      <c r="D4" s="54">
        <f t="shared" ref="D4:F13" si="0">C4+1000</f>
        <v>6000</v>
      </c>
      <c r="E4" s="54">
        <f t="shared" si="0"/>
        <v>7000</v>
      </c>
      <c r="F4" s="54">
        <f t="shared" si="0"/>
        <v>8000</v>
      </c>
    </row>
    <row r="5" spans="1:7" x14ac:dyDescent="0.25">
      <c r="A5" s="82">
        <v>2</v>
      </c>
      <c r="B5" s="38" t="s">
        <v>61</v>
      </c>
      <c r="C5" s="54">
        <v>5000</v>
      </c>
      <c r="D5" s="54">
        <f t="shared" si="0"/>
        <v>6000</v>
      </c>
      <c r="E5" s="54">
        <f t="shared" si="0"/>
        <v>7000</v>
      </c>
      <c r="F5" s="54">
        <f t="shared" si="0"/>
        <v>8000</v>
      </c>
    </row>
    <row r="6" spans="1:7" x14ac:dyDescent="0.25">
      <c r="A6" s="82">
        <v>3</v>
      </c>
      <c r="B6" s="38" t="s">
        <v>62</v>
      </c>
      <c r="C6" s="54">
        <v>13000</v>
      </c>
      <c r="D6" s="54">
        <f t="shared" si="0"/>
        <v>14000</v>
      </c>
      <c r="E6" s="54">
        <f t="shared" si="0"/>
        <v>15000</v>
      </c>
      <c r="F6" s="54">
        <f t="shared" si="0"/>
        <v>16000</v>
      </c>
    </row>
    <row r="7" spans="1:7" x14ac:dyDescent="0.25">
      <c r="A7" s="82">
        <v>4</v>
      </c>
      <c r="B7" s="38" t="s">
        <v>63</v>
      </c>
      <c r="C7" s="54">
        <v>15000</v>
      </c>
      <c r="D7" s="54">
        <f t="shared" si="0"/>
        <v>16000</v>
      </c>
      <c r="E7" s="54">
        <f t="shared" si="0"/>
        <v>17000</v>
      </c>
      <c r="F7" s="54">
        <f t="shared" si="0"/>
        <v>18000</v>
      </c>
    </row>
    <row r="8" spans="1:7" x14ac:dyDescent="0.25">
      <c r="A8" s="82">
        <v>5</v>
      </c>
      <c r="B8" s="38" t="s">
        <v>152</v>
      </c>
      <c r="C8" s="54">
        <v>5000</v>
      </c>
      <c r="D8" s="54">
        <f t="shared" si="0"/>
        <v>6000</v>
      </c>
      <c r="E8" s="54">
        <f t="shared" si="0"/>
        <v>7000</v>
      </c>
      <c r="F8" s="54">
        <f t="shared" si="0"/>
        <v>8000</v>
      </c>
    </row>
    <row r="9" spans="1:7" x14ac:dyDescent="0.25">
      <c r="A9" s="82">
        <v>6</v>
      </c>
      <c r="B9" s="38" t="s">
        <v>64</v>
      </c>
      <c r="C9" s="54">
        <v>10000</v>
      </c>
      <c r="D9" s="54">
        <f t="shared" si="0"/>
        <v>11000</v>
      </c>
      <c r="E9" s="54">
        <f t="shared" si="0"/>
        <v>12000</v>
      </c>
      <c r="F9" s="54">
        <f t="shared" si="0"/>
        <v>13000</v>
      </c>
    </row>
    <row r="10" spans="1:7" x14ac:dyDescent="0.25">
      <c r="A10" s="82">
        <v>7</v>
      </c>
      <c r="B10" s="38" t="s">
        <v>65</v>
      </c>
      <c r="C10" s="54">
        <v>40000</v>
      </c>
      <c r="D10" s="54">
        <f t="shared" si="0"/>
        <v>41000</v>
      </c>
      <c r="E10" s="54">
        <f t="shared" si="0"/>
        <v>42000</v>
      </c>
      <c r="F10" s="54">
        <f t="shared" si="0"/>
        <v>43000</v>
      </c>
    </row>
    <row r="11" spans="1:7" x14ac:dyDescent="0.25">
      <c r="A11" s="82">
        <v>8</v>
      </c>
      <c r="B11" s="38" t="s">
        <v>66</v>
      </c>
      <c r="C11" s="54">
        <v>200000</v>
      </c>
      <c r="D11" s="54">
        <f t="shared" si="0"/>
        <v>201000</v>
      </c>
      <c r="E11" s="54">
        <f t="shared" si="0"/>
        <v>202000</v>
      </c>
      <c r="F11" s="54">
        <f t="shared" si="0"/>
        <v>203000</v>
      </c>
    </row>
    <row r="12" spans="1:7" x14ac:dyDescent="0.25">
      <c r="A12" s="89">
        <v>9</v>
      </c>
      <c r="B12" s="88" t="s">
        <v>157</v>
      </c>
      <c r="C12" s="90">
        <v>100000</v>
      </c>
      <c r="D12" s="90">
        <f t="shared" si="0"/>
        <v>101000</v>
      </c>
      <c r="E12" s="90">
        <f t="shared" si="0"/>
        <v>102000</v>
      </c>
      <c r="F12" s="90">
        <f t="shared" si="0"/>
        <v>103000</v>
      </c>
    </row>
    <row r="13" spans="1:7" x14ac:dyDescent="0.25">
      <c r="A13" s="89">
        <v>10</v>
      </c>
      <c r="B13" s="88" t="s">
        <v>158</v>
      </c>
      <c r="C13" s="90">
        <v>500000</v>
      </c>
      <c r="D13" s="90">
        <f t="shared" si="0"/>
        <v>501000</v>
      </c>
      <c r="E13" s="90">
        <f t="shared" si="0"/>
        <v>502000</v>
      </c>
      <c r="F13" s="90">
        <f t="shared" si="0"/>
        <v>503000</v>
      </c>
    </row>
    <row r="16" spans="1:7" x14ac:dyDescent="0.25">
      <c r="A16" s="81" t="s">
        <v>165</v>
      </c>
      <c r="B16" s="38" t="s">
        <v>159</v>
      </c>
      <c r="C16" s="38" t="s">
        <v>160</v>
      </c>
      <c r="D16" s="38" t="s">
        <v>161</v>
      </c>
      <c r="E16" s="38" t="s">
        <v>162</v>
      </c>
      <c r="F16" s="38" t="s">
        <v>163</v>
      </c>
      <c r="G16" s="38" t="s">
        <v>164</v>
      </c>
    </row>
    <row r="17" spans="1:7" x14ac:dyDescent="0.25">
      <c r="A17" s="81" t="s">
        <v>171</v>
      </c>
      <c r="B17" s="38" t="s">
        <v>166</v>
      </c>
      <c r="C17" s="38" t="s">
        <v>166</v>
      </c>
      <c r="D17" s="38" t="s">
        <v>167</v>
      </c>
      <c r="E17" s="38" t="s">
        <v>168</v>
      </c>
      <c r="F17" s="38" t="s">
        <v>169</v>
      </c>
      <c r="G17" s="38" t="s">
        <v>170</v>
      </c>
    </row>
    <row r="18" spans="1:7" x14ac:dyDescent="0.25">
      <c r="A18" s="81" t="s">
        <v>172</v>
      </c>
      <c r="B18" s="38" t="s">
        <v>173</v>
      </c>
      <c r="C18" s="38" t="s">
        <v>173</v>
      </c>
      <c r="D18" s="38" t="s">
        <v>174</v>
      </c>
      <c r="E18" s="38" t="s">
        <v>167</v>
      </c>
      <c r="F18" s="38" t="s">
        <v>175</v>
      </c>
      <c r="G18" s="38" t="s">
        <v>176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="115" zoomScaleNormal="115" zoomScaleSheetLayoutView="115" workbookViewId="0">
      <selection activeCell="E5" sqref="E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05" t="s">
        <v>153</v>
      </c>
      <c r="B1" s="105"/>
      <c r="C1" s="105"/>
      <c r="D1" s="105"/>
      <c r="E1" s="105"/>
      <c r="F1" s="105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harga'!$B$4:$F$11,3)</f>
        <v>6000</v>
      </c>
      <c r="F4" s="54">
        <f t="shared" ref="F4:F11" si="0">E4*C4</f>
        <v>150000</v>
      </c>
    </row>
    <row r="5" spans="1:6" x14ac:dyDescent="0.25">
      <c r="A5" s="38">
        <v>2</v>
      </c>
      <c r="B5" s="38" t="s">
        <v>61</v>
      </c>
      <c r="C5" s="38">
        <v>25</v>
      </c>
      <c r="D5" s="38" t="s">
        <v>89</v>
      </c>
      <c r="E5" s="54">
        <f>VLOOKUP(B5,'daftar harga'!$B$4:$F$11,3)</f>
        <v>6000</v>
      </c>
      <c r="F5" s="54">
        <f t="shared" si="0"/>
        <v>150000</v>
      </c>
    </row>
    <row r="6" spans="1:6" x14ac:dyDescent="0.25">
      <c r="A6" s="38">
        <v>3</v>
      </c>
      <c r="B6" s="38" t="s">
        <v>62</v>
      </c>
      <c r="C6" s="38">
        <v>25</v>
      </c>
      <c r="D6" s="38" t="s">
        <v>89</v>
      </c>
      <c r="E6" s="54">
        <f>VLOOKUP(B6,'daftar harga'!$B$4:$F$11,3)</f>
        <v>6000</v>
      </c>
      <c r="F6" s="54">
        <f t="shared" si="0"/>
        <v>150000</v>
      </c>
    </row>
    <row r="7" spans="1:6" x14ac:dyDescent="0.25">
      <c r="A7" s="38">
        <v>4</v>
      </c>
      <c r="B7" s="38" t="s">
        <v>63</v>
      </c>
      <c r="C7" s="38">
        <v>13</v>
      </c>
      <c r="D7" s="38" t="s">
        <v>90</v>
      </c>
      <c r="E7" s="54">
        <f>VLOOKUP(B7,'daftar harga'!$B$4:$F$11,3)</f>
        <v>16000</v>
      </c>
      <c r="F7" s="54">
        <f t="shared" si="0"/>
        <v>208000</v>
      </c>
    </row>
    <row r="8" spans="1:6" x14ac:dyDescent="0.25">
      <c r="A8" s="38">
        <v>5</v>
      </c>
      <c r="B8" s="38" t="s">
        <v>152</v>
      </c>
      <c r="C8" s="38">
        <v>3</v>
      </c>
      <c r="D8" s="38" t="s">
        <v>3</v>
      </c>
      <c r="E8" s="54">
        <f>VLOOKUP(B8,'daftar harga'!$B$4:$F$11,3)</f>
        <v>6000</v>
      </c>
      <c r="F8" s="54">
        <f t="shared" si="0"/>
        <v>18000</v>
      </c>
    </row>
    <row r="9" spans="1:6" x14ac:dyDescent="0.25">
      <c r="A9" s="38">
        <v>6</v>
      </c>
      <c r="B9" s="38" t="s">
        <v>64</v>
      </c>
      <c r="C9" s="38">
        <v>8</v>
      </c>
      <c r="D9" s="38" t="s">
        <v>3</v>
      </c>
      <c r="E9" s="54">
        <f>VLOOKUP(B9,'daftar harga'!$B$4:$F$11,3)</f>
        <v>11000</v>
      </c>
      <c r="F9" s="54">
        <f t="shared" si="0"/>
        <v>88000</v>
      </c>
    </row>
    <row r="10" spans="1:6" x14ac:dyDescent="0.25">
      <c r="A10" s="38">
        <v>7</v>
      </c>
      <c r="B10" s="38" t="s">
        <v>65</v>
      </c>
      <c r="C10" s="38">
        <v>25</v>
      </c>
      <c r="D10" s="38" t="s">
        <v>3</v>
      </c>
      <c r="E10" s="54">
        <f>VLOOKUP(B10,'daftar harga'!$B$4:$F$11,3)</f>
        <v>41000</v>
      </c>
      <c r="F10" s="54">
        <f t="shared" si="0"/>
        <v>1025000</v>
      </c>
    </row>
    <row r="11" spans="1:6" x14ac:dyDescent="0.25">
      <c r="A11" s="38">
        <v>8</v>
      </c>
      <c r="B11" s="38" t="s">
        <v>66</v>
      </c>
      <c r="C11" s="38">
        <v>1</v>
      </c>
      <c r="D11" s="38" t="s">
        <v>89</v>
      </c>
      <c r="E11" s="54">
        <f>VLOOKUP(B11,'daftar harga'!$B$4:$F$11,3)</f>
        <v>16000</v>
      </c>
      <c r="F11" s="54">
        <f t="shared" si="0"/>
        <v>16000</v>
      </c>
    </row>
    <row r="12" spans="1:6" x14ac:dyDescent="0.25">
      <c r="A12" s="38"/>
      <c r="B12" s="38"/>
      <c r="C12" s="38"/>
      <c r="D12" s="38"/>
      <c r="E12" s="38"/>
      <c r="F12" s="38"/>
    </row>
    <row r="14" spans="1:6" x14ac:dyDescent="0.25">
      <c r="E14" t="s">
        <v>154</v>
      </c>
    </row>
    <row r="18" spans="5:5" x14ac:dyDescent="0.25">
      <c r="E18" s="83" t="s">
        <v>155</v>
      </c>
    </row>
    <row r="19" spans="5:5" x14ac:dyDescent="0.25">
      <c r="E19" s="84" t="s">
        <v>156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115" zoomScaleNormal="115" zoomScaleSheetLayoutView="115" workbookViewId="0">
      <selection activeCell="E5" sqref="E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05" t="s">
        <v>153</v>
      </c>
      <c r="B1" s="105"/>
      <c r="C1" s="105"/>
      <c r="D1" s="105"/>
      <c r="E1" s="105"/>
      <c r="F1" s="105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harga'!$B$4:$F$11,2)</f>
        <v>5000</v>
      </c>
      <c r="F4" s="54">
        <f t="shared" ref="F4:F9" si="0">E4*C4</f>
        <v>125000</v>
      </c>
    </row>
    <row r="5" spans="1:6" x14ac:dyDescent="0.25">
      <c r="A5" s="38">
        <v>2</v>
      </c>
      <c r="B5" s="38" t="s">
        <v>62</v>
      </c>
      <c r="C5" s="38">
        <v>25</v>
      </c>
      <c r="D5" s="38" t="s">
        <v>89</v>
      </c>
      <c r="E5" s="54">
        <f>VLOOKUP(B5,'daftar harga'!$B$4:$F$11,2)</f>
        <v>5000</v>
      </c>
      <c r="F5" s="54">
        <f t="shared" si="0"/>
        <v>125000</v>
      </c>
    </row>
    <row r="6" spans="1:6" x14ac:dyDescent="0.25">
      <c r="A6" s="38">
        <v>3</v>
      </c>
      <c r="B6" s="38" t="s">
        <v>63</v>
      </c>
      <c r="C6" s="38">
        <v>13</v>
      </c>
      <c r="D6" s="38" t="s">
        <v>90</v>
      </c>
      <c r="E6" s="54">
        <f>VLOOKUP(B6,'daftar harga'!$B$4:$F$11,2)</f>
        <v>15000</v>
      </c>
      <c r="F6" s="54">
        <f t="shared" si="0"/>
        <v>195000</v>
      </c>
    </row>
    <row r="7" spans="1:6" x14ac:dyDescent="0.25">
      <c r="A7" s="38">
        <v>4</v>
      </c>
      <c r="B7" s="38" t="s">
        <v>152</v>
      </c>
      <c r="C7" s="38">
        <v>3</v>
      </c>
      <c r="D7" s="38" t="s">
        <v>3</v>
      </c>
      <c r="E7" s="54">
        <f>VLOOKUP(B7,'daftar harga'!$B$4:$F$11,2)</f>
        <v>5000</v>
      </c>
      <c r="F7" s="54">
        <f t="shared" si="0"/>
        <v>15000</v>
      </c>
    </row>
    <row r="8" spans="1:6" x14ac:dyDescent="0.25">
      <c r="A8" s="38">
        <v>5</v>
      </c>
      <c r="B8" s="38" t="s">
        <v>64</v>
      </c>
      <c r="C8" s="38">
        <v>8</v>
      </c>
      <c r="D8" s="38" t="s">
        <v>3</v>
      </c>
      <c r="E8" s="54">
        <f>VLOOKUP(B8,'daftar harga'!$B$4:$F$11,2)</f>
        <v>10000</v>
      </c>
      <c r="F8" s="54">
        <f t="shared" si="0"/>
        <v>80000</v>
      </c>
    </row>
    <row r="9" spans="1:6" x14ac:dyDescent="0.25">
      <c r="A9" s="38">
        <v>6</v>
      </c>
      <c r="B9" s="38" t="s">
        <v>66</v>
      </c>
      <c r="C9" s="38">
        <v>1</v>
      </c>
      <c r="D9" s="38" t="s">
        <v>89</v>
      </c>
      <c r="E9" s="54">
        <f>VLOOKUP(B9,'daftar harga'!$B$4:$F$11,2)</f>
        <v>15000</v>
      </c>
      <c r="F9" s="54">
        <f t="shared" si="0"/>
        <v>15000</v>
      </c>
    </row>
    <row r="10" spans="1:6" x14ac:dyDescent="0.25">
      <c r="A10" s="38">
        <v>7</v>
      </c>
      <c r="B10" s="88" t="s">
        <v>157</v>
      </c>
      <c r="C10" s="38">
        <v>1</v>
      </c>
      <c r="D10" s="38" t="s">
        <v>89</v>
      </c>
      <c r="E10" s="54">
        <f>VLOOKUP(B10,'daftar harga'!$B$4:$F$11,2)</f>
        <v>200000</v>
      </c>
      <c r="F10" s="54">
        <f t="shared" ref="F10:F11" si="1">E10*C10</f>
        <v>200000</v>
      </c>
    </row>
    <row r="11" spans="1:6" x14ac:dyDescent="0.25">
      <c r="A11" s="38">
        <v>8</v>
      </c>
      <c r="B11" s="88" t="s">
        <v>158</v>
      </c>
      <c r="C11" s="38">
        <v>1</v>
      </c>
      <c r="D11" s="38" t="s">
        <v>89</v>
      </c>
      <c r="E11" s="54">
        <f>VLOOKUP(B11,'daftar harga'!$B$4:$F$11,2)</f>
        <v>5000</v>
      </c>
      <c r="F11" s="54">
        <f t="shared" si="1"/>
        <v>5000</v>
      </c>
    </row>
    <row r="12" spans="1:6" x14ac:dyDescent="0.25">
      <c r="A12" s="85"/>
      <c r="B12" s="86"/>
      <c r="C12" s="85"/>
      <c r="D12" s="85"/>
      <c r="E12" s="87"/>
      <c r="F12" s="87"/>
    </row>
    <row r="13" spans="1:6" x14ac:dyDescent="0.25">
      <c r="E13" t="s">
        <v>154</v>
      </c>
    </row>
    <row r="17" spans="5:5" x14ac:dyDescent="0.25">
      <c r="E17" s="83" t="s">
        <v>155</v>
      </c>
    </row>
    <row r="18" spans="5:5" x14ac:dyDescent="0.25">
      <c r="E18" s="84" t="s">
        <v>156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="115" zoomScaleNormal="115" zoomScaleSheetLayoutView="115" workbookViewId="0">
      <selection activeCell="J15" sqref="I15:J1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05" t="s">
        <v>153</v>
      </c>
      <c r="B1" s="105"/>
      <c r="C1" s="105"/>
      <c r="D1" s="105"/>
      <c r="E1" s="105"/>
      <c r="F1" s="105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harga'!$B$4:$F$11,3)</f>
        <v>6000</v>
      </c>
      <c r="F4" s="54">
        <f t="shared" ref="F4:F11" si="0">E4*C4</f>
        <v>150000</v>
      </c>
    </row>
    <row r="5" spans="1:6" x14ac:dyDescent="0.25">
      <c r="A5" s="38">
        <v>2</v>
      </c>
      <c r="B5" s="38" t="s">
        <v>61</v>
      </c>
      <c r="C5" s="38">
        <v>25</v>
      </c>
      <c r="D5" s="38" t="s">
        <v>89</v>
      </c>
      <c r="E5" s="54">
        <f>VLOOKUP(B5,'daftar harga'!$B$4:$F$11,3)</f>
        <v>6000</v>
      </c>
      <c r="F5" s="54">
        <f t="shared" si="0"/>
        <v>150000</v>
      </c>
    </row>
    <row r="6" spans="1:6" x14ac:dyDescent="0.25">
      <c r="A6" s="38">
        <v>3</v>
      </c>
      <c r="B6" s="38" t="s">
        <v>62</v>
      </c>
      <c r="C6" s="38">
        <v>25</v>
      </c>
      <c r="D6" s="38" t="s">
        <v>89</v>
      </c>
      <c r="E6" s="54">
        <f>VLOOKUP(B6,'daftar harga'!$B$4:$F$11,3)</f>
        <v>6000</v>
      </c>
      <c r="F6" s="54">
        <f t="shared" si="0"/>
        <v>150000</v>
      </c>
    </row>
    <row r="7" spans="1:6" x14ac:dyDescent="0.25">
      <c r="A7" s="38">
        <v>4</v>
      </c>
      <c r="B7" s="38" t="s">
        <v>63</v>
      </c>
      <c r="C7" s="38">
        <v>13</v>
      </c>
      <c r="D7" s="38" t="s">
        <v>90</v>
      </c>
      <c r="E7" s="54">
        <f>VLOOKUP(B7,'daftar harga'!$B$4:$F$11,3)</f>
        <v>16000</v>
      </c>
      <c r="F7" s="54">
        <f t="shared" si="0"/>
        <v>208000</v>
      </c>
    </row>
    <row r="8" spans="1:6" x14ac:dyDescent="0.25">
      <c r="A8" s="38">
        <v>5</v>
      </c>
      <c r="B8" s="38" t="s">
        <v>152</v>
      </c>
      <c r="C8" s="38">
        <v>3</v>
      </c>
      <c r="D8" s="38" t="s">
        <v>3</v>
      </c>
      <c r="E8" s="54">
        <f>VLOOKUP(B8,'daftar harga'!$B$4:$F$11,3)</f>
        <v>6000</v>
      </c>
      <c r="F8" s="54">
        <f t="shared" si="0"/>
        <v>18000</v>
      </c>
    </row>
    <row r="9" spans="1:6" x14ac:dyDescent="0.25">
      <c r="A9" s="38">
        <v>6</v>
      </c>
      <c r="B9" s="38" t="s">
        <v>64</v>
      </c>
      <c r="C9" s="38">
        <v>8</v>
      </c>
      <c r="D9" s="38" t="s">
        <v>3</v>
      </c>
      <c r="E9" s="54">
        <f>VLOOKUP(B9,'daftar harga'!$B$4:$F$11,3)</f>
        <v>11000</v>
      </c>
      <c r="F9" s="54">
        <f t="shared" si="0"/>
        <v>88000</v>
      </c>
    </row>
    <row r="10" spans="1:6" x14ac:dyDescent="0.25">
      <c r="A10" s="38">
        <v>7</v>
      </c>
      <c r="B10" s="38" t="s">
        <v>65</v>
      </c>
      <c r="C10" s="38">
        <v>25</v>
      </c>
      <c r="D10" s="38" t="s">
        <v>3</v>
      </c>
      <c r="E10" s="54">
        <f>VLOOKUP(B10,'daftar harga'!$B$4:$F$11,3)</f>
        <v>41000</v>
      </c>
      <c r="F10" s="54">
        <f t="shared" si="0"/>
        <v>1025000</v>
      </c>
    </row>
    <row r="11" spans="1:6" x14ac:dyDescent="0.25">
      <c r="A11" s="38">
        <v>8</v>
      </c>
      <c r="B11" s="38" t="s">
        <v>66</v>
      </c>
      <c r="C11" s="38">
        <v>1</v>
      </c>
      <c r="D11" s="38" t="s">
        <v>89</v>
      </c>
      <c r="E11" s="54">
        <f>VLOOKUP(B11,'daftar harga'!$B$4:$F$11,3)</f>
        <v>16000</v>
      </c>
      <c r="F11" s="54">
        <f t="shared" si="0"/>
        <v>16000</v>
      </c>
    </row>
    <row r="12" spans="1:6" x14ac:dyDescent="0.25">
      <c r="A12" s="38"/>
      <c r="B12" s="38"/>
      <c r="C12" s="38"/>
      <c r="D12" s="38"/>
      <c r="E12" s="38"/>
      <c r="F12" s="38"/>
    </row>
    <row r="14" spans="1:6" x14ac:dyDescent="0.25">
      <c r="E14" t="s">
        <v>154</v>
      </c>
    </row>
    <row r="18" spans="5:5" x14ac:dyDescent="0.25">
      <c r="E18" s="83" t="s">
        <v>155</v>
      </c>
    </row>
    <row r="19" spans="5:5" x14ac:dyDescent="0.25">
      <c r="E19" s="84" t="s">
        <v>156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115" zoomScaleNormal="115" zoomScaleSheetLayoutView="115" workbookViewId="0">
      <selection activeCell="E10" sqref="E10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05" t="s">
        <v>153</v>
      </c>
      <c r="B1" s="105"/>
      <c r="C1" s="105"/>
      <c r="D1" s="105"/>
      <c r="E1" s="105"/>
      <c r="F1" s="105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harga'!$B$4:$F$11,2)</f>
        <v>5000</v>
      </c>
      <c r="F4" s="54">
        <f t="shared" ref="F4:F9" si="0">E4*C4</f>
        <v>125000</v>
      </c>
    </row>
    <row r="5" spans="1:6" x14ac:dyDescent="0.25">
      <c r="A5" s="38">
        <v>2</v>
      </c>
      <c r="B5" s="38" t="s">
        <v>62</v>
      </c>
      <c r="C5" s="38">
        <v>25</v>
      </c>
      <c r="D5" s="38" t="s">
        <v>89</v>
      </c>
      <c r="E5" s="54">
        <f>VLOOKUP(B5,'daftar harga'!$B$4:$F$11,2)</f>
        <v>5000</v>
      </c>
      <c r="F5" s="54">
        <f t="shared" si="0"/>
        <v>125000</v>
      </c>
    </row>
    <row r="6" spans="1:6" x14ac:dyDescent="0.25">
      <c r="A6" s="38">
        <v>3</v>
      </c>
      <c r="B6" s="38" t="s">
        <v>63</v>
      </c>
      <c r="C6" s="38">
        <v>13</v>
      </c>
      <c r="D6" s="38" t="s">
        <v>90</v>
      </c>
      <c r="E6" s="54">
        <f>VLOOKUP(B6,'daftar harga'!$B$4:$F$11,2)</f>
        <v>15000</v>
      </c>
      <c r="F6" s="54">
        <f t="shared" si="0"/>
        <v>195000</v>
      </c>
    </row>
    <row r="7" spans="1:6" x14ac:dyDescent="0.25">
      <c r="A7" s="38">
        <v>4</v>
      </c>
      <c r="B7" s="38" t="s">
        <v>152</v>
      </c>
      <c r="C7" s="38">
        <v>3</v>
      </c>
      <c r="D7" s="38" t="s">
        <v>3</v>
      </c>
      <c r="E7" s="54">
        <f>VLOOKUP(B7,'daftar harga'!$B$4:$F$11,2)</f>
        <v>5000</v>
      </c>
      <c r="F7" s="54">
        <f t="shared" si="0"/>
        <v>15000</v>
      </c>
    </row>
    <row r="8" spans="1:6" x14ac:dyDescent="0.25">
      <c r="A8" s="38">
        <v>5</v>
      </c>
      <c r="B8" s="38" t="s">
        <v>64</v>
      </c>
      <c r="C8" s="38">
        <v>8</v>
      </c>
      <c r="D8" s="38" t="s">
        <v>3</v>
      </c>
      <c r="E8" s="54">
        <f>VLOOKUP(B8,'daftar harga'!$B$4:$F$11,2)</f>
        <v>10000</v>
      </c>
      <c r="F8" s="54">
        <f t="shared" si="0"/>
        <v>80000</v>
      </c>
    </row>
    <row r="9" spans="1:6" x14ac:dyDescent="0.25">
      <c r="A9" s="38">
        <v>6</v>
      </c>
      <c r="B9" s="38" t="s">
        <v>66</v>
      </c>
      <c r="C9" s="38">
        <v>1</v>
      </c>
      <c r="D9" s="38" t="s">
        <v>89</v>
      </c>
      <c r="E9" s="54">
        <f>VLOOKUP(B9,'daftar harga'!$B$4:$F$11,2)</f>
        <v>15000</v>
      </c>
      <c r="F9" s="54">
        <f t="shared" si="0"/>
        <v>15000</v>
      </c>
    </row>
    <row r="10" spans="1:6" x14ac:dyDescent="0.25">
      <c r="A10" s="38">
        <v>7</v>
      </c>
      <c r="B10" s="88" t="s">
        <v>157</v>
      </c>
      <c r="C10" s="38">
        <v>1</v>
      </c>
      <c r="D10" s="38" t="s">
        <v>89</v>
      </c>
      <c r="E10" s="54">
        <f>VLOOKUP(B10,'daftar harga'!$B$4:$F$11,2)</f>
        <v>200000</v>
      </c>
      <c r="F10" s="54">
        <f t="shared" ref="F10:F11" si="1">E10*C10</f>
        <v>200000</v>
      </c>
    </row>
    <row r="11" spans="1:6" x14ac:dyDescent="0.25">
      <c r="A11" s="38">
        <v>8</v>
      </c>
      <c r="B11" s="88" t="s">
        <v>158</v>
      </c>
      <c r="C11" s="38">
        <v>1</v>
      </c>
      <c r="D11" s="38" t="s">
        <v>89</v>
      </c>
      <c r="E11" s="54">
        <f>VLOOKUP(B11,'daftar harga'!$B$4:$F$11,2)</f>
        <v>5000</v>
      </c>
      <c r="F11" s="54">
        <f t="shared" si="1"/>
        <v>5000</v>
      </c>
    </row>
    <row r="12" spans="1:6" x14ac:dyDescent="0.25">
      <c r="A12" s="85"/>
      <c r="B12" s="86"/>
      <c r="C12" s="85"/>
      <c r="D12" s="85"/>
      <c r="E12" s="87"/>
      <c r="F12" s="87"/>
    </row>
    <row r="13" spans="1:6" x14ac:dyDescent="0.25">
      <c r="E13" t="s">
        <v>154</v>
      </c>
    </row>
    <row r="17" spans="5:5" x14ac:dyDescent="0.25">
      <c r="E17" s="83" t="s">
        <v>155</v>
      </c>
    </row>
    <row r="18" spans="5:5" x14ac:dyDescent="0.25">
      <c r="E18" s="84" t="s">
        <v>156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E5" sqref="E5"/>
    </sheetView>
  </sheetViews>
  <sheetFormatPr defaultRowHeight="15" x14ac:dyDescent="0.25"/>
  <cols>
    <col min="2" max="2" width="18.140625" customWidth="1"/>
    <col min="3" max="3" width="10.140625" customWidth="1"/>
    <col min="4" max="5" width="11.5703125" customWidth="1"/>
  </cols>
  <sheetData>
    <row r="3" spans="1:5" x14ac:dyDescent="0.25">
      <c r="A3" s="81" t="s">
        <v>4</v>
      </c>
      <c r="B3" s="81" t="s">
        <v>198</v>
      </c>
      <c r="C3" s="81" t="s">
        <v>165</v>
      </c>
      <c r="D3" s="81" t="s">
        <v>171</v>
      </c>
      <c r="E3" s="81" t="s">
        <v>172</v>
      </c>
    </row>
    <row r="4" spans="1:5" x14ac:dyDescent="0.25">
      <c r="A4" s="38">
        <v>1</v>
      </c>
      <c r="B4" s="38" t="s">
        <v>177</v>
      </c>
      <c r="C4" s="38" t="s">
        <v>159</v>
      </c>
      <c r="D4" s="38" t="e">
        <f>HLOOKUP(C4, 'daftar harga'!#REF!,2)</f>
        <v>#REF!</v>
      </c>
      <c r="E4" s="38" t="e">
        <f>HLOOKUP(C4, 'daftar harga'!#REF!,2)</f>
        <v>#REF!</v>
      </c>
    </row>
    <row r="5" spans="1:5" x14ac:dyDescent="0.25">
      <c r="A5" s="38">
        <v>2</v>
      </c>
      <c r="B5" s="38" t="s">
        <v>178</v>
      </c>
      <c r="C5" s="38" t="s">
        <v>160</v>
      </c>
      <c r="D5" s="38" t="e">
        <f>HLOOKUP(C5, 'daftar harga'!#REF!,2)</f>
        <v>#REF!</v>
      </c>
      <c r="E5" s="38" t="e">
        <f>HLOOKUP(C5, 'daftar harga'!#REF!,2)</f>
        <v>#REF!</v>
      </c>
    </row>
    <row r="6" spans="1:5" x14ac:dyDescent="0.25">
      <c r="A6" s="38">
        <v>3</v>
      </c>
      <c r="B6" s="38" t="s">
        <v>179</v>
      </c>
      <c r="C6" s="38" t="s">
        <v>159</v>
      </c>
      <c r="D6" s="38" t="e">
        <f>HLOOKUP(C6, 'daftar harga'!#REF!,2)</f>
        <v>#REF!</v>
      </c>
      <c r="E6" s="38" t="e">
        <f>HLOOKUP(C6, 'daftar harga'!#REF!,2)</f>
        <v>#REF!</v>
      </c>
    </row>
    <row r="7" spans="1:5" x14ac:dyDescent="0.25">
      <c r="A7" s="38">
        <v>4</v>
      </c>
      <c r="B7" s="38" t="s">
        <v>180</v>
      </c>
      <c r="C7" s="38" t="s">
        <v>163</v>
      </c>
      <c r="D7" s="38" t="e">
        <f>HLOOKUP(C7, 'daftar harga'!#REF!,2)</f>
        <v>#REF!</v>
      </c>
      <c r="E7" s="38" t="e">
        <f>HLOOKUP(C7, 'daftar harga'!#REF!,2)</f>
        <v>#REF!</v>
      </c>
    </row>
    <row r="8" spans="1:5" x14ac:dyDescent="0.25">
      <c r="A8" s="38">
        <v>5</v>
      </c>
      <c r="B8" s="38" t="s">
        <v>181</v>
      </c>
      <c r="C8" s="38" t="s">
        <v>160</v>
      </c>
      <c r="D8" s="38" t="e">
        <f>HLOOKUP(C8, 'daftar harga'!#REF!,2)</f>
        <v>#REF!</v>
      </c>
      <c r="E8" s="38" t="e">
        <f>HLOOKUP(C8, 'daftar harga'!#REF!,2)</f>
        <v>#REF!</v>
      </c>
    </row>
    <row r="9" spans="1:5" x14ac:dyDescent="0.25">
      <c r="A9" s="38">
        <v>6</v>
      </c>
      <c r="B9" s="38" t="s">
        <v>182</v>
      </c>
      <c r="C9" s="38" t="s">
        <v>159</v>
      </c>
      <c r="D9" s="38" t="e">
        <f>HLOOKUP(C9, 'daftar harga'!#REF!,2)</f>
        <v>#REF!</v>
      </c>
      <c r="E9" s="38" t="e">
        <f>HLOOKUP(C9, 'daftar harga'!#REF!,2)</f>
        <v>#REF!</v>
      </c>
    </row>
    <row r="10" spans="1:5" x14ac:dyDescent="0.25">
      <c r="A10" s="38">
        <v>7</v>
      </c>
      <c r="B10" s="38" t="s">
        <v>183</v>
      </c>
      <c r="C10" s="38" t="s">
        <v>160</v>
      </c>
      <c r="D10" s="38" t="e">
        <f>HLOOKUP(C10, 'daftar harga'!#REF!,2)</f>
        <v>#REF!</v>
      </c>
      <c r="E10" s="38" t="e">
        <f>HLOOKUP(C10, 'daftar harga'!#REF!,2)</f>
        <v>#REF!</v>
      </c>
    </row>
    <row r="11" spans="1:5" x14ac:dyDescent="0.25">
      <c r="A11" s="38">
        <v>8</v>
      </c>
      <c r="B11" s="38" t="s">
        <v>184</v>
      </c>
      <c r="C11" s="38" t="s">
        <v>162</v>
      </c>
      <c r="D11" s="38" t="e">
        <f>HLOOKUP(C11, 'daftar harga'!#REF!,2)</f>
        <v>#REF!</v>
      </c>
      <c r="E11" s="38" t="e">
        <f>HLOOKUP(C11, 'daftar harga'!#REF!,2)</f>
        <v>#REF!</v>
      </c>
    </row>
    <row r="12" spans="1:5" x14ac:dyDescent="0.25">
      <c r="A12" s="38">
        <v>9</v>
      </c>
      <c r="B12" s="38" t="s">
        <v>185</v>
      </c>
      <c r="C12" s="38" t="s">
        <v>163</v>
      </c>
      <c r="D12" s="38" t="e">
        <f>HLOOKUP(C12, 'daftar harga'!#REF!,2)</f>
        <v>#REF!</v>
      </c>
      <c r="E12" s="38" t="e">
        <f>HLOOKUP(C12, 'daftar harga'!#REF!,2)</f>
        <v>#REF!</v>
      </c>
    </row>
    <row r="13" spans="1:5" x14ac:dyDescent="0.25">
      <c r="A13" s="38">
        <v>10</v>
      </c>
      <c r="B13" s="38" t="s">
        <v>186</v>
      </c>
      <c r="C13" s="38" t="s">
        <v>161</v>
      </c>
      <c r="D13" s="38" t="e">
        <f>HLOOKUP(C13, 'daftar harga'!#REF!,2)</f>
        <v>#REF!</v>
      </c>
      <c r="E13" s="38" t="e">
        <f>HLOOKUP(C13, 'daftar harga'!#REF!,2)</f>
        <v>#REF!</v>
      </c>
    </row>
    <row r="14" spans="1:5" x14ac:dyDescent="0.25">
      <c r="A14" s="38">
        <v>11</v>
      </c>
      <c r="B14" s="38" t="s">
        <v>187</v>
      </c>
      <c r="C14" s="38" t="s">
        <v>163</v>
      </c>
      <c r="D14" s="38" t="e">
        <f>HLOOKUP(C14, 'daftar harga'!#REF!,2)</f>
        <v>#REF!</v>
      </c>
      <c r="E14" s="38" t="e">
        <f>HLOOKUP(C14, 'daftar harga'!#REF!,2)</f>
        <v>#REF!</v>
      </c>
    </row>
    <row r="15" spans="1:5" x14ac:dyDescent="0.25">
      <c r="A15" s="38">
        <v>12</v>
      </c>
      <c r="B15" s="38" t="s">
        <v>188</v>
      </c>
      <c r="C15" s="38" t="s">
        <v>163</v>
      </c>
      <c r="D15" s="38" t="e">
        <f>HLOOKUP(C15, 'daftar harga'!#REF!,2)</f>
        <v>#REF!</v>
      </c>
      <c r="E15" s="38" t="e">
        <f>HLOOKUP(C15, 'daftar harga'!#REF!,2)</f>
        <v>#REF!</v>
      </c>
    </row>
    <row r="16" spans="1:5" x14ac:dyDescent="0.25">
      <c r="A16" s="38">
        <v>13</v>
      </c>
      <c r="B16" s="38" t="s">
        <v>189</v>
      </c>
      <c r="C16" s="38" t="s">
        <v>161</v>
      </c>
      <c r="D16" s="38" t="e">
        <f>HLOOKUP(C16, 'daftar harga'!#REF!,2)</f>
        <v>#REF!</v>
      </c>
      <c r="E16" s="38" t="e">
        <f>HLOOKUP(C16, 'daftar harga'!#REF!,2)</f>
        <v>#REF!</v>
      </c>
    </row>
    <row r="17" spans="1:5" x14ac:dyDescent="0.25">
      <c r="A17" s="38">
        <v>14</v>
      </c>
      <c r="B17" s="38" t="s">
        <v>190</v>
      </c>
      <c r="C17" s="38" t="s">
        <v>160</v>
      </c>
      <c r="D17" s="38" t="e">
        <f>HLOOKUP(C17, 'daftar harga'!#REF!,2)</f>
        <v>#REF!</v>
      </c>
      <c r="E17" s="38" t="e">
        <f>HLOOKUP(C17, 'daftar harga'!#REF!,2)</f>
        <v>#REF!</v>
      </c>
    </row>
    <row r="18" spans="1:5" x14ac:dyDescent="0.25">
      <c r="A18" s="38">
        <v>15</v>
      </c>
      <c r="B18" s="38" t="s">
        <v>191</v>
      </c>
      <c r="C18" s="38" t="s">
        <v>164</v>
      </c>
      <c r="D18" s="38" t="e">
        <f>HLOOKUP(C18, 'daftar harga'!#REF!,2)</f>
        <v>#REF!</v>
      </c>
      <c r="E18" s="38" t="e">
        <f>HLOOKUP(C18, 'daftar harga'!#REF!,2)</f>
        <v>#REF!</v>
      </c>
    </row>
    <row r="19" spans="1:5" x14ac:dyDescent="0.25">
      <c r="A19" s="38">
        <v>16</v>
      </c>
      <c r="B19" s="38" t="s">
        <v>192</v>
      </c>
      <c r="C19" s="38" t="s">
        <v>163</v>
      </c>
      <c r="D19" s="38" t="e">
        <f>HLOOKUP(C19, 'daftar harga'!#REF!,2)</f>
        <v>#REF!</v>
      </c>
      <c r="E19" s="38" t="e">
        <f>HLOOKUP(C19, 'daftar harga'!#REF!,2)</f>
        <v>#REF!</v>
      </c>
    </row>
    <row r="20" spans="1:5" x14ac:dyDescent="0.25">
      <c r="A20" s="38">
        <v>17</v>
      </c>
      <c r="B20" s="38" t="s">
        <v>193</v>
      </c>
      <c r="C20" s="38" t="s">
        <v>160</v>
      </c>
      <c r="D20" s="38" t="e">
        <f>HLOOKUP(C20, 'daftar harga'!#REF!,2)</f>
        <v>#REF!</v>
      </c>
      <c r="E20" s="38" t="e">
        <f>HLOOKUP(C20, 'daftar harga'!#REF!,2)</f>
        <v>#REF!</v>
      </c>
    </row>
    <row r="21" spans="1:5" x14ac:dyDescent="0.25">
      <c r="A21" s="38">
        <v>18</v>
      </c>
      <c r="B21" s="38" t="s">
        <v>194</v>
      </c>
      <c r="C21" s="38" t="s">
        <v>159</v>
      </c>
      <c r="D21" s="38" t="e">
        <f>HLOOKUP(C21, 'daftar harga'!#REF!,2)</f>
        <v>#REF!</v>
      </c>
      <c r="E21" s="38" t="e">
        <f>HLOOKUP(C21, 'daftar harga'!#REF!,2)</f>
        <v>#REF!</v>
      </c>
    </row>
    <row r="22" spans="1:5" x14ac:dyDescent="0.25">
      <c r="A22" s="38">
        <v>19</v>
      </c>
      <c r="B22" s="38" t="s">
        <v>195</v>
      </c>
      <c r="C22" s="38" t="s">
        <v>160</v>
      </c>
      <c r="D22" s="38" t="e">
        <f>HLOOKUP(C22, 'daftar harga'!#REF!,2)</f>
        <v>#REF!</v>
      </c>
      <c r="E22" s="38" t="e">
        <f>HLOOKUP(C22, 'daftar harga'!#REF!,2)</f>
        <v>#REF!</v>
      </c>
    </row>
    <row r="23" spans="1:5" x14ac:dyDescent="0.25">
      <c r="A23" s="38">
        <v>20</v>
      </c>
      <c r="B23" s="38" t="s">
        <v>196</v>
      </c>
      <c r="C23" s="38" t="s">
        <v>163</v>
      </c>
      <c r="D23" s="38" t="e">
        <f>HLOOKUP(C23, 'daftar harga'!#REF!,2)</f>
        <v>#REF!</v>
      </c>
      <c r="E23" s="38" t="e">
        <f>HLOOKUP(C23, 'daftar harga'!#REF!,2)</f>
        <v>#REF!</v>
      </c>
    </row>
    <row r="24" spans="1:5" x14ac:dyDescent="0.25">
      <c r="A24" s="38">
        <v>21</v>
      </c>
      <c r="B24" s="38" t="s">
        <v>197</v>
      </c>
      <c r="C24" s="38" t="s">
        <v>160</v>
      </c>
      <c r="D24" s="38" t="e">
        <f>HLOOKUP(C24, 'daftar harga'!#REF!,2)</f>
        <v>#REF!</v>
      </c>
      <c r="E24" s="38" t="e">
        <f>HLOOKUP(C24, 'daftar harga'!#REF!,2)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RPBMK FISTAN FISTUM</vt:lpstr>
      <vt:lpstr>ALOKASI waktu</vt:lpstr>
      <vt:lpstr>RAB SDC</vt:lpstr>
      <vt:lpstr>daftar harga</vt:lpstr>
      <vt:lpstr>kegiatan1</vt:lpstr>
      <vt:lpstr>kegiatan 2</vt:lpstr>
      <vt:lpstr>kegiatan 3</vt:lpstr>
      <vt:lpstr>kegiatan 4</vt:lpstr>
      <vt:lpstr>penentuan baju</vt:lpstr>
      <vt:lpstr>'daftar harga'!Print_Area</vt:lpstr>
      <vt:lpstr>'kegiatan 2'!Print_Area</vt:lpstr>
      <vt:lpstr>'kegiatan 3'!Print_Area</vt:lpstr>
      <vt:lpstr>kegiatan1!Print_Area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</dc:creator>
  <cp:lastModifiedBy>User</cp:lastModifiedBy>
  <dcterms:created xsi:type="dcterms:W3CDTF">2014-07-07T15:10:53Z</dcterms:created>
  <dcterms:modified xsi:type="dcterms:W3CDTF">2024-08-01T06:44:07Z</dcterms:modified>
</cp:coreProperties>
</file>