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hen\Desktop\FM project\"/>
    </mc:Choice>
  </mc:AlternateContent>
  <bookViews>
    <workbookView xWindow="0" yWindow="0" windowWidth="20490" windowHeight="7845" activeTab="2"/>
  </bookViews>
  <sheets>
    <sheet name="Sheet1" sheetId="1" r:id="rId1"/>
    <sheet name="1st portfolio" sheetId="2" r:id="rId2"/>
    <sheet name="2nd portfolio" sheetId="3" r:id="rId3"/>
    <sheet name="Sheet3" sheetId="4" state="hidden" r:id="rId4"/>
  </sheets>
  <calcPr calcId="162913"/>
</workbook>
</file>

<file path=xl/calcChain.xml><?xml version="1.0" encoding="utf-8"?>
<calcChain xmlns="http://schemas.openxmlformats.org/spreadsheetml/2006/main">
  <c r="Z2" i="4" l="1"/>
  <c r="W2" i="4"/>
  <c r="S2" i="4"/>
  <c r="O2" i="4"/>
  <c r="K2" i="4"/>
  <c r="G2" i="4"/>
  <c r="C2" i="4"/>
  <c r="O5" i="3"/>
  <c r="L5" i="3"/>
  <c r="J5" i="3"/>
  <c r="F13" i="3" s="1"/>
  <c r="F5" i="3"/>
  <c r="O4" i="3"/>
  <c r="L4" i="3"/>
  <c r="J4" i="3"/>
  <c r="F12" i="3" s="1"/>
  <c r="F4" i="3"/>
  <c r="O3" i="3"/>
  <c r="O6" i="3" s="1"/>
  <c r="L3" i="3"/>
  <c r="L6" i="3" s="1"/>
  <c r="J3" i="3"/>
  <c r="F11" i="3" s="1"/>
  <c r="F14" i="3" s="1"/>
  <c r="F3" i="3"/>
  <c r="O8" i="2"/>
  <c r="D16" i="2" s="1"/>
  <c r="O7" i="2"/>
  <c r="L7" i="2"/>
  <c r="J7" i="2"/>
  <c r="F17" i="2" s="1"/>
  <c r="F7" i="2"/>
  <c r="D17" i="2" s="1"/>
  <c r="O6" i="2"/>
  <c r="L6" i="2"/>
  <c r="J6" i="2"/>
  <c r="F16" i="2" s="1"/>
  <c r="F6" i="2"/>
  <c r="O5" i="2"/>
  <c r="L5" i="2"/>
  <c r="J5" i="2"/>
  <c r="F15" i="2" s="1"/>
  <c r="F5" i="2"/>
  <c r="D15" i="2" s="1"/>
  <c r="O4" i="2"/>
  <c r="L4" i="2"/>
  <c r="J4" i="2"/>
  <c r="F14" i="2" s="1"/>
  <c r="F4" i="2"/>
  <c r="D14" i="2" s="1"/>
  <c r="O3" i="2"/>
  <c r="L3" i="2"/>
  <c r="L8" i="2" s="1"/>
  <c r="J3" i="2"/>
  <c r="F13" i="2" s="1"/>
  <c r="F18" i="2" s="1"/>
  <c r="F3" i="2"/>
  <c r="D13" i="2" s="1"/>
  <c r="D18" i="2" s="1"/>
  <c r="H15" i="2" s="1"/>
  <c r="B18" i="1"/>
  <c r="G15" i="1"/>
  <c r="B20" i="1" s="1"/>
  <c r="Q14" i="1"/>
  <c r="M14" i="1"/>
  <c r="J14" i="1"/>
  <c r="G14" i="1"/>
  <c r="G18" i="1" s="1"/>
  <c r="B14" i="1"/>
  <c r="D11" i="3" l="1"/>
  <c r="D13" i="3"/>
  <c r="D12" i="3"/>
  <c r="D14" i="3" l="1"/>
  <c r="H13" i="3" s="1"/>
</calcChain>
</file>

<file path=xl/sharedStrings.xml><?xml version="1.0" encoding="utf-8"?>
<sst xmlns="http://schemas.openxmlformats.org/spreadsheetml/2006/main" count="103" uniqueCount="34">
  <si>
    <t>Sector : Service to consumers(sotumag)</t>
  </si>
  <si>
    <t>Sector : Building &amp; Construction(cc,mpbs)</t>
  </si>
  <si>
    <t>Sector : Primary Materials(tpr</t>
  </si>
  <si>
    <t>Sector : Household &amp; Personal Products(sam)</t>
  </si>
  <si>
    <t>Industrial Goods &amp; Services</t>
  </si>
  <si>
    <t>Day</t>
  </si>
  <si>
    <t>Return</t>
  </si>
  <si>
    <t>Return %</t>
  </si>
  <si>
    <t>-</t>
  </si>
  <si>
    <t>Total retrun</t>
  </si>
  <si>
    <t>Total</t>
  </si>
  <si>
    <t>Weights</t>
  </si>
  <si>
    <t>Sector return</t>
  </si>
  <si>
    <t>Sector Weights</t>
  </si>
  <si>
    <t>Excess retun</t>
  </si>
  <si>
    <t>overall return</t>
  </si>
  <si>
    <t>Sector</t>
  </si>
  <si>
    <t>Perfomances</t>
  </si>
  <si>
    <t>Portfolio Performance</t>
  </si>
  <si>
    <t>Whole Sector Performance</t>
  </si>
  <si>
    <t>Our portfolio</t>
  </si>
  <si>
    <t>Whole Sector</t>
  </si>
  <si>
    <t>Excess</t>
  </si>
  <si>
    <t>Service to consumers</t>
  </si>
  <si>
    <t>Building &amp; Construction</t>
  </si>
  <si>
    <t>Primary Materials</t>
  </si>
  <si>
    <t>Household &amp; Personal Products</t>
  </si>
  <si>
    <t>Attribution Analysis Results</t>
  </si>
  <si>
    <t>Allocation Effect</t>
  </si>
  <si>
    <t>Selection Effect</t>
  </si>
  <si>
    <t>Total value added</t>
  </si>
  <si>
    <t>Bank</t>
  </si>
  <si>
    <t>Financial Services</t>
  </si>
  <si>
    <t>Service to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</si>
</sst>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"/>
    <numFmt numFmtId="165" formatCode="0.000%"/>
    <numFmt numFmtId="166" formatCode="00.00%"/>
  </numFmts>
  <fonts count="11" x14ac:knownFonts="1">
    <font>
      <sz val="10"/>
      <color rgb="FF000000"/>
      <name val="Arial"/>
      <scheme val="minor"/>
    </font>
    <font>
      <b/>
      <sz val="11"/>
      <color rgb="FFFFFFFF"/>
      <name val="Cambria"/>
      <family val="1"/>
    </font>
    <font>
      <sz val="10"/>
      <color theme="1"/>
      <name val="Arial"/>
      <family val="2"/>
      <scheme val="minor"/>
    </font>
    <font>
      <b/>
      <sz val="13"/>
      <color rgb="FF455F7C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2"/>
      <color rgb="FFFFFFFF"/>
      <name val="Cambria"/>
      <family val="1"/>
    </font>
    <font>
      <sz val="10"/>
      <name val="Arial"/>
      <family val="2"/>
    </font>
    <font>
      <b/>
      <u/>
      <sz val="11"/>
      <color theme="1"/>
      <name val="Cambria"/>
      <family val="1"/>
    </font>
    <font>
      <b/>
      <i/>
      <sz val="11"/>
      <color theme="4"/>
      <name val="Cambria"/>
      <family val="1"/>
    </font>
    <font>
      <b/>
      <i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165" fontId="2" fillId="0" borderId="0" xfId="0" applyNumberFormat="1" applyFont="1" applyAlignment="1"/>
    <xf numFmtId="10" fontId="2" fillId="0" borderId="0" xfId="0" applyNumberFormat="1" applyFont="1" applyAlignme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3" borderId="0" xfId="0" applyFont="1" applyFill="1"/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/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4" xfId="0" applyFont="1" applyBorder="1" applyAlignment="1"/>
    <xf numFmtId="0" fontId="5" fillId="0" borderId="5" xfId="0" applyFont="1" applyBorder="1" applyAlignment="1"/>
    <xf numFmtId="166" fontId="2" fillId="0" borderId="0" xfId="0" applyNumberFormat="1" applyFont="1"/>
    <xf numFmtId="166" fontId="2" fillId="0" borderId="0" xfId="0" applyNumberFormat="1" applyFont="1" applyAlignment="1"/>
    <xf numFmtId="4" fontId="2" fillId="0" borderId="0" xfId="0" applyNumberFormat="1" applyFont="1"/>
    <xf numFmtId="0" fontId="1" fillId="2" borderId="0" xfId="0" applyFont="1" applyFill="1" applyAlignment="1"/>
    <xf numFmtId="0" fontId="0" fillId="0" borderId="0" xfId="0" applyFont="1" applyAlignment="1"/>
    <xf numFmtId="0" fontId="5" fillId="0" borderId="2" xfId="0" applyFont="1" applyBorder="1" applyAlignment="1">
      <alignment horizontal="center"/>
    </xf>
    <xf numFmtId="0" fontId="7" fillId="0" borderId="3" xfId="0" applyFont="1" applyBorder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showGridLines="0" workbookViewId="0">
      <selection sqref="A1:B1"/>
    </sheetView>
  </sheetViews>
  <sheetFormatPr defaultColWidth="12.5703125" defaultRowHeight="15.75" customHeight="1" x14ac:dyDescent="0.2"/>
  <cols>
    <col min="2" max="2" width="27.85546875" customWidth="1"/>
    <col min="3" max="3" width="15.5703125" customWidth="1"/>
    <col min="7" max="7" width="23" customWidth="1"/>
    <col min="10" max="10" width="14.28515625" customWidth="1"/>
  </cols>
  <sheetData>
    <row r="1" spans="1:17" ht="15.75" customHeight="1" x14ac:dyDescent="0.25">
      <c r="A1" s="32" t="s">
        <v>0</v>
      </c>
      <c r="B1" s="33"/>
      <c r="C1" s="2"/>
      <c r="D1" s="2"/>
      <c r="E1" s="2"/>
      <c r="F1" s="32" t="s">
        <v>1</v>
      </c>
      <c r="G1" s="33"/>
      <c r="I1" s="32" t="s">
        <v>2</v>
      </c>
      <c r="J1" s="33"/>
      <c r="L1" s="32" t="s">
        <v>3</v>
      </c>
      <c r="M1" s="33"/>
      <c r="N1" s="33"/>
      <c r="P1" s="3" t="s">
        <v>4</v>
      </c>
    </row>
    <row r="2" spans="1:17" x14ac:dyDescent="0.2">
      <c r="A2" s="4" t="s">
        <v>5</v>
      </c>
      <c r="B2" s="5" t="s">
        <v>6</v>
      </c>
      <c r="F2" s="4" t="s">
        <v>5</v>
      </c>
      <c r="G2" s="5" t="s">
        <v>6</v>
      </c>
      <c r="I2" s="4" t="s">
        <v>5</v>
      </c>
      <c r="J2" s="5" t="s">
        <v>6</v>
      </c>
      <c r="L2" s="4" t="s">
        <v>5</v>
      </c>
      <c r="M2" s="5" t="s">
        <v>7</v>
      </c>
      <c r="P2" s="6">
        <v>45271</v>
      </c>
      <c r="Q2" s="7" t="s">
        <v>8</v>
      </c>
    </row>
    <row r="3" spans="1:17" x14ac:dyDescent="0.2">
      <c r="A3" s="6">
        <v>45271</v>
      </c>
      <c r="B3" s="7">
        <v>0.20399999999999999</v>
      </c>
      <c r="F3" s="6">
        <v>45271</v>
      </c>
      <c r="G3" s="7">
        <v>0</v>
      </c>
      <c r="I3" s="6">
        <v>45271</v>
      </c>
      <c r="J3" s="7" t="s">
        <v>8</v>
      </c>
      <c r="L3" s="6">
        <v>45271</v>
      </c>
      <c r="M3" s="7">
        <v>4.7619999999999996</v>
      </c>
      <c r="P3" s="6">
        <v>45272</v>
      </c>
      <c r="Q3" s="7" t="s">
        <v>8</v>
      </c>
    </row>
    <row r="4" spans="1:17" x14ac:dyDescent="0.2">
      <c r="A4" s="6">
        <v>45272</v>
      </c>
      <c r="B4" s="7">
        <v>-0.81799999999999995</v>
      </c>
      <c r="F4" s="6">
        <v>45272</v>
      </c>
      <c r="G4" s="7">
        <v>0</v>
      </c>
      <c r="I4" s="6">
        <v>45272</v>
      </c>
      <c r="J4" s="7">
        <v>0</v>
      </c>
      <c r="L4" s="6">
        <v>45272</v>
      </c>
      <c r="M4" s="7">
        <v>5.476</v>
      </c>
      <c r="P4" s="6">
        <v>45273</v>
      </c>
      <c r="Q4" s="7" t="s">
        <v>8</v>
      </c>
    </row>
    <row r="5" spans="1:17" x14ac:dyDescent="0.2">
      <c r="A5" s="6">
        <v>45273</v>
      </c>
      <c r="B5" s="7">
        <v>-0.5</v>
      </c>
      <c r="F5" s="6">
        <v>45273</v>
      </c>
      <c r="G5" s="7">
        <v>0.2</v>
      </c>
      <c r="I5" s="6">
        <v>45273</v>
      </c>
      <c r="J5" s="7">
        <v>-0.8</v>
      </c>
      <c r="L5" s="6">
        <v>45273</v>
      </c>
      <c r="M5" s="7">
        <v>6</v>
      </c>
      <c r="P5" s="6">
        <v>45274</v>
      </c>
      <c r="Q5" s="7" t="s">
        <v>8</v>
      </c>
    </row>
    <row r="6" spans="1:17" x14ac:dyDescent="0.2">
      <c r="A6" s="6">
        <v>45274</v>
      </c>
      <c r="B6" s="7">
        <v>-0.81799999999999995</v>
      </c>
      <c r="F6" s="6">
        <v>45274</v>
      </c>
      <c r="G6" s="7">
        <v>-3.0510000000000002</v>
      </c>
      <c r="I6" s="6">
        <v>45274</v>
      </c>
      <c r="J6" s="7">
        <v>-0.2</v>
      </c>
      <c r="L6" s="6">
        <v>45274</v>
      </c>
      <c r="M6" s="7">
        <v>6.19</v>
      </c>
      <c r="P6" s="6">
        <v>45275</v>
      </c>
      <c r="Q6" s="7" t="s">
        <v>8</v>
      </c>
    </row>
    <row r="7" spans="1:17" x14ac:dyDescent="0.2">
      <c r="A7" s="6">
        <v>45275</v>
      </c>
      <c r="B7" s="7">
        <v>0.1</v>
      </c>
      <c r="F7" s="6">
        <v>45275</v>
      </c>
      <c r="G7" s="7">
        <v>-1.25</v>
      </c>
      <c r="I7" s="6">
        <v>45275</v>
      </c>
      <c r="J7" s="7">
        <v>0.02</v>
      </c>
      <c r="L7" s="6">
        <v>45275</v>
      </c>
      <c r="M7" s="7">
        <v>2.34</v>
      </c>
      <c r="P7" s="6">
        <v>45278</v>
      </c>
      <c r="Q7" s="7" t="s">
        <v>8</v>
      </c>
    </row>
    <row r="8" spans="1:17" x14ac:dyDescent="0.2">
      <c r="A8" s="6">
        <v>45278</v>
      </c>
      <c r="B8" s="2">
        <v>-0.61299999999999999</v>
      </c>
      <c r="F8" s="6">
        <v>45278</v>
      </c>
      <c r="G8" s="7">
        <v>-5.0919999999999996</v>
      </c>
      <c r="I8" s="6">
        <v>45278</v>
      </c>
      <c r="J8" s="7">
        <v>-1.002</v>
      </c>
      <c r="L8" s="6">
        <v>45278</v>
      </c>
      <c r="M8" s="7">
        <v>5</v>
      </c>
      <c r="P8" s="6">
        <v>45279</v>
      </c>
      <c r="Q8" s="7" t="s">
        <v>8</v>
      </c>
    </row>
    <row r="9" spans="1:17" x14ac:dyDescent="0.2">
      <c r="A9" s="6">
        <v>45279</v>
      </c>
      <c r="B9" s="2">
        <v>-0.61299999999999999</v>
      </c>
      <c r="F9" s="6">
        <v>45279</v>
      </c>
      <c r="G9" s="7">
        <v>-1.54</v>
      </c>
      <c r="I9" s="6">
        <v>45279</v>
      </c>
      <c r="J9" s="7">
        <v>0</v>
      </c>
      <c r="L9" s="6">
        <v>45279</v>
      </c>
      <c r="M9" s="7">
        <v>5</v>
      </c>
      <c r="P9" s="6">
        <v>45280</v>
      </c>
      <c r="Q9" s="2">
        <v>0.70699999999999996</v>
      </c>
    </row>
    <row r="10" spans="1:17" x14ac:dyDescent="0.2">
      <c r="A10" s="6">
        <v>45280</v>
      </c>
      <c r="B10" s="7">
        <v>-0.61299999999999999</v>
      </c>
      <c r="F10" s="6">
        <v>45280</v>
      </c>
      <c r="G10" s="7" t="s">
        <v>8</v>
      </c>
      <c r="I10" s="6">
        <v>45280</v>
      </c>
      <c r="J10" s="7">
        <v>-0.2</v>
      </c>
      <c r="L10" s="6">
        <v>45280</v>
      </c>
      <c r="M10" s="7">
        <v>4.7619999999999996</v>
      </c>
      <c r="P10" s="6">
        <v>45281</v>
      </c>
    </row>
    <row r="11" spans="1:17" x14ac:dyDescent="0.2">
      <c r="A11" s="6">
        <v>45281</v>
      </c>
      <c r="B11" s="8"/>
      <c r="F11" s="6">
        <v>45281</v>
      </c>
      <c r="G11" s="8"/>
      <c r="I11" s="6">
        <v>45281</v>
      </c>
      <c r="J11" s="8"/>
      <c r="L11" s="6">
        <v>45281</v>
      </c>
      <c r="M11" s="8"/>
      <c r="P11" s="6">
        <v>45282</v>
      </c>
    </row>
    <row r="12" spans="1:17" x14ac:dyDescent="0.2">
      <c r="A12" s="6">
        <v>45282</v>
      </c>
      <c r="B12" s="8"/>
      <c r="F12" s="6">
        <v>45282</v>
      </c>
      <c r="G12" s="8"/>
      <c r="I12" s="6">
        <v>45282</v>
      </c>
      <c r="J12" s="8"/>
      <c r="L12" s="6">
        <v>45282</v>
      </c>
      <c r="M12" s="8"/>
    </row>
    <row r="13" spans="1:17" x14ac:dyDescent="0.2">
      <c r="D13" s="2"/>
      <c r="E13" s="2"/>
    </row>
    <row r="14" spans="1:17" x14ac:dyDescent="0.2">
      <c r="A14" s="7" t="s">
        <v>9</v>
      </c>
      <c r="B14" s="8">
        <f>SUM(B3:B12)</f>
        <v>-3.6709999999999998</v>
      </c>
      <c r="F14" s="7" t="s">
        <v>10</v>
      </c>
      <c r="G14" s="8">
        <f>SUM(G3:G12)</f>
        <v>-10.733000000000001</v>
      </c>
      <c r="I14" s="7" t="s">
        <v>10</v>
      </c>
      <c r="J14" s="8">
        <f>SUM(J3:J12)</f>
        <v>-2.1819999999999999</v>
      </c>
      <c r="L14" s="7" t="s">
        <v>10</v>
      </c>
      <c r="M14" s="8">
        <f>SUM(M3:M12)</f>
        <v>39.53</v>
      </c>
      <c r="P14" s="7" t="s">
        <v>10</v>
      </c>
      <c r="Q14" s="9">
        <f>SUM(Q9:Q11)</f>
        <v>0.70699999999999996</v>
      </c>
    </row>
    <row r="15" spans="1:17" x14ac:dyDescent="0.2">
      <c r="A15" s="2" t="s">
        <v>11</v>
      </c>
      <c r="B15" s="2">
        <v>0.28571400000000002</v>
      </c>
      <c r="F15" s="2" t="s">
        <v>11</v>
      </c>
      <c r="G15" s="9">
        <f>0.095238+0.142857</f>
        <v>0.238095</v>
      </c>
      <c r="I15" s="2" t="s">
        <v>11</v>
      </c>
      <c r="J15" s="2">
        <v>4.7619000000000002E-2</v>
      </c>
      <c r="L15" s="2" t="s">
        <v>11</v>
      </c>
      <c r="M15" s="2">
        <v>0.19047600000000001</v>
      </c>
      <c r="P15" s="2" t="s">
        <v>11</v>
      </c>
    </row>
    <row r="16" spans="1:17" x14ac:dyDescent="0.2">
      <c r="A16" s="10" t="s">
        <v>12</v>
      </c>
      <c r="B16" s="2">
        <v>-0.34399999999999997</v>
      </c>
      <c r="F16" s="10" t="s">
        <v>12</v>
      </c>
      <c r="G16" s="2">
        <v>-3.59</v>
      </c>
      <c r="I16" s="10" t="s">
        <v>12</v>
      </c>
      <c r="J16" s="2">
        <v>4.8000000000000001E-2</v>
      </c>
      <c r="L16" s="10" t="s">
        <v>12</v>
      </c>
      <c r="M16" s="11">
        <v>-2.409E-2</v>
      </c>
      <c r="P16" s="10" t="s">
        <v>12</v>
      </c>
      <c r="Q16" s="12">
        <v>-4.7800000000000004E-3</v>
      </c>
    </row>
    <row r="17" spans="1:16" x14ac:dyDescent="0.2">
      <c r="A17" s="10" t="s">
        <v>13</v>
      </c>
      <c r="F17" s="10" t="s">
        <v>13</v>
      </c>
      <c r="I17" s="10" t="s">
        <v>13</v>
      </c>
      <c r="L17" s="10" t="s">
        <v>13</v>
      </c>
      <c r="P17" s="10" t="s">
        <v>13</v>
      </c>
    </row>
    <row r="18" spans="1:16" x14ac:dyDescent="0.2">
      <c r="A18" s="2" t="s">
        <v>14</v>
      </c>
      <c r="B18" s="2">
        <f>B16-B14</f>
        <v>3.327</v>
      </c>
      <c r="F18" s="2" t="s">
        <v>14</v>
      </c>
      <c r="G18" s="2">
        <f>G16-G14</f>
        <v>7.1430000000000007</v>
      </c>
      <c r="I18" s="2" t="s">
        <v>14</v>
      </c>
      <c r="J18" s="2">
        <v>2.23</v>
      </c>
      <c r="L18" s="2" t="s">
        <v>14</v>
      </c>
      <c r="M18" s="2">
        <v>37.121000000000002</v>
      </c>
    </row>
    <row r="20" spans="1:16" x14ac:dyDescent="0.2">
      <c r="A20" s="2" t="s">
        <v>15</v>
      </c>
      <c r="B20" s="9">
        <f>G15*G14+J15*J14+M15*M14</f>
        <v>4.8701379869999997</v>
      </c>
    </row>
  </sheetData>
  <mergeCells count="4">
    <mergeCell ref="A1:B1"/>
    <mergeCell ref="F1:G1"/>
    <mergeCell ref="I1:J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8"/>
  <sheetViews>
    <sheetView showGridLines="0" workbookViewId="0">
      <selection sqref="A1:B1"/>
    </sheetView>
  </sheetViews>
  <sheetFormatPr defaultColWidth="12.5703125" defaultRowHeight="15.75" customHeight="1" x14ac:dyDescent="0.2"/>
  <cols>
    <col min="2" max="2" width="13.28515625" customWidth="1"/>
    <col min="3" max="3" width="11.140625" customWidth="1"/>
    <col min="4" max="4" width="15.28515625" customWidth="1"/>
    <col min="6" max="6" width="14.140625" customWidth="1"/>
    <col min="7" max="7" width="11.28515625" customWidth="1"/>
    <col min="8" max="8" width="13.7109375" customWidth="1"/>
    <col min="11" max="11" width="9.5703125" customWidth="1"/>
    <col min="12" max="12" width="10.42578125" customWidth="1"/>
    <col min="13" max="13" width="9.42578125" customWidth="1"/>
    <col min="14" max="14" width="11" customWidth="1"/>
    <col min="15" max="15" width="23.7109375" customWidth="1"/>
    <col min="21" max="21" width="17.28515625" customWidth="1"/>
    <col min="22" max="30" width="12.5703125" hidden="1"/>
  </cols>
  <sheetData>
    <row r="1" spans="1:23" x14ac:dyDescent="0.25">
      <c r="A1" s="37" t="s">
        <v>16</v>
      </c>
      <c r="B1" s="33"/>
      <c r="C1" s="13"/>
      <c r="D1" s="38" t="s">
        <v>11</v>
      </c>
      <c r="E1" s="33"/>
      <c r="F1" s="33"/>
      <c r="H1" s="38" t="s">
        <v>17</v>
      </c>
      <c r="I1" s="33"/>
      <c r="J1" s="33"/>
      <c r="L1" s="39" t="s">
        <v>18</v>
      </c>
      <c r="M1" s="33"/>
      <c r="O1" s="14" t="s">
        <v>19</v>
      </c>
    </row>
    <row r="2" spans="1:23" ht="14.25" x14ac:dyDescent="0.2">
      <c r="A2" s="15"/>
      <c r="B2" s="15"/>
      <c r="C2" s="7"/>
      <c r="D2" s="16" t="s">
        <v>20</v>
      </c>
      <c r="E2" s="16" t="s">
        <v>21</v>
      </c>
      <c r="F2" s="16" t="s">
        <v>22</v>
      </c>
      <c r="G2" s="2"/>
      <c r="H2" s="16" t="s">
        <v>20</v>
      </c>
      <c r="I2" s="16" t="s">
        <v>21</v>
      </c>
      <c r="J2" s="16" t="s">
        <v>22</v>
      </c>
      <c r="L2" s="17"/>
      <c r="M2" s="17"/>
      <c r="O2" s="17"/>
    </row>
    <row r="3" spans="1:23" ht="14.25" x14ac:dyDescent="0.2">
      <c r="A3" s="40" t="s">
        <v>23</v>
      </c>
      <c r="B3" s="35"/>
      <c r="D3" s="18">
        <v>0.37709999999999999</v>
      </c>
      <c r="E3" s="18">
        <v>0.16700000000000001</v>
      </c>
      <c r="F3" s="19">
        <f t="shared" ref="F3:F7" si="0">D3-E3</f>
        <v>0.21009999999999998</v>
      </c>
      <c r="G3" s="8"/>
      <c r="H3" s="18">
        <v>6.3500000000000001E-2</v>
      </c>
      <c r="I3" s="18">
        <v>-3.44E-2</v>
      </c>
      <c r="J3" s="19">
        <f t="shared" ref="J3:J7" si="1">H3-I3</f>
        <v>9.7900000000000001E-2</v>
      </c>
      <c r="L3" s="34">
        <f t="shared" ref="L3:L7" si="2">D3*H3</f>
        <v>2.3945850000000001E-2</v>
      </c>
      <c r="M3" s="35"/>
      <c r="O3" s="20">
        <f t="shared" ref="O3:O7" si="3">E3*I3</f>
        <v>-5.7448000000000004E-3</v>
      </c>
    </row>
    <row r="4" spans="1:23" ht="14.25" x14ac:dyDescent="0.2">
      <c r="A4" s="40" t="s">
        <v>24</v>
      </c>
      <c r="B4" s="35"/>
      <c r="D4" s="18">
        <v>0.27060000000000001</v>
      </c>
      <c r="E4" s="18">
        <v>0.16700000000000001</v>
      </c>
      <c r="F4" s="19">
        <f t="shared" si="0"/>
        <v>0.1036</v>
      </c>
      <c r="G4" s="8"/>
      <c r="H4" s="18">
        <v>-4.5999999999999999E-2</v>
      </c>
      <c r="I4" s="18">
        <v>-2.07E-2</v>
      </c>
      <c r="J4" s="19">
        <f t="shared" si="1"/>
        <v>-2.53E-2</v>
      </c>
      <c r="L4" s="34">
        <f t="shared" si="2"/>
        <v>-1.24476E-2</v>
      </c>
      <c r="M4" s="35"/>
      <c r="O4" s="20">
        <f t="shared" si="3"/>
        <v>-3.4569000000000002E-3</v>
      </c>
      <c r="V4" s="13"/>
      <c r="W4" s="13"/>
    </row>
    <row r="5" spans="1:23" ht="14.25" x14ac:dyDescent="0.2">
      <c r="A5" s="40" t="s">
        <v>25</v>
      </c>
      <c r="B5" s="35"/>
      <c r="D5" s="18">
        <v>4.3999999999999997E-2</v>
      </c>
      <c r="E5" s="18">
        <v>0.2</v>
      </c>
      <c r="F5" s="19">
        <f t="shared" si="0"/>
        <v>-0.15600000000000003</v>
      </c>
      <c r="G5" s="8"/>
      <c r="H5" s="18">
        <v>-4.0000000000000001E-3</v>
      </c>
      <c r="I5" s="18">
        <v>4.7999999999999996E-3</v>
      </c>
      <c r="J5" s="19">
        <f t="shared" si="1"/>
        <v>-8.7999999999999988E-3</v>
      </c>
      <c r="L5" s="34">
        <f t="shared" si="2"/>
        <v>-1.76E-4</v>
      </c>
      <c r="M5" s="35"/>
      <c r="O5" s="20">
        <f t="shared" si="3"/>
        <v>9.5999999999999992E-4</v>
      </c>
    </row>
    <row r="6" spans="1:23" ht="14.25" x14ac:dyDescent="0.2">
      <c r="A6" s="40" t="s">
        <v>26</v>
      </c>
      <c r="B6" s="35"/>
      <c r="D6" s="18">
        <v>0.2084</v>
      </c>
      <c r="E6" s="18">
        <v>7.0999999999999994E-2</v>
      </c>
      <c r="F6" s="19">
        <f t="shared" si="0"/>
        <v>0.13740000000000002</v>
      </c>
      <c r="G6" s="8"/>
      <c r="H6" s="18">
        <v>1.15E-2</v>
      </c>
      <c r="I6" s="18">
        <v>-2.41E-2</v>
      </c>
      <c r="J6" s="19">
        <f t="shared" si="1"/>
        <v>3.56E-2</v>
      </c>
      <c r="L6" s="34">
        <f t="shared" si="2"/>
        <v>2.3966E-3</v>
      </c>
      <c r="M6" s="35"/>
      <c r="O6" s="20">
        <f t="shared" si="3"/>
        <v>-1.7110999999999999E-3</v>
      </c>
    </row>
    <row r="7" spans="1:23" ht="14.25" x14ac:dyDescent="0.2">
      <c r="A7" s="40" t="s">
        <v>4</v>
      </c>
      <c r="B7" s="35"/>
      <c r="D7" s="18">
        <v>5.5E-2</v>
      </c>
      <c r="E7" s="18">
        <v>0.16700000000000001</v>
      </c>
      <c r="F7" s="19">
        <f t="shared" si="0"/>
        <v>-0.11200000000000002</v>
      </c>
      <c r="G7" s="8"/>
      <c r="H7" s="18">
        <v>2.41E-2</v>
      </c>
      <c r="I7" s="18">
        <v>-4.7999999999999996E-3</v>
      </c>
      <c r="J7" s="19">
        <f t="shared" si="1"/>
        <v>2.8899999999999999E-2</v>
      </c>
      <c r="L7" s="34">
        <f t="shared" si="2"/>
        <v>1.3255000000000001E-3</v>
      </c>
      <c r="M7" s="35"/>
      <c r="O7" s="20">
        <f t="shared" si="3"/>
        <v>-8.0159999999999997E-4</v>
      </c>
    </row>
    <row r="8" spans="1:23" ht="14.25" x14ac:dyDescent="0.2">
      <c r="K8" s="21" t="s">
        <v>10</v>
      </c>
      <c r="L8" s="36">
        <f>SUM(L3:M7)</f>
        <v>1.5044350000000001E-2</v>
      </c>
      <c r="M8" s="33"/>
      <c r="N8" s="21" t="s">
        <v>10</v>
      </c>
      <c r="O8" s="22">
        <f>SUM(O3:O7)</f>
        <v>-1.0754400000000001E-2</v>
      </c>
    </row>
    <row r="9" spans="1:23" ht="14.25" x14ac:dyDescent="0.2">
      <c r="K9" s="21"/>
      <c r="L9" s="22"/>
      <c r="M9" s="22"/>
      <c r="N9" s="21"/>
      <c r="O9" s="22"/>
    </row>
    <row r="10" spans="1:23" ht="14.25" x14ac:dyDescent="0.2">
      <c r="A10" s="23" t="s">
        <v>27</v>
      </c>
      <c r="B10" s="24"/>
    </row>
    <row r="12" spans="1:23" x14ac:dyDescent="0.25">
      <c r="A12" s="37" t="s">
        <v>16</v>
      </c>
      <c r="B12" s="33"/>
      <c r="D12" s="1" t="s">
        <v>28</v>
      </c>
      <c r="F12" s="1" t="s">
        <v>29</v>
      </c>
    </row>
    <row r="13" spans="1:23" ht="14.25" x14ac:dyDescent="0.2">
      <c r="A13" s="40" t="s">
        <v>23</v>
      </c>
      <c r="B13" s="35"/>
      <c r="D13" s="25">
        <f t="shared" ref="D13:D17" si="4">F3*(I3-$O$8)</f>
        <v>-4.9679405599999992E-3</v>
      </c>
      <c r="F13" s="25">
        <f t="shared" ref="F13:F17" si="5">D3*J3</f>
        <v>3.6918090000000001E-2</v>
      </c>
    </row>
    <row r="14" spans="1:23" ht="31.5" customHeight="1" x14ac:dyDescent="0.2">
      <c r="A14" s="40" t="s">
        <v>24</v>
      </c>
      <c r="B14" s="35"/>
      <c r="D14" s="25">
        <f t="shared" si="4"/>
        <v>-1.0303641599999998E-3</v>
      </c>
      <c r="F14" s="25">
        <f t="shared" si="5"/>
        <v>-6.8461800000000003E-3</v>
      </c>
      <c r="H14" s="26" t="s">
        <v>30</v>
      </c>
    </row>
    <row r="15" spans="1:23" ht="14.25" x14ac:dyDescent="0.2">
      <c r="A15" s="40" t="s">
        <v>25</v>
      </c>
      <c r="B15" s="35"/>
      <c r="D15" s="25">
        <f t="shared" si="4"/>
        <v>-2.4264864000000004E-3</v>
      </c>
      <c r="F15" s="25">
        <f t="shared" si="5"/>
        <v>-3.8719999999999992E-4</v>
      </c>
      <c r="H15" s="25">
        <f>D18+F18</f>
        <v>2.7767880639999999E-2</v>
      </c>
    </row>
    <row r="16" spans="1:23" ht="14.25" x14ac:dyDescent="0.2">
      <c r="A16" s="40" t="s">
        <v>26</v>
      </c>
      <c r="B16" s="35"/>
      <c r="D16" s="25">
        <f t="shared" si="4"/>
        <v>-1.8336854400000002E-3</v>
      </c>
      <c r="F16" s="25">
        <f t="shared" si="5"/>
        <v>7.41904E-3</v>
      </c>
    </row>
    <row r="17" spans="1:6" ht="14.25" x14ac:dyDescent="0.2">
      <c r="A17" s="40" t="s">
        <v>4</v>
      </c>
      <c r="B17" s="35"/>
      <c r="D17" s="25">
        <f t="shared" si="4"/>
        <v>-6.6689280000000026E-4</v>
      </c>
      <c r="F17" s="25">
        <f t="shared" si="5"/>
        <v>1.5895E-3</v>
      </c>
    </row>
    <row r="18" spans="1:6" ht="14.25" x14ac:dyDescent="0.2">
      <c r="C18" s="21" t="s">
        <v>10</v>
      </c>
      <c r="D18" s="22">
        <f>SUM(D13:D17)</f>
        <v>-1.0925369360000001E-2</v>
      </c>
      <c r="E18" s="21" t="s">
        <v>10</v>
      </c>
      <c r="F18" s="22">
        <f>SUM(F13:F17)</f>
        <v>3.8693249999999998E-2</v>
      </c>
    </row>
  </sheetData>
  <mergeCells count="21">
    <mergeCell ref="A17:B17"/>
    <mergeCell ref="A12:B12"/>
    <mergeCell ref="A13:B13"/>
    <mergeCell ref="A14:B14"/>
    <mergeCell ref="A15:B15"/>
    <mergeCell ref="A16:B16"/>
    <mergeCell ref="L5:M5"/>
    <mergeCell ref="L6:M6"/>
    <mergeCell ref="L7:M7"/>
    <mergeCell ref="L8:M8"/>
    <mergeCell ref="A1:B1"/>
    <mergeCell ref="D1:F1"/>
    <mergeCell ref="H1:J1"/>
    <mergeCell ref="L1:M1"/>
    <mergeCell ref="A3:B3"/>
    <mergeCell ref="L3:M3"/>
    <mergeCell ref="L4:M4"/>
    <mergeCell ref="A4:B4"/>
    <mergeCell ref="A5:B5"/>
    <mergeCell ref="A6:B6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4"/>
  <sheetViews>
    <sheetView showGridLines="0" tabSelected="1" workbookViewId="0">
      <selection activeCell="F19" sqref="F19"/>
    </sheetView>
  </sheetViews>
  <sheetFormatPr defaultColWidth="12.5703125" defaultRowHeight="15.75" customHeight="1" x14ac:dyDescent="0.2"/>
  <cols>
    <col min="2" max="2" width="13.28515625" customWidth="1"/>
    <col min="3" max="3" width="11.140625" customWidth="1"/>
    <col min="4" max="4" width="15.28515625" customWidth="1"/>
    <col min="6" max="6" width="14.140625" customWidth="1"/>
    <col min="7" max="7" width="11.28515625" customWidth="1"/>
    <col min="8" max="8" width="13.7109375" customWidth="1"/>
    <col min="11" max="11" width="9.5703125" customWidth="1"/>
    <col min="12" max="12" width="10.42578125" customWidth="1"/>
    <col min="13" max="13" width="9.42578125" customWidth="1"/>
    <col min="14" max="14" width="11" customWidth="1"/>
    <col min="15" max="15" width="23.7109375" customWidth="1"/>
    <col min="21" max="21" width="17.28515625" customWidth="1"/>
    <col min="22" max="30" width="12.5703125" hidden="1"/>
  </cols>
  <sheetData>
    <row r="1" spans="1:23" x14ac:dyDescent="0.25">
      <c r="A1" s="37" t="s">
        <v>16</v>
      </c>
      <c r="B1" s="33"/>
      <c r="C1" s="13"/>
      <c r="D1" s="38" t="s">
        <v>11</v>
      </c>
      <c r="E1" s="33"/>
      <c r="F1" s="33"/>
      <c r="H1" s="38" t="s">
        <v>17</v>
      </c>
      <c r="I1" s="33"/>
      <c r="J1" s="33"/>
      <c r="L1" s="39" t="s">
        <v>18</v>
      </c>
      <c r="M1" s="33"/>
      <c r="O1" s="14" t="s">
        <v>19</v>
      </c>
    </row>
    <row r="2" spans="1:23" ht="14.25" x14ac:dyDescent="0.2">
      <c r="A2" s="15"/>
      <c r="B2" s="15"/>
      <c r="C2" s="7"/>
      <c r="D2" s="16" t="s">
        <v>20</v>
      </c>
      <c r="E2" s="16" t="s">
        <v>21</v>
      </c>
      <c r="F2" s="16" t="s">
        <v>22</v>
      </c>
      <c r="G2" s="2"/>
      <c r="H2" s="16" t="s">
        <v>20</v>
      </c>
      <c r="I2" s="16" t="s">
        <v>21</v>
      </c>
      <c r="J2" s="16" t="s">
        <v>22</v>
      </c>
      <c r="L2" s="17"/>
      <c r="M2" s="17"/>
      <c r="O2" s="17"/>
    </row>
    <row r="3" spans="1:23" ht="14.25" x14ac:dyDescent="0.2">
      <c r="A3" s="40" t="s">
        <v>31</v>
      </c>
      <c r="B3" s="35"/>
      <c r="D3" s="18">
        <v>0.16700000000000001</v>
      </c>
      <c r="E3" s="27">
        <v>7.0999999999999994E-2</v>
      </c>
      <c r="F3" s="19">
        <f t="shared" ref="F3:F5" si="0">D3-E3</f>
        <v>9.6000000000000016E-2</v>
      </c>
      <c r="G3" s="8"/>
      <c r="H3" s="18">
        <v>-5.0000000000000001E-3</v>
      </c>
      <c r="I3" s="18">
        <v>-1.5299999999999999E-3</v>
      </c>
      <c r="J3" s="19">
        <f t="shared" ref="J3:J5" si="1">H3-I3</f>
        <v>-3.47E-3</v>
      </c>
      <c r="L3" s="34">
        <f t="shared" ref="L3:L5" si="2">D3*H3</f>
        <v>-8.3500000000000002E-4</v>
      </c>
      <c r="M3" s="35"/>
      <c r="O3" s="20">
        <f t="shared" ref="O3:O5" si="3">E3*I3</f>
        <v>-1.0862999999999998E-4</v>
      </c>
    </row>
    <row r="4" spans="1:23" ht="14.25" x14ac:dyDescent="0.2">
      <c r="A4" s="40" t="s">
        <v>32</v>
      </c>
      <c r="B4" s="35"/>
      <c r="D4" s="18">
        <v>0.33300000000000002</v>
      </c>
      <c r="E4" s="28">
        <v>7.0999999999999994E-2</v>
      </c>
      <c r="F4" s="19">
        <f t="shared" si="0"/>
        <v>0.26200000000000001</v>
      </c>
      <c r="G4" s="8"/>
      <c r="H4" s="18">
        <v>4.3799999999999999E-2</v>
      </c>
      <c r="I4" s="18">
        <v>-7.1999999999999998E-3</v>
      </c>
      <c r="J4" s="19">
        <f t="shared" si="1"/>
        <v>5.0999999999999997E-2</v>
      </c>
      <c r="L4" s="34">
        <f t="shared" si="2"/>
        <v>1.45854E-2</v>
      </c>
      <c r="M4" s="35"/>
      <c r="O4" s="20">
        <f t="shared" si="3"/>
        <v>-5.1119999999999996E-4</v>
      </c>
      <c r="V4" s="13"/>
      <c r="W4" s="13"/>
    </row>
    <row r="5" spans="1:23" ht="14.25" x14ac:dyDescent="0.2">
      <c r="A5" s="40" t="s">
        <v>33</v>
      </c>
      <c r="B5" s="35"/>
      <c r="D5" s="18">
        <v>0.5</v>
      </c>
      <c r="E5" s="18">
        <v>0.16700000000000001</v>
      </c>
      <c r="F5" s="19">
        <f t="shared" si="0"/>
        <v>0.33299999999999996</v>
      </c>
      <c r="G5" s="8"/>
      <c r="H5" s="18">
        <v>0</v>
      </c>
      <c r="I5" s="18">
        <v>4.7999999999999996E-3</v>
      </c>
      <c r="J5" s="19">
        <f t="shared" si="1"/>
        <v>-4.7999999999999996E-3</v>
      </c>
      <c r="L5" s="34">
        <f t="shared" si="2"/>
        <v>0</v>
      </c>
      <c r="M5" s="35"/>
      <c r="O5" s="20">
        <f t="shared" si="3"/>
        <v>8.0159999999999997E-4</v>
      </c>
    </row>
    <row r="6" spans="1:23" ht="14.25" x14ac:dyDescent="0.2">
      <c r="K6" s="21" t="s">
        <v>10</v>
      </c>
      <c r="L6" s="36">
        <f>SUM(L3:M5)</f>
        <v>1.3750399999999999E-2</v>
      </c>
      <c r="M6" s="33"/>
      <c r="N6" s="21" t="s">
        <v>10</v>
      </c>
      <c r="O6" s="22">
        <f>SUM(O3:O5)</f>
        <v>1.8177000000000004E-4</v>
      </c>
    </row>
    <row r="7" spans="1:23" ht="14.25" x14ac:dyDescent="0.2">
      <c r="K7" s="21"/>
      <c r="L7" s="22"/>
      <c r="M7" s="22"/>
      <c r="N7" s="21"/>
      <c r="O7" s="22"/>
    </row>
    <row r="8" spans="1:23" ht="14.25" x14ac:dyDescent="0.2">
      <c r="A8" s="23" t="s">
        <v>27</v>
      </c>
      <c r="B8" s="24"/>
    </row>
    <row r="10" spans="1:23" x14ac:dyDescent="0.25">
      <c r="A10" s="37" t="s">
        <v>16</v>
      </c>
      <c r="B10" s="33"/>
      <c r="D10" s="1" t="s">
        <v>28</v>
      </c>
      <c r="F10" s="1" t="s">
        <v>29</v>
      </c>
    </row>
    <row r="11" spans="1:23" ht="14.25" x14ac:dyDescent="0.2">
      <c r="A11" s="40" t="s">
        <v>31</v>
      </c>
      <c r="B11" s="35"/>
      <c r="D11" s="25">
        <f t="shared" ref="D11:D13" si="4">F3*(I3-$O$6)</f>
        <v>-1.6432992000000004E-4</v>
      </c>
      <c r="F11" s="25">
        <f t="shared" ref="F11:F13" si="5">D3*J3</f>
        <v>-5.7949E-4</v>
      </c>
    </row>
    <row r="12" spans="1:23" ht="31.5" customHeight="1" x14ac:dyDescent="0.2">
      <c r="A12" s="40" t="s">
        <v>32</v>
      </c>
      <c r="B12" s="35"/>
      <c r="D12" s="25">
        <f t="shared" si="4"/>
        <v>-1.9340237400000001E-3</v>
      </c>
      <c r="F12" s="25">
        <f t="shared" si="5"/>
        <v>1.6983000000000002E-2</v>
      </c>
      <c r="H12" s="26" t="s">
        <v>30</v>
      </c>
    </row>
    <row r="13" spans="1:23" ht="14.25" x14ac:dyDescent="0.2">
      <c r="A13" s="40" t="s">
        <v>33</v>
      </c>
      <c r="B13" s="35"/>
      <c r="D13" s="25">
        <f t="shared" si="4"/>
        <v>1.5378705899999996E-3</v>
      </c>
      <c r="F13" s="25">
        <f t="shared" si="5"/>
        <v>-2.3999999999999998E-3</v>
      </c>
      <c r="H13" s="25">
        <f>D14+F14</f>
        <v>1.3443026930000003E-2</v>
      </c>
    </row>
    <row r="14" spans="1:23" ht="14.25" x14ac:dyDescent="0.2">
      <c r="C14" s="21" t="s">
        <v>10</v>
      </c>
      <c r="D14" s="22">
        <f>SUM(D11:D13)</f>
        <v>-5.6048307000000066E-4</v>
      </c>
      <c r="E14" s="21" t="s">
        <v>10</v>
      </c>
      <c r="F14" s="22">
        <f>SUM(F11:F13)</f>
        <v>1.4003510000000004E-2</v>
      </c>
    </row>
  </sheetData>
  <mergeCells count="15">
    <mergeCell ref="A10:B10"/>
    <mergeCell ref="A11:B11"/>
    <mergeCell ref="A12:B12"/>
    <mergeCell ref="A13:B13"/>
    <mergeCell ref="L5:M5"/>
    <mergeCell ref="L6:M6"/>
    <mergeCell ref="A1:B1"/>
    <mergeCell ref="D1:F1"/>
    <mergeCell ref="H1:J1"/>
    <mergeCell ref="L1:M1"/>
    <mergeCell ref="A3:B3"/>
    <mergeCell ref="L3:M3"/>
    <mergeCell ref="L4:M4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"/>
  <sheetViews>
    <sheetView workbookViewId="0"/>
  </sheetViews>
  <sheetFormatPr defaultColWidth="12.5703125" defaultRowHeight="15.75" customHeight="1" x14ac:dyDescent="0.2"/>
  <sheetData>
    <row r="1" spans="1:26" x14ac:dyDescent="0.2">
      <c r="A1" s="9">
        <v>29.700000000000003</v>
      </c>
      <c r="E1" s="9">
        <v>0</v>
      </c>
      <c r="I1" s="9">
        <v>48.9</v>
      </c>
      <c r="M1" s="9">
        <v>0</v>
      </c>
      <c r="Q1" s="9">
        <v>0</v>
      </c>
      <c r="U1" s="9">
        <v>37.800000000000004</v>
      </c>
      <c r="X1" s="9">
        <v>0</v>
      </c>
    </row>
    <row r="2" spans="1:26" x14ac:dyDescent="0.2">
      <c r="A2" s="29">
        <v>0.25515463917525777</v>
      </c>
      <c r="C2" s="29">
        <f>AVERAGE(A2,A5,A8,A11,A14,A17,A20,A23,A26,A29)</f>
        <v>0.13221935000792459</v>
      </c>
      <c r="E2" s="29">
        <v>0</v>
      </c>
      <c r="G2" s="29">
        <f>AVERAGE(E2,E5,E8,E11,E14,E17,E20,E23,E26,E29)</f>
        <v>0.13836741166843461</v>
      </c>
      <c r="I2" s="29">
        <v>0.42010309278350511</v>
      </c>
      <c r="K2" s="30">
        <f>AVERAGE(I2,I5,I8,I11,I14,I17,I20,I23,I26)</f>
        <v>0.35815857776160875</v>
      </c>
      <c r="M2" s="29">
        <v>0</v>
      </c>
      <c r="O2" s="29">
        <f>AVERAGE(M2,M5,M8,M11,M14,M17,M20,M23,M26,M29)</f>
        <v>1.8917498686284812E-2</v>
      </c>
      <c r="Q2" s="29">
        <v>0</v>
      </c>
      <c r="S2" s="29">
        <f>AVERAGE(Q2,Q5,Q8,Q11,Q14,Q17,Q20,Q23,Q26,Q29)</f>
        <v>4.3925087705489897E-2</v>
      </c>
      <c r="U2" s="29">
        <v>0.32474226804123713</v>
      </c>
      <c r="W2" s="29">
        <f>AVERAGE(U2,U5,U8,U11,U14,U17,U20,U23,U26,U29)</f>
        <v>0.20837053458633797</v>
      </c>
      <c r="X2" s="29">
        <v>0</v>
      </c>
      <c r="Z2" s="29">
        <f>AVERAGE(X2,X5,X8,X11,X14,X17,X20,X23,X26,X29)</f>
        <v>5.4774896046365026E-2</v>
      </c>
    </row>
    <row r="3" spans="1:26" x14ac:dyDescent="0.2">
      <c r="A3" s="9">
        <v>0.253</v>
      </c>
      <c r="E3" s="9">
        <v>0.18</v>
      </c>
      <c r="I3" s="9">
        <v>-0.32800000000000001</v>
      </c>
      <c r="M3" s="9">
        <v>5.8999999999999997E-2</v>
      </c>
      <c r="Q3" s="9">
        <v>0.187</v>
      </c>
      <c r="U3" s="9">
        <v>-0.18099999999999999</v>
      </c>
      <c r="X3" s="9">
        <v>0.153</v>
      </c>
    </row>
    <row r="4" spans="1:26" x14ac:dyDescent="0.2">
      <c r="A4" s="9">
        <v>29.700000000000003</v>
      </c>
      <c r="E4" s="9">
        <v>39.200000000000003</v>
      </c>
      <c r="I4" s="9">
        <v>48.4</v>
      </c>
      <c r="M4" s="9">
        <v>0</v>
      </c>
      <c r="Q4" s="9">
        <v>9.98</v>
      </c>
      <c r="U4" s="9">
        <v>39.6</v>
      </c>
      <c r="X4" s="9">
        <v>0</v>
      </c>
    </row>
    <row r="5" spans="1:26" x14ac:dyDescent="0.2">
      <c r="A5" s="29">
        <v>0.17797219558964525</v>
      </c>
      <c r="E5" s="29">
        <v>0.2348993288590604</v>
      </c>
      <c r="I5" s="29">
        <v>0.29002876318312554</v>
      </c>
      <c r="M5" s="29">
        <v>0</v>
      </c>
      <c r="Q5" s="29">
        <v>5.9803451581975066E-2</v>
      </c>
      <c r="U5" s="29">
        <v>0.23729626078619365</v>
      </c>
      <c r="X5" s="29">
        <v>0</v>
      </c>
    </row>
    <row r="6" spans="1:26" x14ac:dyDescent="0.2">
      <c r="A6" s="9">
        <v>0.253</v>
      </c>
      <c r="E6" s="9">
        <v>0.18</v>
      </c>
      <c r="I6" s="9">
        <v>-0.32800000000000001</v>
      </c>
      <c r="M6" s="9">
        <v>5.8999999999999997E-2</v>
      </c>
      <c r="Q6" s="9">
        <v>0.187</v>
      </c>
      <c r="U6" s="9">
        <v>-0.18099999999999999</v>
      </c>
      <c r="X6" s="9">
        <v>0.153</v>
      </c>
    </row>
    <row r="7" spans="1:26" x14ac:dyDescent="0.2">
      <c r="A7" s="9">
        <v>29.759999999999998</v>
      </c>
      <c r="E7" s="9">
        <v>38.6</v>
      </c>
      <c r="I7" s="9">
        <v>48.5</v>
      </c>
      <c r="M7" s="9">
        <v>0</v>
      </c>
      <c r="Q7" s="9">
        <v>9.9</v>
      </c>
      <c r="U7" s="9">
        <v>40.050000000000004</v>
      </c>
      <c r="X7" s="9">
        <v>0</v>
      </c>
    </row>
    <row r="8" spans="1:26" x14ac:dyDescent="0.2">
      <c r="A8" s="29">
        <v>0.17840657034949942</v>
      </c>
      <c r="E8" s="29">
        <v>0.231400995144176</v>
      </c>
      <c r="I8" s="29">
        <v>0.29074995503866674</v>
      </c>
      <c r="M8" s="29">
        <v>0</v>
      </c>
      <c r="Q8" s="29">
        <v>5.9348959894490738E-2</v>
      </c>
      <c r="U8" s="29">
        <v>0.2400935195731671</v>
      </c>
      <c r="X8" s="29">
        <v>0</v>
      </c>
    </row>
    <row r="9" spans="1:26" x14ac:dyDescent="0.2">
      <c r="A9" s="9">
        <v>0.253</v>
      </c>
      <c r="E9" s="31">
        <v>0.18</v>
      </c>
      <c r="I9" s="9">
        <v>-0.32800000000000001</v>
      </c>
      <c r="M9" s="9">
        <v>5.8999999999999997E-2</v>
      </c>
      <c r="Q9" s="9">
        <v>0.187</v>
      </c>
      <c r="U9" s="9">
        <v>-0.18099999999999999</v>
      </c>
      <c r="X9" s="9">
        <v>0.153</v>
      </c>
    </row>
    <row r="10" spans="1:26" x14ac:dyDescent="0.2">
      <c r="A10" s="9">
        <v>29.400000000000002</v>
      </c>
      <c r="E10" s="9">
        <v>38.4</v>
      </c>
      <c r="I10" s="9">
        <v>48.5</v>
      </c>
      <c r="M10" s="9">
        <v>0</v>
      </c>
      <c r="Q10" s="9">
        <v>9.9600000000000009</v>
      </c>
      <c r="U10" s="9">
        <v>40.14</v>
      </c>
      <c r="X10" s="9">
        <v>0</v>
      </c>
    </row>
    <row r="11" spans="1:26" x14ac:dyDescent="0.2">
      <c r="A11" s="29">
        <v>0.17668269230769232</v>
      </c>
      <c r="E11" s="29">
        <v>0.23076923076923075</v>
      </c>
      <c r="I11" s="29">
        <v>0.29146634615384615</v>
      </c>
      <c r="M11" s="29">
        <v>0</v>
      </c>
      <c r="Q11" s="29">
        <v>5.9855769230769233E-2</v>
      </c>
      <c r="U11" s="29">
        <v>0.24122596153846154</v>
      </c>
      <c r="X11" s="29">
        <v>0</v>
      </c>
    </row>
    <row r="12" spans="1:26" x14ac:dyDescent="0.2">
      <c r="A12" s="9">
        <v>0.253</v>
      </c>
      <c r="E12" s="9">
        <v>0.18</v>
      </c>
      <c r="I12" s="9">
        <v>-0.32800000000000001</v>
      </c>
      <c r="M12" s="9">
        <v>5.8999999999999997E-2</v>
      </c>
      <c r="Q12" s="9">
        <v>0.187</v>
      </c>
      <c r="U12" s="9">
        <v>-0.18099999999999999</v>
      </c>
      <c r="X12" s="9">
        <v>0.153</v>
      </c>
    </row>
    <row r="13" spans="1:26" x14ac:dyDescent="0.2">
      <c r="A13" s="9">
        <v>29.400000000000002</v>
      </c>
      <c r="E13" s="9">
        <v>38.4</v>
      </c>
      <c r="I13" s="9">
        <v>48.6</v>
      </c>
      <c r="M13" s="9">
        <v>0</v>
      </c>
      <c r="Q13" s="9">
        <v>9.98</v>
      </c>
      <c r="U13" s="9">
        <v>40.14</v>
      </c>
      <c r="X13" s="9">
        <v>0</v>
      </c>
    </row>
    <row r="14" spans="1:26" x14ac:dyDescent="0.2">
      <c r="A14" s="29">
        <v>0.17655536872447755</v>
      </c>
      <c r="E14" s="29">
        <v>0.2306029305789094</v>
      </c>
      <c r="I14" s="29">
        <v>0.29185683401393225</v>
      </c>
      <c r="M14" s="29">
        <v>0</v>
      </c>
      <c r="Q14" s="29">
        <v>5.9932740811914485E-2</v>
      </c>
      <c r="U14" s="29">
        <v>0.24105212587076627</v>
      </c>
      <c r="X14" s="29">
        <v>0</v>
      </c>
    </row>
    <row r="15" spans="1:26" x14ac:dyDescent="0.2">
      <c r="A15" s="9">
        <v>0.253</v>
      </c>
      <c r="E15" s="9">
        <v>0.18</v>
      </c>
      <c r="I15" s="9">
        <v>-0.32800000000000001</v>
      </c>
      <c r="M15" s="9">
        <v>5.8999999999999997E-2</v>
      </c>
      <c r="Q15" s="9">
        <v>0.187</v>
      </c>
      <c r="U15" s="9">
        <v>-0.18099999999999999</v>
      </c>
      <c r="X15" s="9">
        <v>0.153</v>
      </c>
    </row>
    <row r="16" spans="1:26" x14ac:dyDescent="0.2">
      <c r="A16" s="9">
        <v>29.700000000000003</v>
      </c>
      <c r="E16" s="9">
        <v>37.799999999999997</v>
      </c>
      <c r="I16" s="9">
        <v>48.6</v>
      </c>
      <c r="M16" s="9">
        <v>0</v>
      </c>
      <c r="Q16" s="9">
        <v>9.84</v>
      </c>
      <c r="U16" s="9">
        <v>39.6</v>
      </c>
      <c r="X16" s="9">
        <v>0</v>
      </c>
    </row>
    <row r="17" spans="1:24" x14ac:dyDescent="0.2">
      <c r="A17" s="29">
        <v>0.17941283073577385</v>
      </c>
      <c r="E17" s="29">
        <v>0.22834360275462123</v>
      </c>
      <c r="I17" s="29">
        <v>0.2935846321130845</v>
      </c>
      <c r="M17" s="29">
        <v>0</v>
      </c>
      <c r="Q17" s="29">
        <v>5.9441826748822042E-2</v>
      </c>
      <c r="U17" s="29">
        <v>0.23921710764769846</v>
      </c>
      <c r="X17" s="29">
        <v>0</v>
      </c>
    </row>
    <row r="18" spans="1:24" x14ac:dyDescent="0.2">
      <c r="A18" s="9">
        <v>0.253</v>
      </c>
      <c r="E18" s="9">
        <v>0.18</v>
      </c>
      <c r="I18" s="9">
        <v>-0.32800000000000001</v>
      </c>
      <c r="M18" s="9">
        <v>5.8999999999999997E-2</v>
      </c>
      <c r="Q18" s="9">
        <v>0.187</v>
      </c>
      <c r="U18" s="9">
        <v>-0.18099999999999999</v>
      </c>
      <c r="X18" s="9">
        <v>0.153</v>
      </c>
    </row>
    <row r="19" spans="1:24" x14ac:dyDescent="0.2">
      <c r="A19" s="9">
        <v>29.400000000000002</v>
      </c>
      <c r="E19" s="9">
        <v>37.599999999999994</v>
      </c>
      <c r="I19" s="9">
        <v>48.6</v>
      </c>
      <c r="M19" s="9">
        <v>0</v>
      </c>
      <c r="Q19" s="9">
        <v>9.9600000000000009</v>
      </c>
      <c r="U19" s="9">
        <v>39.6</v>
      </c>
      <c r="X19" s="9">
        <v>0</v>
      </c>
    </row>
    <row r="20" spans="1:24" x14ac:dyDescent="0.2">
      <c r="A20" s="29">
        <v>0.1780092031969</v>
      </c>
      <c r="E20" s="29">
        <v>0.22765802857834824</v>
      </c>
      <c r="I20" s="29">
        <v>0.29426011140712038</v>
      </c>
      <c r="M20" s="29">
        <v>0</v>
      </c>
      <c r="Q20" s="29">
        <v>6.0305158634051836E-2</v>
      </c>
      <c r="U20" s="29">
        <v>0.23976749818357956</v>
      </c>
      <c r="X20" s="29">
        <v>0</v>
      </c>
    </row>
    <row r="21" spans="1:24" x14ac:dyDescent="0.2">
      <c r="A21" s="9">
        <v>0.253</v>
      </c>
      <c r="E21" s="9">
        <v>0.18</v>
      </c>
      <c r="I21" s="9">
        <v>-0.32800000000000001</v>
      </c>
      <c r="M21" s="9">
        <v>5.8999999999999997E-2</v>
      </c>
      <c r="Q21" s="9">
        <v>0.187</v>
      </c>
      <c r="U21" s="9">
        <v>-0.18099999999999999</v>
      </c>
      <c r="X21" s="9">
        <v>0.153</v>
      </c>
    </row>
    <row r="22" spans="1:24" x14ac:dyDescent="0.2">
      <c r="A22" s="9">
        <v>0</v>
      </c>
      <c r="E22" s="9">
        <v>0</v>
      </c>
      <c r="I22" s="9">
        <v>48.6</v>
      </c>
      <c r="M22" s="9">
        <v>0</v>
      </c>
      <c r="Q22" s="9">
        <v>9.9600000000000009</v>
      </c>
      <c r="U22" s="9">
        <v>39.6</v>
      </c>
      <c r="X22" s="9">
        <v>25.47</v>
      </c>
    </row>
    <row r="23" spans="1:24" x14ac:dyDescent="0.2">
      <c r="A23" s="29">
        <v>0</v>
      </c>
      <c r="E23" s="29">
        <v>0</v>
      </c>
      <c r="I23" s="29">
        <v>0.39310846881824801</v>
      </c>
      <c r="M23" s="29">
        <v>0</v>
      </c>
      <c r="Q23" s="29">
        <v>8.0562970152875529E-2</v>
      </c>
      <c r="U23" s="29">
        <v>0.3203106042222762</v>
      </c>
      <c r="X23" s="29">
        <v>0.20601795680660034</v>
      </c>
    </row>
    <row r="24" spans="1:24" x14ac:dyDescent="0.2">
      <c r="A24" s="9">
        <v>0.253</v>
      </c>
      <c r="E24" s="9">
        <v>0.18</v>
      </c>
      <c r="I24" s="9">
        <v>-0.32800000000000001</v>
      </c>
      <c r="M24" s="9">
        <v>5.8999999999999997E-2</v>
      </c>
      <c r="Q24" s="9">
        <v>0.187</v>
      </c>
      <c r="U24" s="9">
        <v>-0.18099999999999999</v>
      </c>
      <c r="X24" s="9">
        <v>0.153</v>
      </c>
    </row>
    <row r="25" spans="1:24" x14ac:dyDescent="0.2">
      <c r="A25" s="9">
        <v>0</v>
      </c>
      <c r="E25" s="9">
        <v>0</v>
      </c>
      <c r="I25" s="9">
        <v>48.6</v>
      </c>
      <c r="M25" s="9">
        <v>0</v>
      </c>
      <c r="Q25" s="9">
        <v>0</v>
      </c>
      <c r="U25" s="9">
        <v>0</v>
      </c>
      <c r="X25" s="9">
        <v>25.23</v>
      </c>
    </row>
    <row r="26" spans="1:24" x14ac:dyDescent="0.2">
      <c r="A26" s="29">
        <v>0</v>
      </c>
      <c r="E26" s="29">
        <v>0</v>
      </c>
      <c r="I26" s="29">
        <v>0.65826899634295011</v>
      </c>
      <c r="M26" s="29">
        <v>0</v>
      </c>
      <c r="Q26" s="29">
        <v>0</v>
      </c>
      <c r="U26" s="29">
        <v>0</v>
      </c>
      <c r="X26" s="29">
        <v>0.34173100365705</v>
      </c>
    </row>
    <row r="27" spans="1:24" x14ac:dyDescent="0.2">
      <c r="A27" s="9">
        <v>0.253</v>
      </c>
      <c r="E27" s="9">
        <v>0.18</v>
      </c>
      <c r="I27" s="9">
        <v>-0.32800000000000001</v>
      </c>
      <c r="M27" s="9">
        <v>5.8999999999999997E-2</v>
      </c>
      <c r="Q27" s="9">
        <v>0.187</v>
      </c>
      <c r="U27" s="9">
        <v>-0.18099999999999999</v>
      </c>
      <c r="X27" s="9">
        <v>0.153</v>
      </c>
    </row>
    <row r="28" spans="1:24" x14ac:dyDescent="0.2">
      <c r="A28" s="9">
        <v>0</v>
      </c>
      <c r="E28" s="9">
        <v>0</v>
      </c>
      <c r="I28" s="9">
        <v>0</v>
      </c>
      <c r="M28" s="9">
        <v>36</v>
      </c>
      <c r="Q28" s="9">
        <v>0</v>
      </c>
      <c r="U28" s="9">
        <v>0</v>
      </c>
      <c r="X28" s="9">
        <v>0</v>
      </c>
    </row>
    <row r="29" spans="1:24" x14ac:dyDescent="0.2">
      <c r="A29" s="29">
        <v>0</v>
      </c>
      <c r="E29" s="29">
        <v>0</v>
      </c>
      <c r="I29" s="29">
        <v>0</v>
      </c>
      <c r="M29" s="29">
        <v>0.18917498686284812</v>
      </c>
      <c r="Q29" s="29">
        <v>0</v>
      </c>
      <c r="U29" s="29">
        <v>0</v>
      </c>
      <c r="X29" s="29">
        <v>0</v>
      </c>
    </row>
    <row r="30" spans="1:24" x14ac:dyDescent="0.2">
      <c r="A30" s="9">
        <v>0.253</v>
      </c>
      <c r="E30" s="9">
        <v>0.18</v>
      </c>
      <c r="I30" s="9">
        <v>-0.32800000000000001</v>
      </c>
      <c r="M30" s="9">
        <v>5.8999999999999997E-2</v>
      </c>
      <c r="Q30" s="9">
        <v>0.187</v>
      </c>
      <c r="U30" s="9">
        <v>-0.18099999999999999</v>
      </c>
      <c r="X30" s="9">
        <v>0.153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1st portfolio</vt:lpstr>
      <vt:lpstr>2nd portfolio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Jihen</cp:lastModifiedBy>
  <dcterms:modified xsi:type="dcterms:W3CDTF">2023-12-31T14:38:56Z</dcterms:modified>
</cp:coreProperties>
</file>