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기계학습 프로젝트\"/>
    </mc:Choice>
  </mc:AlternateContent>
  <xr:revisionPtr revIDLastSave="0" documentId="13_ncr:1_{79BEB2AD-CEE9-468F-AF52-1BBAD2E43607}" xr6:coauthVersionLast="44" xr6:coauthVersionMax="44" xr10:uidLastSave="{00000000-0000-0000-0000-000000000000}"/>
  <bookViews>
    <workbookView xWindow="-492" yWindow="732" windowWidth="15240" windowHeight="11796" activeTab="1" xr2:uid="{5CEA76BF-F16F-402B-82E5-D11546FBDEB3}"/>
  </bookViews>
  <sheets>
    <sheet name="Result_validation" sheetId="1" r:id="rId1"/>
    <sheet name="Result_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9" i="2" l="1"/>
  <c r="Q19" i="2" s="1"/>
  <c r="P18" i="2"/>
  <c r="Q18" i="2"/>
  <c r="P19" i="1"/>
  <c r="Q19" i="1" s="1"/>
  <c r="P18" i="1"/>
  <c r="Q18" i="1" s="1"/>
  <c r="G18" i="1"/>
  <c r="G19" i="1"/>
  <c r="F18" i="1"/>
  <c r="F19" i="1"/>
  <c r="E18" i="1"/>
  <c r="E19" i="1"/>
  <c r="D18" i="1"/>
  <c r="D19" i="1"/>
  <c r="C18" i="1"/>
  <c r="C19" i="1"/>
  <c r="B18" i="1"/>
  <c r="B19" i="1"/>
  <c r="G18" i="2"/>
  <c r="G19" i="2"/>
  <c r="F18" i="2"/>
  <c r="F19" i="2"/>
  <c r="E18" i="2"/>
  <c r="E19" i="2"/>
  <c r="D18" i="2"/>
  <c r="D19" i="2"/>
  <c r="C18" i="2"/>
  <c r="C19" i="2"/>
  <c r="B18" i="2"/>
  <c r="B19" i="2"/>
  <c r="P17" i="2" l="1"/>
  <c r="Q17" i="2" s="1"/>
  <c r="G17" i="2"/>
  <c r="F17" i="2"/>
  <c r="E17" i="2"/>
  <c r="D17" i="2"/>
  <c r="C17" i="2"/>
  <c r="B17" i="2"/>
  <c r="P16" i="2"/>
  <c r="Q16" i="2" s="1"/>
  <c r="G16" i="2"/>
  <c r="F16" i="2"/>
  <c r="E16" i="2"/>
  <c r="D16" i="2"/>
  <c r="C16" i="2"/>
  <c r="B16" i="2"/>
  <c r="P15" i="2"/>
  <c r="Q15" i="2" s="1"/>
  <c r="G15" i="2"/>
  <c r="F15" i="2"/>
  <c r="E15" i="2"/>
  <c r="D15" i="2"/>
  <c r="C15" i="2"/>
  <c r="B15" i="2"/>
  <c r="P14" i="2"/>
  <c r="Q14" i="2" s="1"/>
  <c r="G14" i="2"/>
  <c r="F14" i="2"/>
  <c r="E14" i="2"/>
  <c r="D14" i="2"/>
  <c r="C14" i="2"/>
  <c r="B14" i="2"/>
  <c r="P13" i="2"/>
  <c r="Q13" i="2" s="1"/>
  <c r="G13" i="2"/>
  <c r="F13" i="2"/>
  <c r="E13" i="2"/>
  <c r="D13" i="2"/>
  <c r="C13" i="2"/>
  <c r="B13" i="2"/>
  <c r="P12" i="2"/>
  <c r="Q12" i="2" s="1"/>
  <c r="G12" i="2"/>
  <c r="F12" i="2"/>
  <c r="E12" i="2"/>
  <c r="D12" i="2"/>
  <c r="C12" i="2"/>
  <c r="B12" i="2"/>
  <c r="P11" i="2"/>
  <c r="Q11" i="2" s="1"/>
  <c r="G11" i="2"/>
  <c r="F11" i="2"/>
  <c r="E11" i="2"/>
  <c r="D11" i="2"/>
  <c r="C11" i="2"/>
  <c r="B11" i="2"/>
  <c r="P10" i="2"/>
  <c r="Q10" i="2" s="1"/>
  <c r="G10" i="2"/>
  <c r="F10" i="2"/>
  <c r="E10" i="2"/>
  <c r="D10" i="2"/>
  <c r="C10" i="2"/>
  <c r="B10" i="2"/>
  <c r="P9" i="2"/>
  <c r="Q9" i="2" s="1"/>
  <c r="G9" i="2"/>
  <c r="F9" i="2"/>
  <c r="E9" i="2"/>
  <c r="D9" i="2"/>
  <c r="C9" i="2"/>
  <c r="B9" i="2"/>
  <c r="P8" i="2"/>
  <c r="Q8" i="2" s="1"/>
  <c r="G8" i="2"/>
  <c r="F8" i="2"/>
  <c r="E8" i="2"/>
  <c r="D8" i="2"/>
  <c r="C8" i="2"/>
  <c r="B8" i="2"/>
  <c r="P7" i="2"/>
  <c r="Q7" i="2" s="1"/>
  <c r="G7" i="2"/>
  <c r="F7" i="2"/>
  <c r="E7" i="2"/>
  <c r="D7" i="2"/>
  <c r="C7" i="2"/>
  <c r="B7" i="2"/>
  <c r="P6" i="2"/>
  <c r="Q6" i="2" s="1"/>
  <c r="G6" i="2"/>
  <c r="F6" i="2"/>
  <c r="E6" i="2"/>
  <c r="D6" i="2"/>
  <c r="C6" i="2"/>
  <c r="B6" i="2"/>
  <c r="P5" i="2"/>
  <c r="Q5" i="2" s="1"/>
  <c r="G5" i="2"/>
  <c r="F5" i="2"/>
  <c r="E5" i="2"/>
  <c r="D5" i="2"/>
  <c r="C5" i="2"/>
  <c r="B5" i="2"/>
  <c r="P4" i="2"/>
  <c r="Q4" i="2" s="1"/>
  <c r="G4" i="2"/>
  <c r="F4" i="2"/>
  <c r="E4" i="2"/>
  <c r="D4" i="2"/>
  <c r="C4" i="2"/>
  <c r="B4" i="2"/>
  <c r="P3" i="2"/>
  <c r="Q3" i="2" s="1"/>
  <c r="G3" i="2"/>
  <c r="F3" i="2"/>
  <c r="E3" i="2"/>
  <c r="D3" i="2"/>
  <c r="C3" i="2"/>
  <c r="B3" i="2"/>
  <c r="P2" i="2"/>
  <c r="Q2" i="2" s="1"/>
  <c r="G2" i="2"/>
  <c r="F2" i="2"/>
  <c r="E2" i="2"/>
  <c r="D2" i="2"/>
  <c r="C2" i="2"/>
  <c r="B2" i="2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P17" i="1"/>
  <c r="P16" i="1"/>
  <c r="P15" i="1"/>
  <c r="P14" i="1"/>
  <c r="P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G13" i="1"/>
  <c r="G14" i="1"/>
  <c r="G15" i="1"/>
  <c r="G16" i="1"/>
  <c r="G17" i="1"/>
  <c r="F13" i="1"/>
  <c r="F14" i="1"/>
  <c r="F15" i="1"/>
  <c r="F16" i="1"/>
  <c r="F17" i="1"/>
  <c r="P11" i="1" l="1"/>
  <c r="P12" i="1"/>
  <c r="P10" i="1"/>
  <c r="G10" i="1"/>
  <c r="G11" i="1"/>
  <c r="G12" i="1"/>
  <c r="F10" i="1"/>
  <c r="F11" i="1"/>
  <c r="F12" i="1"/>
  <c r="P3" i="1"/>
  <c r="P4" i="1"/>
  <c r="P5" i="1"/>
  <c r="P6" i="1"/>
  <c r="P7" i="1"/>
  <c r="P8" i="1"/>
  <c r="P9" i="1"/>
  <c r="P2" i="1"/>
  <c r="G2" i="1"/>
  <c r="G3" i="1"/>
  <c r="G4" i="1"/>
  <c r="G5" i="1"/>
  <c r="G6" i="1"/>
  <c r="G7" i="1"/>
  <c r="G8" i="1"/>
  <c r="G9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<sst xmlns="http://schemas.openxmlformats.org/spreadsheetml/2006/main" count="68" uniqueCount="34">
  <si>
    <t>epoch</t>
    <phoneticPr fontId="1" type="noConversion"/>
  </si>
  <si>
    <t>pkl file name</t>
    <phoneticPr fontId="1" type="noConversion"/>
  </si>
  <si>
    <t>date</t>
    <phoneticPr fontId="1" type="noConversion"/>
  </si>
  <si>
    <t>optim</t>
    <phoneticPr fontId="1" type="noConversion"/>
  </si>
  <si>
    <t>best epoch</t>
    <phoneticPr fontId="1" type="noConversion"/>
  </si>
  <si>
    <t>0627_Adam_1e-2 epoch-0 loss-0.8214766979217529</t>
  </si>
  <si>
    <t>learning rate</t>
    <phoneticPr fontId="1" type="noConversion"/>
  </si>
  <si>
    <t>loss</t>
    <phoneticPr fontId="1" type="noConversion"/>
  </si>
  <si>
    <t>0628_Adam_1e-3 epoch-110 loss-0.02321908250451088</t>
  </si>
  <si>
    <t>0628_Adam_1e-4 epoch-299 loss-0.014898529276251793</t>
  </si>
  <si>
    <t>0628_Adam_1e-5 epoch-200 loss-0.011898280121386051</t>
  </si>
  <si>
    <t>0629_RMSprop_1e-2 epoch-20 loss-0.8933104872703552</t>
  </si>
  <si>
    <t>0629_RMSprop_1e-3 epoch-299 loss-0.012760995887219906</t>
  </si>
  <si>
    <t>0629_RMSprop_1e-4 epoch-260 loss-0.01663404330611229</t>
  </si>
  <si>
    <t>0629_RMSprop_1e-5 epoch-170 loss-0.01122948806732893</t>
  </si>
  <si>
    <t>Accuracy</t>
    <phoneticPr fontId="1" type="noConversion"/>
  </si>
  <si>
    <t>threshold</t>
    <phoneticPr fontId="1" type="noConversion"/>
  </si>
  <si>
    <t>AUC</t>
    <phoneticPr fontId="1" type="noConversion"/>
  </si>
  <si>
    <t>평균 에러율</t>
    <phoneticPr fontId="1" type="noConversion"/>
  </si>
  <si>
    <t>0630_SGDmomentum_1e-3 epoch-290 loss-0.006112223491072655</t>
  </si>
  <si>
    <t>0630_SGDmomentum_1e-4 epoch-270 loss-0.006151640322059393</t>
  </si>
  <si>
    <t>0630_SGDmomentum_1e-5 epoch-240 loss-0.0321500226855278</t>
  </si>
  <si>
    <t>face_0701_Adam_1e-3 epoch-120 loss-0.010739462450146675</t>
  </si>
  <si>
    <t>face_0701_Adam_1e-4 epoch-299 loss-0.013960509561002254</t>
  </si>
  <si>
    <t>face_0701_RMSprop_1e-3 epoch-270 loss-0.01763160713016987</t>
  </si>
  <si>
    <t>face_0701_RMSprop_1e-4 epoch-260 loss-0.010082174092531204</t>
  </si>
  <si>
    <t>face_0703_SGDmomentum_1e-3 epoch-210 loss-0.006464435253292322</t>
  </si>
  <si>
    <t>face/periocular</t>
    <phoneticPr fontId="1" type="noConversion"/>
  </si>
  <si>
    <t>face_0704_SGDmomentum_1e-4 epoch-240 loss-0.006125213112682104</t>
  </si>
  <si>
    <t>face_0704_SGDmomentum_1e-5 epoch-280 loss-0.03640527278184891</t>
  </si>
  <si>
    <t>TPR</t>
    <phoneticPr fontId="1" type="noConversion"/>
  </si>
  <si>
    <t>FNR</t>
    <phoneticPr fontId="1" type="noConversion"/>
  </si>
  <si>
    <t>FPR</t>
    <phoneticPr fontId="1" type="noConversion"/>
  </si>
  <si>
    <t>TNR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</si>
</sst>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_);[Red]\(0.000\)"/>
    <numFmt numFmtId="178" formatCode="0.00000_);[Red]\(0.00000\)"/>
    <numFmt numFmtId="179" formatCode="0.0000_);[Red]\(0.000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177" fontId="0" fillId="0" borderId="2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6" fontId="2" fillId="3" borderId="0" xfId="0" applyNumberFormat="1" applyFont="1" applyFill="1" applyBorder="1" applyAlignment="1">
      <alignment horizontal="center" vertical="center"/>
    </xf>
    <xf numFmtId="177" fontId="2" fillId="3" borderId="0" xfId="0" applyNumberFormat="1" applyFont="1" applyFill="1" applyBorder="1" applyAlignment="1">
      <alignment horizontal="center" vertical="center"/>
    </xf>
    <xf numFmtId="179" fontId="2" fillId="3" borderId="0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0" borderId="0" xfId="0" applyNumberFormat="1" applyBorder="1" applyAlignment="1">
      <alignment horizontal="right"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7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0" fillId="0" borderId="6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2" fillId="3" borderId="4" xfId="0" applyNumberFormat="1" applyFont="1" applyFill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8" fontId="0" fillId="0" borderId="2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177" fontId="0" fillId="0" borderId="0" xfId="0" applyNumberFormat="1" applyFill="1" applyBorder="1">
      <alignment vertical="center"/>
    </xf>
    <xf numFmtId="177" fontId="0" fillId="6" borderId="2" xfId="0" applyNumberFormat="1" applyFill="1" applyBorder="1" applyAlignment="1">
      <alignment horizontal="center" vertical="center"/>
    </xf>
    <xf numFmtId="177" fontId="0" fillId="6" borderId="3" xfId="0" applyNumberFormat="1" applyFill="1" applyBorder="1" applyAlignment="1">
      <alignment horizontal="center" vertical="center"/>
    </xf>
    <xf numFmtId="177" fontId="0" fillId="0" borderId="3" xfId="0" applyNumberFormat="1" applyFill="1" applyBorder="1" applyAlignment="1">
      <alignment horizontal="center" vertical="center"/>
    </xf>
  </cellXfs>
  <cellStyles count="1">
    <cellStyle name="표준" xfId="0" builtinId="0"/>
  </cellStyles>
  <dxfs count="3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2046-3470-4652-9684-65A36F49AC97}">
  <dimension ref="A1:Q19"/>
  <sheetViews>
    <sheetView zoomScale="55" zoomScaleNormal="55" workbookViewId="0">
      <selection activeCell="D37" sqref="D37"/>
    </sheetView>
  </sheetViews>
  <sheetFormatPr defaultColWidth="9" defaultRowHeight="17.399999999999999" x14ac:dyDescent="0.4"/>
  <cols>
    <col min="1" max="1" width="67.8984375" style="8" bestFit="1" customWidth="1"/>
    <col min="2" max="2" width="15.5" style="16" bestFit="1" customWidth="1"/>
    <col min="3" max="3" width="5.59765625" style="10" bestFit="1" customWidth="1"/>
    <col min="4" max="4" width="15.59765625" style="10" bestFit="1" customWidth="1"/>
    <col min="5" max="5" width="13.19921875" style="10" bestFit="1" customWidth="1"/>
    <col min="6" max="6" width="11.5" style="11" bestFit="1" customWidth="1"/>
    <col min="7" max="7" width="8.5" style="10" bestFit="1" customWidth="1"/>
    <col min="8" max="8" width="7" style="17" bestFit="1" customWidth="1"/>
    <col min="9" max="9" width="10.09765625" style="12" bestFit="1" customWidth="1"/>
    <col min="10" max="10" width="9.59765625" style="13" bestFit="1" customWidth="1"/>
    <col min="11" max="14" width="6.5" style="13" bestFit="1" customWidth="1"/>
    <col min="15" max="15" width="7.5" style="14" bestFit="1" customWidth="1"/>
    <col min="16" max="16" width="11.8984375" style="10" bestFit="1" customWidth="1"/>
    <col min="17" max="17" width="6.5" style="8" bestFit="1" customWidth="1"/>
    <col min="18" max="16384" width="9" style="8"/>
  </cols>
  <sheetData>
    <row r="1" spans="1:17" s="2" customFormat="1" x14ac:dyDescent="0.4">
      <c r="A1" s="52" t="s">
        <v>1</v>
      </c>
      <c r="B1" s="36" t="s">
        <v>27</v>
      </c>
      <c r="C1" s="3" t="s">
        <v>2</v>
      </c>
      <c r="D1" s="36" t="s">
        <v>3</v>
      </c>
      <c r="E1" s="4" t="s">
        <v>6</v>
      </c>
      <c r="F1" s="36" t="s">
        <v>4</v>
      </c>
      <c r="G1" s="4" t="s">
        <v>7</v>
      </c>
      <c r="H1" s="36" t="s">
        <v>0</v>
      </c>
      <c r="I1" s="5" t="s">
        <v>16</v>
      </c>
      <c r="J1" s="40" t="s">
        <v>15</v>
      </c>
      <c r="K1" s="6" t="s">
        <v>30</v>
      </c>
      <c r="L1" s="40" t="s">
        <v>31</v>
      </c>
      <c r="M1" s="6" t="s">
        <v>32</v>
      </c>
      <c r="N1" s="40" t="s">
        <v>33</v>
      </c>
      <c r="O1" s="7" t="s">
        <v>17</v>
      </c>
      <c r="P1" s="43" t="s">
        <v>18</v>
      </c>
    </row>
    <row r="2" spans="1:17" x14ac:dyDescent="0.4">
      <c r="A2" s="18" t="s">
        <v>5</v>
      </c>
      <c r="B2" s="33" t="str">
        <f>IF("face"=LEFT($A2,4),"face","periocular")</f>
        <v>periocular</v>
      </c>
      <c r="C2" s="19" t="str">
        <f>IF("face"=LEFT($A2,4),MID($A2, 6, 4),LEFT($A2,4))</f>
        <v>0627</v>
      </c>
      <c r="D2" s="37" t="str">
        <f>IF("face"=LEFT($A2,4),MID(A2,SEARCH("_",$A2,1)+6,SEARCH("_",$A2,6)-SEARCH("_",$A2,1)-1),MID(A2,SEARCH("_",$A2,1)+1,SEARCH("_",$A2,6)-SEARCH("_",$A2,1)-1))</f>
        <v>Adam</v>
      </c>
      <c r="E2" s="20" t="str">
        <f>IF("face"=LEFT($A2,4),MID($A2,SEARCH("_",$A2,11)+1,SEARCH(" ",$A2,1)-SEARCH("_",$A2,11)-1),MID($A2,SEARCH("_",$A2,6)+1,SEARCH(" ",$A2,1)-SEARCH("_",$A2,6)-1))</f>
        <v>1e-2</v>
      </c>
      <c r="F2" s="37" t="str">
        <f>MID($A2,SEARCH("epoch-",$A2,1)+6,SEARCH(" loss",$A2,1)-SEARCH("epoch-",$A2,1)-6)</f>
        <v>0</v>
      </c>
      <c r="G2" s="21">
        <f>ROUND(MID($A2, SEARCH("loss-",$A2,1)+5,8), 5)</f>
        <v>0.82147999999999999</v>
      </c>
      <c r="H2" s="37">
        <v>300</v>
      </c>
      <c r="I2" s="22">
        <v>1</v>
      </c>
      <c r="J2" s="41">
        <v>0.67200000000000004</v>
      </c>
      <c r="K2" s="23">
        <v>0.75892999999999999</v>
      </c>
      <c r="L2" s="41">
        <v>0.24107000000000001</v>
      </c>
      <c r="M2" s="23">
        <v>0.41570000000000001</v>
      </c>
      <c r="N2" s="41">
        <v>0.58430000000000004</v>
      </c>
      <c r="O2" s="24">
        <v>0.72040395559938697</v>
      </c>
      <c r="P2" s="41">
        <f t="shared" ref="P2:P19" si="0">AVERAGE($L2,$M2)</f>
        <v>0.32838500000000004</v>
      </c>
      <c r="Q2" s="15">
        <f>$J2+$P2</f>
        <v>1.0003850000000001</v>
      </c>
    </row>
    <row r="3" spans="1:17" x14ac:dyDescent="0.4">
      <c r="A3" s="25" t="s">
        <v>8</v>
      </c>
      <c r="B3" s="34" t="str">
        <f t="shared" ref="B3:B19" si="1">IF("face"=LEFT($A3,4),"face","periocular")</f>
        <v>periocular</v>
      </c>
      <c r="C3" s="9" t="str">
        <f t="shared" ref="C3:C19" si="2">IF("face"=LEFT($A3,4),MID($A3, 6, 4),LEFT($A3,4))</f>
        <v>0628</v>
      </c>
      <c r="D3" s="38" t="str">
        <f t="shared" ref="D3:D19" si="3">IF("face"=LEFT($A3,4),MID(A3,SEARCH("_",$A3,1)+6,SEARCH("_",$A3,6)-SEARCH("_",$A3,1)-1),MID(A3,SEARCH("_",$A3,1)+1,SEARCH("_",$A3,6)-SEARCH("_",$A3,1)-1))</f>
        <v>Adam</v>
      </c>
      <c r="E3" s="10" t="str">
        <f t="shared" ref="E3:E19" si="4">IF("face"=LEFT($A3,4),MID($A3,SEARCH("_",$A3,11)+1,SEARCH(" ",$A3,1)-SEARCH("_",$A3,11)-1),MID($A3,SEARCH("_",$A3,6)+1,SEARCH(" ",$A3,1)-SEARCH("_",$A3,6)-1))</f>
        <v>1e-3</v>
      </c>
      <c r="F3" s="38" t="str">
        <f t="shared" ref="F3:F19" si="5">MID($A3,SEARCH("epoch-",$A3,1)+6,SEARCH(" loss",$A3,1)-SEARCH("epoch-",$A3,1)-6)</f>
        <v>110</v>
      </c>
      <c r="G3" s="11">
        <f t="shared" ref="G3:G19" si="6">ROUND(MID($A3, SEARCH("loss-",$A3,1)+5,8), 5)</f>
        <v>2.3220000000000001E-2</v>
      </c>
      <c r="H3" s="38">
        <v>300</v>
      </c>
      <c r="I3" s="12">
        <v>2.1800000000000002</v>
      </c>
      <c r="J3" s="1">
        <v>0.87</v>
      </c>
      <c r="K3" s="13">
        <v>0.90454999999999997</v>
      </c>
      <c r="L3" s="1">
        <v>9.5449999999999993E-2</v>
      </c>
      <c r="M3" s="13">
        <v>0.16409000000000001</v>
      </c>
      <c r="N3" s="1">
        <v>0.83591000000000004</v>
      </c>
      <c r="O3" s="14">
        <v>0.93170857890755499</v>
      </c>
      <c r="P3" s="1">
        <f t="shared" si="0"/>
        <v>0.12977</v>
      </c>
      <c r="Q3" s="15">
        <f t="shared" ref="Q3:Q19" si="7">$J3+$P3</f>
        <v>0.99977000000000005</v>
      </c>
    </row>
    <row r="4" spans="1:17" x14ac:dyDescent="0.4">
      <c r="A4" s="25" t="s">
        <v>9</v>
      </c>
      <c r="B4" s="34" t="str">
        <f t="shared" si="1"/>
        <v>periocular</v>
      </c>
      <c r="C4" s="9" t="str">
        <f t="shared" si="2"/>
        <v>0628</v>
      </c>
      <c r="D4" s="38" t="str">
        <f t="shared" si="3"/>
        <v>Adam</v>
      </c>
      <c r="E4" s="10" t="str">
        <f t="shared" si="4"/>
        <v>1e-4</v>
      </c>
      <c r="F4" s="38" t="str">
        <f t="shared" si="5"/>
        <v>299</v>
      </c>
      <c r="G4" s="11">
        <f t="shared" si="6"/>
        <v>1.49E-2</v>
      </c>
      <c r="H4" s="38">
        <v>300</v>
      </c>
      <c r="I4" s="12">
        <v>2.41</v>
      </c>
      <c r="J4" s="1">
        <v>0.879</v>
      </c>
      <c r="K4" s="13">
        <v>0.87856000000000001</v>
      </c>
      <c r="L4" s="1">
        <v>0.12144000000000001</v>
      </c>
      <c r="M4" s="13">
        <v>0.11998</v>
      </c>
      <c r="N4" s="1">
        <v>0.88002000000000002</v>
      </c>
      <c r="O4" s="14">
        <v>0.93537245072540898</v>
      </c>
      <c r="P4" s="1">
        <f t="shared" si="0"/>
        <v>0.12071000000000001</v>
      </c>
      <c r="Q4" s="15">
        <f t="shared" si="7"/>
        <v>0.99970999999999999</v>
      </c>
    </row>
    <row r="5" spans="1:17" x14ac:dyDescent="0.4">
      <c r="A5" s="25" t="s">
        <v>10</v>
      </c>
      <c r="B5" s="34" t="str">
        <f t="shared" si="1"/>
        <v>periocular</v>
      </c>
      <c r="C5" s="9" t="str">
        <f t="shared" si="2"/>
        <v>0628</v>
      </c>
      <c r="D5" s="38" t="str">
        <f t="shared" si="3"/>
        <v>Adam</v>
      </c>
      <c r="E5" s="10" t="str">
        <f t="shared" si="4"/>
        <v>1e-5</v>
      </c>
      <c r="F5" s="38" t="str">
        <f t="shared" si="5"/>
        <v>200</v>
      </c>
      <c r="G5" s="11">
        <f t="shared" si="6"/>
        <v>1.1900000000000001E-2</v>
      </c>
      <c r="H5" s="38">
        <v>300</v>
      </c>
      <c r="I5" s="12">
        <v>2.02</v>
      </c>
      <c r="J5" s="54">
        <v>0.89200000000000002</v>
      </c>
      <c r="K5" s="13">
        <v>0.89581999999999995</v>
      </c>
      <c r="L5" s="1">
        <v>0.10417999999999999</v>
      </c>
      <c r="M5" s="13">
        <v>0.11246</v>
      </c>
      <c r="N5" s="1">
        <v>0.88754</v>
      </c>
      <c r="O5" s="14">
        <v>0.95266594781609004</v>
      </c>
      <c r="P5" s="1">
        <f t="shared" si="0"/>
        <v>0.10832</v>
      </c>
      <c r="Q5" s="15">
        <f t="shared" si="7"/>
        <v>1.0003200000000001</v>
      </c>
    </row>
    <row r="6" spans="1:17" x14ac:dyDescent="0.4">
      <c r="A6" s="25" t="s">
        <v>11</v>
      </c>
      <c r="B6" s="34" t="str">
        <f t="shared" si="1"/>
        <v>periocular</v>
      </c>
      <c r="C6" s="9" t="str">
        <f t="shared" si="2"/>
        <v>0629</v>
      </c>
      <c r="D6" s="38" t="str">
        <f t="shared" si="3"/>
        <v>RMSprop</v>
      </c>
      <c r="E6" s="10" t="str">
        <f t="shared" si="4"/>
        <v>1e-2</v>
      </c>
      <c r="F6" s="38" t="str">
        <f t="shared" si="5"/>
        <v>20</v>
      </c>
      <c r="G6" s="11">
        <f t="shared" si="6"/>
        <v>0.89331000000000005</v>
      </c>
      <c r="H6" s="38">
        <v>300</v>
      </c>
      <c r="I6" s="12">
        <v>0.98</v>
      </c>
      <c r="J6" s="1">
        <v>0.73</v>
      </c>
      <c r="K6" s="13">
        <v>0.79120999999999997</v>
      </c>
      <c r="L6" s="1">
        <v>0.20879</v>
      </c>
      <c r="M6" s="13">
        <v>0.33200000000000002</v>
      </c>
      <c r="N6" s="1">
        <v>0.66800000000000004</v>
      </c>
      <c r="O6" s="14">
        <v>0.79626495390992702</v>
      </c>
      <c r="P6" s="1">
        <f t="shared" si="0"/>
        <v>0.270395</v>
      </c>
      <c r="Q6" s="15">
        <f t="shared" si="7"/>
        <v>1.0003949999999999</v>
      </c>
    </row>
    <row r="7" spans="1:17" x14ac:dyDescent="0.4">
      <c r="A7" s="25" t="s">
        <v>12</v>
      </c>
      <c r="B7" s="34" t="str">
        <f t="shared" si="1"/>
        <v>periocular</v>
      </c>
      <c r="C7" s="9" t="str">
        <f t="shared" si="2"/>
        <v>0629</v>
      </c>
      <c r="D7" s="38" t="str">
        <f t="shared" si="3"/>
        <v>RMSprop</v>
      </c>
      <c r="E7" s="10" t="str">
        <f t="shared" si="4"/>
        <v>1e-3</v>
      </c>
      <c r="F7" s="38" t="str">
        <f t="shared" si="5"/>
        <v>299</v>
      </c>
      <c r="G7" s="11">
        <f t="shared" si="6"/>
        <v>1.2760000000000001E-2</v>
      </c>
      <c r="H7" s="38">
        <v>300</v>
      </c>
      <c r="I7" s="12">
        <v>2.16</v>
      </c>
      <c r="J7" s="1">
        <v>0.87</v>
      </c>
      <c r="K7" s="13">
        <v>0.88351999999999997</v>
      </c>
      <c r="L7" s="1">
        <v>0.11648</v>
      </c>
      <c r="M7" s="13">
        <v>0.14373</v>
      </c>
      <c r="N7" s="1">
        <v>0.85626999999999998</v>
      </c>
      <c r="O7" s="14">
        <v>0.90430322065450497</v>
      </c>
      <c r="P7" s="1">
        <f t="shared" si="0"/>
        <v>0.130105</v>
      </c>
      <c r="Q7" s="15">
        <f t="shared" si="7"/>
        <v>1.000105</v>
      </c>
    </row>
    <row r="8" spans="1:17" x14ac:dyDescent="0.4">
      <c r="A8" s="25" t="s">
        <v>13</v>
      </c>
      <c r="B8" s="34" t="str">
        <f t="shared" si="1"/>
        <v>periocular</v>
      </c>
      <c r="C8" s="9" t="str">
        <f t="shared" si="2"/>
        <v>0629</v>
      </c>
      <c r="D8" s="38" t="str">
        <f t="shared" si="3"/>
        <v>RMSprop</v>
      </c>
      <c r="E8" s="10" t="str">
        <f t="shared" si="4"/>
        <v>1e-4</v>
      </c>
      <c r="F8" s="38" t="str">
        <f t="shared" si="5"/>
        <v>260</v>
      </c>
      <c r="G8" s="11">
        <f t="shared" si="6"/>
        <v>1.6629999999999999E-2</v>
      </c>
      <c r="H8" s="38">
        <v>300</v>
      </c>
      <c r="I8" s="12">
        <v>2.13</v>
      </c>
      <c r="J8" s="1">
        <v>0.88100000000000001</v>
      </c>
      <c r="K8" s="13">
        <v>0.88509000000000004</v>
      </c>
      <c r="L8" s="1">
        <v>0.11491</v>
      </c>
      <c r="M8" s="13">
        <v>0.12368</v>
      </c>
      <c r="N8" s="1">
        <v>0.87631999999999999</v>
      </c>
      <c r="O8" s="14">
        <v>0.91868721806892495</v>
      </c>
      <c r="P8" s="1">
        <f t="shared" si="0"/>
        <v>0.119295</v>
      </c>
      <c r="Q8" s="15">
        <f t="shared" si="7"/>
        <v>1.0002949999999999</v>
      </c>
    </row>
    <row r="9" spans="1:17" x14ac:dyDescent="0.4">
      <c r="A9" s="25" t="s">
        <v>14</v>
      </c>
      <c r="B9" s="34" t="str">
        <f t="shared" si="1"/>
        <v>periocular</v>
      </c>
      <c r="C9" s="9" t="str">
        <f t="shared" si="2"/>
        <v>0629</v>
      </c>
      <c r="D9" s="38" t="str">
        <f t="shared" si="3"/>
        <v>RMSprop</v>
      </c>
      <c r="E9" s="10" t="str">
        <f t="shared" si="4"/>
        <v>1e-5</v>
      </c>
      <c r="F9" s="38" t="str">
        <f t="shared" si="5"/>
        <v>170</v>
      </c>
      <c r="G9" s="11">
        <f t="shared" si="6"/>
        <v>1.123E-2</v>
      </c>
      <c r="H9" s="38">
        <v>300</v>
      </c>
      <c r="I9" s="12">
        <v>2.0699999999999998</v>
      </c>
      <c r="J9" s="1">
        <v>0.88800000000000001</v>
      </c>
      <c r="K9" s="13">
        <v>0.91190000000000004</v>
      </c>
      <c r="L9" s="1">
        <v>8.8099999999999998E-2</v>
      </c>
      <c r="M9" s="13">
        <v>0.13608000000000001</v>
      </c>
      <c r="N9" s="1">
        <v>0.86392000000000002</v>
      </c>
      <c r="O9" s="14">
        <v>0.95035007328007204</v>
      </c>
      <c r="P9" s="1">
        <f t="shared" si="0"/>
        <v>0.11209</v>
      </c>
      <c r="Q9" s="15">
        <f t="shared" si="7"/>
        <v>1.0000899999999999</v>
      </c>
    </row>
    <row r="10" spans="1:17" x14ac:dyDescent="0.4">
      <c r="A10" s="25" t="s">
        <v>19</v>
      </c>
      <c r="B10" s="34" t="str">
        <f t="shared" si="1"/>
        <v>periocular</v>
      </c>
      <c r="C10" s="9" t="str">
        <f t="shared" si="2"/>
        <v>0630</v>
      </c>
      <c r="D10" s="38" t="str">
        <f t="shared" si="3"/>
        <v>SGDmomentum</v>
      </c>
      <c r="E10" s="10" t="str">
        <f t="shared" si="4"/>
        <v>1e-3</v>
      </c>
      <c r="F10" s="38" t="str">
        <f t="shared" si="5"/>
        <v>290</v>
      </c>
      <c r="G10" s="11">
        <f t="shared" si="6"/>
        <v>6.11E-3</v>
      </c>
      <c r="H10" s="38">
        <v>300</v>
      </c>
      <c r="I10" s="12">
        <v>2.4700000000000002</v>
      </c>
      <c r="J10" s="54">
        <v>0.89200000000000002</v>
      </c>
      <c r="K10" s="13">
        <v>0.89142999999999994</v>
      </c>
      <c r="L10" s="1">
        <v>0.10857</v>
      </c>
      <c r="M10" s="13">
        <v>0.10707</v>
      </c>
      <c r="N10" s="1">
        <v>0.89293</v>
      </c>
      <c r="O10" s="14">
        <v>0.95325893364290504</v>
      </c>
      <c r="P10" s="1">
        <f t="shared" si="0"/>
        <v>0.10782</v>
      </c>
      <c r="Q10" s="15">
        <f t="shared" si="7"/>
        <v>0.99982000000000004</v>
      </c>
    </row>
    <row r="11" spans="1:17" x14ac:dyDescent="0.4">
      <c r="A11" s="25" t="s">
        <v>20</v>
      </c>
      <c r="B11" s="34" t="str">
        <f t="shared" si="1"/>
        <v>periocular</v>
      </c>
      <c r="C11" s="9" t="str">
        <f t="shared" si="2"/>
        <v>0630</v>
      </c>
      <c r="D11" s="38" t="str">
        <f t="shared" si="3"/>
        <v>SGDmomentum</v>
      </c>
      <c r="E11" s="10" t="str">
        <f t="shared" si="4"/>
        <v>1e-4</v>
      </c>
      <c r="F11" s="38" t="str">
        <f t="shared" si="5"/>
        <v>270</v>
      </c>
      <c r="G11" s="11">
        <f t="shared" si="6"/>
        <v>6.1500000000000001E-3</v>
      </c>
      <c r="H11" s="38">
        <v>300</v>
      </c>
      <c r="I11" s="12">
        <v>2.58</v>
      </c>
      <c r="J11" s="54">
        <v>0.89</v>
      </c>
      <c r="K11" s="13">
        <v>0.90305000000000002</v>
      </c>
      <c r="L11" s="1">
        <v>9.6949999999999995E-2</v>
      </c>
      <c r="M11" s="13">
        <v>0.12393</v>
      </c>
      <c r="N11" s="1">
        <v>0.87607000000000002</v>
      </c>
      <c r="O11" s="14">
        <v>0.94972462803515201</v>
      </c>
      <c r="P11" s="1">
        <f t="shared" si="0"/>
        <v>0.11044</v>
      </c>
      <c r="Q11" s="15">
        <f t="shared" si="7"/>
        <v>1.00044</v>
      </c>
    </row>
    <row r="12" spans="1:17" x14ac:dyDescent="0.4">
      <c r="A12" s="26" t="s">
        <v>21</v>
      </c>
      <c r="B12" s="35" t="str">
        <f t="shared" si="1"/>
        <v>periocular</v>
      </c>
      <c r="C12" s="27" t="str">
        <f t="shared" si="2"/>
        <v>0630</v>
      </c>
      <c r="D12" s="39" t="str">
        <f t="shared" si="3"/>
        <v>SGDmomentum</v>
      </c>
      <c r="E12" s="28" t="str">
        <f t="shared" si="4"/>
        <v>1e-5</v>
      </c>
      <c r="F12" s="39" t="str">
        <f t="shared" si="5"/>
        <v>240</v>
      </c>
      <c r="G12" s="29">
        <f t="shared" si="6"/>
        <v>3.2149999999999998E-2</v>
      </c>
      <c r="H12" s="39">
        <v>300</v>
      </c>
      <c r="I12" s="30">
        <v>1.45</v>
      </c>
      <c r="J12" s="56">
        <v>0.89500000000000002</v>
      </c>
      <c r="K12" s="31">
        <v>0.91159000000000001</v>
      </c>
      <c r="L12" s="42">
        <v>8.8410000000000002E-2</v>
      </c>
      <c r="M12" s="31">
        <v>0.12155000000000001</v>
      </c>
      <c r="N12" s="42">
        <v>0.87844999999999995</v>
      </c>
      <c r="O12" s="32">
        <v>0.95267009646846201</v>
      </c>
      <c r="P12" s="42">
        <f t="shared" si="0"/>
        <v>0.10498</v>
      </c>
      <c r="Q12" s="15">
        <f t="shared" si="7"/>
        <v>0.99997999999999998</v>
      </c>
    </row>
    <row r="13" spans="1:17" x14ac:dyDescent="0.4">
      <c r="A13" s="18" t="s">
        <v>22</v>
      </c>
      <c r="B13" s="33" t="str">
        <f t="shared" si="1"/>
        <v>face</v>
      </c>
      <c r="C13" s="19" t="str">
        <f t="shared" si="2"/>
        <v>0701</v>
      </c>
      <c r="D13" s="37" t="str">
        <f t="shared" si="3"/>
        <v>Adam</v>
      </c>
      <c r="E13" s="20" t="str">
        <f t="shared" si="4"/>
        <v>1e-3</v>
      </c>
      <c r="F13" s="37" t="str">
        <f t="shared" si="5"/>
        <v>120</v>
      </c>
      <c r="G13" s="21">
        <f t="shared" si="6"/>
        <v>1.074E-2</v>
      </c>
      <c r="H13" s="37">
        <v>300</v>
      </c>
      <c r="I13" s="22">
        <v>2.13</v>
      </c>
      <c r="J13" s="41">
        <v>0.874</v>
      </c>
      <c r="K13" s="23">
        <v>0.89261000000000001</v>
      </c>
      <c r="L13" s="41">
        <v>0.10739</v>
      </c>
      <c r="M13" s="23">
        <v>0.14449999999999999</v>
      </c>
      <c r="N13" s="41">
        <v>0.85550000000000004</v>
      </c>
      <c r="O13" s="24">
        <v>0.93871627798663504</v>
      </c>
      <c r="P13" s="41">
        <f t="shared" si="0"/>
        <v>0.125945</v>
      </c>
      <c r="Q13" s="15">
        <f t="shared" si="7"/>
        <v>0.99994499999999997</v>
      </c>
    </row>
    <row r="14" spans="1:17" x14ac:dyDescent="0.4">
      <c r="A14" s="25" t="s">
        <v>23</v>
      </c>
      <c r="B14" s="34" t="str">
        <f t="shared" si="1"/>
        <v>face</v>
      </c>
      <c r="C14" s="9" t="str">
        <f t="shared" si="2"/>
        <v>0701</v>
      </c>
      <c r="D14" s="38" t="str">
        <f t="shared" si="3"/>
        <v>Adam</v>
      </c>
      <c r="E14" s="10" t="str">
        <f t="shared" si="4"/>
        <v>1e-4</v>
      </c>
      <c r="F14" s="38" t="str">
        <f t="shared" si="5"/>
        <v>299</v>
      </c>
      <c r="G14" s="11">
        <f t="shared" si="6"/>
        <v>1.396E-2</v>
      </c>
      <c r="H14" s="38">
        <v>300</v>
      </c>
      <c r="I14" s="12">
        <v>2.41</v>
      </c>
      <c r="J14" s="54">
        <v>0.91</v>
      </c>
      <c r="K14" s="13">
        <v>0.92015000000000002</v>
      </c>
      <c r="L14" s="1">
        <v>7.9850000000000004E-2</v>
      </c>
      <c r="M14" s="13">
        <v>9.9779999999999994E-2</v>
      </c>
      <c r="N14" s="1">
        <v>0.90022000000000002</v>
      </c>
      <c r="O14" s="14">
        <v>0.958384813563537</v>
      </c>
      <c r="P14" s="1">
        <f t="shared" si="0"/>
        <v>8.9815000000000006E-2</v>
      </c>
      <c r="Q14" s="15">
        <f t="shared" si="7"/>
        <v>0.99981500000000001</v>
      </c>
    </row>
    <row r="15" spans="1:17" x14ac:dyDescent="0.4">
      <c r="A15" s="25" t="s">
        <v>24</v>
      </c>
      <c r="B15" s="34" t="str">
        <f t="shared" si="1"/>
        <v>face</v>
      </c>
      <c r="C15" s="9" t="str">
        <f t="shared" si="2"/>
        <v>0701</v>
      </c>
      <c r="D15" s="38" t="str">
        <f t="shared" si="3"/>
        <v>RMSp</v>
      </c>
      <c r="E15" s="10" t="str">
        <f t="shared" si="4"/>
        <v>1e-3</v>
      </c>
      <c r="F15" s="38" t="str">
        <f t="shared" si="5"/>
        <v>270</v>
      </c>
      <c r="G15" s="11">
        <f t="shared" si="6"/>
        <v>1.763E-2</v>
      </c>
      <c r="H15" s="38">
        <v>300</v>
      </c>
      <c r="I15" s="12">
        <v>2.5499999999999998</v>
      </c>
      <c r="J15" s="1">
        <v>0.89900000000000002</v>
      </c>
      <c r="K15" s="13">
        <v>0.91629000000000005</v>
      </c>
      <c r="L15" s="1">
        <v>8.3710000000000007E-2</v>
      </c>
      <c r="M15" s="13">
        <v>0.1183</v>
      </c>
      <c r="N15" s="1">
        <v>0.88170000000000004</v>
      </c>
      <c r="O15" s="14">
        <v>0.946842676749861</v>
      </c>
      <c r="P15" s="1">
        <f t="shared" si="0"/>
        <v>0.10100500000000001</v>
      </c>
      <c r="Q15" s="15">
        <f t="shared" si="7"/>
        <v>1.000005</v>
      </c>
    </row>
    <row r="16" spans="1:17" x14ac:dyDescent="0.4">
      <c r="A16" s="25" t="s">
        <v>25</v>
      </c>
      <c r="B16" s="34" t="str">
        <f t="shared" si="1"/>
        <v>face</v>
      </c>
      <c r="C16" s="9" t="str">
        <f t="shared" si="2"/>
        <v>0701</v>
      </c>
      <c r="D16" s="38" t="str">
        <f t="shared" si="3"/>
        <v>RMSp</v>
      </c>
      <c r="E16" s="10" t="str">
        <f t="shared" si="4"/>
        <v>1e-4</v>
      </c>
      <c r="F16" s="38" t="str">
        <f t="shared" si="5"/>
        <v>260</v>
      </c>
      <c r="G16" s="11">
        <f t="shared" si="6"/>
        <v>1.008E-2</v>
      </c>
      <c r="H16" s="38">
        <v>300</v>
      </c>
      <c r="I16" s="12">
        <v>2.34</v>
      </c>
      <c r="J16" s="1">
        <v>0.90400000000000003</v>
      </c>
      <c r="K16" s="13">
        <v>0.9123</v>
      </c>
      <c r="L16" s="1">
        <v>8.77E-2</v>
      </c>
      <c r="M16" s="13">
        <v>0.10333000000000001</v>
      </c>
      <c r="N16" s="1">
        <v>0.89666999999999997</v>
      </c>
      <c r="O16" s="14">
        <v>0.95295940910441601</v>
      </c>
      <c r="P16" s="1">
        <f t="shared" si="0"/>
        <v>9.5515000000000003E-2</v>
      </c>
      <c r="Q16" s="15">
        <f t="shared" si="7"/>
        <v>0.99951500000000004</v>
      </c>
    </row>
    <row r="17" spans="1:17" x14ac:dyDescent="0.4">
      <c r="A17" s="44" t="s">
        <v>26</v>
      </c>
      <c r="B17" s="34" t="str">
        <f t="shared" si="1"/>
        <v>face</v>
      </c>
      <c r="C17" s="34" t="str">
        <f t="shared" si="2"/>
        <v>0703</v>
      </c>
      <c r="D17" s="38" t="str">
        <f t="shared" si="3"/>
        <v>SGDm</v>
      </c>
      <c r="E17" s="38" t="str">
        <f t="shared" si="4"/>
        <v>1e-3</v>
      </c>
      <c r="F17" s="38" t="str">
        <f t="shared" si="5"/>
        <v>210</v>
      </c>
      <c r="G17" s="46">
        <f t="shared" si="6"/>
        <v>6.4599999999999996E-3</v>
      </c>
      <c r="H17" s="38">
        <v>300</v>
      </c>
      <c r="I17" s="47">
        <v>2.39</v>
      </c>
      <c r="J17" s="54">
        <v>0.92300000000000004</v>
      </c>
      <c r="K17" s="47">
        <v>0.92186000000000001</v>
      </c>
      <c r="L17" s="1">
        <v>7.8140000000000001E-2</v>
      </c>
      <c r="M17" s="1">
        <v>7.5550000000000006E-2</v>
      </c>
      <c r="N17" s="1">
        <v>0.92444999999999999</v>
      </c>
      <c r="O17" s="48">
        <v>0.96615218065935404</v>
      </c>
      <c r="P17" s="1">
        <f t="shared" si="0"/>
        <v>7.6844999999999997E-2</v>
      </c>
      <c r="Q17" s="15">
        <f t="shared" si="7"/>
        <v>0.99984500000000009</v>
      </c>
    </row>
    <row r="18" spans="1:17" x14ac:dyDescent="0.4">
      <c r="A18" s="44" t="s">
        <v>28</v>
      </c>
      <c r="B18" s="34" t="str">
        <f t="shared" si="1"/>
        <v>face</v>
      </c>
      <c r="C18" s="34" t="str">
        <f t="shared" si="2"/>
        <v>0704</v>
      </c>
      <c r="D18" s="38" t="str">
        <f t="shared" si="3"/>
        <v>SGDm</v>
      </c>
      <c r="E18" s="38" t="str">
        <f t="shared" si="4"/>
        <v>1e-4</v>
      </c>
      <c r="F18" s="38" t="str">
        <f t="shared" si="5"/>
        <v>240</v>
      </c>
      <c r="G18" s="46">
        <f t="shared" si="6"/>
        <v>6.13E-3</v>
      </c>
      <c r="H18" s="38">
        <v>300</v>
      </c>
      <c r="I18" s="47">
        <v>2.62</v>
      </c>
      <c r="J18" s="54">
        <v>0.91600000000000004</v>
      </c>
      <c r="K18" s="1">
        <v>0.92559999999999998</v>
      </c>
      <c r="L18" s="1">
        <v>7.4399999999999994E-2</v>
      </c>
      <c r="M18" s="1">
        <v>9.35E-2</v>
      </c>
      <c r="N18" s="1">
        <v>0.90649999999999997</v>
      </c>
      <c r="O18" s="48">
        <v>0.96239654124988305</v>
      </c>
      <c r="P18" s="1">
        <f t="shared" si="0"/>
        <v>8.3949999999999997E-2</v>
      </c>
      <c r="Q18" s="53">
        <f t="shared" si="7"/>
        <v>0.99995000000000001</v>
      </c>
    </row>
    <row r="19" spans="1:17" x14ac:dyDescent="0.4">
      <c r="A19" s="45" t="s">
        <v>29</v>
      </c>
      <c r="B19" s="35" t="str">
        <f t="shared" si="1"/>
        <v>face</v>
      </c>
      <c r="C19" s="35" t="str">
        <f t="shared" si="2"/>
        <v>0704</v>
      </c>
      <c r="D19" s="39" t="str">
        <f t="shared" si="3"/>
        <v>SGDm</v>
      </c>
      <c r="E19" s="39" t="str">
        <f t="shared" si="4"/>
        <v>1e-5</v>
      </c>
      <c r="F19" s="39" t="str">
        <f t="shared" si="5"/>
        <v>280</v>
      </c>
      <c r="G19" s="49">
        <f t="shared" si="6"/>
        <v>3.6409999999999998E-2</v>
      </c>
      <c r="H19" s="39">
        <v>300</v>
      </c>
      <c r="I19" s="50">
        <v>1.61</v>
      </c>
      <c r="J19" s="55">
        <v>0.90400000000000003</v>
      </c>
      <c r="K19" s="42">
        <v>0.92198999999999998</v>
      </c>
      <c r="L19" s="42">
        <v>7.8009999999999996E-2</v>
      </c>
      <c r="M19" s="42">
        <v>0.115</v>
      </c>
      <c r="N19" s="42">
        <v>0.88500000000000001</v>
      </c>
      <c r="O19" s="51">
        <v>0.96007814106419498</v>
      </c>
      <c r="P19" s="42">
        <f t="shared" si="0"/>
        <v>9.6505000000000007E-2</v>
      </c>
      <c r="Q19" s="53">
        <f t="shared" si="7"/>
        <v>1.000505</v>
      </c>
    </row>
  </sheetData>
  <phoneticPr fontId="1" type="noConversion"/>
  <conditionalFormatting sqref="J2:J12">
    <cfRule type="top10" dxfId="31" priority="16" rank="1"/>
  </conditionalFormatting>
  <conditionalFormatting sqref="K2:K12">
    <cfRule type="top10" dxfId="30" priority="15" rank="1"/>
  </conditionalFormatting>
  <conditionalFormatting sqref="L2:L12">
    <cfRule type="top10" dxfId="29" priority="14" bottom="1" rank="1"/>
  </conditionalFormatting>
  <conditionalFormatting sqref="M2:M12">
    <cfRule type="top10" dxfId="28" priority="13" bottom="1" rank="1"/>
  </conditionalFormatting>
  <conditionalFormatting sqref="N2:N12">
    <cfRule type="top10" dxfId="27" priority="12" rank="1"/>
  </conditionalFormatting>
  <conditionalFormatting sqref="O2:O12">
    <cfRule type="top10" dxfId="26" priority="11" rank="1"/>
  </conditionalFormatting>
  <conditionalFormatting sqref="P2:P12">
    <cfRule type="top10" dxfId="25" priority="10" bottom="1" rank="1"/>
  </conditionalFormatting>
  <conditionalFormatting sqref="J13:J19">
    <cfRule type="top10" dxfId="24" priority="9" rank="1"/>
  </conditionalFormatting>
  <conditionalFormatting sqref="K13:K19">
    <cfRule type="top10" dxfId="23" priority="8" rank="1"/>
  </conditionalFormatting>
  <conditionalFormatting sqref="L13:L19">
    <cfRule type="top10" dxfId="22" priority="7" bottom="1" rank="1"/>
  </conditionalFormatting>
  <conditionalFormatting sqref="M13:M19">
    <cfRule type="top10" dxfId="21" priority="6" bottom="1" rank="1"/>
  </conditionalFormatting>
  <conditionalFormatting sqref="N13:N19">
    <cfRule type="top10" dxfId="20" priority="5" rank="1"/>
  </conditionalFormatting>
  <conditionalFormatting sqref="O13:O19">
    <cfRule type="top10" dxfId="19" priority="4" rank="1"/>
  </conditionalFormatting>
  <conditionalFormatting sqref="P13:P19">
    <cfRule type="top10" dxfId="18" priority="3" bottom="1" rank="1"/>
  </conditionalFormatting>
  <conditionalFormatting sqref="G2:G12">
    <cfRule type="top10" dxfId="17" priority="2" bottom="1" rank="1"/>
  </conditionalFormatting>
  <conditionalFormatting sqref="G13:G19">
    <cfRule type="top10" dxfId="16" priority="1" bottom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B518-88A5-4CD9-B232-8BE5705563B2}">
  <dimension ref="A1:Q19"/>
  <sheetViews>
    <sheetView tabSelected="1" topLeftCell="B1" zoomScale="70" zoomScaleNormal="70" workbookViewId="0">
      <selection activeCell="E25" sqref="E25"/>
    </sheetView>
  </sheetViews>
  <sheetFormatPr defaultRowHeight="17.399999999999999" x14ac:dyDescent="0.4"/>
  <cols>
    <col min="1" max="1" width="67.8984375" bestFit="1" customWidth="1"/>
    <col min="2" max="2" width="15.5" bestFit="1" customWidth="1"/>
    <col min="3" max="3" width="5.59765625" bestFit="1" customWidth="1"/>
    <col min="4" max="4" width="15.59765625" bestFit="1" customWidth="1"/>
    <col min="5" max="5" width="13.19921875" bestFit="1" customWidth="1"/>
    <col min="6" max="6" width="11.5" bestFit="1" customWidth="1"/>
    <col min="7" max="7" width="8.5" bestFit="1" customWidth="1"/>
    <col min="8" max="8" width="7" bestFit="1" customWidth="1"/>
    <col min="9" max="9" width="10.09765625" bestFit="1" customWidth="1"/>
    <col min="10" max="10" width="9.59765625" bestFit="1" customWidth="1"/>
    <col min="11" max="14" width="6.5" bestFit="1" customWidth="1"/>
    <col min="15" max="15" width="7.5" bestFit="1" customWidth="1"/>
    <col min="16" max="16" width="11.8984375" bestFit="1" customWidth="1"/>
    <col min="17" max="17" width="6.5" bestFit="1" customWidth="1"/>
  </cols>
  <sheetData>
    <row r="1" spans="1:17" x14ac:dyDescent="0.4">
      <c r="A1" s="52" t="s">
        <v>1</v>
      </c>
      <c r="B1" s="36" t="s">
        <v>27</v>
      </c>
      <c r="C1" s="3" t="s">
        <v>2</v>
      </c>
      <c r="D1" s="36" t="s">
        <v>3</v>
      </c>
      <c r="E1" s="4" t="s">
        <v>6</v>
      </c>
      <c r="F1" s="36" t="s">
        <v>4</v>
      </c>
      <c r="G1" s="4" t="s">
        <v>7</v>
      </c>
      <c r="H1" s="36" t="s">
        <v>0</v>
      </c>
      <c r="I1" s="5" t="s">
        <v>16</v>
      </c>
      <c r="J1" s="40" t="s">
        <v>15</v>
      </c>
      <c r="K1" s="6" t="s">
        <v>30</v>
      </c>
      <c r="L1" s="40" t="s">
        <v>31</v>
      </c>
      <c r="M1" s="6" t="s">
        <v>32</v>
      </c>
      <c r="N1" s="40" t="s">
        <v>33</v>
      </c>
      <c r="O1" s="7" t="s">
        <v>17</v>
      </c>
      <c r="P1" s="43" t="s">
        <v>18</v>
      </c>
      <c r="Q1" s="2"/>
    </row>
    <row r="2" spans="1:17" x14ac:dyDescent="0.4">
      <c r="A2" s="18" t="s">
        <v>5</v>
      </c>
      <c r="B2" s="33" t="str">
        <f>IF("face"=LEFT($A2,4),"face","periocular")</f>
        <v>periocular</v>
      </c>
      <c r="C2" s="19" t="str">
        <f>IF("face"=LEFT($A2,4),MID($A2, 6, 4),LEFT($A2,4))</f>
        <v>0627</v>
      </c>
      <c r="D2" s="37" t="str">
        <f>IF("face"=LEFT($A2,4),MID(A2,SEARCH("_",$A2,1)+6,SEARCH("_",$A2,6)-SEARCH("_",$A2,1)-1),MID(A2,SEARCH("_",$A2,1)+1,SEARCH("_",$A2,6)-SEARCH("_",$A2,1)-1))</f>
        <v>Adam</v>
      </c>
      <c r="E2" s="20" t="str">
        <f>IF("face"=LEFT($A2,4),MID($A2,SEARCH("_",$A2,11)+1,SEARCH(" ",$A2,1)-SEARCH("_",$A2,11)-1),MID($A2,SEARCH("_",$A2,6)+1,SEARCH(" ",$A2,1)-SEARCH("_",$A2,6)-1))</f>
        <v>1e-2</v>
      </c>
      <c r="F2" s="37" t="str">
        <f>MID($A2,SEARCH("epoch-",$A2,1)+6,SEARCH(" loss",$A2,1)-SEARCH("epoch-",$A2,1)-6)</f>
        <v>0</v>
      </c>
      <c r="G2" s="21">
        <f>ROUND(MID($A2, SEARCH("loss-",$A2,1)+5,8), 5)</f>
        <v>0.82147999999999999</v>
      </c>
      <c r="H2" s="37">
        <v>300</v>
      </c>
      <c r="I2" s="22">
        <v>1</v>
      </c>
      <c r="J2" s="41">
        <v>0.66500000000000004</v>
      </c>
      <c r="K2" s="23">
        <v>0.76112000000000002</v>
      </c>
      <c r="L2" s="41">
        <v>0.23888000000000001</v>
      </c>
      <c r="M2" s="23">
        <v>0.43080000000000002</v>
      </c>
      <c r="N2" s="41">
        <v>0.56920000000000004</v>
      </c>
      <c r="O2" s="24">
        <v>0.70931136936945305</v>
      </c>
      <c r="P2" s="41">
        <f t="shared" ref="P2:P19" si="0">AVERAGE($L2,$M2)</f>
        <v>0.33484000000000003</v>
      </c>
      <c r="Q2" s="15">
        <f>$J2+$P2</f>
        <v>0.99984000000000006</v>
      </c>
    </row>
    <row r="3" spans="1:17" x14ac:dyDescent="0.4">
      <c r="A3" s="25" t="s">
        <v>8</v>
      </c>
      <c r="B3" s="34" t="str">
        <f t="shared" ref="B3:B19" si="1">IF("face"=LEFT($A3,4),"face","periocular")</f>
        <v>periocular</v>
      </c>
      <c r="C3" s="9" t="str">
        <f t="shared" ref="C3:C19" si="2">IF("face"=LEFT($A3,4),MID($A3, 6, 4),LEFT($A3,4))</f>
        <v>0628</v>
      </c>
      <c r="D3" s="38" t="str">
        <f t="shared" ref="D3:D19" si="3">IF("face"=LEFT($A3,4),MID(A3,SEARCH("_",$A3,1)+6,SEARCH("_",$A3,6)-SEARCH("_",$A3,1)-1),MID(A3,SEARCH("_",$A3,1)+1,SEARCH("_",$A3,6)-SEARCH("_",$A3,1)-1))</f>
        <v>Adam</v>
      </c>
      <c r="E3" s="10" t="str">
        <f t="shared" ref="E3:E19" si="4">IF("face"=LEFT($A3,4),MID($A3,SEARCH("_",$A3,11)+1,SEARCH(" ",$A3,1)-SEARCH("_",$A3,11)-1),MID($A3,SEARCH("_",$A3,6)+1,SEARCH(" ",$A3,1)-SEARCH("_",$A3,6)-1))</f>
        <v>1e-3</v>
      </c>
      <c r="F3" s="38" t="str">
        <f t="shared" ref="F3:F19" si="5">MID($A3,SEARCH("epoch-",$A3,1)+6,SEARCH(" loss",$A3,1)-SEARCH("epoch-",$A3,1)-6)</f>
        <v>110</v>
      </c>
      <c r="G3" s="11">
        <f t="shared" ref="G3:G19" si="6">ROUND(MID($A3, SEARCH("loss-",$A3,1)+5,8), 5)</f>
        <v>2.3220000000000001E-2</v>
      </c>
      <c r="H3" s="38">
        <v>300</v>
      </c>
      <c r="I3" s="12">
        <v>2.04</v>
      </c>
      <c r="J3" s="1">
        <v>0.86899999999999999</v>
      </c>
      <c r="K3" s="13">
        <v>0.88363000000000003</v>
      </c>
      <c r="L3" s="1">
        <v>0.11637</v>
      </c>
      <c r="M3" s="13">
        <v>0.14512</v>
      </c>
      <c r="N3" s="1">
        <v>0.85487999999999997</v>
      </c>
      <c r="O3" s="14">
        <v>0.93417601158045904</v>
      </c>
      <c r="P3" s="1">
        <f t="shared" si="0"/>
        <v>0.130745</v>
      </c>
      <c r="Q3" s="15">
        <f t="shared" ref="Q3:Q19" si="7">$J3+$P3</f>
        <v>0.99974499999999999</v>
      </c>
    </row>
    <row r="4" spans="1:17" x14ac:dyDescent="0.4">
      <c r="A4" s="25" t="s">
        <v>9</v>
      </c>
      <c r="B4" s="34" t="str">
        <f t="shared" si="1"/>
        <v>periocular</v>
      </c>
      <c r="C4" s="9" t="str">
        <f t="shared" si="2"/>
        <v>0628</v>
      </c>
      <c r="D4" s="38" t="str">
        <f t="shared" si="3"/>
        <v>Adam</v>
      </c>
      <c r="E4" s="10" t="str">
        <f t="shared" si="4"/>
        <v>1e-4</v>
      </c>
      <c r="F4" s="38" t="str">
        <f t="shared" si="5"/>
        <v>299</v>
      </c>
      <c r="G4" s="11">
        <f t="shared" si="6"/>
        <v>1.49E-2</v>
      </c>
      <c r="H4" s="38">
        <v>300</v>
      </c>
      <c r="I4" s="12">
        <v>2.5499999999999998</v>
      </c>
      <c r="J4" s="1">
        <v>0.88400000000000001</v>
      </c>
      <c r="K4" s="13">
        <v>0.90158000000000005</v>
      </c>
      <c r="L4" s="1">
        <v>9.8419999999999994E-2</v>
      </c>
      <c r="M4" s="13">
        <v>0.13428999999999999</v>
      </c>
      <c r="N4" s="1">
        <v>0.86570999999999998</v>
      </c>
      <c r="O4" s="14">
        <v>0.93933825367127899</v>
      </c>
      <c r="P4" s="1">
        <f t="shared" si="0"/>
        <v>0.11635499999999999</v>
      </c>
      <c r="Q4" s="15">
        <f t="shared" si="7"/>
        <v>1.0003549999999999</v>
      </c>
    </row>
    <row r="5" spans="1:17" x14ac:dyDescent="0.4">
      <c r="A5" s="25" t="s">
        <v>10</v>
      </c>
      <c r="B5" s="34" t="str">
        <f t="shared" si="1"/>
        <v>periocular</v>
      </c>
      <c r="C5" s="9" t="str">
        <f t="shared" si="2"/>
        <v>0628</v>
      </c>
      <c r="D5" s="38" t="str">
        <f t="shared" si="3"/>
        <v>Adam</v>
      </c>
      <c r="E5" s="10" t="str">
        <f t="shared" si="4"/>
        <v>1e-5</v>
      </c>
      <c r="F5" s="38" t="str">
        <f t="shared" si="5"/>
        <v>200</v>
      </c>
      <c r="G5" s="11">
        <f t="shared" si="6"/>
        <v>1.1900000000000001E-2</v>
      </c>
      <c r="H5" s="38">
        <v>300</v>
      </c>
      <c r="I5" s="12">
        <v>2</v>
      </c>
      <c r="J5" s="1">
        <v>0.89500000000000002</v>
      </c>
      <c r="K5" s="13">
        <v>0.89419000000000004</v>
      </c>
      <c r="L5" s="1">
        <v>0.10581</v>
      </c>
      <c r="M5" s="13">
        <v>0.10431</v>
      </c>
      <c r="N5" s="1">
        <v>0.89568999999999999</v>
      </c>
      <c r="O5" s="14">
        <v>0.95724861107276804</v>
      </c>
      <c r="P5" s="1">
        <f t="shared" si="0"/>
        <v>0.10506</v>
      </c>
      <c r="Q5" s="15">
        <f t="shared" si="7"/>
        <v>1.0000599999999999</v>
      </c>
    </row>
    <row r="6" spans="1:17" x14ac:dyDescent="0.4">
      <c r="A6" s="25" t="s">
        <v>11</v>
      </c>
      <c r="B6" s="34" t="str">
        <f t="shared" si="1"/>
        <v>periocular</v>
      </c>
      <c r="C6" s="9" t="str">
        <f t="shared" si="2"/>
        <v>0629</v>
      </c>
      <c r="D6" s="38" t="str">
        <f t="shared" si="3"/>
        <v>RMSprop</v>
      </c>
      <c r="E6" s="10" t="str">
        <f t="shared" si="4"/>
        <v>1e-2</v>
      </c>
      <c r="F6" s="38" t="str">
        <f t="shared" si="5"/>
        <v>20</v>
      </c>
      <c r="G6" s="11">
        <f t="shared" si="6"/>
        <v>0.89331000000000005</v>
      </c>
      <c r="H6" s="38">
        <v>300</v>
      </c>
      <c r="I6" s="12">
        <v>0.97</v>
      </c>
      <c r="J6" s="1">
        <v>0.73599999999999999</v>
      </c>
      <c r="K6" s="13">
        <v>0.81079000000000001</v>
      </c>
      <c r="L6" s="1">
        <v>0.18920999999999999</v>
      </c>
      <c r="M6" s="13">
        <v>0.33737</v>
      </c>
      <c r="N6" s="1">
        <v>0.66263000000000005</v>
      </c>
      <c r="O6" s="14">
        <v>0.80108948658753398</v>
      </c>
      <c r="P6" s="1">
        <f t="shared" si="0"/>
        <v>0.26329000000000002</v>
      </c>
      <c r="Q6" s="15">
        <f t="shared" si="7"/>
        <v>0.99929000000000001</v>
      </c>
    </row>
    <row r="7" spans="1:17" x14ac:dyDescent="0.4">
      <c r="A7" s="25" t="s">
        <v>12</v>
      </c>
      <c r="B7" s="34" t="str">
        <f t="shared" si="1"/>
        <v>periocular</v>
      </c>
      <c r="C7" s="9" t="str">
        <f t="shared" si="2"/>
        <v>0629</v>
      </c>
      <c r="D7" s="38" t="str">
        <f t="shared" si="3"/>
        <v>RMSprop</v>
      </c>
      <c r="E7" s="10" t="str">
        <f t="shared" si="4"/>
        <v>1e-3</v>
      </c>
      <c r="F7" s="38" t="str">
        <f t="shared" si="5"/>
        <v>299</v>
      </c>
      <c r="G7" s="11">
        <f t="shared" si="6"/>
        <v>1.2760000000000001E-2</v>
      </c>
      <c r="H7" s="38">
        <v>300</v>
      </c>
      <c r="I7" s="12">
        <v>2.13</v>
      </c>
      <c r="J7" s="1">
        <v>0.87</v>
      </c>
      <c r="K7" s="13">
        <v>0.87146000000000001</v>
      </c>
      <c r="L7" s="1">
        <v>0.12853999999999999</v>
      </c>
      <c r="M7" s="13">
        <v>0.13120999999999999</v>
      </c>
      <c r="N7" s="1">
        <v>0.86878999999999995</v>
      </c>
      <c r="O7" s="14">
        <v>0.87681942680289304</v>
      </c>
      <c r="P7" s="1">
        <f t="shared" si="0"/>
        <v>0.12987499999999999</v>
      </c>
      <c r="Q7" s="15">
        <f t="shared" si="7"/>
        <v>0.99987499999999996</v>
      </c>
    </row>
    <row r="8" spans="1:17" x14ac:dyDescent="0.4">
      <c r="A8" s="25" t="s">
        <v>13</v>
      </c>
      <c r="B8" s="34" t="str">
        <f t="shared" si="1"/>
        <v>periocular</v>
      </c>
      <c r="C8" s="9" t="str">
        <f t="shared" si="2"/>
        <v>0629</v>
      </c>
      <c r="D8" s="38" t="str">
        <f t="shared" si="3"/>
        <v>RMSprop</v>
      </c>
      <c r="E8" s="10" t="str">
        <f t="shared" si="4"/>
        <v>1e-4</v>
      </c>
      <c r="F8" s="38" t="str">
        <f t="shared" si="5"/>
        <v>260</v>
      </c>
      <c r="G8" s="11">
        <f t="shared" si="6"/>
        <v>1.6629999999999999E-2</v>
      </c>
      <c r="H8" s="38">
        <v>300</v>
      </c>
      <c r="I8" s="12">
        <v>2.39</v>
      </c>
      <c r="J8" s="1">
        <v>0.88100000000000001</v>
      </c>
      <c r="K8" s="13">
        <v>0.89500000000000002</v>
      </c>
      <c r="L8" s="1">
        <v>0.105</v>
      </c>
      <c r="M8" s="13">
        <v>0.13261999999999999</v>
      </c>
      <c r="N8" s="1">
        <v>0.86738000000000004</v>
      </c>
      <c r="O8" s="14">
        <v>0.89915704086891401</v>
      </c>
      <c r="P8" s="1">
        <f t="shared" si="0"/>
        <v>0.11881</v>
      </c>
      <c r="Q8" s="15">
        <f t="shared" si="7"/>
        <v>0.99980999999999998</v>
      </c>
    </row>
    <row r="9" spans="1:17" x14ac:dyDescent="0.4">
      <c r="A9" s="25" t="s">
        <v>14</v>
      </c>
      <c r="B9" s="34" t="str">
        <f t="shared" si="1"/>
        <v>periocular</v>
      </c>
      <c r="C9" s="9" t="str">
        <f t="shared" si="2"/>
        <v>0629</v>
      </c>
      <c r="D9" s="38" t="str">
        <f t="shared" si="3"/>
        <v>RMSprop</v>
      </c>
      <c r="E9" s="10" t="str">
        <f t="shared" si="4"/>
        <v>1e-5</v>
      </c>
      <c r="F9" s="38" t="str">
        <f t="shared" si="5"/>
        <v>170</v>
      </c>
      <c r="G9" s="11">
        <f t="shared" si="6"/>
        <v>1.123E-2</v>
      </c>
      <c r="H9" s="38">
        <v>300</v>
      </c>
      <c r="I9" s="12">
        <v>2.02</v>
      </c>
      <c r="J9" s="1">
        <v>0.88600000000000001</v>
      </c>
      <c r="K9" s="13">
        <v>0.90139000000000002</v>
      </c>
      <c r="L9" s="1">
        <v>9.8610000000000003E-2</v>
      </c>
      <c r="M9" s="13">
        <v>0.12862000000000001</v>
      </c>
      <c r="N9" s="1">
        <v>0.87138000000000004</v>
      </c>
      <c r="O9" s="14">
        <v>0.95099592777110598</v>
      </c>
      <c r="P9" s="1">
        <f t="shared" si="0"/>
        <v>0.11361500000000001</v>
      </c>
      <c r="Q9" s="15">
        <f t="shared" si="7"/>
        <v>0.99961500000000003</v>
      </c>
    </row>
    <row r="10" spans="1:17" x14ac:dyDescent="0.4">
      <c r="A10" s="25" t="s">
        <v>19</v>
      </c>
      <c r="B10" s="34" t="str">
        <f t="shared" si="1"/>
        <v>periocular</v>
      </c>
      <c r="C10" s="9" t="str">
        <f t="shared" si="2"/>
        <v>0630</v>
      </c>
      <c r="D10" s="38" t="str">
        <f t="shared" si="3"/>
        <v>SGDmomentum</v>
      </c>
      <c r="E10" s="10" t="str">
        <f t="shared" si="4"/>
        <v>1e-3</v>
      </c>
      <c r="F10" s="38" t="str">
        <f t="shared" si="5"/>
        <v>290</v>
      </c>
      <c r="G10" s="11">
        <f t="shared" si="6"/>
        <v>6.11E-3</v>
      </c>
      <c r="H10" s="38">
        <v>300</v>
      </c>
      <c r="I10" s="12">
        <v>2.5099999999999998</v>
      </c>
      <c r="J10" s="54">
        <v>0.89300000000000002</v>
      </c>
      <c r="K10" s="13">
        <v>0.90934000000000004</v>
      </c>
      <c r="L10" s="1">
        <v>9.0660000000000004E-2</v>
      </c>
      <c r="M10" s="13">
        <v>0.12241</v>
      </c>
      <c r="N10" s="1">
        <v>0.87758999999999998</v>
      </c>
      <c r="O10" s="14">
        <v>0.955282167312554</v>
      </c>
      <c r="P10" s="1">
        <f t="shared" si="0"/>
        <v>0.106535</v>
      </c>
      <c r="Q10" s="15">
        <f t="shared" si="7"/>
        <v>0.99953500000000006</v>
      </c>
    </row>
    <row r="11" spans="1:17" x14ac:dyDescent="0.4">
      <c r="A11" s="25" t="s">
        <v>20</v>
      </c>
      <c r="B11" s="34" t="str">
        <f t="shared" si="1"/>
        <v>periocular</v>
      </c>
      <c r="C11" s="9" t="str">
        <f t="shared" si="2"/>
        <v>0630</v>
      </c>
      <c r="D11" s="38" t="str">
        <f t="shared" si="3"/>
        <v>SGDmomentum</v>
      </c>
      <c r="E11" s="10" t="str">
        <f t="shared" si="4"/>
        <v>1e-4</v>
      </c>
      <c r="F11" s="38" t="str">
        <f t="shared" si="5"/>
        <v>270</v>
      </c>
      <c r="G11" s="11">
        <f t="shared" si="6"/>
        <v>6.1500000000000001E-3</v>
      </c>
      <c r="H11" s="38">
        <v>300</v>
      </c>
      <c r="I11" s="12">
        <v>2.66</v>
      </c>
      <c r="J11" s="54">
        <v>0.88800000000000001</v>
      </c>
      <c r="K11" s="13">
        <v>0.91622999999999999</v>
      </c>
      <c r="L11" s="1">
        <v>8.3769999999999997E-2</v>
      </c>
      <c r="M11" s="13">
        <v>0.13902</v>
      </c>
      <c r="N11" s="1">
        <v>0.86097999999999997</v>
      </c>
      <c r="O11" s="14">
        <v>0.95160258171109202</v>
      </c>
      <c r="P11" s="1">
        <f t="shared" si="0"/>
        <v>0.11139499999999999</v>
      </c>
      <c r="Q11" s="15">
        <f t="shared" si="7"/>
        <v>0.99939500000000003</v>
      </c>
    </row>
    <row r="12" spans="1:17" x14ac:dyDescent="0.4">
      <c r="A12" s="26" t="s">
        <v>21</v>
      </c>
      <c r="B12" s="35" t="str">
        <f t="shared" si="1"/>
        <v>periocular</v>
      </c>
      <c r="C12" s="27" t="str">
        <f t="shared" si="2"/>
        <v>0630</v>
      </c>
      <c r="D12" s="39" t="str">
        <f t="shared" si="3"/>
        <v>SGDmomentum</v>
      </c>
      <c r="E12" s="28" t="str">
        <f t="shared" si="4"/>
        <v>1e-5</v>
      </c>
      <c r="F12" s="39" t="str">
        <f t="shared" si="5"/>
        <v>240</v>
      </c>
      <c r="G12" s="29">
        <f t="shared" si="6"/>
        <v>3.2149999999999998E-2</v>
      </c>
      <c r="H12" s="39">
        <v>300</v>
      </c>
      <c r="I12" s="30">
        <v>1.37</v>
      </c>
      <c r="J12" s="55">
        <v>0.89500000000000002</v>
      </c>
      <c r="K12" s="31">
        <v>0.89754</v>
      </c>
      <c r="L12" s="42">
        <v>0.10246</v>
      </c>
      <c r="M12" s="31">
        <v>0.10775999999999999</v>
      </c>
      <c r="N12" s="42">
        <v>0.89224000000000003</v>
      </c>
      <c r="O12" s="32">
        <v>0.95605600835323601</v>
      </c>
      <c r="P12" s="42">
        <f t="shared" si="0"/>
        <v>0.10511</v>
      </c>
      <c r="Q12" s="15">
        <f t="shared" si="7"/>
        <v>1.0001100000000001</v>
      </c>
    </row>
    <row r="13" spans="1:17" x14ac:dyDescent="0.4">
      <c r="A13" s="18" t="s">
        <v>22</v>
      </c>
      <c r="B13" s="33" t="str">
        <f t="shared" si="1"/>
        <v>face</v>
      </c>
      <c r="C13" s="19" t="str">
        <f t="shared" si="2"/>
        <v>0701</v>
      </c>
      <c r="D13" s="37" t="str">
        <f t="shared" si="3"/>
        <v>Adam</v>
      </c>
      <c r="E13" s="20" t="str">
        <f t="shared" si="4"/>
        <v>1e-3</v>
      </c>
      <c r="F13" s="37" t="str">
        <f t="shared" si="5"/>
        <v>120</v>
      </c>
      <c r="G13" s="21">
        <f t="shared" si="6"/>
        <v>1.074E-2</v>
      </c>
      <c r="H13" s="37">
        <v>300</v>
      </c>
      <c r="I13" s="22">
        <v>2.1800000000000002</v>
      </c>
      <c r="J13" s="41">
        <v>0.87</v>
      </c>
      <c r="K13" s="23">
        <v>0.89536000000000004</v>
      </c>
      <c r="L13" s="41">
        <v>0.10464</v>
      </c>
      <c r="M13" s="23">
        <v>0.155</v>
      </c>
      <c r="N13" s="41">
        <v>0.84499999999999997</v>
      </c>
      <c r="O13" s="24">
        <v>0.93359393812504299</v>
      </c>
      <c r="P13" s="41">
        <f t="shared" si="0"/>
        <v>0.12981999999999999</v>
      </c>
      <c r="Q13" s="15">
        <f t="shared" si="7"/>
        <v>0.99981999999999993</v>
      </c>
    </row>
    <row r="14" spans="1:17" x14ac:dyDescent="0.4">
      <c r="A14" s="25" t="s">
        <v>23</v>
      </c>
      <c r="B14" s="34" t="str">
        <f t="shared" si="1"/>
        <v>face</v>
      </c>
      <c r="C14" s="9" t="str">
        <f t="shared" si="2"/>
        <v>0701</v>
      </c>
      <c r="D14" s="38" t="str">
        <f t="shared" si="3"/>
        <v>Adam</v>
      </c>
      <c r="E14" s="10" t="str">
        <f t="shared" si="4"/>
        <v>1e-4</v>
      </c>
      <c r="F14" s="38" t="str">
        <f t="shared" si="5"/>
        <v>299</v>
      </c>
      <c r="G14" s="11">
        <f t="shared" si="6"/>
        <v>1.396E-2</v>
      </c>
      <c r="H14" s="38">
        <v>300</v>
      </c>
      <c r="I14" s="12">
        <v>2.5099999999999998</v>
      </c>
      <c r="J14" s="1">
        <v>0.90100000000000002</v>
      </c>
      <c r="K14" s="13">
        <v>0.90974999999999995</v>
      </c>
      <c r="L14" s="1">
        <v>9.0249999999999997E-2</v>
      </c>
      <c r="M14" s="13">
        <v>0.10725999999999999</v>
      </c>
      <c r="N14" s="1">
        <v>0.89273999999999998</v>
      </c>
      <c r="O14" s="14">
        <v>0.95660799270006802</v>
      </c>
      <c r="P14" s="1">
        <f t="shared" si="0"/>
        <v>9.8754999999999996E-2</v>
      </c>
      <c r="Q14" s="15">
        <f t="shared" si="7"/>
        <v>0.99975500000000006</v>
      </c>
    </row>
    <row r="15" spans="1:17" x14ac:dyDescent="0.4">
      <c r="A15" s="25" t="s">
        <v>24</v>
      </c>
      <c r="B15" s="34" t="str">
        <f t="shared" si="1"/>
        <v>face</v>
      </c>
      <c r="C15" s="9" t="str">
        <f t="shared" si="2"/>
        <v>0701</v>
      </c>
      <c r="D15" s="38" t="str">
        <f t="shared" si="3"/>
        <v>RMSp</v>
      </c>
      <c r="E15" s="10" t="str">
        <f t="shared" si="4"/>
        <v>1e-3</v>
      </c>
      <c r="F15" s="38" t="str">
        <f t="shared" si="5"/>
        <v>270</v>
      </c>
      <c r="G15" s="11">
        <f t="shared" si="6"/>
        <v>1.763E-2</v>
      </c>
      <c r="H15" s="38">
        <v>300</v>
      </c>
      <c r="I15" s="12">
        <v>2.4700000000000002</v>
      </c>
      <c r="J15" s="1">
        <v>0.88400000000000001</v>
      </c>
      <c r="K15" s="13">
        <v>0.88641000000000003</v>
      </c>
      <c r="L15" s="1">
        <v>0.11359</v>
      </c>
      <c r="M15" s="13">
        <v>0.11885</v>
      </c>
      <c r="N15" s="1">
        <v>0.88114999999999999</v>
      </c>
      <c r="O15" s="14">
        <v>0.94070447634559595</v>
      </c>
      <c r="P15" s="1">
        <f t="shared" si="0"/>
        <v>0.11621999999999999</v>
      </c>
      <c r="Q15" s="15">
        <f t="shared" si="7"/>
        <v>1.0002200000000001</v>
      </c>
    </row>
    <row r="16" spans="1:17" x14ac:dyDescent="0.4">
      <c r="A16" s="25" t="s">
        <v>25</v>
      </c>
      <c r="B16" s="34" t="str">
        <f t="shared" si="1"/>
        <v>face</v>
      </c>
      <c r="C16" s="9" t="str">
        <f t="shared" si="2"/>
        <v>0701</v>
      </c>
      <c r="D16" s="38" t="str">
        <f t="shared" si="3"/>
        <v>RMSp</v>
      </c>
      <c r="E16" s="10" t="str">
        <f t="shared" si="4"/>
        <v>1e-4</v>
      </c>
      <c r="F16" s="38" t="str">
        <f t="shared" si="5"/>
        <v>260</v>
      </c>
      <c r="G16" s="11">
        <f t="shared" si="6"/>
        <v>1.008E-2</v>
      </c>
      <c r="H16" s="38">
        <v>300</v>
      </c>
      <c r="I16" s="12">
        <v>2.52</v>
      </c>
      <c r="J16" s="1">
        <v>0.89900000000000002</v>
      </c>
      <c r="K16" s="13">
        <v>0.91857999999999995</v>
      </c>
      <c r="L16" s="1">
        <v>8.1420000000000006E-2</v>
      </c>
      <c r="M16" s="13">
        <v>0.12003999999999999</v>
      </c>
      <c r="N16" s="1">
        <v>0.87995999999999996</v>
      </c>
      <c r="O16" s="14">
        <v>0.95433277527793003</v>
      </c>
      <c r="P16" s="1">
        <f t="shared" si="0"/>
        <v>0.10073</v>
      </c>
      <c r="Q16" s="15">
        <f t="shared" si="7"/>
        <v>0.99973000000000001</v>
      </c>
    </row>
    <row r="17" spans="1:17" x14ac:dyDescent="0.4">
      <c r="A17" s="44" t="s">
        <v>26</v>
      </c>
      <c r="B17" s="34" t="str">
        <f t="shared" si="1"/>
        <v>face</v>
      </c>
      <c r="C17" s="34" t="str">
        <f t="shared" si="2"/>
        <v>0703</v>
      </c>
      <c r="D17" s="38" t="str">
        <f t="shared" si="3"/>
        <v>SGDm</v>
      </c>
      <c r="E17" s="38" t="str">
        <f t="shared" si="4"/>
        <v>1e-3</v>
      </c>
      <c r="F17" s="38" t="str">
        <f t="shared" si="5"/>
        <v>210</v>
      </c>
      <c r="G17" s="46">
        <f t="shared" si="6"/>
        <v>6.4599999999999996E-3</v>
      </c>
      <c r="H17" s="38">
        <v>300</v>
      </c>
      <c r="I17" s="47">
        <v>2.5099999999999998</v>
      </c>
      <c r="J17" s="54">
        <v>0.91900000000000004</v>
      </c>
      <c r="K17" s="47">
        <v>0.91800999999999999</v>
      </c>
      <c r="L17" s="1">
        <v>8.1989999999999993E-2</v>
      </c>
      <c r="M17" s="1">
        <v>8.0379999999999993E-2</v>
      </c>
      <c r="N17" s="1">
        <v>0.91961999999999999</v>
      </c>
      <c r="O17" s="48">
        <v>0.97010286934460299</v>
      </c>
      <c r="P17" s="1">
        <f t="shared" si="0"/>
        <v>8.1184999999999993E-2</v>
      </c>
      <c r="Q17" s="15">
        <f t="shared" si="7"/>
        <v>1.0001850000000001</v>
      </c>
    </row>
    <row r="18" spans="1:17" x14ac:dyDescent="0.4">
      <c r="A18" s="44" t="s">
        <v>28</v>
      </c>
      <c r="B18" s="34" t="str">
        <f t="shared" si="1"/>
        <v>face</v>
      </c>
      <c r="C18" s="34" t="str">
        <f t="shared" si="2"/>
        <v>0704</v>
      </c>
      <c r="D18" s="38" t="str">
        <f t="shared" si="3"/>
        <v>SGDm</v>
      </c>
      <c r="E18" s="38" t="str">
        <f t="shared" si="4"/>
        <v>1e-4</v>
      </c>
      <c r="F18" s="38" t="str">
        <f t="shared" si="5"/>
        <v>240</v>
      </c>
      <c r="G18" s="46">
        <f t="shared" si="6"/>
        <v>6.13E-3</v>
      </c>
      <c r="H18" s="38">
        <v>300</v>
      </c>
      <c r="I18" s="47">
        <v>2.71</v>
      </c>
      <c r="J18" s="54">
        <v>0.91300000000000003</v>
      </c>
      <c r="K18" s="1">
        <v>0.92576999999999998</v>
      </c>
      <c r="L18" s="1">
        <v>7.4230000000000004E-2</v>
      </c>
      <c r="M18" s="1">
        <v>0.10031</v>
      </c>
      <c r="N18" s="1">
        <v>0.89968999999999999</v>
      </c>
      <c r="O18" s="48">
        <v>0.96517035409936403</v>
      </c>
      <c r="P18" s="1">
        <f t="shared" si="0"/>
        <v>8.727E-2</v>
      </c>
      <c r="Q18" s="53">
        <f t="shared" si="7"/>
        <v>1.00027</v>
      </c>
    </row>
    <row r="19" spans="1:17" x14ac:dyDescent="0.4">
      <c r="A19" s="45" t="s">
        <v>29</v>
      </c>
      <c r="B19" s="35" t="str">
        <f t="shared" si="1"/>
        <v>face</v>
      </c>
      <c r="C19" s="35" t="str">
        <f t="shared" si="2"/>
        <v>0704</v>
      </c>
      <c r="D19" s="39" t="str">
        <f t="shared" si="3"/>
        <v>SGDm</v>
      </c>
      <c r="E19" s="39" t="str">
        <f t="shared" si="4"/>
        <v>1e-5</v>
      </c>
      <c r="F19" s="39" t="str">
        <f t="shared" si="5"/>
        <v>280</v>
      </c>
      <c r="G19" s="49">
        <f t="shared" si="6"/>
        <v>3.6409999999999998E-2</v>
      </c>
      <c r="H19" s="39">
        <v>300</v>
      </c>
      <c r="I19" s="50">
        <v>1.62</v>
      </c>
      <c r="J19" s="55">
        <v>0.89800000000000002</v>
      </c>
      <c r="K19" s="42">
        <v>0.90642999999999996</v>
      </c>
      <c r="L19" s="42">
        <v>9.357E-2</v>
      </c>
      <c r="M19" s="42">
        <v>0.11133</v>
      </c>
      <c r="N19" s="42">
        <v>0.88866999999999996</v>
      </c>
      <c r="O19" s="51">
        <v>0.95793711607517096</v>
      </c>
      <c r="P19" s="42">
        <f t="shared" si="0"/>
        <v>0.10245</v>
      </c>
      <c r="Q19" s="53">
        <f t="shared" si="7"/>
        <v>1.0004500000000001</v>
      </c>
    </row>
  </sheetData>
  <phoneticPr fontId="1" type="noConversion"/>
  <conditionalFormatting sqref="J2:J12">
    <cfRule type="top10" dxfId="15" priority="16" rank="1"/>
  </conditionalFormatting>
  <conditionalFormatting sqref="K2:K12">
    <cfRule type="top10" dxfId="14" priority="15" rank="1"/>
  </conditionalFormatting>
  <conditionalFormatting sqref="L2:L12">
    <cfRule type="top10" dxfId="13" priority="14" bottom="1" rank="1"/>
  </conditionalFormatting>
  <conditionalFormatting sqref="M2:M12">
    <cfRule type="top10" dxfId="12" priority="13" bottom="1" rank="1"/>
  </conditionalFormatting>
  <conditionalFormatting sqref="N2:N12">
    <cfRule type="top10" dxfId="11" priority="12" rank="1"/>
  </conditionalFormatting>
  <conditionalFormatting sqref="O2:O12">
    <cfRule type="top10" dxfId="10" priority="11" rank="1"/>
  </conditionalFormatting>
  <conditionalFormatting sqref="P2:P12">
    <cfRule type="top10" dxfId="9" priority="10" bottom="1" rank="1"/>
  </conditionalFormatting>
  <conditionalFormatting sqref="J13:J19">
    <cfRule type="top10" dxfId="8" priority="9" rank="1"/>
  </conditionalFormatting>
  <conditionalFormatting sqref="K13:K19">
    <cfRule type="top10" dxfId="7" priority="8" rank="1"/>
  </conditionalFormatting>
  <conditionalFormatting sqref="L13:L19">
    <cfRule type="top10" dxfId="6" priority="7" bottom="1" rank="1"/>
  </conditionalFormatting>
  <conditionalFormatting sqref="M13:M19">
    <cfRule type="top10" dxfId="5" priority="6" bottom="1" rank="1"/>
  </conditionalFormatting>
  <conditionalFormatting sqref="N13:N19">
    <cfRule type="top10" dxfId="4" priority="5" rank="1"/>
  </conditionalFormatting>
  <conditionalFormatting sqref="O13:O19">
    <cfRule type="top10" dxfId="3" priority="4" rank="1"/>
  </conditionalFormatting>
  <conditionalFormatting sqref="P13:P19">
    <cfRule type="top10" dxfId="2" priority="3" bottom="1" rank="1"/>
  </conditionalFormatting>
  <conditionalFormatting sqref="G2:G12">
    <cfRule type="top10" dxfId="1" priority="2" bottom="1" rank="1"/>
  </conditionalFormatting>
  <conditionalFormatting sqref="G13:G19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Result_validation</vt:lpstr>
      <vt:lpstr>Result_test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KIMA</dc:creator>
  <cp:lastModifiedBy>유지혜</cp:lastModifiedBy>
  <dcterms:created xsi:type="dcterms:W3CDTF">2020-07-03T08:34:21Z</dcterms:created>
  <dcterms:modified xsi:type="dcterms:W3CDTF">2020-07-07T15:54:35Z</dcterms:modified>
</cp:coreProperties>
</file>