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1월" sheetId="1" r:id="rId4"/>
    <sheet state="visible" name="02월" sheetId="2" r:id="rId5"/>
    <sheet state="visible" name="03월" sheetId="3" r:id="rId6"/>
    <sheet state="visible" name="04월" sheetId="4" r:id="rId7"/>
    <sheet state="visible" name="05월" sheetId="5" r:id="rId8"/>
    <sheet state="visible" name="06월" sheetId="6" r:id="rId9"/>
    <sheet state="visible" name="07월" sheetId="7" r:id="rId10"/>
    <sheet state="visible" name="08월" sheetId="8" r:id="rId11"/>
    <sheet state="visible" name="09월" sheetId="9" r:id="rId12"/>
    <sheet state="visible" name="10월" sheetId="10" r:id="rId13"/>
    <sheet state="visible" name="11월" sheetId="11" r:id="rId14"/>
    <sheet state="visible" name="12월" sheetId="12" r:id="rId15"/>
    <sheet state="hidden" name="항목" sheetId="13" r:id="rId16"/>
  </sheets>
  <definedNames>
    <definedName name="지출구분">'항목'!$N$4:$N$7</definedName>
    <definedName name="수입구분">'항목'!$M$4:$M$6</definedName>
    <definedName name="차량유지교통비">'항목'!$D$4:$D$11</definedName>
    <definedName name="의류잡화">'항목'!$F$4:$F$11</definedName>
    <definedName localSheetId="6" name="_xlcn.WorksheetConnection_가계부M4N201">'07월'!$M$4:$N$15</definedName>
    <definedName localSheetId="4" name="_xlcn.WorksheetConnection_가계부M4N201">'05월'!$M$4:$N$15</definedName>
    <definedName localSheetId="10" name="_xlcn.WorksheetConnection_가계부M4N201">'11월'!$M$4:$N$15</definedName>
    <definedName name="의료비">'항목'!$H$4:$H$11</definedName>
    <definedName localSheetId="2" name="_xlcn.WorksheetConnection_가계부M4N201">'03월'!$M$4:$N$15</definedName>
    <definedName name="통신비">'항목'!$C$4:$C$11</definedName>
    <definedName name="수입">'항목'!$B$4:$B$11</definedName>
    <definedName localSheetId="5" name="_xlcn.WorksheetConnection_가계부M4N201">'06월'!$M$4:$N$15</definedName>
    <definedName localSheetId="3" name="_xlcn.WorksheetConnection_가계부M4N201">'04월'!$M$4:$N$15</definedName>
    <definedName name="예비비">'항목'!$L$4:$L$11</definedName>
    <definedName name="문화생활비">'항목'!$K$4:$K$11</definedName>
    <definedName localSheetId="8" name="_xlcn.WorksheetConnection_가계부M4N201">'09월'!$M$4:$N$15</definedName>
    <definedName name="생활용품">'항목'!$G$4:$G$11</definedName>
    <definedName name="식비">'항목'!$E$4:$E$11</definedName>
    <definedName localSheetId="7" name="_xlcn.WorksheetConnection_가계부M4N201">'08월'!$M$4:$N$15</definedName>
    <definedName name="_xlcn.WorksheetConnection_가계부M4N201">'01월'!$M$4:$N$15</definedName>
    <definedName name="용돈">'항목'!$I$4:$I$11</definedName>
    <definedName localSheetId="9" name="_xlcn.WorksheetConnection_가계부M4N201">'10월'!$M$4:$N$15</definedName>
    <definedName localSheetId="1" name="_xlcn.WorksheetConnection_가계부M4N201">'02월'!$M$4:$N$15</definedName>
    <definedName localSheetId="11" name="_xlcn.WorksheetConnection_가계부M4N201">'12월'!$M$4:$N$15</definedName>
    <definedName name="경조교제비">'항목'!$J$4:$J$11</definedName>
  </definedNames>
  <calcPr/>
</workbook>
</file>

<file path=xl/sharedStrings.xml><?xml version="1.0" encoding="utf-8"?>
<sst xmlns="http://schemas.openxmlformats.org/spreadsheetml/2006/main" count="385" uniqueCount="104">
  <si>
    <r>
      <rPr>
        <rFont val="Malgun Gothic"/>
        <b/>
        <color rgb="FF000000"/>
        <sz val="14.0"/>
      </rPr>
      <t xml:space="preserve">사용내역서 2025년 </t>
    </r>
    <r>
      <rPr>
        <rFont val="Malgun Gothic"/>
        <b/>
        <color rgb="FF0000FF"/>
        <sz val="14.0"/>
      </rPr>
      <t>01월</t>
    </r>
  </si>
  <si>
    <t>월출금합계:</t>
  </si>
  <si>
    <t>월입금합계:</t>
  </si>
  <si>
    <t>현재총잔고:</t>
  </si>
  <si>
    <r>
      <rPr>
        <rFont val="Calibri"/>
        <color rgb="FFFF0000"/>
      </rPr>
      <t xml:space="preserve">[알림] </t>
    </r>
    <r>
      <rPr>
        <rFont val="Calibri"/>
        <color theme="1"/>
      </rPr>
      <t>화면상단의 "</t>
    </r>
    <r>
      <rPr>
        <rFont val="Calibri"/>
        <color theme="4"/>
      </rPr>
      <t>월</t>
    </r>
    <r>
      <rPr>
        <rFont val="Calibri"/>
        <color theme="1"/>
      </rPr>
      <t>"을 클릭하면 내역확인 가능!</t>
    </r>
  </si>
  <si>
    <t>날짜</t>
  </si>
  <si>
    <t>대분류</t>
  </si>
  <si>
    <t>소분류</t>
  </si>
  <si>
    <t>사용내역</t>
  </si>
  <si>
    <t>지출구분</t>
  </si>
  <si>
    <t>출금금액</t>
  </si>
  <si>
    <t>수입구분</t>
  </si>
  <si>
    <t>입금금액</t>
  </si>
  <si>
    <t>메모</t>
  </si>
  <si>
    <t>지출내역</t>
  </si>
  <si>
    <t>합계</t>
  </si>
  <si>
    <t>비율</t>
  </si>
  <si>
    <t>통신비</t>
  </si>
  <si>
    <t>전화요금</t>
  </si>
  <si>
    <t>TEST</t>
  </si>
  <si>
    <t>통장(온라인)</t>
  </si>
  <si>
    <t>(수입건)</t>
  </si>
  <si>
    <t>이월금</t>
  </si>
  <si>
    <t>식비</t>
  </si>
  <si>
    <t>외식비</t>
  </si>
  <si>
    <t>체크카드</t>
  </si>
  <si>
    <t>생활용품</t>
  </si>
  <si>
    <t>잡화</t>
  </si>
  <si>
    <t>현금</t>
  </si>
  <si>
    <t xml:space="preserve"> </t>
  </si>
  <si>
    <t>지출합계</t>
  </si>
  <si>
    <t>수입내역</t>
  </si>
  <si>
    <t>수입합계</t>
  </si>
  <si>
    <r>
      <rPr>
        <rFont val="Malgun Gothic"/>
        <b/>
        <color rgb="FF000000"/>
        <sz val="14.0"/>
      </rPr>
      <t xml:space="preserve">사용내역서 2025년 </t>
    </r>
    <r>
      <rPr>
        <rFont val="Malgun Gothic"/>
        <b/>
        <color rgb="FF0000FF"/>
        <sz val="14.0"/>
      </rPr>
      <t>02월</t>
    </r>
  </si>
  <si>
    <r>
      <rPr>
        <rFont val="Calibri"/>
        <color rgb="FFFF0000"/>
      </rPr>
      <t xml:space="preserve">[알림] </t>
    </r>
    <r>
      <rPr>
        <rFont val="Calibri"/>
        <color theme="1"/>
      </rPr>
      <t>화면상단의 "</t>
    </r>
    <r>
      <rPr>
        <rFont val="Calibri"/>
        <color theme="4"/>
      </rPr>
      <t>월</t>
    </r>
    <r>
      <rPr>
        <rFont val="Calibri"/>
        <color theme="1"/>
      </rPr>
      <t>"을 클릭하면 내역확인 가능!</t>
    </r>
  </si>
  <si>
    <t>월회비(통장)</t>
  </si>
  <si>
    <t>경조교제비</t>
  </si>
  <si>
    <t>축의금</t>
  </si>
  <si>
    <t>소모품</t>
  </si>
  <si>
    <t>인터넷</t>
  </si>
  <si>
    <r>
      <rPr>
        <rFont val="Malgun Gothic"/>
        <b/>
        <color rgb="FF000000"/>
        <sz val="14.0"/>
      </rPr>
      <t xml:space="preserve">사용내역서 2025년 </t>
    </r>
    <r>
      <rPr>
        <rFont val="Malgun Gothic"/>
        <b/>
        <color rgb="FF0000FF"/>
        <sz val="14.0"/>
      </rPr>
      <t>03월</t>
    </r>
  </si>
  <si>
    <r>
      <rPr>
        <rFont val="Calibri"/>
        <color rgb="FFFF0000"/>
      </rPr>
      <t xml:space="preserve">[알림] </t>
    </r>
    <r>
      <rPr>
        <rFont val="Calibri"/>
        <color theme="1"/>
      </rPr>
      <t>화면상단의 "</t>
    </r>
    <r>
      <rPr>
        <rFont val="Calibri"/>
        <color theme="4"/>
      </rPr>
      <t>월</t>
    </r>
    <r>
      <rPr>
        <rFont val="Calibri"/>
        <color theme="1"/>
      </rPr>
      <t>"을 클릭하면 내역확인 가능!</t>
    </r>
  </si>
  <si>
    <r>
      <rPr>
        <rFont val="Malgun Gothic"/>
        <b/>
        <color rgb="FF000000"/>
        <sz val="14.0"/>
      </rPr>
      <t xml:space="preserve">사용내역서 2025년 </t>
    </r>
    <r>
      <rPr>
        <rFont val="Malgun Gothic"/>
        <b/>
        <color rgb="FF0000FF"/>
        <sz val="14.0"/>
      </rPr>
      <t>04월</t>
    </r>
  </si>
  <si>
    <r>
      <rPr>
        <rFont val="Calibri"/>
        <color rgb="FFFF0000"/>
      </rPr>
      <t xml:space="preserve">[알림] </t>
    </r>
    <r>
      <rPr>
        <rFont val="Calibri"/>
        <color theme="1"/>
      </rPr>
      <t>화면상단의 "</t>
    </r>
    <r>
      <rPr>
        <rFont val="Calibri"/>
        <color theme="4"/>
      </rPr>
      <t>월</t>
    </r>
    <r>
      <rPr>
        <rFont val="Calibri"/>
        <color theme="1"/>
      </rPr>
      <t>"을 클릭하면 내역확인 가능!</t>
    </r>
  </si>
  <si>
    <r>
      <rPr>
        <rFont val="Malgun Gothic"/>
        <b/>
        <color rgb="FF000000"/>
        <sz val="14.0"/>
      </rPr>
      <t xml:space="preserve">사용내역서 2025년 </t>
    </r>
    <r>
      <rPr>
        <rFont val="Malgun Gothic"/>
        <b/>
        <color rgb="FF0000FF"/>
        <sz val="14.0"/>
      </rPr>
      <t>05월</t>
    </r>
  </si>
  <si>
    <r>
      <rPr>
        <rFont val="Calibri"/>
        <color rgb="FFFF0000"/>
      </rPr>
      <t xml:space="preserve">[알림] </t>
    </r>
    <r>
      <rPr>
        <rFont val="Calibri"/>
        <color theme="1"/>
      </rPr>
      <t>화면상단의 "</t>
    </r>
    <r>
      <rPr>
        <rFont val="Calibri"/>
        <color theme="4"/>
      </rPr>
      <t>월</t>
    </r>
    <r>
      <rPr>
        <rFont val="Calibri"/>
        <color theme="1"/>
      </rPr>
      <t>"을 클릭하면 내역확인 가능!</t>
    </r>
  </si>
  <si>
    <r>
      <rPr>
        <rFont val="Malgun Gothic"/>
        <b/>
        <color rgb="FF000000"/>
        <sz val="14.0"/>
      </rPr>
      <t xml:space="preserve">사용내역서 2025년 </t>
    </r>
    <r>
      <rPr>
        <rFont val="Malgun Gothic"/>
        <b/>
        <color rgb="FF0000FF"/>
        <sz val="14.0"/>
      </rPr>
      <t>06월</t>
    </r>
  </si>
  <si>
    <r>
      <rPr>
        <rFont val="Calibri"/>
        <color rgb="FFFF0000"/>
      </rPr>
      <t xml:space="preserve">[알림] </t>
    </r>
    <r>
      <rPr>
        <rFont val="Calibri"/>
        <color theme="1"/>
      </rPr>
      <t>화면상단의 "</t>
    </r>
    <r>
      <rPr>
        <rFont val="Calibri"/>
        <color theme="4"/>
      </rPr>
      <t>월</t>
    </r>
    <r>
      <rPr>
        <rFont val="Calibri"/>
        <color theme="1"/>
      </rPr>
      <t>"을 클릭하면 내역확인 가능!</t>
    </r>
  </si>
  <si>
    <r>
      <rPr>
        <rFont val="Malgun Gothic"/>
        <b/>
        <color rgb="FF000000"/>
        <sz val="14.0"/>
      </rPr>
      <t xml:space="preserve">사용내역서 2025년 </t>
    </r>
    <r>
      <rPr>
        <rFont val="Malgun Gothic"/>
        <b/>
        <color rgb="FF0000FF"/>
        <sz val="14.0"/>
      </rPr>
      <t>07월</t>
    </r>
  </si>
  <si>
    <r>
      <rPr>
        <rFont val="Calibri"/>
        <color rgb="FFFF0000"/>
      </rPr>
      <t xml:space="preserve">[알림] </t>
    </r>
    <r>
      <rPr>
        <rFont val="Calibri"/>
        <color theme="1"/>
      </rPr>
      <t>화면상단의 "</t>
    </r>
    <r>
      <rPr>
        <rFont val="Calibri"/>
        <color theme="4"/>
      </rPr>
      <t>월</t>
    </r>
    <r>
      <rPr>
        <rFont val="Calibri"/>
        <color theme="1"/>
      </rPr>
      <t>"을 클릭하면 내역확인 가능!</t>
    </r>
  </si>
  <si>
    <r>
      <rPr>
        <rFont val="Malgun Gothic"/>
        <b/>
        <color rgb="FF000000"/>
        <sz val="14.0"/>
      </rPr>
      <t xml:space="preserve">사용내역서 2025년 </t>
    </r>
    <r>
      <rPr>
        <rFont val="Malgun Gothic"/>
        <b/>
        <color rgb="FF0000FF"/>
        <sz val="14.0"/>
      </rPr>
      <t>08월</t>
    </r>
  </si>
  <si>
    <r>
      <rPr>
        <rFont val="Calibri"/>
        <color rgb="FFFF0000"/>
      </rPr>
      <t xml:space="preserve">[알림] </t>
    </r>
    <r>
      <rPr>
        <rFont val="Calibri"/>
        <color theme="1"/>
      </rPr>
      <t>화면상단의 "</t>
    </r>
    <r>
      <rPr>
        <rFont val="Calibri"/>
        <color theme="4"/>
      </rPr>
      <t>월</t>
    </r>
    <r>
      <rPr>
        <rFont val="Calibri"/>
        <color theme="1"/>
      </rPr>
      <t>"을 클릭하면 내역확인 가능!</t>
    </r>
  </si>
  <si>
    <r>
      <rPr>
        <rFont val="Malgun Gothic"/>
        <b/>
        <color rgb="FF000000"/>
        <sz val="14.0"/>
      </rPr>
      <t xml:space="preserve">사용내역서 2025년 </t>
    </r>
    <r>
      <rPr>
        <rFont val="Malgun Gothic"/>
        <b/>
        <color rgb="FF0000FF"/>
        <sz val="14.0"/>
      </rPr>
      <t>09월</t>
    </r>
  </si>
  <si>
    <r>
      <rPr>
        <rFont val="Calibri"/>
        <color rgb="FFFF0000"/>
      </rPr>
      <t xml:space="preserve">[알림] </t>
    </r>
    <r>
      <rPr>
        <rFont val="Calibri"/>
        <color theme="1"/>
      </rPr>
      <t>화면상단의 "</t>
    </r>
    <r>
      <rPr>
        <rFont val="Calibri"/>
        <color theme="4"/>
      </rPr>
      <t>월</t>
    </r>
    <r>
      <rPr>
        <rFont val="Calibri"/>
        <color theme="1"/>
      </rPr>
      <t>"을 클릭하면 내역확인 가능!</t>
    </r>
  </si>
  <si>
    <r>
      <rPr>
        <rFont val="Malgun Gothic"/>
        <b/>
        <color rgb="FF000000"/>
        <sz val="14.0"/>
      </rPr>
      <t xml:space="preserve">사용내역서 2025년 </t>
    </r>
    <r>
      <rPr>
        <rFont val="Malgun Gothic"/>
        <b/>
        <color rgb="FF0000FF"/>
        <sz val="14.0"/>
      </rPr>
      <t>10월</t>
    </r>
  </si>
  <si>
    <r>
      <rPr>
        <rFont val="Calibri"/>
        <color rgb="FFFF0000"/>
      </rPr>
      <t xml:space="preserve">[알림] </t>
    </r>
    <r>
      <rPr>
        <rFont val="Calibri"/>
        <color theme="1"/>
      </rPr>
      <t>화면상단의 "</t>
    </r>
    <r>
      <rPr>
        <rFont val="Calibri"/>
        <color theme="4"/>
      </rPr>
      <t>월</t>
    </r>
    <r>
      <rPr>
        <rFont val="Calibri"/>
        <color theme="1"/>
      </rPr>
      <t>"을 클릭하면 내역확인 가능!</t>
    </r>
  </si>
  <si>
    <r>
      <rPr>
        <rFont val="Malgun Gothic"/>
        <b/>
        <color rgb="FF000000"/>
        <sz val="14.0"/>
      </rPr>
      <t xml:space="preserve">사용내역서 2025년 </t>
    </r>
    <r>
      <rPr>
        <rFont val="Malgun Gothic"/>
        <b/>
        <color rgb="FF0000FF"/>
        <sz val="14.0"/>
      </rPr>
      <t>11월</t>
    </r>
  </si>
  <si>
    <r>
      <rPr>
        <rFont val="Calibri"/>
        <color rgb="FFFF0000"/>
      </rPr>
      <t xml:space="preserve">[알림] </t>
    </r>
    <r>
      <rPr>
        <rFont val="Calibri"/>
        <color theme="1"/>
      </rPr>
      <t>화면상단의 "</t>
    </r>
    <r>
      <rPr>
        <rFont val="Calibri"/>
        <color theme="4"/>
      </rPr>
      <t>월</t>
    </r>
    <r>
      <rPr>
        <rFont val="Calibri"/>
        <color theme="1"/>
      </rPr>
      <t>"을 클릭하면 내역확인 가능!</t>
    </r>
  </si>
  <si>
    <r>
      <rPr>
        <rFont val="Malgun Gothic"/>
        <b/>
        <color rgb="FF000000"/>
        <sz val="14.0"/>
      </rPr>
      <t xml:space="preserve">사용내역서 2025년 </t>
    </r>
    <r>
      <rPr>
        <rFont val="Malgun Gothic"/>
        <b/>
        <color rgb="FF0000FF"/>
        <sz val="14.0"/>
      </rPr>
      <t>12월</t>
    </r>
  </si>
  <si>
    <r>
      <rPr>
        <rFont val="Calibri"/>
        <color rgb="FFFF0000"/>
      </rPr>
      <t xml:space="preserve">[알림] </t>
    </r>
    <r>
      <rPr>
        <rFont val="Calibri"/>
        <color theme="1"/>
      </rPr>
      <t>화면상단의 "</t>
    </r>
    <r>
      <rPr>
        <rFont val="Calibri"/>
        <color theme="4"/>
      </rPr>
      <t>월</t>
    </r>
    <r>
      <rPr>
        <rFont val="Calibri"/>
        <color theme="1"/>
      </rPr>
      <t>"을 클릭하면 내역확인 가능!</t>
    </r>
  </si>
  <si>
    <t>수입</t>
  </si>
  <si>
    <t>지</t>
  </si>
  <si>
    <t xml:space="preserve"> 출</t>
  </si>
  <si>
    <t>차량교통비</t>
  </si>
  <si>
    <t>의류잡화</t>
  </si>
  <si>
    <t>의료비</t>
  </si>
  <si>
    <t>용돈</t>
  </si>
  <si>
    <t>문화생활비</t>
  </si>
  <si>
    <t>예비비</t>
  </si>
  <si>
    <t>월회비(현금)</t>
  </si>
  <si>
    <t>도로통행료</t>
  </si>
  <si>
    <t>회식비</t>
  </si>
  <si>
    <t>의류비</t>
  </si>
  <si>
    <t>가전</t>
  </si>
  <si>
    <t>병원비</t>
  </si>
  <si>
    <t>이름</t>
  </si>
  <si>
    <t>여행</t>
  </si>
  <si>
    <t>대출</t>
  </si>
  <si>
    <t>대중교통비</t>
  </si>
  <si>
    <t>침구류</t>
  </si>
  <si>
    <t>가구</t>
  </si>
  <si>
    <t>약국</t>
  </si>
  <si>
    <t>조의금</t>
  </si>
  <si>
    <t>숙박</t>
  </si>
  <si>
    <t>기타</t>
  </si>
  <si>
    <t>가입비</t>
  </si>
  <si>
    <t>TV</t>
  </si>
  <si>
    <t>주유비</t>
  </si>
  <si>
    <t>식료품비</t>
  </si>
  <si>
    <t>세탁비</t>
  </si>
  <si>
    <t>주방</t>
  </si>
  <si>
    <t>행사비</t>
  </si>
  <si>
    <t>관광</t>
  </si>
  <si>
    <t>주차비</t>
  </si>
  <si>
    <t>주류비</t>
  </si>
  <si>
    <t>접대비</t>
  </si>
  <si>
    <t>영화관람</t>
  </si>
  <si>
    <t>신용카드</t>
  </si>
  <si>
    <t>이자</t>
  </si>
  <si>
    <t>열차비</t>
  </si>
  <si>
    <t>렌탈비</t>
  </si>
  <si>
    <t>레저</t>
  </si>
  <si>
    <t>찬조금</t>
  </si>
  <si>
    <t>기타수입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</si>
</sst>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_ "/>
    <numFmt numFmtId="165" formatCode="#,##0_ ;[Red]\-#,##0\ "/>
    <numFmt numFmtId="166" formatCode="yyyy\.\ m\.\ d"/>
  </numFmts>
  <fonts count="12">
    <font>
      <sz val="11.0"/>
      <color rgb="FF000000"/>
      <name val="Calibri"/>
      <scheme val="minor"/>
    </font>
    <font>
      <b/>
      <sz val="14.0"/>
      <color rgb="FF000000"/>
      <name val="Malgun Gothic"/>
    </font>
    <font/>
    <font>
      <b/>
      <sz val="11.0"/>
      <color rgb="FF000000"/>
      <name val="Malgun Gothic"/>
    </font>
    <font>
      <b/>
      <sz val="11.0"/>
      <color rgb="FF0000FF"/>
      <name val="Malgun Gothic"/>
    </font>
    <font>
      <b/>
      <sz val="11.0"/>
      <color rgb="FFFF0000"/>
      <name val="Malgun Gothic"/>
    </font>
    <font>
      <color theme="1"/>
      <name val="Calibri"/>
      <scheme val="minor"/>
    </font>
    <font>
      <b/>
      <sz val="18.0"/>
      <color rgb="FF000000"/>
      <name val="Malgun Gothic"/>
    </font>
    <font>
      <sz val="11.0"/>
      <color rgb="FF000000"/>
      <name val="Malgun Gothic"/>
    </font>
    <font>
      <sz val="11.0"/>
      <color rgb="FFFFFFFF"/>
      <name val="Malgun Gothic"/>
    </font>
    <font>
      <sz val="11.0"/>
      <color theme="1"/>
      <name val="Calibri"/>
    </font>
    <font>
      <b/>
      <sz val="16.0"/>
      <color rgb="FFFFFFFF"/>
      <name val="Malgun Gothic"/>
    </font>
  </fonts>
  <fills count="10">
    <fill>
      <patternFill patternType="none"/>
    </fill>
    <fill>
      <patternFill patternType="lightGray"/>
    </fill>
    <fill>
      <patternFill patternType="solid">
        <fgColor rgb="FFCCCCFF"/>
        <bgColor rgb="FFCCCCFF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CC99FF"/>
        <bgColor rgb="FFCC99FF"/>
      </patternFill>
    </fill>
    <fill>
      <patternFill patternType="solid">
        <fgColor theme="9"/>
        <bgColor theme="9"/>
      </patternFill>
    </fill>
    <fill>
      <patternFill patternType="solid">
        <fgColor rgb="FFFFF2CC"/>
        <bgColor rgb="FFFFF2CC"/>
      </patternFill>
    </fill>
    <fill>
      <patternFill patternType="solid">
        <fgColor rgb="FFFFFFCC"/>
        <bgColor rgb="FFFFFFCC"/>
      </patternFill>
    </fill>
    <fill>
      <patternFill patternType="solid">
        <fgColor rgb="FF9900CC"/>
        <bgColor rgb="FF9900CC"/>
      </patternFill>
    </fill>
  </fills>
  <borders count="52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hair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hair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/>
      <bottom/>
    </border>
    <border>
      <left/>
      <right style="hair">
        <color rgb="FF000000"/>
      </right>
      <top/>
      <bottom/>
    </border>
    <border>
      <left style="hair">
        <color rgb="FF000000"/>
      </left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hair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/>
    </border>
    <border>
      <left style="thin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/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right style="thin">
        <color rgb="FF000000"/>
      </right>
      <top style="hair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Alignment="1" applyBorder="1" applyFont="1">
      <alignment vertical="center"/>
    </xf>
    <xf borderId="3" fillId="0" fontId="2" numFmtId="0" xfId="0" applyAlignment="1" applyBorder="1" applyFont="1">
      <alignment vertical="center"/>
    </xf>
    <xf borderId="4" fillId="3" fontId="3" numFmtId="0" xfId="0" applyAlignment="1" applyBorder="1" applyFill="1" applyFont="1">
      <alignment horizontal="center" readingOrder="0" vertical="center"/>
    </xf>
    <xf borderId="5" fillId="3" fontId="3" numFmtId="164" xfId="0" applyAlignment="1" applyBorder="1" applyFont="1" applyNumberFormat="1">
      <alignment horizontal="center" vertical="center"/>
    </xf>
    <xf borderId="6" fillId="3" fontId="3" numFmtId="0" xfId="0" applyAlignment="1" applyBorder="1" applyFont="1">
      <alignment horizontal="center" readingOrder="0" vertical="center"/>
    </xf>
    <xf borderId="7" fillId="3" fontId="3" numFmtId="164" xfId="0" applyAlignment="1" applyBorder="1" applyFont="1" applyNumberFormat="1">
      <alignment horizontal="center" vertical="center"/>
    </xf>
    <xf borderId="4" fillId="3" fontId="4" numFmtId="0" xfId="0" applyAlignment="1" applyBorder="1" applyFont="1">
      <alignment horizontal="center" readingOrder="0" vertical="center"/>
    </xf>
    <xf borderId="5" fillId="3" fontId="5" numFmtId="165" xfId="0" applyAlignment="1" applyBorder="1" applyFont="1" applyNumberFormat="1">
      <alignment vertical="center"/>
    </xf>
    <xf borderId="0" fillId="0" fontId="6" numFmtId="0" xfId="0" applyAlignment="1" applyFont="1">
      <alignment readingOrder="0" vertical="center"/>
    </xf>
    <xf borderId="8" fillId="4" fontId="7" numFmtId="0" xfId="0" applyAlignment="1" applyBorder="1" applyFill="1" applyFont="1">
      <alignment horizontal="center" vertical="center"/>
    </xf>
    <xf borderId="9" fillId="4" fontId="3" numFmtId="0" xfId="0" applyAlignment="1" applyBorder="1" applyFont="1">
      <alignment horizontal="center" vertical="center"/>
    </xf>
    <xf borderId="10" fillId="4" fontId="3" numFmtId="164" xfId="0" applyAlignment="1" applyBorder="1" applyFont="1" applyNumberFormat="1">
      <alignment horizontal="center" vertical="center"/>
    </xf>
    <xf borderId="8" fillId="4" fontId="3" numFmtId="0" xfId="0" applyAlignment="1" applyBorder="1" applyFont="1">
      <alignment horizontal="center" vertical="center"/>
    </xf>
    <xf borderId="8" fillId="4" fontId="3" numFmtId="165" xfId="0" applyAlignment="1" applyBorder="1" applyFont="1" applyNumberFormat="1">
      <alignment vertical="center"/>
    </xf>
    <xf borderId="11" fillId="5" fontId="8" numFmtId="0" xfId="0" applyAlignment="1" applyBorder="1" applyFill="1" applyFont="1">
      <alignment horizontal="center" vertical="center"/>
    </xf>
    <xf borderId="6" fillId="5" fontId="8" numFmtId="0" xfId="0" applyAlignment="1" applyBorder="1" applyFont="1">
      <alignment horizontal="center" vertical="center"/>
    </xf>
    <xf borderId="12" fillId="5" fontId="8" numFmtId="0" xfId="0" applyAlignment="1" applyBorder="1" applyFont="1">
      <alignment horizontal="center" vertical="center"/>
    </xf>
    <xf borderId="13" fillId="5" fontId="8" numFmtId="0" xfId="0" applyAlignment="1" applyBorder="1" applyFont="1">
      <alignment horizontal="center" vertical="center"/>
    </xf>
    <xf borderId="14" fillId="6" fontId="9" numFmtId="0" xfId="0" applyAlignment="1" applyBorder="1" applyFill="1" applyFont="1">
      <alignment horizontal="center" vertical="center"/>
    </xf>
    <xf borderId="13" fillId="5" fontId="8" numFmtId="0" xfId="0" applyAlignment="1" applyBorder="1" applyFont="1">
      <alignment horizontal="center" readingOrder="0" vertical="center"/>
    </xf>
    <xf borderId="15" fillId="5" fontId="8" numFmtId="0" xfId="0" applyAlignment="1" applyBorder="1" applyFont="1">
      <alignment horizontal="center" vertical="center"/>
    </xf>
    <xf borderId="16" fillId="5" fontId="8" numFmtId="49" xfId="0" applyAlignment="1" applyBorder="1" applyFont="1" applyNumberFormat="1">
      <alignment horizontal="center" vertical="center"/>
    </xf>
    <xf borderId="16" fillId="5" fontId="8" numFmtId="0" xfId="0" applyAlignment="1" applyBorder="1" applyFont="1">
      <alignment horizontal="center" vertical="center"/>
    </xf>
    <xf borderId="17" fillId="7" fontId="8" numFmtId="166" xfId="0" applyAlignment="1" applyBorder="1" applyFill="1" applyFont="1" applyNumberFormat="1">
      <alignment readingOrder="0" vertical="center"/>
    </xf>
    <xf borderId="18" fillId="7" fontId="8" numFmtId="0" xfId="0" applyAlignment="1" applyBorder="1" applyFont="1">
      <alignment horizontal="center" readingOrder="0" vertical="center"/>
    </xf>
    <xf borderId="19" fillId="7" fontId="8" numFmtId="0" xfId="0" applyAlignment="1" applyBorder="1" applyFont="1">
      <alignment horizontal="center" readingOrder="0" vertical="center"/>
    </xf>
    <xf borderId="20" fillId="7" fontId="8" numFmtId="49" xfId="0" applyAlignment="1" applyBorder="1" applyFont="1" applyNumberFormat="1">
      <alignment horizontal="center" readingOrder="0" vertical="center"/>
    </xf>
    <xf borderId="21" fillId="3" fontId="8" numFmtId="0" xfId="0" applyAlignment="1" applyBorder="1" applyFont="1">
      <alignment horizontal="center" readingOrder="0" vertical="center"/>
    </xf>
    <xf borderId="20" fillId="3" fontId="8" numFmtId="164" xfId="0" applyAlignment="1" applyBorder="1" applyFont="1" applyNumberFormat="1">
      <alignment readingOrder="0" vertical="center"/>
    </xf>
    <xf borderId="21" fillId="7" fontId="8" numFmtId="0" xfId="0" applyAlignment="1" applyBorder="1" applyFont="1">
      <alignment horizontal="center" readingOrder="0" vertical="center"/>
    </xf>
    <xf borderId="20" fillId="7" fontId="8" numFmtId="164" xfId="0" applyAlignment="1" applyBorder="1" applyFont="1" applyNumberFormat="1">
      <alignment readingOrder="0" vertical="center"/>
    </xf>
    <xf borderId="22" fillId="8" fontId="8" numFmtId="49" xfId="0" applyAlignment="1" applyBorder="1" applyFill="1" applyFont="1" applyNumberFormat="1">
      <alignment horizontal="center" readingOrder="0" vertical="center"/>
    </xf>
    <xf borderId="23" fillId="0" fontId="2" numFmtId="0" xfId="0" applyAlignment="1" applyBorder="1" applyFont="1">
      <alignment vertical="center"/>
    </xf>
    <xf borderId="17" fillId="8" fontId="8" numFmtId="49" xfId="0" applyAlignment="1" applyBorder="1" applyFont="1" applyNumberFormat="1">
      <alignment horizontal="center" vertical="center"/>
    </xf>
    <xf borderId="17" fillId="8" fontId="8" numFmtId="165" xfId="0" applyAlignment="1" applyBorder="1" applyFont="1" applyNumberFormat="1">
      <alignment vertical="center"/>
    </xf>
    <xf borderId="17" fillId="8" fontId="8" numFmtId="9" xfId="0" applyAlignment="1" applyBorder="1" applyFont="1" applyNumberFormat="1">
      <alignment horizontal="right" vertical="center"/>
    </xf>
    <xf borderId="21" fillId="7" fontId="8" numFmtId="0" xfId="0" applyAlignment="1" applyBorder="1" applyFont="1">
      <alignment horizontal="center" vertical="center"/>
    </xf>
    <xf borderId="20" fillId="7" fontId="8" numFmtId="164" xfId="0" applyAlignment="1" applyBorder="1" applyFont="1" applyNumberFormat="1">
      <alignment vertical="center"/>
    </xf>
    <xf borderId="0" fillId="0" fontId="10" numFmtId="0" xfId="0" applyAlignment="1" applyFont="1">
      <alignment vertical="center"/>
    </xf>
    <xf borderId="24" fillId="8" fontId="8" numFmtId="49" xfId="0" applyAlignment="1" applyBorder="1" applyFont="1" applyNumberFormat="1">
      <alignment horizontal="center" vertical="center"/>
    </xf>
    <xf borderId="24" fillId="8" fontId="8" numFmtId="165" xfId="0" applyAlignment="1" applyBorder="1" applyFont="1" applyNumberFormat="1">
      <alignment vertical="center"/>
    </xf>
    <xf borderId="25" fillId="8" fontId="8" numFmtId="9" xfId="0" applyAlignment="1" applyBorder="1" applyFont="1" applyNumberFormat="1">
      <alignment horizontal="right" vertical="center"/>
    </xf>
    <xf borderId="16" fillId="2" fontId="8" numFmtId="49" xfId="0" applyAlignment="1" applyBorder="1" applyFont="1" applyNumberFormat="1">
      <alignment horizontal="center" vertical="center"/>
    </xf>
    <xf borderId="16" fillId="2" fontId="8" numFmtId="165" xfId="0" applyAlignment="1" applyBorder="1" applyFont="1" applyNumberFormat="1">
      <alignment vertical="center"/>
    </xf>
    <xf borderId="16" fillId="2" fontId="8" numFmtId="9" xfId="0" applyAlignment="1" applyBorder="1" applyFont="1" applyNumberFormat="1">
      <alignment horizontal="right" vertical="center"/>
    </xf>
    <xf borderId="17" fillId="7" fontId="8" numFmtId="166" xfId="0" applyAlignment="1" applyBorder="1" applyFont="1" applyNumberFormat="1">
      <alignment vertical="center"/>
    </xf>
    <xf borderId="19" fillId="7" fontId="8" numFmtId="0" xfId="0" applyAlignment="1" applyBorder="1" applyFont="1">
      <alignment horizontal="center" vertical="center"/>
    </xf>
    <xf borderId="21" fillId="3" fontId="8" numFmtId="0" xfId="0" applyAlignment="1" applyBorder="1" applyFont="1">
      <alignment horizontal="center" vertical="center"/>
    </xf>
    <xf borderId="20" fillId="3" fontId="8" numFmtId="164" xfId="0" applyAlignment="1" applyBorder="1" applyFont="1" applyNumberFormat="1">
      <alignment vertical="center"/>
    </xf>
    <xf borderId="26" fillId="5" fontId="8" numFmtId="49" xfId="0" applyAlignment="1" applyBorder="1" applyFont="1" applyNumberFormat="1">
      <alignment horizontal="center" vertical="center"/>
    </xf>
    <xf borderId="26" fillId="5" fontId="8" numFmtId="0" xfId="0" applyAlignment="1" applyBorder="1" applyFont="1">
      <alignment horizontal="center" vertical="center"/>
    </xf>
    <xf borderId="27" fillId="0" fontId="2" numFmtId="0" xfId="0" applyAlignment="1" applyBorder="1" applyFont="1">
      <alignment vertical="center"/>
    </xf>
    <xf borderId="18" fillId="7" fontId="8" numFmtId="0" xfId="0" applyAlignment="1" applyBorder="1" applyFont="1">
      <alignment horizontal="center" vertical="center"/>
    </xf>
    <xf borderId="28" fillId="8" fontId="8" numFmtId="49" xfId="0" applyAlignment="1" applyBorder="1" applyFont="1" applyNumberFormat="1">
      <alignment horizontal="center" readingOrder="0" vertical="center"/>
    </xf>
    <xf borderId="28" fillId="8" fontId="8" numFmtId="165" xfId="0" applyAlignment="1" applyBorder="1" applyFont="1" applyNumberFormat="1">
      <alignment vertical="center"/>
    </xf>
    <xf borderId="29" fillId="8" fontId="8" numFmtId="9" xfId="0" applyAlignment="1" applyBorder="1" applyFont="1" applyNumberFormat="1">
      <alignment horizontal="right" vertical="center"/>
    </xf>
    <xf borderId="30" fillId="8" fontId="8" numFmtId="49" xfId="0" applyAlignment="1" applyBorder="1" applyFont="1" applyNumberFormat="1">
      <alignment horizontal="center" readingOrder="0" vertical="center"/>
    </xf>
    <xf borderId="30" fillId="8" fontId="8" numFmtId="165" xfId="0" applyAlignment="1" applyBorder="1" applyFont="1" applyNumberFormat="1">
      <alignment readingOrder="0" vertical="center"/>
    </xf>
    <xf borderId="30" fillId="8" fontId="8" numFmtId="9" xfId="0" applyAlignment="1" applyBorder="1" applyFont="1" applyNumberFormat="1">
      <alignment horizontal="right" vertical="center"/>
    </xf>
    <xf borderId="17" fillId="8" fontId="8" numFmtId="49" xfId="0" applyAlignment="1" applyBorder="1" applyFont="1" applyNumberFormat="1">
      <alignment horizontal="center" readingOrder="0" vertical="center"/>
    </xf>
    <xf borderId="17" fillId="8" fontId="8" numFmtId="165" xfId="0" applyAlignment="1" applyBorder="1" applyFont="1" applyNumberFormat="1">
      <alignment readingOrder="0" vertical="center"/>
    </xf>
    <xf borderId="31" fillId="8" fontId="8" numFmtId="9" xfId="0" applyAlignment="1" applyBorder="1" applyFont="1" applyNumberFormat="1">
      <alignment horizontal="right" vertical="center"/>
    </xf>
    <xf borderId="32" fillId="7" fontId="8" numFmtId="166" xfId="0" applyAlignment="1" applyBorder="1" applyFont="1" applyNumberFormat="1">
      <alignment vertical="center"/>
    </xf>
    <xf borderId="33" fillId="7" fontId="8" numFmtId="0" xfId="0" applyAlignment="1" applyBorder="1" applyFont="1">
      <alignment horizontal="center" vertical="center"/>
    </xf>
    <xf borderId="34" fillId="7" fontId="8" numFmtId="0" xfId="0" applyAlignment="1" applyBorder="1" applyFont="1">
      <alignment horizontal="center" vertical="center"/>
    </xf>
    <xf borderId="35" fillId="3" fontId="8" numFmtId="0" xfId="0" applyAlignment="1" applyBorder="1" applyFont="1">
      <alignment horizontal="center" vertical="center"/>
    </xf>
    <xf borderId="36" fillId="3" fontId="8" numFmtId="164" xfId="0" applyAlignment="1" applyBorder="1" applyFont="1" applyNumberFormat="1">
      <alignment vertical="center"/>
    </xf>
    <xf borderId="35" fillId="7" fontId="8" numFmtId="0" xfId="0" applyAlignment="1" applyBorder="1" applyFont="1">
      <alignment horizontal="center" vertical="center"/>
    </xf>
    <xf borderId="36" fillId="7" fontId="8" numFmtId="164" xfId="0" applyAlignment="1" applyBorder="1" applyFont="1" applyNumberFormat="1">
      <alignment vertical="center"/>
    </xf>
    <xf borderId="20" fillId="7" fontId="8" numFmtId="49" xfId="0" applyAlignment="1" applyBorder="1" applyFont="1" applyNumberFormat="1">
      <alignment horizontal="left" readingOrder="0" vertical="center"/>
    </xf>
    <xf borderId="22" fillId="8" fontId="8" numFmtId="49" xfId="0" applyAlignment="1" applyBorder="1" applyFont="1" applyNumberFormat="1">
      <alignment horizontal="left" vertical="center"/>
    </xf>
    <xf borderId="20" fillId="7" fontId="8" numFmtId="49" xfId="0" applyAlignment="1" applyBorder="1" applyFont="1" applyNumberFormat="1">
      <alignment horizontal="left" vertical="center"/>
    </xf>
    <xf borderId="36" fillId="7" fontId="8" numFmtId="49" xfId="0" applyAlignment="1" applyBorder="1" applyFont="1" applyNumberFormat="1">
      <alignment horizontal="left" vertical="center"/>
    </xf>
    <xf borderId="37" fillId="8" fontId="8" numFmtId="49" xfId="0" applyAlignment="1" applyBorder="1" applyFont="1" applyNumberFormat="1">
      <alignment horizontal="left" vertical="center"/>
    </xf>
    <xf borderId="38" fillId="0" fontId="2" numFmtId="0" xfId="0" applyAlignment="1" applyBorder="1" applyFont="1">
      <alignment vertical="center"/>
    </xf>
    <xf borderId="22" fillId="8" fontId="8" numFmtId="49" xfId="0" applyAlignment="1" applyBorder="1" applyFont="1" applyNumberFormat="1">
      <alignment horizontal="left" readingOrder="0" vertical="center"/>
    </xf>
    <xf borderId="16" fillId="9" fontId="11" numFmtId="49" xfId="0" applyAlignment="1" applyBorder="1" applyFill="1" applyFont="1" applyNumberFormat="1">
      <alignment horizontal="center" shrinkToFit="1" vertical="center" wrapText="0"/>
    </xf>
    <xf borderId="39" fillId="9" fontId="11" numFmtId="49" xfId="0" applyAlignment="1" applyBorder="1" applyFont="1" applyNumberFormat="1">
      <alignment shrinkToFit="1" vertical="center" wrapText="0"/>
    </xf>
    <xf borderId="39" fillId="9" fontId="11" numFmtId="49" xfId="0" applyAlignment="1" applyBorder="1" applyFont="1" applyNumberFormat="1">
      <alignment readingOrder="0" shrinkToFit="1" vertical="center" wrapText="0"/>
    </xf>
    <xf borderId="40" fillId="9" fontId="11" numFmtId="49" xfId="0" applyAlignment="1" applyBorder="1" applyFont="1" applyNumberFormat="1">
      <alignment shrinkToFit="1" vertical="center" wrapText="0"/>
    </xf>
    <xf borderId="16" fillId="2" fontId="8" numFmtId="49" xfId="0" applyAlignment="1" applyBorder="1" applyFont="1" applyNumberFormat="1">
      <alignment horizontal="center" readingOrder="0" shrinkToFit="1" vertical="center" wrapText="0"/>
    </xf>
    <xf borderId="41" fillId="2" fontId="8" numFmtId="49" xfId="0" applyAlignment="1" applyBorder="1" applyFont="1" applyNumberFormat="1">
      <alignment horizontal="center" shrinkToFit="1" vertical="center" wrapText="0"/>
    </xf>
    <xf borderId="41" fillId="2" fontId="8" numFmtId="49" xfId="0" applyAlignment="1" applyBorder="1" applyFont="1" applyNumberFormat="1">
      <alignment horizontal="center" readingOrder="0" shrinkToFit="1" vertical="center" wrapText="0"/>
    </xf>
    <xf borderId="42" fillId="2" fontId="8" numFmtId="49" xfId="0" applyAlignment="1" applyBorder="1" applyFont="1" applyNumberFormat="1">
      <alignment horizontal="center" shrinkToFit="1" vertical="center" wrapText="0"/>
    </xf>
    <xf borderId="43" fillId="2" fontId="8" numFmtId="49" xfId="0" applyAlignment="1" applyBorder="1" applyFont="1" applyNumberFormat="1">
      <alignment horizontal="center" shrinkToFit="1" vertical="center" wrapText="0"/>
    </xf>
    <xf borderId="29" fillId="8" fontId="8" numFmtId="49" xfId="0" applyAlignment="1" applyBorder="1" applyFont="1" applyNumberFormat="1">
      <alignment horizontal="center" readingOrder="0" shrinkToFit="1" vertical="center" wrapText="0"/>
    </xf>
    <xf borderId="44" fillId="8" fontId="8" numFmtId="49" xfId="0" applyAlignment="1" applyBorder="1" applyFont="1" applyNumberFormat="1">
      <alignment horizontal="center" shrinkToFit="1" vertical="center" wrapText="0"/>
    </xf>
    <xf borderId="44" fillId="8" fontId="8" numFmtId="49" xfId="0" applyAlignment="1" applyBorder="1" applyFont="1" applyNumberFormat="1">
      <alignment horizontal="center" readingOrder="0" shrinkToFit="1" vertical="center" wrapText="0"/>
    </xf>
    <xf borderId="19" fillId="8" fontId="8" numFmtId="49" xfId="0" applyAlignment="1" applyBorder="1" applyFont="1" applyNumberFormat="1">
      <alignment horizontal="center" readingOrder="0" shrinkToFit="1" vertical="center" wrapText="0"/>
    </xf>
    <xf borderId="45" fillId="8" fontId="8" numFmtId="49" xfId="0" applyAlignment="1" applyBorder="1" applyFont="1" applyNumberFormat="1">
      <alignment horizontal="center" readingOrder="0" shrinkToFit="1" vertical="center" wrapText="0"/>
    </xf>
    <xf borderId="46" fillId="8" fontId="8" numFmtId="49" xfId="0" applyAlignment="1" applyBorder="1" applyFont="1" applyNumberFormat="1">
      <alignment horizontal="center" shrinkToFit="1" vertical="center" wrapText="0"/>
    </xf>
    <xf borderId="19" fillId="8" fontId="8" numFmtId="49" xfId="0" applyAlignment="1" applyBorder="1" applyFont="1" applyNumberFormat="1">
      <alignment horizontal="center" shrinkToFit="1" vertical="center" wrapText="0"/>
    </xf>
    <xf borderId="20" fillId="8" fontId="8" numFmtId="49" xfId="0" applyAlignment="1" applyBorder="1" applyFont="1" applyNumberFormat="1">
      <alignment horizontal="center" readingOrder="0" shrinkToFit="1" vertical="center" wrapText="0"/>
    </xf>
    <xf borderId="17" fillId="8" fontId="8" numFmtId="49" xfId="0" applyAlignment="1" applyBorder="1" applyFont="1" applyNumberFormat="1">
      <alignment horizontal="center" shrinkToFit="1" vertical="center" wrapText="0"/>
    </xf>
    <xf borderId="20" fillId="8" fontId="8" numFmtId="49" xfId="0" applyAlignment="1" applyBorder="1" applyFont="1" applyNumberFormat="1">
      <alignment horizontal="center" shrinkToFit="1" vertical="center" wrapText="0"/>
    </xf>
    <xf borderId="47" fillId="8" fontId="8" numFmtId="49" xfId="0" applyAlignment="1" applyBorder="1" applyFont="1" applyNumberFormat="1">
      <alignment horizontal="center" shrinkToFit="1" vertical="center" wrapText="0"/>
    </xf>
    <xf borderId="17" fillId="8" fontId="8" numFmtId="49" xfId="0" applyAlignment="1" applyBorder="1" applyFont="1" applyNumberFormat="1">
      <alignment horizontal="center" readingOrder="0" shrinkToFit="1" vertical="center" wrapText="0"/>
    </xf>
    <xf borderId="32" fillId="8" fontId="8" numFmtId="49" xfId="0" applyAlignment="1" applyBorder="1" applyFont="1" applyNumberFormat="1">
      <alignment horizontal="center" shrinkToFit="1" vertical="center" wrapText="0"/>
    </xf>
    <xf borderId="48" fillId="8" fontId="8" numFmtId="49" xfId="0" applyAlignment="1" applyBorder="1" applyFont="1" applyNumberFormat="1">
      <alignment horizontal="center" readingOrder="0" shrinkToFit="1" vertical="center" wrapText="0"/>
    </xf>
    <xf borderId="49" fillId="8" fontId="8" numFmtId="49" xfId="0" applyAlignment="1" applyBorder="1" applyFont="1" applyNumberFormat="1">
      <alignment horizontal="center" shrinkToFit="1" vertical="center" wrapText="0"/>
    </xf>
    <xf borderId="50" fillId="8" fontId="8" numFmtId="49" xfId="0" applyAlignment="1" applyBorder="1" applyFont="1" applyNumberFormat="1">
      <alignment horizontal="center" shrinkToFit="1" vertical="center" wrapText="0"/>
    </xf>
    <xf borderId="51" fillId="8" fontId="8" numFmtId="49" xfId="0" applyAlignment="1" applyBorder="1" applyFont="1" applyNumberFormat="1">
      <alignment horizontal="center" shrinkToFit="1" vertical="center" wrapText="0"/>
    </xf>
    <xf borderId="34" fillId="8" fontId="8" numFmtId="49" xfId="0" applyAlignment="1" applyBorder="1" applyFont="1" applyNumberFormat="1">
      <alignment horizontal="center" shrinkToFit="1" vertical="center" wrapText="0"/>
    </xf>
    <xf borderId="36" fillId="8" fontId="8" numFmtId="49" xfId="0" applyAlignment="1" applyBorder="1" applyFont="1" applyNumberFormat="1">
      <alignment horizontal="center" shrinkToFit="1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'01월'!$M$5:$M$15</c:f>
            </c:strRef>
          </c:cat>
          <c:val>
            <c:numRef>
              <c:f>'01월'!$N$5:$N$15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'01월'!$M$5:$M$15</c:f>
            </c:strRef>
          </c:cat>
          <c:val>
            <c:numRef>
              <c:f>'01월'!$O$5:$O$15</c:f>
              <c:numCache/>
            </c:numRef>
          </c:val>
        </c:ser>
        <c:axId val="987697461"/>
        <c:axId val="827196457"/>
      </c:bar3DChart>
      <c:catAx>
        <c:axId val="9876974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FF0000"/>
                    </a:solidFill>
                    <a:latin typeface="+mn-lt"/>
                  </a:defRPr>
                </a:pPr>
                <a:r>
                  <a:rPr b="1" sz="2000">
                    <a:solidFill>
                      <a:srgbClr val="FF0000"/>
                    </a:solidFill>
                    <a:latin typeface="+mn-lt"/>
                  </a:rPr>
                  <a:t>지출내역</a:t>
                </a:r>
              </a:p>
            </c:rich>
          </c:tx>
          <c:layout>
            <c:manualLayout>
              <c:xMode val="edge"/>
              <c:yMode val="edge"/>
              <c:x val="0.08340364583333332"/>
              <c:y val="0.8656960582153939"/>
            </c:manualLayout>
          </c:layout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7196457"/>
      </c:catAx>
      <c:valAx>
        <c:axId val="8271964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7697461"/>
      </c:valAx>
    </c:plotArea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'05월'!$M$19:$M$26</c:f>
            </c:strRef>
          </c:cat>
          <c:val>
            <c:numRef>
              <c:f>'05월'!$N$19:$N$26</c:f>
              <c:numCache/>
            </c:numRef>
          </c:val>
        </c:ser>
        <c:ser>
          <c:idx val="1"/>
          <c:order val="1"/>
          <c:cat>
            <c:strRef>
              <c:f>'05월'!$M$19:$M$26</c:f>
            </c:strRef>
          </c:cat>
          <c:val>
            <c:numRef>
              <c:f>'05월'!$O$19:$O$26</c:f>
              <c:numCache/>
            </c:numRef>
          </c:val>
        </c:ser>
        <c:axId val="985432923"/>
        <c:axId val="153628862"/>
      </c:bar3DChart>
      <c:catAx>
        <c:axId val="9854329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0000FF"/>
                    </a:solidFill>
                    <a:latin typeface="+mn-lt"/>
                  </a:defRPr>
                </a:pPr>
                <a:r>
                  <a:rPr b="1" sz="2000">
                    <a:solidFill>
                      <a:srgbClr val="0000FF"/>
                    </a:solidFill>
                    <a:latin typeface="+mn-lt"/>
                  </a:rPr>
                  <a:t>수입내역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628862"/>
      </c:catAx>
      <c:valAx>
        <c:axId val="1536288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5432923"/>
      </c:valAx>
    </c:plotArea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'06월'!$M$5:$M$15</c:f>
            </c:strRef>
          </c:cat>
          <c:val>
            <c:numRef>
              <c:f>'06월'!$N$5:$N$15</c:f>
              <c:numCache/>
            </c:numRef>
          </c:val>
        </c:ser>
        <c:ser>
          <c:idx val="1"/>
          <c:order val="1"/>
          <c:cat>
            <c:strRef>
              <c:f>'06월'!$M$5:$M$15</c:f>
            </c:strRef>
          </c:cat>
          <c:val>
            <c:numRef>
              <c:f>'06월'!$O$5:$O$15</c:f>
              <c:numCache/>
            </c:numRef>
          </c:val>
        </c:ser>
        <c:axId val="192521251"/>
        <c:axId val="392435018"/>
      </c:bar3DChart>
      <c:catAx>
        <c:axId val="1925212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FF0000"/>
                    </a:solidFill>
                    <a:latin typeface="+mn-lt"/>
                  </a:defRPr>
                </a:pPr>
                <a:r>
                  <a:rPr b="1" sz="2000">
                    <a:solidFill>
                      <a:srgbClr val="FF0000"/>
                    </a:solidFill>
                    <a:latin typeface="+mn-lt"/>
                  </a:rPr>
                  <a:t>지출내역</a:t>
                </a:r>
              </a:p>
            </c:rich>
          </c:tx>
          <c:layout>
            <c:manualLayout>
              <c:xMode val="edge"/>
              <c:yMode val="edge"/>
              <c:x val="0.08340364583333332"/>
              <c:y val="0.8656960582153939"/>
            </c:manualLayout>
          </c:layout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2435018"/>
      </c:catAx>
      <c:valAx>
        <c:axId val="3924350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521251"/>
      </c:valAx>
    </c:plotArea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'06월'!$M$19:$M$26</c:f>
            </c:strRef>
          </c:cat>
          <c:val>
            <c:numRef>
              <c:f>'06월'!$N$19:$N$26</c:f>
              <c:numCache/>
            </c:numRef>
          </c:val>
        </c:ser>
        <c:ser>
          <c:idx val="1"/>
          <c:order val="1"/>
          <c:cat>
            <c:strRef>
              <c:f>'06월'!$M$19:$M$26</c:f>
            </c:strRef>
          </c:cat>
          <c:val>
            <c:numRef>
              <c:f>'06월'!$O$19:$O$26</c:f>
              <c:numCache/>
            </c:numRef>
          </c:val>
        </c:ser>
        <c:axId val="1980315502"/>
        <c:axId val="299444768"/>
      </c:bar3DChart>
      <c:catAx>
        <c:axId val="19803155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0000FF"/>
                    </a:solidFill>
                    <a:latin typeface="+mn-lt"/>
                  </a:defRPr>
                </a:pPr>
                <a:r>
                  <a:rPr b="1" sz="2000">
                    <a:solidFill>
                      <a:srgbClr val="0000FF"/>
                    </a:solidFill>
                    <a:latin typeface="+mn-lt"/>
                  </a:rPr>
                  <a:t>수입내역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9444768"/>
      </c:catAx>
      <c:valAx>
        <c:axId val="2994447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0315502"/>
      </c:valAx>
    </c:plotArea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'07월'!$M$5:$M$15</c:f>
            </c:strRef>
          </c:cat>
          <c:val>
            <c:numRef>
              <c:f>'07월'!$N$5:$N$15</c:f>
              <c:numCache/>
            </c:numRef>
          </c:val>
        </c:ser>
        <c:ser>
          <c:idx val="1"/>
          <c:order val="1"/>
          <c:cat>
            <c:strRef>
              <c:f>'07월'!$M$5:$M$15</c:f>
            </c:strRef>
          </c:cat>
          <c:val>
            <c:numRef>
              <c:f>'07월'!$O$5:$O$15</c:f>
              <c:numCache/>
            </c:numRef>
          </c:val>
        </c:ser>
        <c:axId val="2129132349"/>
        <c:axId val="1543196788"/>
      </c:bar3DChart>
      <c:catAx>
        <c:axId val="21291323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FF0000"/>
                    </a:solidFill>
                    <a:latin typeface="+mn-lt"/>
                  </a:defRPr>
                </a:pPr>
                <a:r>
                  <a:rPr b="1" sz="2000">
                    <a:solidFill>
                      <a:srgbClr val="FF0000"/>
                    </a:solidFill>
                    <a:latin typeface="+mn-lt"/>
                  </a:rPr>
                  <a:t>지출내역</a:t>
                </a:r>
              </a:p>
            </c:rich>
          </c:tx>
          <c:layout>
            <c:manualLayout>
              <c:xMode val="edge"/>
              <c:yMode val="edge"/>
              <c:x val="0.08340364583333332"/>
              <c:y val="0.8656960582153939"/>
            </c:manualLayout>
          </c:layout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3196788"/>
      </c:catAx>
      <c:valAx>
        <c:axId val="15431967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9132349"/>
      </c:valAx>
    </c:plotArea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'07월'!$M$19:$M$26</c:f>
            </c:strRef>
          </c:cat>
          <c:val>
            <c:numRef>
              <c:f>'07월'!$N$19:$N$26</c:f>
              <c:numCache/>
            </c:numRef>
          </c:val>
        </c:ser>
        <c:ser>
          <c:idx val="1"/>
          <c:order val="1"/>
          <c:cat>
            <c:strRef>
              <c:f>'07월'!$M$19:$M$26</c:f>
            </c:strRef>
          </c:cat>
          <c:val>
            <c:numRef>
              <c:f>'07월'!$O$19:$O$26</c:f>
              <c:numCache/>
            </c:numRef>
          </c:val>
        </c:ser>
        <c:axId val="1878546055"/>
        <c:axId val="32210371"/>
      </c:bar3DChart>
      <c:catAx>
        <c:axId val="1878546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0000FF"/>
                    </a:solidFill>
                    <a:latin typeface="+mn-lt"/>
                  </a:defRPr>
                </a:pPr>
                <a:r>
                  <a:rPr b="1" sz="2000">
                    <a:solidFill>
                      <a:srgbClr val="0000FF"/>
                    </a:solidFill>
                    <a:latin typeface="+mn-lt"/>
                  </a:rPr>
                  <a:t>수입내역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210371"/>
      </c:catAx>
      <c:valAx>
        <c:axId val="322103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8546055"/>
      </c:valAx>
    </c:plotArea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'08월'!$M$5:$M$15</c:f>
            </c:strRef>
          </c:cat>
          <c:val>
            <c:numRef>
              <c:f>'08월'!$N$5:$N$15</c:f>
              <c:numCache/>
            </c:numRef>
          </c:val>
        </c:ser>
        <c:ser>
          <c:idx val="1"/>
          <c:order val="1"/>
          <c:cat>
            <c:strRef>
              <c:f>'08월'!$M$5:$M$15</c:f>
            </c:strRef>
          </c:cat>
          <c:val>
            <c:numRef>
              <c:f>'08월'!$O$5:$O$15</c:f>
              <c:numCache/>
            </c:numRef>
          </c:val>
        </c:ser>
        <c:axId val="2053791407"/>
        <c:axId val="712578397"/>
      </c:bar3DChart>
      <c:catAx>
        <c:axId val="2053791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FF0000"/>
                    </a:solidFill>
                    <a:latin typeface="+mn-lt"/>
                  </a:defRPr>
                </a:pPr>
                <a:r>
                  <a:rPr b="1" sz="2000">
                    <a:solidFill>
                      <a:srgbClr val="FF0000"/>
                    </a:solidFill>
                    <a:latin typeface="+mn-lt"/>
                  </a:rPr>
                  <a:t>지출내역</a:t>
                </a:r>
              </a:p>
            </c:rich>
          </c:tx>
          <c:layout>
            <c:manualLayout>
              <c:xMode val="edge"/>
              <c:yMode val="edge"/>
              <c:x val="0.08340364583333332"/>
              <c:y val="0.8656960582153939"/>
            </c:manualLayout>
          </c:layout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2578397"/>
      </c:catAx>
      <c:valAx>
        <c:axId val="7125783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3791407"/>
      </c:valAx>
    </c:plotArea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'08월'!$M$19:$M$26</c:f>
            </c:strRef>
          </c:cat>
          <c:val>
            <c:numRef>
              <c:f>'08월'!$N$19:$N$26</c:f>
              <c:numCache/>
            </c:numRef>
          </c:val>
        </c:ser>
        <c:ser>
          <c:idx val="1"/>
          <c:order val="1"/>
          <c:cat>
            <c:strRef>
              <c:f>'08월'!$M$19:$M$26</c:f>
            </c:strRef>
          </c:cat>
          <c:val>
            <c:numRef>
              <c:f>'08월'!$O$19:$O$26</c:f>
              <c:numCache/>
            </c:numRef>
          </c:val>
        </c:ser>
        <c:axId val="1701870274"/>
        <c:axId val="784194972"/>
      </c:bar3DChart>
      <c:catAx>
        <c:axId val="17018702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0000FF"/>
                    </a:solidFill>
                    <a:latin typeface="+mn-lt"/>
                  </a:defRPr>
                </a:pPr>
                <a:r>
                  <a:rPr b="1" sz="2000">
                    <a:solidFill>
                      <a:srgbClr val="0000FF"/>
                    </a:solidFill>
                    <a:latin typeface="+mn-lt"/>
                  </a:rPr>
                  <a:t>수입내역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4194972"/>
      </c:catAx>
      <c:valAx>
        <c:axId val="7841949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1870274"/>
      </c:valAx>
    </c:plotArea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'09월'!$M$5:$M$15</c:f>
            </c:strRef>
          </c:cat>
          <c:val>
            <c:numRef>
              <c:f>'09월'!$N$5:$N$15</c:f>
              <c:numCache/>
            </c:numRef>
          </c:val>
        </c:ser>
        <c:ser>
          <c:idx val="1"/>
          <c:order val="1"/>
          <c:cat>
            <c:strRef>
              <c:f>'09월'!$M$5:$M$15</c:f>
            </c:strRef>
          </c:cat>
          <c:val>
            <c:numRef>
              <c:f>'09월'!$O$5:$O$15</c:f>
              <c:numCache/>
            </c:numRef>
          </c:val>
        </c:ser>
        <c:axId val="982487894"/>
        <c:axId val="1781887770"/>
      </c:bar3DChart>
      <c:catAx>
        <c:axId val="9824878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FF0000"/>
                    </a:solidFill>
                    <a:latin typeface="+mn-lt"/>
                  </a:defRPr>
                </a:pPr>
                <a:r>
                  <a:rPr b="1" sz="2000">
                    <a:solidFill>
                      <a:srgbClr val="FF0000"/>
                    </a:solidFill>
                    <a:latin typeface="+mn-lt"/>
                  </a:rPr>
                  <a:t>지출내역</a:t>
                </a:r>
              </a:p>
            </c:rich>
          </c:tx>
          <c:layout>
            <c:manualLayout>
              <c:xMode val="edge"/>
              <c:yMode val="edge"/>
              <c:x val="0.08340364583333332"/>
              <c:y val="0.8656960582153939"/>
            </c:manualLayout>
          </c:layout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1887770"/>
      </c:catAx>
      <c:valAx>
        <c:axId val="17818877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2487894"/>
      </c:valAx>
    </c:plotArea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'09월'!$M$19:$M$26</c:f>
            </c:strRef>
          </c:cat>
          <c:val>
            <c:numRef>
              <c:f>'09월'!$N$19:$N$26</c:f>
              <c:numCache/>
            </c:numRef>
          </c:val>
        </c:ser>
        <c:ser>
          <c:idx val="1"/>
          <c:order val="1"/>
          <c:cat>
            <c:strRef>
              <c:f>'09월'!$M$19:$M$26</c:f>
            </c:strRef>
          </c:cat>
          <c:val>
            <c:numRef>
              <c:f>'09월'!$O$19:$O$26</c:f>
              <c:numCache/>
            </c:numRef>
          </c:val>
        </c:ser>
        <c:axId val="437501902"/>
        <c:axId val="1296192925"/>
      </c:bar3DChart>
      <c:catAx>
        <c:axId val="4375019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0000FF"/>
                    </a:solidFill>
                    <a:latin typeface="+mn-lt"/>
                  </a:defRPr>
                </a:pPr>
                <a:r>
                  <a:rPr b="1" sz="2000">
                    <a:solidFill>
                      <a:srgbClr val="0000FF"/>
                    </a:solidFill>
                    <a:latin typeface="+mn-lt"/>
                  </a:rPr>
                  <a:t>수입내역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6192925"/>
      </c:catAx>
      <c:valAx>
        <c:axId val="12961929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7501902"/>
      </c:valAx>
    </c:plotArea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'10월'!$M$5:$M$15</c:f>
            </c:strRef>
          </c:cat>
          <c:val>
            <c:numRef>
              <c:f>'10월'!$N$5:$N$15</c:f>
              <c:numCache/>
            </c:numRef>
          </c:val>
        </c:ser>
        <c:ser>
          <c:idx val="1"/>
          <c:order val="1"/>
          <c:cat>
            <c:strRef>
              <c:f>'10월'!$M$5:$M$15</c:f>
            </c:strRef>
          </c:cat>
          <c:val>
            <c:numRef>
              <c:f>'10월'!$O$5:$O$15</c:f>
              <c:numCache/>
            </c:numRef>
          </c:val>
        </c:ser>
        <c:axId val="553617227"/>
        <c:axId val="1510064513"/>
      </c:bar3DChart>
      <c:catAx>
        <c:axId val="5536172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FF0000"/>
                    </a:solidFill>
                    <a:latin typeface="+mn-lt"/>
                  </a:defRPr>
                </a:pPr>
                <a:r>
                  <a:rPr b="1" sz="2000">
                    <a:solidFill>
                      <a:srgbClr val="FF0000"/>
                    </a:solidFill>
                    <a:latin typeface="+mn-lt"/>
                  </a:rPr>
                  <a:t>지출내역</a:t>
                </a:r>
              </a:p>
            </c:rich>
          </c:tx>
          <c:layout>
            <c:manualLayout>
              <c:xMode val="edge"/>
              <c:yMode val="edge"/>
              <c:x val="0.08340364583333332"/>
              <c:y val="0.8656960582153939"/>
            </c:manualLayout>
          </c:layout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0064513"/>
      </c:catAx>
      <c:valAx>
        <c:axId val="15100645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3617227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'01월'!$M$19:$M$26</c:f>
            </c:strRef>
          </c:cat>
          <c:val>
            <c:numRef>
              <c:f>'01월'!$N$19:$N$26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'01월'!$M$19:$M$26</c:f>
            </c:strRef>
          </c:cat>
          <c:val>
            <c:numRef>
              <c:f>'01월'!$O$19:$O$26</c:f>
              <c:numCache/>
            </c:numRef>
          </c:val>
        </c:ser>
        <c:axId val="1372592106"/>
        <c:axId val="892766578"/>
      </c:bar3DChart>
      <c:catAx>
        <c:axId val="13725921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0000FF"/>
                    </a:solidFill>
                    <a:latin typeface="+mn-lt"/>
                  </a:defRPr>
                </a:pPr>
                <a:r>
                  <a:rPr b="1" sz="2000">
                    <a:solidFill>
                      <a:srgbClr val="0000FF"/>
                    </a:solidFill>
                    <a:latin typeface="+mn-lt"/>
                  </a:rPr>
                  <a:t>수입내역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2766578"/>
      </c:catAx>
      <c:valAx>
        <c:axId val="8927665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2592106"/>
      </c:valAx>
    </c:plotArea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'10월'!$M$19:$M$26</c:f>
            </c:strRef>
          </c:cat>
          <c:val>
            <c:numRef>
              <c:f>'10월'!$N$19:$N$26</c:f>
              <c:numCache/>
            </c:numRef>
          </c:val>
        </c:ser>
        <c:ser>
          <c:idx val="1"/>
          <c:order val="1"/>
          <c:cat>
            <c:strRef>
              <c:f>'10월'!$M$19:$M$26</c:f>
            </c:strRef>
          </c:cat>
          <c:val>
            <c:numRef>
              <c:f>'10월'!$O$19:$O$26</c:f>
              <c:numCache/>
            </c:numRef>
          </c:val>
        </c:ser>
        <c:axId val="1981290733"/>
        <c:axId val="1292923114"/>
      </c:bar3DChart>
      <c:catAx>
        <c:axId val="19812907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0000FF"/>
                    </a:solidFill>
                    <a:latin typeface="+mn-lt"/>
                  </a:defRPr>
                </a:pPr>
                <a:r>
                  <a:rPr b="1" sz="2000">
                    <a:solidFill>
                      <a:srgbClr val="0000FF"/>
                    </a:solidFill>
                    <a:latin typeface="+mn-lt"/>
                  </a:rPr>
                  <a:t>수입내역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2923114"/>
      </c:catAx>
      <c:valAx>
        <c:axId val="12929231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1290733"/>
      </c:valAx>
    </c:plotArea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'11월'!$M$5:$M$15</c:f>
            </c:strRef>
          </c:cat>
          <c:val>
            <c:numRef>
              <c:f>'11월'!$N$5:$N$15</c:f>
              <c:numCache/>
            </c:numRef>
          </c:val>
        </c:ser>
        <c:ser>
          <c:idx val="1"/>
          <c:order val="1"/>
          <c:cat>
            <c:strRef>
              <c:f>'11월'!$M$5:$M$15</c:f>
            </c:strRef>
          </c:cat>
          <c:val>
            <c:numRef>
              <c:f>'11월'!$O$5:$O$15</c:f>
              <c:numCache/>
            </c:numRef>
          </c:val>
        </c:ser>
        <c:axId val="1420159423"/>
        <c:axId val="1644880780"/>
      </c:bar3DChart>
      <c:catAx>
        <c:axId val="14201594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FF0000"/>
                    </a:solidFill>
                    <a:latin typeface="+mn-lt"/>
                  </a:defRPr>
                </a:pPr>
                <a:r>
                  <a:rPr b="1" sz="2000">
                    <a:solidFill>
                      <a:srgbClr val="FF0000"/>
                    </a:solidFill>
                    <a:latin typeface="+mn-lt"/>
                  </a:rPr>
                  <a:t>지출내역</a:t>
                </a:r>
              </a:p>
            </c:rich>
          </c:tx>
          <c:layout>
            <c:manualLayout>
              <c:xMode val="edge"/>
              <c:yMode val="edge"/>
              <c:x val="0.08340364583333332"/>
              <c:y val="0.8656960582153939"/>
            </c:manualLayout>
          </c:layout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4880780"/>
      </c:catAx>
      <c:valAx>
        <c:axId val="16448807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0159423"/>
      </c:valAx>
    </c:plotArea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'11월'!$M$19:$M$26</c:f>
            </c:strRef>
          </c:cat>
          <c:val>
            <c:numRef>
              <c:f>'11월'!$N$19:$N$26</c:f>
              <c:numCache/>
            </c:numRef>
          </c:val>
        </c:ser>
        <c:ser>
          <c:idx val="1"/>
          <c:order val="1"/>
          <c:cat>
            <c:strRef>
              <c:f>'11월'!$M$19:$M$26</c:f>
            </c:strRef>
          </c:cat>
          <c:val>
            <c:numRef>
              <c:f>'11월'!$O$19:$O$26</c:f>
              <c:numCache/>
            </c:numRef>
          </c:val>
        </c:ser>
        <c:axId val="1930420588"/>
        <c:axId val="1482683296"/>
      </c:bar3DChart>
      <c:catAx>
        <c:axId val="19304205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0000FF"/>
                    </a:solidFill>
                    <a:latin typeface="+mn-lt"/>
                  </a:defRPr>
                </a:pPr>
                <a:r>
                  <a:rPr b="1" sz="2000">
                    <a:solidFill>
                      <a:srgbClr val="0000FF"/>
                    </a:solidFill>
                    <a:latin typeface="+mn-lt"/>
                  </a:rPr>
                  <a:t>수입내역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2683296"/>
      </c:catAx>
      <c:valAx>
        <c:axId val="14826832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0420588"/>
      </c:valAx>
    </c:plotArea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'12월'!$M$5:$M$15</c:f>
            </c:strRef>
          </c:cat>
          <c:val>
            <c:numRef>
              <c:f>'12월'!$N$5:$N$15</c:f>
              <c:numCache/>
            </c:numRef>
          </c:val>
        </c:ser>
        <c:ser>
          <c:idx val="1"/>
          <c:order val="1"/>
          <c:cat>
            <c:strRef>
              <c:f>'12월'!$M$5:$M$15</c:f>
            </c:strRef>
          </c:cat>
          <c:val>
            <c:numRef>
              <c:f>'12월'!$O$5:$O$15</c:f>
              <c:numCache/>
            </c:numRef>
          </c:val>
        </c:ser>
        <c:axId val="1237216259"/>
        <c:axId val="1588778275"/>
      </c:bar3DChart>
      <c:catAx>
        <c:axId val="12372162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FF0000"/>
                    </a:solidFill>
                    <a:latin typeface="+mn-lt"/>
                  </a:defRPr>
                </a:pPr>
                <a:r>
                  <a:rPr b="1" sz="2000">
                    <a:solidFill>
                      <a:srgbClr val="FF0000"/>
                    </a:solidFill>
                    <a:latin typeface="+mn-lt"/>
                  </a:rPr>
                  <a:t>지출내역</a:t>
                </a:r>
              </a:p>
            </c:rich>
          </c:tx>
          <c:layout>
            <c:manualLayout>
              <c:xMode val="edge"/>
              <c:yMode val="edge"/>
              <c:x val="0.08340364583333332"/>
              <c:y val="0.8656960582153939"/>
            </c:manualLayout>
          </c:layout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8778275"/>
      </c:catAx>
      <c:valAx>
        <c:axId val="15887782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7216259"/>
      </c:valAx>
    </c:plotArea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'12월'!$M$19:$M$26</c:f>
            </c:strRef>
          </c:cat>
          <c:val>
            <c:numRef>
              <c:f>'12월'!$N$19:$N$26</c:f>
              <c:numCache/>
            </c:numRef>
          </c:val>
        </c:ser>
        <c:ser>
          <c:idx val="1"/>
          <c:order val="1"/>
          <c:cat>
            <c:strRef>
              <c:f>'12월'!$M$19:$M$26</c:f>
            </c:strRef>
          </c:cat>
          <c:val>
            <c:numRef>
              <c:f>'12월'!$O$19:$O$26</c:f>
              <c:numCache/>
            </c:numRef>
          </c:val>
        </c:ser>
        <c:axId val="309861623"/>
        <c:axId val="1958087636"/>
      </c:bar3DChart>
      <c:catAx>
        <c:axId val="3098616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0000FF"/>
                    </a:solidFill>
                    <a:latin typeface="+mn-lt"/>
                  </a:defRPr>
                </a:pPr>
                <a:r>
                  <a:rPr b="1" sz="2000">
                    <a:solidFill>
                      <a:srgbClr val="0000FF"/>
                    </a:solidFill>
                    <a:latin typeface="+mn-lt"/>
                  </a:rPr>
                  <a:t>수입내역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8087636"/>
      </c:catAx>
      <c:valAx>
        <c:axId val="19580876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9861623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'02월'!$M$5:$M$15</c:f>
            </c:strRef>
          </c:cat>
          <c:val>
            <c:numRef>
              <c:f>'02월'!$N$5:$N$15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'02월'!$M$5:$M$15</c:f>
            </c:strRef>
          </c:cat>
          <c:val>
            <c:numRef>
              <c:f>'02월'!$O$5:$O$15</c:f>
              <c:numCache/>
            </c:numRef>
          </c:val>
        </c:ser>
        <c:axId val="1427556789"/>
        <c:axId val="348765822"/>
      </c:bar3DChart>
      <c:catAx>
        <c:axId val="14275567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FF0000"/>
                    </a:solidFill>
                    <a:latin typeface="+mn-lt"/>
                  </a:defRPr>
                </a:pPr>
                <a:r>
                  <a:rPr b="1" sz="2000">
                    <a:solidFill>
                      <a:srgbClr val="FF0000"/>
                    </a:solidFill>
                    <a:latin typeface="+mn-lt"/>
                  </a:rPr>
                  <a:t>지출내역</a:t>
                </a:r>
              </a:p>
            </c:rich>
          </c:tx>
          <c:layout>
            <c:manualLayout>
              <c:xMode val="edge"/>
              <c:yMode val="edge"/>
              <c:x val="0.08340364583333332"/>
              <c:y val="0.8656960582153939"/>
            </c:manualLayout>
          </c:layout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8765822"/>
      </c:catAx>
      <c:valAx>
        <c:axId val="3487658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7556789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'02월'!$M$19:$M$26</c:f>
            </c:strRef>
          </c:cat>
          <c:val>
            <c:numRef>
              <c:f>'02월'!$N$19:$N$26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'02월'!$M$19:$M$26</c:f>
            </c:strRef>
          </c:cat>
          <c:val>
            <c:numRef>
              <c:f>'02월'!$O$19:$O$26</c:f>
              <c:numCache/>
            </c:numRef>
          </c:val>
        </c:ser>
        <c:axId val="917122210"/>
        <c:axId val="1200084588"/>
      </c:bar3DChart>
      <c:catAx>
        <c:axId val="9171222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0000FF"/>
                    </a:solidFill>
                    <a:latin typeface="+mn-lt"/>
                  </a:defRPr>
                </a:pPr>
                <a:r>
                  <a:rPr b="1" sz="2000">
                    <a:solidFill>
                      <a:srgbClr val="0000FF"/>
                    </a:solidFill>
                    <a:latin typeface="+mn-lt"/>
                  </a:rPr>
                  <a:t>수입내역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0084588"/>
      </c:catAx>
      <c:valAx>
        <c:axId val="12000845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7122210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'03월'!$M$5:$M$15</c:f>
            </c:strRef>
          </c:cat>
          <c:val>
            <c:numRef>
              <c:f>'03월'!$N$5:$N$15</c:f>
              <c:numCache/>
            </c:numRef>
          </c:val>
        </c:ser>
        <c:ser>
          <c:idx val="1"/>
          <c:order val="1"/>
          <c:cat>
            <c:strRef>
              <c:f>'03월'!$M$5:$M$15</c:f>
            </c:strRef>
          </c:cat>
          <c:val>
            <c:numRef>
              <c:f>'03월'!$O$5:$O$15</c:f>
              <c:numCache/>
            </c:numRef>
          </c:val>
        </c:ser>
        <c:axId val="584490052"/>
        <c:axId val="1766755141"/>
      </c:bar3DChart>
      <c:catAx>
        <c:axId val="5844900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FF0000"/>
                    </a:solidFill>
                    <a:latin typeface="+mn-lt"/>
                  </a:defRPr>
                </a:pPr>
                <a:r>
                  <a:rPr b="1" sz="2000">
                    <a:solidFill>
                      <a:srgbClr val="FF0000"/>
                    </a:solidFill>
                    <a:latin typeface="+mn-lt"/>
                  </a:rPr>
                  <a:t>지출내역</a:t>
                </a:r>
              </a:p>
            </c:rich>
          </c:tx>
          <c:layout>
            <c:manualLayout>
              <c:xMode val="edge"/>
              <c:yMode val="edge"/>
              <c:x val="0.08340364583333332"/>
              <c:y val="0.8656960582153939"/>
            </c:manualLayout>
          </c:layout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6755141"/>
      </c:catAx>
      <c:valAx>
        <c:axId val="17667551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4490052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'03월'!$M$19:$M$26</c:f>
            </c:strRef>
          </c:cat>
          <c:val>
            <c:numRef>
              <c:f>'03월'!$N$19:$N$26</c:f>
              <c:numCache/>
            </c:numRef>
          </c:val>
        </c:ser>
        <c:ser>
          <c:idx val="1"/>
          <c:order val="1"/>
          <c:cat>
            <c:strRef>
              <c:f>'03월'!$M$19:$M$26</c:f>
            </c:strRef>
          </c:cat>
          <c:val>
            <c:numRef>
              <c:f>'03월'!$O$19:$O$26</c:f>
              <c:numCache/>
            </c:numRef>
          </c:val>
        </c:ser>
        <c:axId val="1831122939"/>
        <c:axId val="267180384"/>
      </c:bar3DChart>
      <c:catAx>
        <c:axId val="18311229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0000FF"/>
                    </a:solidFill>
                    <a:latin typeface="+mn-lt"/>
                  </a:defRPr>
                </a:pPr>
                <a:r>
                  <a:rPr b="1" sz="2000">
                    <a:solidFill>
                      <a:srgbClr val="0000FF"/>
                    </a:solidFill>
                    <a:latin typeface="+mn-lt"/>
                  </a:rPr>
                  <a:t>수입내역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7180384"/>
      </c:catAx>
      <c:valAx>
        <c:axId val="2671803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1122939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'04월'!$M$5:$M$15</c:f>
            </c:strRef>
          </c:cat>
          <c:val>
            <c:numRef>
              <c:f>'04월'!$N$5:$N$15</c:f>
              <c:numCache/>
            </c:numRef>
          </c:val>
        </c:ser>
        <c:ser>
          <c:idx val="1"/>
          <c:order val="1"/>
          <c:cat>
            <c:strRef>
              <c:f>'04월'!$M$5:$M$15</c:f>
            </c:strRef>
          </c:cat>
          <c:val>
            <c:numRef>
              <c:f>'04월'!$O$5:$O$15</c:f>
              <c:numCache/>
            </c:numRef>
          </c:val>
        </c:ser>
        <c:axId val="149701807"/>
        <c:axId val="327355362"/>
      </c:bar3DChart>
      <c:catAx>
        <c:axId val="1497018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FF0000"/>
                    </a:solidFill>
                    <a:latin typeface="+mn-lt"/>
                  </a:defRPr>
                </a:pPr>
                <a:r>
                  <a:rPr b="1" sz="2000">
                    <a:solidFill>
                      <a:srgbClr val="FF0000"/>
                    </a:solidFill>
                    <a:latin typeface="+mn-lt"/>
                  </a:rPr>
                  <a:t>지출내역</a:t>
                </a:r>
              </a:p>
            </c:rich>
          </c:tx>
          <c:layout>
            <c:manualLayout>
              <c:xMode val="edge"/>
              <c:yMode val="edge"/>
              <c:x val="0.08340364583333332"/>
              <c:y val="0.8656960582153939"/>
            </c:manualLayout>
          </c:layout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7355362"/>
      </c:catAx>
      <c:valAx>
        <c:axId val="3273553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701807"/>
      </c:valAx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'04월'!$M$19:$M$26</c:f>
            </c:strRef>
          </c:cat>
          <c:val>
            <c:numRef>
              <c:f>'04월'!$N$19:$N$26</c:f>
              <c:numCache/>
            </c:numRef>
          </c:val>
        </c:ser>
        <c:ser>
          <c:idx val="1"/>
          <c:order val="1"/>
          <c:cat>
            <c:strRef>
              <c:f>'04월'!$M$19:$M$26</c:f>
            </c:strRef>
          </c:cat>
          <c:val>
            <c:numRef>
              <c:f>'04월'!$O$19:$O$26</c:f>
              <c:numCache/>
            </c:numRef>
          </c:val>
        </c:ser>
        <c:axId val="703837342"/>
        <c:axId val="232383188"/>
      </c:bar3DChart>
      <c:catAx>
        <c:axId val="7038373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0000FF"/>
                    </a:solidFill>
                    <a:latin typeface="+mn-lt"/>
                  </a:defRPr>
                </a:pPr>
                <a:r>
                  <a:rPr b="1" sz="2000">
                    <a:solidFill>
                      <a:srgbClr val="0000FF"/>
                    </a:solidFill>
                    <a:latin typeface="+mn-lt"/>
                  </a:rPr>
                  <a:t>수입내역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2383188"/>
      </c:catAx>
      <c:valAx>
        <c:axId val="2323831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3837342"/>
      </c:valAx>
    </c:plotArea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'05월'!$M$5:$M$15</c:f>
            </c:strRef>
          </c:cat>
          <c:val>
            <c:numRef>
              <c:f>'05월'!$N$5:$N$15</c:f>
              <c:numCache/>
            </c:numRef>
          </c:val>
        </c:ser>
        <c:ser>
          <c:idx val="1"/>
          <c:order val="1"/>
          <c:cat>
            <c:strRef>
              <c:f>'05월'!$M$5:$M$15</c:f>
            </c:strRef>
          </c:cat>
          <c:val>
            <c:numRef>
              <c:f>'05월'!$O$5:$O$15</c:f>
              <c:numCache/>
            </c:numRef>
          </c:val>
        </c:ser>
        <c:axId val="393348839"/>
        <c:axId val="1901480474"/>
      </c:bar3DChart>
      <c:catAx>
        <c:axId val="3933488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FF0000"/>
                    </a:solidFill>
                    <a:latin typeface="+mn-lt"/>
                  </a:defRPr>
                </a:pPr>
                <a:r>
                  <a:rPr b="1" sz="2000">
                    <a:solidFill>
                      <a:srgbClr val="FF0000"/>
                    </a:solidFill>
                    <a:latin typeface="+mn-lt"/>
                  </a:rPr>
                  <a:t>지출내역</a:t>
                </a:r>
              </a:p>
            </c:rich>
          </c:tx>
          <c:layout>
            <c:manualLayout>
              <c:xMode val="edge"/>
              <c:yMode val="edge"/>
              <c:x val="0.08340364583333332"/>
              <c:y val="0.8656960582153939"/>
            </c:manualLayout>
          </c:layout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1480474"/>
      </c:catAx>
      <c:valAx>
        <c:axId val="19014804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3348839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1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image" Target="../media/image1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image" Target="../media/image1.png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image" Target="../media/image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image" Target="../media/image1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266700</xdr:colOff>
      <xdr:row>3</xdr:row>
      <xdr:rowOff>0</xdr:rowOff>
    </xdr:from>
    <xdr:ext cx="4505325" cy="3162300"/>
    <xdr:graphicFrame>
      <xdr:nvGraphicFramePr>
        <xdr:cNvPr id="1" name="Chart 1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266700</xdr:colOff>
      <xdr:row>16</xdr:row>
      <xdr:rowOff>0</xdr:rowOff>
    </xdr:from>
    <xdr:ext cx="4505325" cy="2743200"/>
    <xdr:graphicFrame>
      <xdr:nvGraphicFramePr>
        <xdr:cNvPr id="2" name="Chart 2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95250</xdr:colOff>
      <xdr:row>38</xdr:row>
      <xdr:rowOff>247650</xdr:rowOff>
    </xdr:from>
    <xdr:ext cx="8220075" cy="2514600"/>
    <xdr:pic>
      <xdr:nvPicPr>
        <xdr:cNvPr id="0" name="image1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266700</xdr:colOff>
      <xdr:row>3</xdr:row>
      <xdr:rowOff>0</xdr:rowOff>
    </xdr:from>
    <xdr:ext cx="4552950" cy="3162300"/>
    <xdr:graphicFrame>
      <xdr:nvGraphicFramePr>
        <xdr:cNvPr id="19" name="Chart 19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266700</xdr:colOff>
      <xdr:row>16</xdr:row>
      <xdr:rowOff>0</xdr:rowOff>
    </xdr:from>
    <xdr:ext cx="4552950" cy="2686050"/>
    <xdr:graphicFrame>
      <xdr:nvGraphicFramePr>
        <xdr:cNvPr id="20" name="Chart 20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85725</xdr:colOff>
      <xdr:row>38</xdr:row>
      <xdr:rowOff>247650</xdr:rowOff>
    </xdr:from>
    <xdr:ext cx="8020050" cy="2447925"/>
    <xdr:pic>
      <xdr:nvPicPr>
        <xdr:cNvPr id="0" name="image1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266700</xdr:colOff>
      <xdr:row>3</xdr:row>
      <xdr:rowOff>0</xdr:rowOff>
    </xdr:from>
    <xdr:ext cx="4495800" cy="3162300"/>
    <xdr:graphicFrame>
      <xdr:nvGraphicFramePr>
        <xdr:cNvPr id="21" name="Chart 21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266700</xdr:colOff>
      <xdr:row>16</xdr:row>
      <xdr:rowOff>0</xdr:rowOff>
    </xdr:from>
    <xdr:ext cx="4495800" cy="2714625"/>
    <xdr:graphicFrame>
      <xdr:nvGraphicFramePr>
        <xdr:cNvPr id="22" name="Chart 22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95250</xdr:colOff>
      <xdr:row>38</xdr:row>
      <xdr:rowOff>228600</xdr:rowOff>
    </xdr:from>
    <xdr:ext cx="8020050" cy="2447925"/>
    <xdr:pic>
      <xdr:nvPicPr>
        <xdr:cNvPr id="0" name="image1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266700</xdr:colOff>
      <xdr:row>3</xdr:row>
      <xdr:rowOff>0</xdr:rowOff>
    </xdr:from>
    <xdr:ext cx="4524375" cy="3162300"/>
    <xdr:graphicFrame>
      <xdr:nvGraphicFramePr>
        <xdr:cNvPr id="23" name="Chart 23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266700</xdr:colOff>
      <xdr:row>16</xdr:row>
      <xdr:rowOff>0</xdr:rowOff>
    </xdr:from>
    <xdr:ext cx="4524375" cy="2714625"/>
    <xdr:graphicFrame>
      <xdr:nvGraphicFramePr>
        <xdr:cNvPr id="24" name="Chart 24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85725</xdr:colOff>
      <xdr:row>38</xdr:row>
      <xdr:rowOff>247650</xdr:rowOff>
    </xdr:from>
    <xdr:ext cx="8020050" cy="2447925"/>
    <xdr:pic>
      <xdr:nvPicPr>
        <xdr:cNvPr id="0" name="image1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266700</xdr:colOff>
      <xdr:row>3</xdr:row>
      <xdr:rowOff>0</xdr:rowOff>
    </xdr:from>
    <xdr:ext cx="4543425" cy="3162300"/>
    <xdr:graphicFrame>
      <xdr:nvGraphicFramePr>
        <xdr:cNvPr id="3" name="Chart 3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266700</xdr:colOff>
      <xdr:row>16</xdr:row>
      <xdr:rowOff>0</xdr:rowOff>
    </xdr:from>
    <xdr:ext cx="4543425" cy="2733675"/>
    <xdr:graphicFrame>
      <xdr:nvGraphicFramePr>
        <xdr:cNvPr id="4" name="Chart 4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85725</xdr:colOff>
      <xdr:row>38</xdr:row>
      <xdr:rowOff>238125</xdr:rowOff>
    </xdr:from>
    <xdr:ext cx="8020050" cy="2447925"/>
    <xdr:pic>
      <xdr:nvPicPr>
        <xdr:cNvPr id="0" name="image1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266700</xdr:colOff>
      <xdr:row>3</xdr:row>
      <xdr:rowOff>0</xdr:rowOff>
    </xdr:from>
    <xdr:ext cx="4524375" cy="3162300"/>
    <xdr:graphicFrame>
      <xdr:nvGraphicFramePr>
        <xdr:cNvPr id="5" name="Chart 5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266700</xdr:colOff>
      <xdr:row>16</xdr:row>
      <xdr:rowOff>0</xdr:rowOff>
    </xdr:from>
    <xdr:ext cx="4524375" cy="2695575"/>
    <xdr:graphicFrame>
      <xdr:nvGraphicFramePr>
        <xdr:cNvPr id="6" name="Chart 6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95250</xdr:colOff>
      <xdr:row>38</xdr:row>
      <xdr:rowOff>238125</xdr:rowOff>
    </xdr:from>
    <xdr:ext cx="8020050" cy="2447925"/>
    <xdr:pic>
      <xdr:nvPicPr>
        <xdr:cNvPr id="0" name="image1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266700</xdr:colOff>
      <xdr:row>3</xdr:row>
      <xdr:rowOff>0</xdr:rowOff>
    </xdr:from>
    <xdr:ext cx="4505325" cy="3162300"/>
    <xdr:graphicFrame>
      <xdr:nvGraphicFramePr>
        <xdr:cNvPr id="7" name="Chart 7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266700</xdr:colOff>
      <xdr:row>16</xdr:row>
      <xdr:rowOff>0</xdr:rowOff>
    </xdr:from>
    <xdr:ext cx="4505325" cy="2695575"/>
    <xdr:graphicFrame>
      <xdr:nvGraphicFramePr>
        <xdr:cNvPr id="8" name="Chart 8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76200</xdr:colOff>
      <xdr:row>38</xdr:row>
      <xdr:rowOff>228600</xdr:rowOff>
    </xdr:from>
    <xdr:ext cx="8020050" cy="2447925"/>
    <xdr:pic>
      <xdr:nvPicPr>
        <xdr:cNvPr id="0" name="image1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266700</xdr:colOff>
      <xdr:row>3</xdr:row>
      <xdr:rowOff>0</xdr:rowOff>
    </xdr:from>
    <xdr:ext cx="4524375" cy="3162300"/>
    <xdr:graphicFrame>
      <xdr:nvGraphicFramePr>
        <xdr:cNvPr id="9" name="Chart 9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266700</xdr:colOff>
      <xdr:row>16</xdr:row>
      <xdr:rowOff>0</xdr:rowOff>
    </xdr:from>
    <xdr:ext cx="4524375" cy="2695575"/>
    <xdr:graphicFrame>
      <xdr:nvGraphicFramePr>
        <xdr:cNvPr id="10" name="Chart 10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95250</xdr:colOff>
      <xdr:row>38</xdr:row>
      <xdr:rowOff>238125</xdr:rowOff>
    </xdr:from>
    <xdr:ext cx="8020050" cy="2447925"/>
    <xdr:pic>
      <xdr:nvPicPr>
        <xdr:cNvPr id="0" name="image1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266700</xdr:colOff>
      <xdr:row>3</xdr:row>
      <xdr:rowOff>0</xdr:rowOff>
    </xdr:from>
    <xdr:ext cx="4514850" cy="3162300"/>
    <xdr:graphicFrame>
      <xdr:nvGraphicFramePr>
        <xdr:cNvPr id="11" name="Chart 11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266700</xdr:colOff>
      <xdr:row>16</xdr:row>
      <xdr:rowOff>0</xdr:rowOff>
    </xdr:from>
    <xdr:ext cx="4514850" cy="2743200"/>
    <xdr:graphicFrame>
      <xdr:nvGraphicFramePr>
        <xdr:cNvPr id="12" name="Chart 12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95250</xdr:colOff>
      <xdr:row>38</xdr:row>
      <xdr:rowOff>238125</xdr:rowOff>
    </xdr:from>
    <xdr:ext cx="8020050" cy="2447925"/>
    <xdr:pic>
      <xdr:nvPicPr>
        <xdr:cNvPr id="0" name="image1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266700</xdr:colOff>
      <xdr:row>3</xdr:row>
      <xdr:rowOff>0</xdr:rowOff>
    </xdr:from>
    <xdr:ext cx="4533900" cy="3162300"/>
    <xdr:graphicFrame>
      <xdr:nvGraphicFramePr>
        <xdr:cNvPr id="13" name="Chart 13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266700</xdr:colOff>
      <xdr:row>16</xdr:row>
      <xdr:rowOff>0</xdr:rowOff>
    </xdr:from>
    <xdr:ext cx="4533900" cy="2733675"/>
    <xdr:graphicFrame>
      <xdr:nvGraphicFramePr>
        <xdr:cNvPr id="14" name="Chart 14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95250</xdr:colOff>
      <xdr:row>38</xdr:row>
      <xdr:rowOff>238125</xdr:rowOff>
    </xdr:from>
    <xdr:ext cx="8020050" cy="2447925"/>
    <xdr:pic>
      <xdr:nvPicPr>
        <xdr:cNvPr id="0" name="image1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266700</xdr:colOff>
      <xdr:row>3</xdr:row>
      <xdr:rowOff>0</xdr:rowOff>
    </xdr:from>
    <xdr:ext cx="4524375" cy="3162300"/>
    <xdr:graphicFrame>
      <xdr:nvGraphicFramePr>
        <xdr:cNvPr id="15" name="Chart 15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266700</xdr:colOff>
      <xdr:row>16</xdr:row>
      <xdr:rowOff>0</xdr:rowOff>
    </xdr:from>
    <xdr:ext cx="4524375" cy="2714625"/>
    <xdr:graphicFrame>
      <xdr:nvGraphicFramePr>
        <xdr:cNvPr id="16" name="Chart 16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85725</xdr:colOff>
      <xdr:row>38</xdr:row>
      <xdr:rowOff>247650</xdr:rowOff>
    </xdr:from>
    <xdr:ext cx="8020050" cy="2447925"/>
    <xdr:pic>
      <xdr:nvPicPr>
        <xdr:cNvPr id="0" name="image1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266700</xdr:colOff>
      <xdr:row>3</xdr:row>
      <xdr:rowOff>0</xdr:rowOff>
    </xdr:from>
    <xdr:ext cx="4552950" cy="3162300"/>
    <xdr:graphicFrame>
      <xdr:nvGraphicFramePr>
        <xdr:cNvPr id="17" name="Chart 17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266700</xdr:colOff>
      <xdr:row>16</xdr:row>
      <xdr:rowOff>0</xdr:rowOff>
    </xdr:from>
    <xdr:ext cx="4552950" cy="2714625"/>
    <xdr:graphicFrame>
      <xdr:nvGraphicFramePr>
        <xdr:cNvPr id="18" name="Chart 18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95250</xdr:colOff>
      <xdr:row>38</xdr:row>
      <xdr:rowOff>247650</xdr:rowOff>
    </xdr:from>
    <xdr:ext cx="8020050" cy="2447925"/>
    <xdr:pic>
      <xdr:nvPicPr>
        <xdr:cNvPr id="0" name="image1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99FF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.57"/>
    <col customWidth="1" min="2" max="2" width="11.0"/>
    <col customWidth="1" min="3" max="3" width="17.14"/>
    <col customWidth="1" min="4" max="4" width="14.43"/>
    <col customWidth="1" min="5" max="5" width="34.57"/>
    <col customWidth="1" min="6" max="6" width="15.71"/>
    <col customWidth="1" min="7" max="7" width="12.57"/>
    <col customWidth="1" min="8" max="8" width="15.71"/>
    <col customWidth="1" min="9" max="11" width="12.57"/>
    <col customWidth="1" min="12" max="12" width="3.43"/>
    <col customWidth="1" min="13" max="13" width="17.57"/>
    <col customWidth="1" min="14" max="14" width="15.71"/>
    <col customWidth="1" min="15" max="15" width="10.57"/>
    <col customWidth="1" min="16" max="27" width="9.0"/>
  </cols>
  <sheetData>
    <row r="1" ht="9.0" customHeight="1"/>
    <row r="2" ht="43.5" customHeight="1">
      <c r="B2" s="1" t="s">
        <v>0</v>
      </c>
      <c r="C2" s="2"/>
      <c r="D2" s="2"/>
      <c r="E2" s="3"/>
      <c r="F2" s="4" t="s">
        <v>1</v>
      </c>
      <c r="G2" s="5">
        <f>SUM(G5:G33)</f>
        <v>175001</v>
      </c>
      <c r="H2" s="6" t="s">
        <v>2</v>
      </c>
      <c r="I2" s="7">
        <f>SUM(I5:I33)</f>
        <v>3000000</v>
      </c>
      <c r="J2" s="8" t="s">
        <v>3</v>
      </c>
      <c r="K2" s="9">
        <f>SUM(I2-G2)</f>
        <v>2824999</v>
      </c>
      <c r="M2" s="10" t="s">
        <v>4</v>
      </c>
    </row>
    <row r="3" ht="4.5" customHeight="1">
      <c r="B3" s="11"/>
      <c r="C3" s="11"/>
      <c r="D3" s="11"/>
      <c r="E3" s="11"/>
      <c r="F3" s="12"/>
      <c r="G3" s="13"/>
      <c r="H3" s="12"/>
      <c r="I3" s="13"/>
      <c r="J3" s="14"/>
      <c r="K3" s="15"/>
    </row>
    <row r="4" ht="34.5" customHeight="1">
      <c r="B4" s="16" t="s">
        <v>5</v>
      </c>
      <c r="C4" s="17" t="s">
        <v>6</v>
      </c>
      <c r="D4" s="18" t="s">
        <v>7</v>
      </c>
      <c r="E4" s="19" t="s">
        <v>8</v>
      </c>
      <c r="F4" s="20" t="s">
        <v>9</v>
      </c>
      <c r="G4" s="21" t="s">
        <v>10</v>
      </c>
      <c r="H4" s="20" t="s">
        <v>11</v>
      </c>
      <c r="I4" s="21" t="s">
        <v>12</v>
      </c>
      <c r="J4" s="22" t="s">
        <v>13</v>
      </c>
      <c r="K4" s="3"/>
      <c r="M4" s="23" t="s">
        <v>14</v>
      </c>
      <c r="N4" s="24" t="s">
        <v>15</v>
      </c>
      <c r="O4" s="24" t="s">
        <v>16</v>
      </c>
    </row>
    <row r="5" ht="19.5" customHeight="1">
      <c r="B5" s="25">
        <v>45662.0</v>
      </c>
      <c r="C5" s="26" t="s">
        <v>17</v>
      </c>
      <c r="D5" s="27" t="s">
        <v>18</v>
      </c>
      <c r="E5" s="28" t="s">
        <v>19</v>
      </c>
      <c r="F5" s="29" t="s">
        <v>20</v>
      </c>
      <c r="G5" s="30">
        <v>50000.0</v>
      </c>
      <c r="H5" s="31"/>
      <c r="I5" s="32"/>
      <c r="J5" s="33"/>
      <c r="K5" s="34"/>
      <c r="M5" s="35" t="str">
        <f>'항목'!C3</f>
        <v>통신비</v>
      </c>
      <c r="N5" s="36">
        <f t="shared" ref="N5:N10" si="1">SUMIF($C$5:$C$33,M5,$G$5:$G$33)</f>
        <v>50000</v>
      </c>
      <c r="O5" s="37">
        <f t="shared" ref="O5:O15" si="2">IF((N5=0),"",SUM(N5/$N$15))</f>
        <v>0.2857126531</v>
      </c>
    </row>
    <row r="6" ht="19.5" customHeight="1">
      <c r="B6" s="25">
        <v>45667.0</v>
      </c>
      <c r="C6" s="26" t="s">
        <v>21</v>
      </c>
      <c r="D6" s="27" t="s">
        <v>22</v>
      </c>
      <c r="E6" s="28" t="s">
        <v>19</v>
      </c>
      <c r="F6" s="29"/>
      <c r="G6" s="30"/>
      <c r="H6" s="31" t="s">
        <v>20</v>
      </c>
      <c r="I6" s="32">
        <v>3000000.0</v>
      </c>
      <c r="J6" s="33"/>
      <c r="K6" s="34"/>
      <c r="M6" s="35" t="str">
        <f>'항목'!D3</f>
        <v>차량교통비</v>
      </c>
      <c r="N6" s="36">
        <f t="shared" si="1"/>
        <v>0</v>
      </c>
      <c r="O6" s="37" t="str">
        <f t="shared" si="2"/>
        <v/>
      </c>
    </row>
    <row r="7" ht="19.5" customHeight="1">
      <c r="B7" s="25">
        <v>45672.0</v>
      </c>
      <c r="C7" s="26" t="s">
        <v>23</v>
      </c>
      <c r="D7" s="27" t="s">
        <v>24</v>
      </c>
      <c r="E7" s="28" t="s">
        <v>19</v>
      </c>
      <c r="F7" s="29" t="s">
        <v>25</v>
      </c>
      <c r="G7" s="30">
        <v>70000.0</v>
      </c>
      <c r="H7" s="38"/>
      <c r="I7" s="39"/>
      <c r="J7" s="33"/>
      <c r="K7" s="34"/>
      <c r="M7" s="35" t="str">
        <f>'항목'!E3</f>
        <v>식비</v>
      </c>
      <c r="N7" s="36">
        <f t="shared" si="1"/>
        <v>70000</v>
      </c>
      <c r="O7" s="37">
        <f t="shared" si="2"/>
        <v>0.3999977143</v>
      </c>
    </row>
    <row r="8" ht="19.5" customHeight="1">
      <c r="B8" s="25">
        <v>45677.0</v>
      </c>
      <c r="C8" s="26" t="s">
        <v>26</v>
      </c>
      <c r="D8" s="27" t="s">
        <v>27</v>
      </c>
      <c r="E8" s="28" t="s">
        <v>19</v>
      </c>
      <c r="F8" s="29" t="s">
        <v>28</v>
      </c>
      <c r="G8" s="30">
        <v>55001.0</v>
      </c>
      <c r="H8" s="31"/>
      <c r="I8" s="32"/>
      <c r="J8" s="33"/>
      <c r="K8" s="34"/>
      <c r="M8" s="35" t="str">
        <f>'항목'!F3</f>
        <v>의류잡화</v>
      </c>
      <c r="N8" s="36">
        <f t="shared" si="1"/>
        <v>0</v>
      </c>
      <c r="O8" s="37" t="str">
        <f t="shared" si="2"/>
        <v/>
      </c>
    </row>
    <row r="9" ht="19.5" customHeight="1">
      <c r="B9" s="25"/>
      <c r="C9" s="26"/>
      <c r="D9" s="27"/>
      <c r="E9" s="28"/>
      <c r="F9" s="29"/>
      <c r="G9" s="30"/>
      <c r="H9" s="31"/>
      <c r="I9" s="32"/>
      <c r="J9" s="33"/>
      <c r="K9" s="34"/>
      <c r="M9" s="35" t="str">
        <f>'항목'!G3</f>
        <v>생활용품</v>
      </c>
      <c r="N9" s="36">
        <f t="shared" si="1"/>
        <v>55001</v>
      </c>
      <c r="O9" s="37">
        <f t="shared" si="2"/>
        <v>0.3142896326</v>
      </c>
      <c r="R9" s="40" t="s">
        <v>29</v>
      </c>
    </row>
    <row r="10" ht="19.5" customHeight="1">
      <c r="B10" s="25"/>
      <c r="C10" s="26"/>
      <c r="D10" s="27"/>
      <c r="E10" s="28"/>
      <c r="F10" s="29"/>
      <c r="G10" s="30"/>
      <c r="H10" s="31"/>
      <c r="I10" s="32"/>
      <c r="J10" s="33"/>
      <c r="K10" s="34"/>
      <c r="M10" s="35" t="str">
        <f>'항목'!H3</f>
        <v>의료비</v>
      </c>
      <c r="N10" s="36">
        <f t="shared" si="1"/>
        <v>0</v>
      </c>
      <c r="O10" s="37" t="str">
        <f t="shared" si="2"/>
        <v/>
      </c>
    </row>
    <row r="11" ht="19.5" customHeight="1">
      <c r="B11" s="25"/>
      <c r="C11" s="26"/>
      <c r="D11" s="27"/>
      <c r="E11" s="28"/>
      <c r="F11" s="29"/>
      <c r="G11" s="30"/>
      <c r="H11" s="31"/>
      <c r="I11" s="32"/>
      <c r="J11" s="33"/>
      <c r="K11" s="34"/>
      <c r="M11" s="35" t="str">
        <f>'항목'!I3</f>
        <v>용돈</v>
      </c>
      <c r="N11" s="36">
        <f> SUMIF( $C$5:$C$33 , M11 , $G$5:$G$33 )</f>
        <v>0</v>
      </c>
      <c r="O11" s="37" t="str">
        <f t="shared" si="2"/>
        <v/>
      </c>
    </row>
    <row r="12" ht="19.5" customHeight="1">
      <c r="B12" s="25"/>
      <c r="C12" s="26"/>
      <c r="D12" s="27"/>
      <c r="E12" s="28"/>
      <c r="F12" s="29"/>
      <c r="G12" s="30"/>
      <c r="H12" s="31"/>
      <c r="I12" s="32"/>
      <c r="J12" s="33"/>
      <c r="K12" s="34"/>
      <c r="M12" s="35" t="str">
        <f>'항목'!J3</f>
        <v>경조교제비</v>
      </c>
      <c r="N12" s="36">
        <f t="shared" ref="N12:N14" si="3">SUMIF($C$5:$C$33,M12,$G$5:$G$33)</f>
        <v>0</v>
      </c>
      <c r="O12" s="37" t="str">
        <f t="shared" si="2"/>
        <v/>
      </c>
      <c r="S12" s="40" t="s">
        <v>29</v>
      </c>
    </row>
    <row r="13" ht="19.5" customHeight="1">
      <c r="B13" s="25"/>
      <c r="C13" s="26"/>
      <c r="D13" s="27"/>
      <c r="E13" s="28"/>
      <c r="F13" s="29"/>
      <c r="G13" s="30"/>
      <c r="H13" s="31"/>
      <c r="I13" s="32"/>
      <c r="J13" s="33"/>
      <c r="K13" s="34"/>
      <c r="M13" s="35" t="str">
        <f>'항목'!K3</f>
        <v>문화생활비</v>
      </c>
      <c r="N13" s="36">
        <f t="shared" si="3"/>
        <v>0</v>
      </c>
      <c r="O13" s="37" t="str">
        <f t="shared" si="2"/>
        <v/>
      </c>
    </row>
    <row r="14" ht="19.5" customHeight="1">
      <c r="B14" s="25"/>
      <c r="C14" s="26"/>
      <c r="D14" s="27"/>
      <c r="E14" s="28"/>
      <c r="F14" s="29"/>
      <c r="G14" s="30"/>
      <c r="H14" s="31"/>
      <c r="I14" s="32"/>
      <c r="J14" s="33"/>
      <c r="K14" s="34"/>
      <c r="M14" s="41" t="str">
        <f>'항목'!L3</f>
        <v>예비비</v>
      </c>
      <c r="N14" s="42">
        <f t="shared" si="3"/>
        <v>0</v>
      </c>
      <c r="O14" s="43" t="str">
        <f t="shared" si="2"/>
        <v/>
      </c>
    </row>
    <row r="15" ht="19.5" customHeight="1">
      <c r="B15" s="25"/>
      <c r="C15" s="26"/>
      <c r="D15" s="27"/>
      <c r="E15" s="28"/>
      <c r="F15" s="29"/>
      <c r="G15" s="30"/>
      <c r="H15" s="31"/>
      <c r="I15" s="32"/>
      <c r="J15" s="33"/>
      <c r="K15" s="34"/>
      <c r="M15" s="44" t="s">
        <v>30</v>
      </c>
      <c r="N15" s="45">
        <f>SUM(N5:N14)</f>
        <v>175001</v>
      </c>
      <c r="O15" s="46">
        <f t="shared" si="2"/>
        <v>1</v>
      </c>
    </row>
    <row r="16" ht="19.5" customHeight="1">
      <c r="B16" s="47"/>
      <c r="C16" s="26"/>
      <c r="D16" s="48"/>
      <c r="E16" s="28"/>
      <c r="F16" s="49"/>
      <c r="G16" s="50"/>
      <c r="H16" s="38"/>
      <c r="I16" s="39"/>
      <c r="J16" s="33"/>
      <c r="K16" s="34"/>
    </row>
    <row r="17" ht="19.5" customHeight="1">
      <c r="B17" s="47"/>
      <c r="C17" s="26"/>
      <c r="D17" s="48"/>
      <c r="E17" s="28"/>
      <c r="F17" s="49"/>
      <c r="G17" s="50"/>
      <c r="H17" s="38"/>
      <c r="I17" s="39"/>
      <c r="J17" s="33"/>
      <c r="K17" s="34"/>
      <c r="M17" s="51" t="s">
        <v>31</v>
      </c>
      <c r="N17" s="52" t="s">
        <v>15</v>
      </c>
      <c r="O17" s="52" t="s">
        <v>16</v>
      </c>
    </row>
    <row r="18" ht="19.5" customHeight="1">
      <c r="B18" s="47"/>
      <c r="C18" s="26"/>
      <c r="D18" s="48"/>
      <c r="E18" s="28"/>
      <c r="F18" s="49"/>
      <c r="G18" s="50"/>
      <c r="H18" s="38"/>
      <c r="I18" s="39"/>
      <c r="J18" s="33"/>
      <c r="K18" s="34"/>
      <c r="M18" s="53"/>
      <c r="N18" s="53"/>
      <c r="O18" s="53"/>
    </row>
    <row r="19" ht="19.5" customHeight="1">
      <c r="B19" s="47"/>
      <c r="C19" s="54"/>
      <c r="D19" s="48"/>
      <c r="E19" s="28"/>
      <c r="F19" s="49"/>
      <c r="G19" s="50"/>
      <c r="H19" s="38"/>
      <c r="I19" s="39"/>
      <c r="J19" s="33"/>
      <c r="K19" s="34"/>
      <c r="M19" s="55" t="str">
        <f>'항목'!B4</f>
        <v>월회비(현금)</v>
      </c>
      <c r="N19" s="56">
        <f>SUMIF('01월'!$D$5:$D$33,M19,'01월'!$I$5:$I$33)</f>
        <v>0</v>
      </c>
      <c r="O19" s="57" t="str">
        <f t="shared" ref="O19:O26" si="4">IF((N19=0),"",SUM(N19/$N$26))</f>
        <v/>
      </c>
    </row>
    <row r="20" ht="19.5" customHeight="1">
      <c r="B20" s="47"/>
      <c r="C20" s="54"/>
      <c r="D20" s="48"/>
      <c r="E20" s="28"/>
      <c r="F20" s="49"/>
      <c r="G20" s="50"/>
      <c r="H20" s="38"/>
      <c r="I20" s="39"/>
      <c r="J20" s="33"/>
      <c r="K20" s="34"/>
      <c r="M20" s="58" t="str">
        <f>'항목'!B5</f>
        <v>월회비(통장)</v>
      </c>
      <c r="N20" s="59">
        <f>SUMIF('01월'!$D$5:$D$33,M20,'01월'!$I$5:$I$33)</f>
        <v>0</v>
      </c>
      <c r="O20" s="60" t="str">
        <f t="shared" si="4"/>
        <v/>
      </c>
    </row>
    <row r="21" ht="19.5" customHeight="1">
      <c r="B21" s="47"/>
      <c r="C21" s="26"/>
      <c r="D21" s="48"/>
      <c r="E21" s="28"/>
      <c r="F21" s="49"/>
      <c r="G21" s="50"/>
      <c r="H21" s="38"/>
      <c r="I21" s="39"/>
      <c r="J21" s="33"/>
      <c r="K21" s="34"/>
      <c r="M21" s="35" t="str">
        <f>'항목'!B6</f>
        <v>가입비</v>
      </c>
      <c r="N21" s="36">
        <f>SUMIF('01월'!$D$5:$D$33,M21,'01월'!$I$5:$I$33)</f>
        <v>0</v>
      </c>
      <c r="O21" s="60" t="str">
        <f t="shared" si="4"/>
        <v/>
      </c>
    </row>
    <row r="22" ht="19.5" customHeight="1">
      <c r="B22" s="47"/>
      <c r="C22" s="54"/>
      <c r="D22" s="48"/>
      <c r="E22" s="28"/>
      <c r="F22" s="49"/>
      <c r="G22" s="50"/>
      <c r="H22" s="38"/>
      <c r="I22" s="39"/>
      <c r="J22" s="33"/>
      <c r="K22" s="34"/>
      <c r="M22" s="61" t="str">
        <f>'항목'!B7</f>
        <v>이월금</v>
      </c>
      <c r="N22" s="62">
        <f>SUMIF('01월'!$D$5:$D$33,M22,'01월'!$I$5:$I$33)</f>
        <v>3000000</v>
      </c>
      <c r="O22" s="60">
        <f t="shared" si="4"/>
        <v>1</v>
      </c>
    </row>
    <row r="23" ht="19.5" customHeight="1">
      <c r="B23" s="47"/>
      <c r="C23" s="54"/>
      <c r="D23" s="48"/>
      <c r="E23" s="28"/>
      <c r="F23" s="49"/>
      <c r="G23" s="50"/>
      <c r="H23" s="38"/>
      <c r="I23" s="39"/>
      <c r="J23" s="33"/>
      <c r="K23" s="34"/>
      <c r="M23" s="35" t="str">
        <f>'항목'!B8</f>
        <v>이자</v>
      </c>
      <c r="N23" s="36">
        <f>SUMIF('01월'!$D$5:$D$33,M23,'01월'!$I$5:$I$33)</f>
        <v>0</v>
      </c>
      <c r="O23" s="60" t="str">
        <f t="shared" si="4"/>
        <v/>
      </c>
    </row>
    <row r="24" ht="19.5" customHeight="1">
      <c r="B24" s="47"/>
      <c r="C24" s="54"/>
      <c r="D24" s="48"/>
      <c r="E24" s="28"/>
      <c r="F24" s="49"/>
      <c r="G24" s="50"/>
      <c r="H24" s="38"/>
      <c r="I24" s="39"/>
      <c r="J24" s="33"/>
      <c r="K24" s="34"/>
      <c r="M24" s="35" t="str">
        <f>'항목'!B9</f>
        <v>찬조금</v>
      </c>
      <c r="N24" s="36">
        <f>SUMIF('01월'!$D$5:$D$33,M24,'01월'!$I$5:$I$33)</f>
        <v>0</v>
      </c>
      <c r="O24" s="60" t="str">
        <f t="shared" si="4"/>
        <v/>
      </c>
    </row>
    <row r="25" ht="19.5" customHeight="1">
      <c r="B25" s="47"/>
      <c r="C25" s="54"/>
      <c r="D25" s="48"/>
      <c r="E25" s="28"/>
      <c r="F25" s="49"/>
      <c r="G25" s="50"/>
      <c r="H25" s="38"/>
      <c r="I25" s="39"/>
      <c r="J25" s="33"/>
      <c r="K25" s="34"/>
      <c r="M25" s="41" t="str">
        <f>'항목'!B10</f>
        <v>기타수입</v>
      </c>
      <c r="N25" s="42">
        <f>SUMIF('01월'!$D$5:$D$33,M25,'01월'!$I$5:$I$33)</f>
        <v>0</v>
      </c>
      <c r="O25" s="63" t="str">
        <f t="shared" si="4"/>
        <v/>
      </c>
    </row>
    <row r="26" ht="19.5" customHeight="1">
      <c r="B26" s="47"/>
      <c r="C26" s="54"/>
      <c r="D26" s="48"/>
      <c r="E26" s="28"/>
      <c r="F26" s="49"/>
      <c r="G26" s="50"/>
      <c r="H26" s="38"/>
      <c r="I26" s="39"/>
      <c r="J26" s="33"/>
      <c r="K26" s="34"/>
      <c r="M26" s="44" t="s">
        <v>32</v>
      </c>
      <c r="N26" s="45">
        <f>SUM(N19:N25)</f>
        <v>3000000</v>
      </c>
      <c r="O26" s="46">
        <f t="shared" si="4"/>
        <v>1</v>
      </c>
    </row>
    <row r="27" ht="19.5" customHeight="1">
      <c r="B27" s="47"/>
      <c r="C27" s="54"/>
      <c r="D27" s="48"/>
      <c r="E27" s="28"/>
      <c r="F27" s="49"/>
      <c r="G27" s="50"/>
      <c r="H27" s="38"/>
      <c r="I27" s="39"/>
      <c r="J27" s="33"/>
      <c r="K27" s="34"/>
    </row>
    <row r="28" ht="19.5" customHeight="1">
      <c r="B28" s="47"/>
      <c r="C28" s="54"/>
      <c r="D28" s="48"/>
      <c r="E28" s="28"/>
      <c r="F28" s="49"/>
      <c r="G28" s="50"/>
      <c r="H28" s="38"/>
      <c r="I28" s="39"/>
      <c r="J28" s="33"/>
      <c r="K28" s="34"/>
    </row>
    <row r="29" ht="19.5" customHeight="1">
      <c r="B29" s="47"/>
      <c r="C29" s="54"/>
      <c r="D29" s="48"/>
      <c r="E29" s="28"/>
      <c r="F29" s="49"/>
      <c r="G29" s="50"/>
      <c r="H29" s="38"/>
      <c r="I29" s="39"/>
      <c r="J29" s="33"/>
      <c r="K29" s="34"/>
    </row>
    <row r="30" ht="19.5" customHeight="1">
      <c r="B30" s="47"/>
      <c r="C30" s="54"/>
      <c r="D30" s="48"/>
      <c r="E30" s="28"/>
      <c r="F30" s="49"/>
      <c r="G30" s="50"/>
      <c r="H30" s="38"/>
      <c r="I30" s="39"/>
      <c r="J30" s="33"/>
      <c r="K30" s="34"/>
    </row>
    <row r="31" ht="19.5" customHeight="1">
      <c r="B31" s="47"/>
      <c r="C31" s="54"/>
      <c r="D31" s="48"/>
      <c r="E31" s="28"/>
      <c r="F31" s="49"/>
      <c r="G31" s="50"/>
      <c r="H31" s="38"/>
      <c r="I31" s="39"/>
      <c r="J31" s="33"/>
      <c r="K31" s="34"/>
    </row>
    <row r="32" ht="19.5" customHeight="1">
      <c r="B32" s="47"/>
      <c r="C32" s="54"/>
      <c r="D32" s="48"/>
      <c r="E32" s="28"/>
      <c r="F32" s="49"/>
      <c r="G32" s="50"/>
      <c r="H32" s="38"/>
      <c r="I32" s="39"/>
      <c r="J32" s="33"/>
      <c r="K32" s="34"/>
    </row>
    <row r="33" ht="19.5" customHeight="1">
      <c r="B33" s="64"/>
      <c r="C33" s="65"/>
      <c r="D33" s="66"/>
      <c r="E33" s="28"/>
      <c r="F33" s="67"/>
      <c r="G33" s="68"/>
      <c r="H33" s="69"/>
      <c r="I33" s="70"/>
      <c r="J33" s="33"/>
      <c r="K33" s="34"/>
    </row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5">
    <mergeCell ref="B2:E2"/>
    <mergeCell ref="M2:O2"/>
    <mergeCell ref="J4:K4"/>
    <mergeCell ref="J5:K5"/>
    <mergeCell ref="J6:K6"/>
    <mergeCell ref="J7:K7"/>
    <mergeCell ref="J8:K8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M17:M18"/>
    <mergeCell ref="N17:N18"/>
    <mergeCell ref="O17:O18"/>
    <mergeCell ref="J18:K18"/>
    <mergeCell ref="J19:K19"/>
    <mergeCell ref="J27:K27"/>
    <mergeCell ref="J28:K28"/>
    <mergeCell ref="J29:K29"/>
    <mergeCell ref="J30:K30"/>
    <mergeCell ref="J31:K31"/>
    <mergeCell ref="J32:K32"/>
    <mergeCell ref="J33:K33"/>
    <mergeCell ref="J20:K20"/>
    <mergeCell ref="J21:K21"/>
    <mergeCell ref="J22:K22"/>
    <mergeCell ref="J23:K23"/>
    <mergeCell ref="J24:K24"/>
    <mergeCell ref="J25:K25"/>
    <mergeCell ref="J26:K26"/>
  </mergeCells>
  <dataValidations>
    <dataValidation type="list" allowBlank="1" showInputMessage="1" showErrorMessage="1" prompt="항목 목록에 있는 값을 클릭하여 입력하세요." sqref="D5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  <dataValidation type="list" allowBlank="1" showErrorMessage="1" sqref="H5:H33">
      <formula1>수입구분</formula1>
    </dataValidation>
    <dataValidation type="list" allowBlank="1" showErrorMessage="1" sqref="C5:C33">
      <formula1>'항목'!$B$3:$L$3</formula1>
    </dataValidation>
    <dataValidation type="list" allowBlank="1" showErrorMessage="1" sqref="F5:F33">
      <formula1>지출구분</formula1>
    </dataValidation>
    <dataValidation type="list" allowBlank="1" showErrorMessage="1" sqref="D6:D33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</dataValidations>
  <printOptions/>
  <pageMargins bottom="0.75" footer="0.0" header="0.0" left="0.3131944537162781" right="0.2038888931274414" top="0.75"/>
  <pageSetup paperSize="9" scale="54"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CCFF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.57"/>
    <col customWidth="1" min="2" max="2" width="11.0"/>
    <col customWidth="1" min="3" max="3" width="16.0"/>
    <col customWidth="1" min="4" max="4" width="14.43"/>
    <col customWidth="1" min="5" max="5" width="34.57"/>
    <col customWidth="1" min="6" max="7" width="12.57"/>
    <col customWidth="1" min="8" max="8" width="15.71"/>
    <col customWidth="1" min="9" max="11" width="12.57"/>
    <col customWidth="1" min="12" max="12" width="3.43"/>
    <col customWidth="1" min="13" max="13" width="17.57"/>
    <col customWidth="1" min="14" max="14" width="15.71"/>
    <col customWidth="1" min="15" max="15" width="10.57"/>
    <col customWidth="1" min="16" max="27" width="9.0"/>
  </cols>
  <sheetData>
    <row r="1" ht="9.0" customHeight="1"/>
    <row r="2" ht="43.5" customHeight="1">
      <c r="B2" s="1" t="s">
        <v>54</v>
      </c>
      <c r="C2" s="2"/>
      <c r="D2" s="2"/>
      <c r="E2" s="3"/>
      <c r="F2" s="4" t="s">
        <v>1</v>
      </c>
      <c r="G2" s="5">
        <f>SUM(G5:G33)</f>
        <v>0</v>
      </c>
      <c r="H2" s="4" t="s">
        <v>2</v>
      </c>
      <c r="I2" s="7">
        <f>SUM(I5:I33)</f>
        <v>0</v>
      </c>
      <c r="J2" s="8" t="s">
        <v>3</v>
      </c>
      <c r="K2" s="9">
        <f>'09월'!K2 + (I2 - G2)</f>
        <v>2901912</v>
      </c>
      <c r="M2" s="10" t="s">
        <v>55</v>
      </c>
    </row>
    <row r="3" ht="4.5" customHeight="1">
      <c r="B3" s="11"/>
      <c r="C3" s="11"/>
      <c r="D3" s="11"/>
      <c r="E3" s="11"/>
      <c r="F3" s="12"/>
      <c r="G3" s="13"/>
      <c r="H3" s="12"/>
      <c r="I3" s="13"/>
      <c r="J3" s="14"/>
      <c r="K3" s="15"/>
    </row>
    <row r="4" ht="34.5" customHeight="1">
      <c r="B4" s="16" t="s">
        <v>5</v>
      </c>
      <c r="C4" s="17" t="s">
        <v>6</v>
      </c>
      <c r="D4" s="18" t="s">
        <v>7</v>
      </c>
      <c r="E4" s="19" t="s">
        <v>8</v>
      </c>
      <c r="F4" s="20" t="s">
        <v>9</v>
      </c>
      <c r="G4" s="21" t="s">
        <v>10</v>
      </c>
      <c r="H4" s="20" t="s">
        <v>11</v>
      </c>
      <c r="I4" s="21" t="s">
        <v>12</v>
      </c>
      <c r="J4" s="22" t="s">
        <v>13</v>
      </c>
      <c r="K4" s="3"/>
      <c r="M4" s="23" t="s">
        <v>14</v>
      </c>
      <c r="N4" s="24" t="s">
        <v>15</v>
      </c>
      <c r="O4" s="24" t="s">
        <v>16</v>
      </c>
    </row>
    <row r="5" ht="19.5" customHeight="1">
      <c r="B5" s="47"/>
      <c r="C5" s="26"/>
      <c r="D5" s="27"/>
      <c r="E5" s="71"/>
      <c r="F5" s="29"/>
      <c r="G5" s="30"/>
      <c r="H5" s="31"/>
      <c r="I5" s="32"/>
      <c r="J5" s="72"/>
      <c r="K5" s="34"/>
      <c r="M5" s="35" t="str">
        <f>'항목'!C3</f>
        <v>통신비</v>
      </c>
      <c r="N5" s="36">
        <f t="shared" ref="N5:N14" si="1">SUMIF($C$5:$C$33,M5,$G$5:$G$33)</f>
        <v>0</v>
      </c>
      <c r="O5" s="37" t="str">
        <f t="shared" ref="O5:O15" si="2">IF((N5=0),"",SUM(N5/$N$15))</f>
        <v/>
      </c>
    </row>
    <row r="6" ht="19.5" customHeight="1">
      <c r="B6" s="47"/>
      <c r="C6" s="26"/>
      <c r="D6" s="27"/>
      <c r="E6" s="71"/>
      <c r="F6" s="29"/>
      <c r="G6" s="30"/>
      <c r="H6" s="38"/>
      <c r="I6" s="32"/>
      <c r="J6" s="72"/>
      <c r="K6" s="34"/>
      <c r="M6" s="35" t="str">
        <f>'항목'!D3</f>
        <v>차량교통비</v>
      </c>
      <c r="N6" s="36">
        <f t="shared" si="1"/>
        <v>0</v>
      </c>
      <c r="O6" s="37" t="str">
        <f t="shared" si="2"/>
        <v/>
      </c>
    </row>
    <row r="7" ht="19.5" customHeight="1">
      <c r="B7" s="47"/>
      <c r="C7" s="26"/>
      <c r="D7" s="27"/>
      <c r="E7" s="71"/>
      <c r="F7" s="29"/>
      <c r="G7" s="30"/>
      <c r="H7" s="38"/>
      <c r="I7" s="39"/>
      <c r="J7" s="72"/>
      <c r="K7" s="34"/>
      <c r="M7" s="35" t="str">
        <f>'항목'!E3</f>
        <v>식비</v>
      </c>
      <c r="N7" s="36">
        <f t="shared" si="1"/>
        <v>0</v>
      </c>
      <c r="O7" s="37" t="str">
        <f t="shared" si="2"/>
        <v/>
      </c>
    </row>
    <row r="8" ht="19.5" customHeight="1">
      <c r="B8" s="47"/>
      <c r="C8" s="26"/>
      <c r="D8" s="27"/>
      <c r="E8" s="71"/>
      <c r="F8" s="29"/>
      <c r="G8" s="30"/>
      <c r="H8" s="31"/>
      <c r="I8" s="32"/>
      <c r="J8" s="72"/>
      <c r="K8" s="34"/>
      <c r="M8" s="35" t="str">
        <f>'항목'!F3</f>
        <v>의류잡화</v>
      </c>
      <c r="N8" s="36">
        <f t="shared" si="1"/>
        <v>0</v>
      </c>
      <c r="O8" s="37" t="str">
        <f t="shared" si="2"/>
        <v/>
      </c>
    </row>
    <row r="9" ht="19.5" customHeight="1">
      <c r="B9" s="25"/>
      <c r="C9" s="26"/>
      <c r="D9" s="27"/>
      <c r="E9" s="71"/>
      <c r="F9" s="29"/>
      <c r="G9" s="30"/>
      <c r="H9" s="31"/>
      <c r="I9" s="32"/>
      <c r="J9" s="72"/>
      <c r="K9" s="34"/>
      <c r="M9" s="35" t="str">
        <f>'항목'!G3</f>
        <v>생활용품</v>
      </c>
      <c r="N9" s="36">
        <f t="shared" si="1"/>
        <v>0</v>
      </c>
      <c r="O9" s="37" t="str">
        <f t="shared" si="2"/>
        <v/>
      </c>
      <c r="R9" s="40" t="s">
        <v>29</v>
      </c>
    </row>
    <row r="10" ht="19.5" customHeight="1">
      <c r="B10" s="25"/>
      <c r="C10" s="26"/>
      <c r="D10" s="27"/>
      <c r="E10" s="71"/>
      <c r="F10" s="29"/>
      <c r="G10" s="30"/>
      <c r="H10" s="31"/>
      <c r="I10" s="32"/>
      <c r="J10" s="72"/>
      <c r="K10" s="34"/>
      <c r="M10" s="35" t="str">
        <f>'항목'!H3</f>
        <v>의료비</v>
      </c>
      <c r="N10" s="36">
        <f t="shared" si="1"/>
        <v>0</v>
      </c>
      <c r="O10" s="37" t="str">
        <f t="shared" si="2"/>
        <v/>
      </c>
    </row>
    <row r="11" ht="19.5" customHeight="1">
      <c r="B11" s="25"/>
      <c r="C11" s="26"/>
      <c r="D11" s="27"/>
      <c r="E11" s="71"/>
      <c r="F11" s="29"/>
      <c r="G11" s="30"/>
      <c r="H11" s="31"/>
      <c r="I11" s="32"/>
      <c r="J11" s="72"/>
      <c r="K11" s="34"/>
      <c r="M11" s="35" t="str">
        <f>'항목'!I3</f>
        <v>용돈</v>
      </c>
      <c r="N11" s="36">
        <f t="shared" si="1"/>
        <v>0</v>
      </c>
      <c r="O11" s="37" t="str">
        <f t="shared" si="2"/>
        <v/>
      </c>
    </row>
    <row r="12" ht="19.5" customHeight="1">
      <c r="B12" s="25"/>
      <c r="C12" s="26"/>
      <c r="D12" s="27"/>
      <c r="E12" s="71"/>
      <c r="F12" s="29"/>
      <c r="G12" s="30"/>
      <c r="H12" s="31"/>
      <c r="I12" s="32"/>
      <c r="J12" s="72"/>
      <c r="K12" s="34"/>
      <c r="M12" s="35" t="str">
        <f>'항목'!J3</f>
        <v>경조교제비</v>
      </c>
      <c r="N12" s="36">
        <f t="shared" si="1"/>
        <v>0</v>
      </c>
      <c r="O12" s="37" t="str">
        <f t="shared" si="2"/>
        <v/>
      </c>
      <c r="S12" s="40" t="s">
        <v>29</v>
      </c>
    </row>
    <row r="13" ht="19.5" customHeight="1">
      <c r="B13" s="25"/>
      <c r="C13" s="26"/>
      <c r="D13" s="27"/>
      <c r="E13" s="71"/>
      <c r="F13" s="29"/>
      <c r="G13" s="30"/>
      <c r="H13" s="31"/>
      <c r="I13" s="32"/>
      <c r="J13" s="72"/>
      <c r="K13" s="34"/>
      <c r="M13" s="35" t="str">
        <f>'항목'!K3</f>
        <v>문화생활비</v>
      </c>
      <c r="N13" s="36">
        <f t="shared" si="1"/>
        <v>0</v>
      </c>
      <c r="O13" s="37" t="str">
        <f t="shared" si="2"/>
        <v/>
      </c>
    </row>
    <row r="14" ht="19.5" customHeight="1">
      <c r="B14" s="25"/>
      <c r="C14" s="26"/>
      <c r="D14" s="27"/>
      <c r="E14" s="71"/>
      <c r="F14" s="29"/>
      <c r="G14" s="30"/>
      <c r="H14" s="31"/>
      <c r="I14" s="32"/>
      <c r="J14" s="72"/>
      <c r="K14" s="34"/>
      <c r="M14" s="41" t="str">
        <f>'항목'!L3</f>
        <v>예비비</v>
      </c>
      <c r="N14" s="42">
        <f t="shared" si="1"/>
        <v>0</v>
      </c>
      <c r="O14" s="43" t="str">
        <f t="shared" si="2"/>
        <v/>
      </c>
    </row>
    <row r="15" ht="19.5" customHeight="1">
      <c r="B15" s="25"/>
      <c r="C15" s="26"/>
      <c r="D15" s="27"/>
      <c r="E15" s="71"/>
      <c r="F15" s="29"/>
      <c r="G15" s="30"/>
      <c r="H15" s="31"/>
      <c r="I15" s="32"/>
      <c r="J15" s="72"/>
      <c r="K15" s="34"/>
      <c r="M15" s="44" t="s">
        <v>30</v>
      </c>
      <c r="N15" s="45">
        <f>SUM(N5:N14)</f>
        <v>0</v>
      </c>
      <c r="O15" s="46" t="str">
        <f t="shared" si="2"/>
        <v/>
      </c>
    </row>
    <row r="16" ht="19.5" customHeight="1">
      <c r="B16" s="47"/>
      <c r="C16" s="26"/>
      <c r="D16" s="48"/>
      <c r="E16" s="73"/>
      <c r="F16" s="49"/>
      <c r="G16" s="50"/>
      <c r="H16" s="38"/>
      <c r="I16" s="39"/>
      <c r="J16" s="72"/>
      <c r="K16" s="34"/>
    </row>
    <row r="17" ht="19.5" customHeight="1">
      <c r="B17" s="47"/>
      <c r="C17" s="26"/>
      <c r="D17" s="48"/>
      <c r="E17" s="73"/>
      <c r="F17" s="49"/>
      <c r="G17" s="50"/>
      <c r="H17" s="38"/>
      <c r="I17" s="39"/>
      <c r="J17" s="72"/>
      <c r="K17" s="34"/>
      <c r="M17" s="51" t="s">
        <v>31</v>
      </c>
      <c r="N17" s="52" t="s">
        <v>15</v>
      </c>
      <c r="O17" s="52" t="s">
        <v>16</v>
      </c>
    </row>
    <row r="18" ht="19.5" customHeight="1">
      <c r="B18" s="47"/>
      <c r="C18" s="26"/>
      <c r="D18" s="48"/>
      <c r="E18" s="73"/>
      <c r="F18" s="49"/>
      <c r="G18" s="50"/>
      <c r="H18" s="38"/>
      <c r="I18" s="39"/>
      <c r="J18" s="72"/>
      <c r="K18" s="34"/>
      <c r="M18" s="53"/>
      <c r="N18" s="53"/>
      <c r="O18" s="53"/>
    </row>
    <row r="19" ht="19.5" customHeight="1">
      <c r="B19" s="47"/>
      <c r="C19" s="54"/>
      <c r="D19" s="48"/>
      <c r="E19" s="73"/>
      <c r="F19" s="49"/>
      <c r="G19" s="50"/>
      <c r="H19" s="38"/>
      <c r="I19" s="39"/>
      <c r="J19" s="72"/>
      <c r="K19" s="34"/>
      <c r="M19" s="55" t="str">
        <f>'항목'!B4</f>
        <v>월회비(현금)</v>
      </c>
      <c r="N19" s="56">
        <f>SUMIF('10월'!$D$5:$D$33,M19,'10월'!$I$5:$I$33)</f>
        <v>0</v>
      </c>
      <c r="O19" s="57" t="str">
        <f t="shared" ref="O19:O26" si="3">IF((N19=0),"",SUM(N19/$N$26))</f>
        <v/>
      </c>
    </row>
    <row r="20" ht="19.5" customHeight="1">
      <c r="B20" s="47"/>
      <c r="C20" s="54"/>
      <c r="D20" s="48"/>
      <c r="E20" s="73"/>
      <c r="F20" s="49"/>
      <c r="G20" s="50"/>
      <c r="H20" s="38"/>
      <c r="I20" s="39"/>
      <c r="J20" s="72"/>
      <c r="K20" s="34"/>
      <c r="M20" s="58" t="str">
        <f>'항목'!B5</f>
        <v>월회비(통장)</v>
      </c>
      <c r="N20" s="59">
        <f>SUMIF('10월'!$D$5:$D$33,M20,'10월'!$I$5:$I$33)</f>
        <v>0</v>
      </c>
      <c r="O20" s="60" t="str">
        <f t="shared" si="3"/>
        <v/>
      </c>
    </row>
    <row r="21" ht="19.5" customHeight="1">
      <c r="B21" s="47"/>
      <c r="C21" s="26"/>
      <c r="D21" s="48"/>
      <c r="E21" s="73"/>
      <c r="F21" s="49"/>
      <c r="G21" s="50"/>
      <c r="H21" s="38"/>
      <c r="I21" s="39"/>
      <c r="J21" s="72"/>
      <c r="K21" s="34"/>
      <c r="M21" s="35" t="str">
        <f>'항목'!B6</f>
        <v>가입비</v>
      </c>
      <c r="N21" s="36">
        <f>SUMIF('10월'!$D$5:$D$33,M21,'10월'!$I$5:$I$33)</f>
        <v>0</v>
      </c>
      <c r="O21" s="60" t="str">
        <f t="shared" si="3"/>
        <v/>
      </c>
    </row>
    <row r="22" ht="19.5" customHeight="1">
      <c r="B22" s="47"/>
      <c r="C22" s="54"/>
      <c r="D22" s="48"/>
      <c r="E22" s="73"/>
      <c r="F22" s="49"/>
      <c r="G22" s="50"/>
      <c r="H22" s="38"/>
      <c r="I22" s="39"/>
      <c r="J22" s="72"/>
      <c r="K22" s="34"/>
      <c r="M22" s="61" t="str">
        <f>'항목'!B7</f>
        <v>이월금</v>
      </c>
      <c r="N22" s="62">
        <f>SUMIF('10월'!$D$5:$D$33,M22,'10월'!$I$5:$I$33)</f>
        <v>0</v>
      </c>
      <c r="O22" s="60" t="str">
        <f t="shared" si="3"/>
        <v/>
      </c>
    </row>
    <row r="23" ht="19.5" customHeight="1">
      <c r="B23" s="47"/>
      <c r="C23" s="54"/>
      <c r="D23" s="48"/>
      <c r="E23" s="73"/>
      <c r="F23" s="49"/>
      <c r="G23" s="50"/>
      <c r="H23" s="38"/>
      <c r="I23" s="39"/>
      <c r="J23" s="72"/>
      <c r="K23" s="34"/>
      <c r="M23" s="35" t="str">
        <f>'항목'!B8</f>
        <v>이자</v>
      </c>
      <c r="N23" s="36">
        <f>SUMIF('10월'!$D$5:$D$33,M23,'10월'!$I$5:$I$33)</f>
        <v>0</v>
      </c>
      <c r="O23" s="60" t="str">
        <f t="shared" si="3"/>
        <v/>
      </c>
    </row>
    <row r="24" ht="19.5" customHeight="1">
      <c r="B24" s="47"/>
      <c r="C24" s="54"/>
      <c r="D24" s="48"/>
      <c r="E24" s="73"/>
      <c r="F24" s="49"/>
      <c r="G24" s="50"/>
      <c r="H24" s="38"/>
      <c r="I24" s="39"/>
      <c r="J24" s="72"/>
      <c r="K24" s="34"/>
      <c r="M24" s="35" t="str">
        <f>'항목'!B9</f>
        <v>찬조금</v>
      </c>
      <c r="N24" s="36">
        <f>SUMIF('10월'!$D$5:$D$33,M24,'10월'!$I$5:$I$33)</f>
        <v>0</v>
      </c>
      <c r="O24" s="60" t="str">
        <f t="shared" si="3"/>
        <v/>
      </c>
    </row>
    <row r="25" ht="19.5" customHeight="1">
      <c r="B25" s="47"/>
      <c r="C25" s="54"/>
      <c r="D25" s="48"/>
      <c r="E25" s="73"/>
      <c r="F25" s="49"/>
      <c r="G25" s="50"/>
      <c r="H25" s="38"/>
      <c r="I25" s="39"/>
      <c r="J25" s="72"/>
      <c r="K25" s="34"/>
      <c r="M25" s="41" t="str">
        <f>'항목'!B10</f>
        <v>기타수입</v>
      </c>
      <c r="N25" s="42">
        <f>SUMIF('10월'!$D$5:$D$33,M25,'10월'!$I$5:$I$33)</f>
        <v>0</v>
      </c>
      <c r="O25" s="60" t="str">
        <f t="shared" si="3"/>
        <v/>
      </c>
    </row>
    <row r="26" ht="19.5" customHeight="1">
      <c r="B26" s="47"/>
      <c r="C26" s="54"/>
      <c r="D26" s="48"/>
      <c r="E26" s="73"/>
      <c r="F26" s="49"/>
      <c r="G26" s="50"/>
      <c r="H26" s="38"/>
      <c r="I26" s="39"/>
      <c r="J26" s="72"/>
      <c r="K26" s="34"/>
      <c r="M26" s="44" t="s">
        <v>32</v>
      </c>
      <c r="N26" s="45">
        <f>SUM(N19:N25)</f>
        <v>0</v>
      </c>
      <c r="O26" s="46" t="str">
        <f t="shared" si="3"/>
        <v/>
      </c>
    </row>
    <row r="27" ht="19.5" customHeight="1">
      <c r="B27" s="47"/>
      <c r="C27" s="54"/>
      <c r="D27" s="48"/>
      <c r="E27" s="73"/>
      <c r="F27" s="49"/>
      <c r="G27" s="50"/>
      <c r="H27" s="38"/>
      <c r="I27" s="39"/>
      <c r="J27" s="72"/>
      <c r="K27" s="34"/>
    </row>
    <row r="28" ht="19.5" customHeight="1">
      <c r="B28" s="47"/>
      <c r="C28" s="54"/>
      <c r="D28" s="48"/>
      <c r="E28" s="73"/>
      <c r="F28" s="49"/>
      <c r="G28" s="50"/>
      <c r="H28" s="38"/>
      <c r="I28" s="39"/>
      <c r="J28" s="72"/>
      <c r="K28" s="34"/>
    </row>
    <row r="29" ht="19.5" customHeight="1">
      <c r="B29" s="47"/>
      <c r="C29" s="54"/>
      <c r="D29" s="48"/>
      <c r="E29" s="73"/>
      <c r="F29" s="49"/>
      <c r="G29" s="50"/>
      <c r="H29" s="38"/>
      <c r="I29" s="39"/>
      <c r="J29" s="72"/>
      <c r="K29" s="34"/>
    </row>
    <row r="30" ht="19.5" customHeight="1">
      <c r="B30" s="47"/>
      <c r="C30" s="54"/>
      <c r="D30" s="48"/>
      <c r="E30" s="73"/>
      <c r="F30" s="49"/>
      <c r="G30" s="50"/>
      <c r="H30" s="38"/>
      <c r="I30" s="39"/>
      <c r="J30" s="72"/>
      <c r="K30" s="34"/>
    </row>
    <row r="31" ht="19.5" customHeight="1">
      <c r="B31" s="47"/>
      <c r="C31" s="54"/>
      <c r="D31" s="48"/>
      <c r="E31" s="73"/>
      <c r="F31" s="49"/>
      <c r="G31" s="50"/>
      <c r="H31" s="38"/>
      <c r="I31" s="39"/>
      <c r="J31" s="72"/>
      <c r="K31" s="34"/>
    </row>
    <row r="32" ht="19.5" customHeight="1">
      <c r="B32" s="47"/>
      <c r="C32" s="54"/>
      <c r="D32" s="48"/>
      <c r="E32" s="73"/>
      <c r="F32" s="49"/>
      <c r="G32" s="50"/>
      <c r="H32" s="38"/>
      <c r="I32" s="39"/>
      <c r="J32" s="72"/>
      <c r="K32" s="34"/>
    </row>
    <row r="33" ht="19.5" customHeight="1">
      <c r="B33" s="64"/>
      <c r="C33" s="65"/>
      <c r="D33" s="66"/>
      <c r="E33" s="74"/>
      <c r="F33" s="67"/>
      <c r="G33" s="68"/>
      <c r="H33" s="69"/>
      <c r="I33" s="70"/>
      <c r="J33" s="75"/>
      <c r="K33" s="76"/>
    </row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5">
    <mergeCell ref="B2:E2"/>
    <mergeCell ref="M2:O2"/>
    <mergeCell ref="J4:K4"/>
    <mergeCell ref="J5:K5"/>
    <mergeCell ref="J6:K6"/>
    <mergeCell ref="J7:K7"/>
    <mergeCell ref="J8:K8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M17:M18"/>
    <mergeCell ref="N17:N18"/>
    <mergeCell ref="O17:O18"/>
    <mergeCell ref="J18:K18"/>
    <mergeCell ref="J19:K19"/>
    <mergeCell ref="J27:K27"/>
    <mergeCell ref="J28:K28"/>
    <mergeCell ref="J29:K29"/>
    <mergeCell ref="J30:K30"/>
    <mergeCell ref="J31:K31"/>
    <mergeCell ref="J32:K32"/>
    <mergeCell ref="J33:K33"/>
    <mergeCell ref="J20:K20"/>
    <mergeCell ref="J21:K21"/>
    <mergeCell ref="J22:K22"/>
    <mergeCell ref="J23:K23"/>
    <mergeCell ref="J24:K24"/>
    <mergeCell ref="J25:K25"/>
    <mergeCell ref="J26:K26"/>
  </mergeCells>
  <dataValidations>
    <dataValidation type="list" allowBlank="1" showInputMessage="1" showErrorMessage="1" prompt="항목 목록에 있는 값을 클릭하여 입력하세요." sqref="D5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  <dataValidation type="list" allowBlank="1" showErrorMessage="1" sqref="H5:H33">
      <formula1>수입구분</formula1>
    </dataValidation>
    <dataValidation type="list" allowBlank="1" showErrorMessage="1" sqref="C5:C33">
      <formula1>'항목'!$B$3:$L$3</formula1>
    </dataValidation>
    <dataValidation type="list" allowBlank="1" showErrorMessage="1" sqref="F5:F33">
      <formula1>지출구분</formula1>
    </dataValidation>
    <dataValidation type="list" allowBlank="1" showErrorMessage="1" sqref="D6:D33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</dataValidations>
  <printOptions/>
  <pageMargins bottom="0.75" footer="0.0" header="0.0" left="0.3131944537162781" right="0.2038888931274414" top="0.75"/>
  <pageSetup paperSize="9" scale="54"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99FF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.57"/>
    <col customWidth="1" min="2" max="2" width="11.0"/>
    <col customWidth="1" min="3" max="3" width="15.43"/>
    <col customWidth="1" min="4" max="4" width="14.43"/>
    <col customWidth="1" min="5" max="5" width="34.57"/>
    <col customWidth="1" min="6" max="7" width="12.57"/>
    <col customWidth="1" min="8" max="8" width="15.71"/>
    <col customWidth="1" min="9" max="11" width="12.57"/>
    <col customWidth="1" min="12" max="12" width="3.43"/>
    <col customWidth="1" min="13" max="13" width="17.57"/>
    <col customWidth="1" min="14" max="14" width="15.71"/>
    <col customWidth="1" min="15" max="15" width="10.57"/>
    <col customWidth="1" min="16" max="27" width="9.0"/>
  </cols>
  <sheetData>
    <row r="1" ht="9.0" customHeight="1"/>
    <row r="2" ht="43.5" customHeight="1">
      <c r="B2" s="1" t="s">
        <v>56</v>
      </c>
      <c r="C2" s="2"/>
      <c r="D2" s="2"/>
      <c r="E2" s="3"/>
      <c r="F2" s="4" t="s">
        <v>1</v>
      </c>
      <c r="G2" s="5">
        <f>SUM(G5:G33)</f>
        <v>0</v>
      </c>
      <c r="H2" s="4" t="s">
        <v>2</v>
      </c>
      <c r="I2" s="7">
        <f>SUM(I5:I33)</f>
        <v>0</v>
      </c>
      <c r="J2" s="8" t="s">
        <v>3</v>
      </c>
      <c r="K2" s="9">
        <f>'10월'!K2 + (I2 - G2)</f>
        <v>2901912</v>
      </c>
      <c r="M2" s="10" t="s">
        <v>57</v>
      </c>
    </row>
    <row r="3" ht="4.5" customHeight="1">
      <c r="B3" s="11"/>
      <c r="C3" s="11"/>
      <c r="D3" s="11"/>
      <c r="E3" s="11"/>
      <c r="F3" s="12"/>
      <c r="G3" s="13"/>
      <c r="H3" s="12"/>
      <c r="I3" s="13"/>
      <c r="J3" s="14"/>
      <c r="K3" s="15"/>
    </row>
    <row r="4" ht="34.5" customHeight="1">
      <c r="B4" s="16" t="s">
        <v>5</v>
      </c>
      <c r="C4" s="17" t="s">
        <v>6</v>
      </c>
      <c r="D4" s="18" t="s">
        <v>7</v>
      </c>
      <c r="E4" s="19" t="s">
        <v>8</v>
      </c>
      <c r="F4" s="20" t="s">
        <v>9</v>
      </c>
      <c r="G4" s="21" t="s">
        <v>10</v>
      </c>
      <c r="H4" s="20" t="s">
        <v>11</v>
      </c>
      <c r="I4" s="21" t="s">
        <v>12</v>
      </c>
      <c r="J4" s="22" t="s">
        <v>13</v>
      </c>
      <c r="K4" s="3"/>
      <c r="M4" s="23" t="s">
        <v>14</v>
      </c>
      <c r="N4" s="24" t="s">
        <v>15</v>
      </c>
      <c r="O4" s="24" t="s">
        <v>16</v>
      </c>
    </row>
    <row r="5" ht="19.5" customHeight="1">
      <c r="B5" s="47"/>
      <c r="C5" s="26"/>
      <c r="D5" s="27"/>
      <c r="E5" s="71"/>
      <c r="F5" s="29"/>
      <c r="G5" s="30"/>
      <c r="H5" s="31"/>
      <c r="I5" s="32"/>
      <c r="J5" s="72"/>
      <c r="K5" s="34"/>
      <c r="M5" s="35" t="str">
        <f>'항목'!C3</f>
        <v>통신비</v>
      </c>
      <c r="N5" s="36">
        <f t="shared" ref="N5:N14" si="1">SUMIF($C$5:$C$33,M5,$G$5:$G$33)</f>
        <v>0</v>
      </c>
      <c r="O5" s="37" t="str">
        <f t="shared" ref="O5:O15" si="2">IF((N5=0),"",SUM(N5/$N$15))</f>
        <v/>
      </c>
    </row>
    <row r="6" ht="19.5" customHeight="1">
      <c r="B6" s="47"/>
      <c r="C6" s="26"/>
      <c r="D6" s="27"/>
      <c r="E6" s="71"/>
      <c r="F6" s="29"/>
      <c r="G6" s="30"/>
      <c r="H6" s="38"/>
      <c r="I6" s="32"/>
      <c r="J6" s="72"/>
      <c r="K6" s="34"/>
      <c r="M6" s="35" t="str">
        <f>'항목'!D3</f>
        <v>차량교통비</v>
      </c>
      <c r="N6" s="36">
        <f t="shared" si="1"/>
        <v>0</v>
      </c>
      <c r="O6" s="37" t="str">
        <f t="shared" si="2"/>
        <v/>
      </c>
    </row>
    <row r="7" ht="19.5" customHeight="1">
      <c r="B7" s="47"/>
      <c r="C7" s="26"/>
      <c r="D7" s="27"/>
      <c r="E7" s="71"/>
      <c r="F7" s="29"/>
      <c r="G7" s="30"/>
      <c r="H7" s="38"/>
      <c r="I7" s="39"/>
      <c r="J7" s="72"/>
      <c r="K7" s="34"/>
      <c r="M7" s="35" t="str">
        <f>'항목'!E3</f>
        <v>식비</v>
      </c>
      <c r="N7" s="36">
        <f t="shared" si="1"/>
        <v>0</v>
      </c>
      <c r="O7" s="37" t="str">
        <f t="shared" si="2"/>
        <v/>
      </c>
    </row>
    <row r="8" ht="19.5" customHeight="1">
      <c r="B8" s="47"/>
      <c r="C8" s="26"/>
      <c r="D8" s="27"/>
      <c r="E8" s="71"/>
      <c r="F8" s="29"/>
      <c r="G8" s="30"/>
      <c r="H8" s="31"/>
      <c r="I8" s="32"/>
      <c r="J8" s="72"/>
      <c r="K8" s="34"/>
      <c r="M8" s="35" t="str">
        <f>'항목'!F3</f>
        <v>의류잡화</v>
      </c>
      <c r="N8" s="36">
        <f t="shared" si="1"/>
        <v>0</v>
      </c>
      <c r="O8" s="37" t="str">
        <f t="shared" si="2"/>
        <v/>
      </c>
    </row>
    <row r="9" ht="19.5" customHeight="1">
      <c r="B9" s="25"/>
      <c r="C9" s="26"/>
      <c r="D9" s="27"/>
      <c r="E9" s="71"/>
      <c r="F9" s="29"/>
      <c r="G9" s="30"/>
      <c r="H9" s="31"/>
      <c r="I9" s="32"/>
      <c r="J9" s="72"/>
      <c r="K9" s="34"/>
      <c r="M9" s="35" t="str">
        <f>'항목'!G3</f>
        <v>생활용품</v>
      </c>
      <c r="N9" s="36">
        <f t="shared" si="1"/>
        <v>0</v>
      </c>
      <c r="O9" s="37" t="str">
        <f t="shared" si="2"/>
        <v/>
      </c>
      <c r="R9" s="40" t="s">
        <v>29</v>
      </c>
    </row>
    <row r="10" ht="19.5" customHeight="1">
      <c r="B10" s="25"/>
      <c r="C10" s="26"/>
      <c r="D10" s="27"/>
      <c r="E10" s="71"/>
      <c r="F10" s="29"/>
      <c r="G10" s="30"/>
      <c r="H10" s="31"/>
      <c r="I10" s="32"/>
      <c r="J10" s="72"/>
      <c r="K10" s="34"/>
      <c r="M10" s="35" t="str">
        <f>'항목'!H3</f>
        <v>의료비</v>
      </c>
      <c r="N10" s="36">
        <f t="shared" si="1"/>
        <v>0</v>
      </c>
      <c r="O10" s="37" t="str">
        <f t="shared" si="2"/>
        <v/>
      </c>
    </row>
    <row r="11" ht="19.5" customHeight="1">
      <c r="B11" s="25"/>
      <c r="C11" s="26"/>
      <c r="D11" s="27"/>
      <c r="E11" s="71"/>
      <c r="F11" s="29"/>
      <c r="G11" s="30"/>
      <c r="H11" s="31"/>
      <c r="I11" s="32"/>
      <c r="J11" s="72"/>
      <c r="K11" s="34"/>
      <c r="M11" s="35" t="str">
        <f>'항목'!I3</f>
        <v>용돈</v>
      </c>
      <c r="N11" s="36">
        <f t="shared" si="1"/>
        <v>0</v>
      </c>
      <c r="O11" s="37" t="str">
        <f t="shared" si="2"/>
        <v/>
      </c>
    </row>
    <row r="12" ht="19.5" customHeight="1">
      <c r="B12" s="25"/>
      <c r="C12" s="26"/>
      <c r="D12" s="27"/>
      <c r="E12" s="71"/>
      <c r="F12" s="29"/>
      <c r="G12" s="30"/>
      <c r="H12" s="31"/>
      <c r="I12" s="32"/>
      <c r="J12" s="72"/>
      <c r="K12" s="34"/>
      <c r="M12" s="35" t="str">
        <f>'항목'!J3</f>
        <v>경조교제비</v>
      </c>
      <c r="N12" s="36">
        <f t="shared" si="1"/>
        <v>0</v>
      </c>
      <c r="O12" s="37" t="str">
        <f t="shared" si="2"/>
        <v/>
      </c>
      <c r="S12" s="40" t="s">
        <v>29</v>
      </c>
    </row>
    <row r="13" ht="19.5" customHeight="1">
      <c r="B13" s="25"/>
      <c r="C13" s="26"/>
      <c r="D13" s="27"/>
      <c r="E13" s="71"/>
      <c r="F13" s="29"/>
      <c r="G13" s="30"/>
      <c r="H13" s="31"/>
      <c r="I13" s="32"/>
      <c r="J13" s="72"/>
      <c r="K13" s="34"/>
      <c r="M13" s="35" t="str">
        <f>'항목'!K3</f>
        <v>문화생활비</v>
      </c>
      <c r="N13" s="36">
        <f t="shared" si="1"/>
        <v>0</v>
      </c>
      <c r="O13" s="37" t="str">
        <f t="shared" si="2"/>
        <v/>
      </c>
    </row>
    <row r="14" ht="19.5" customHeight="1">
      <c r="B14" s="25"/>
      <c r="C14" s="26"/>
      <c r="D14" s="27"/>
      <c r="E14" s="71"/>
      <c r="F14" s="29"/>
      <c r="G14" s="30"/>
      <c r="H14" s="31"/>
      <c r="I14" s="32"/>
      <c r="J14" s="72"/>
      <c r="K14" s="34"/>
      <c r="M14" s="41" t="str">
        <f>'항목'!L3</f>
        <v>예비비</v>
      </c>
      <c r="N14" s="42">
        <f t="shared" si="1"/>
        <v>0</v>
      </c>
      <c r="O14" s="43" t="str">
        <f t="shared" si="2"/>
        <v/>
      </c>
    </row>
    <row r="15" ht="19.5" customHeight="1">
      <c r="B15" s="25"/>
      <c r="C15" s="26"/>
      <c r="D15" s="27"/>
      <c r="E15" s="71"/>
      <c r="F15" s="29"/>
      <c r="G15" s="30"/>
      <c r="H15" s="31"/>
      <c r="I15" s="32"/>
      <c r="J15" s="72"/>
      <c r="K15" s="34"/>
      <c r="M15" s="44" t="s">
        <v>30</v>
      </c>
      <c r="N15" s="45">
        <f>SUM(N5:N14)</f>
        <v>0</v>
      </c>
      <c r="O15" s="46" t="str">
        <f t="shared" si="2"/>
        <v/>
      </c>
    </row>
    <row r="16" ht="19.5" customHeight="1">
      <c r="B16" s="47"/>
      <c r="C16" s="26"/>
      <c r="D16" s="48"/>
      <c r="E16" s="73"/>
      <c r="F16" s="49"/>
      <c r="G16" s="50"/>
      <c r="H16" s="38"/>
      <c r="I16" s="39"/>
      <c r="J16" s="72"/>
      <c r="K16" s="34"/>
    </row>
    <row r="17" ht="19.5" customHeight="1">
      <c r="B17" s="47"/>
      <c r="C17" s="26"/>
      <c r="D17" s="48"/>
      <c r="E17" s="73"/>
      <c r="F17" s="49"/>
      <c r="G17" s="50"/>
      <c r="H17" s="38"/>
      <c r="I17" s="39"/>
      <c r="J17" s="72"/>
      <c r="K17" s="34"/>
      <c r="M17" s="51" t="s">
        <v>31</v>
      </c>
      <c r="N17" s="52" t="s">
        <v>15</v>
      </c>
      <c r="O17" s="52" t="s">
        <v>16</v>
      </c>
    </row>
    <row r="18" ht="19.5" customHeight="1">
      <c r="B18" s="47"/>
      <c r="C18" s="26"/>
      <c r="D18" s="48"/>
      <c r="E18" s="73"/>
      <c r="F18" s="49"/>
      <c r="G18" s="50"/>
      <c r="H18" s="38"/>
      <c r="I18" s="39"/>
      <c r="J18" s="72"/>
      <c r="K18" s="34"/>
      <c r="M18" s="53"/>
      <c r="N18" s="53"/>
      <c r="O18" s="53"/>
    </row>
    <row r="19" ht="19.5" customHeight="1">
      <c r="B19" s="47"/>
      <c r="C19" s="54"/>
      <c r="D19" s="48"/>
      <c r="E19" s="73"/>
      <c r="F19" s="49"/>
      <c r="G19" s="50"/>
      <c r="H19" s="38"/>
      <c r="I19" s="39"/>
      <c r="J19" s="72"/>
      <c r="K19" s="34"/>
      <c r="M19" s="55" t="str">
        <f>'항목'!B4</f>
        <v>월회비(현금)</v>
      </c>
      <c r="N19" s="56">
        <f>SUMIF('11월'!$D$5:$D$33,M19,'11월'!$I$5:$I$33)</f>
        <v>0</v>
      </c>
      <c r="O19" s="57" t="str">
        <f t="shared" ref="O19:O26" si="3">IF((N19=0),"",SUM(N19/$N$26))</f>
        <v/>
      </c>
    </row>
    <row r="20" ht="19.5" customHeight="1">
      <c r="B20" s="47"/>
      <c r="C20" s="54"/>
      <c r="D20" s="48"/>
      <c r="E20" s="73"/>
      <c r="F20" s="49"/>
      <c r="G20" s="50"/>
      <c r="H20" s="38"/>
      <c r="I20" s="39"/>
      <c r="J20" s="72"/>
      <c r="K20" s="34"/>
      <c r="M20" s="58" t="str">
        <f>'항목'!B5</f>
        <v>월회비(통장)</v>
      </c>
      <c r="N20" s="59">
        <f>SUMIF('11월'!$D$5:$D$33,M20,'11월'!$I$5:$I$33)</f>
        <v>0</v>
      </c>
      <c r="O20" s="60" t="str">
        <f t="shared" si="3"/>
        <v/>
      </c>
    </row>
    <row r="21" ht="19.5" customHeight="1">
      <c r="B21" s="47"/>
      <c r="C21" s="26"/>
      <c r="D21" s="48"/>
      <c r="E21" s="73"/>
      <c r="F21" s="49"/>
      <c r="G21" s="50"/>
      <c r="H21" s="38"/>
      <c r="I21" s="39"/>
      <c r="J21" s="77"/>
      <c r="K21" s="34"/>
      <c r="M21" s="35" t="str">
        <f>'항목'!B6</f>
        <v>가입비</v>
      </c>
      <c r="N21" s="36">
        <f>SUMIF('11월'!$D$5:$D$33,M21,'11월'!$I$5:$I$33)</f>
        <v>0</v>
      </c>
      <c r="O21" s="60" t="str">
        <f t="shared" si="3"/>
        <v/>
      </c>
    </row>
    <row r="22" ht="19.5" customHeight="1">
      <c r="B22" s="47"/>
      <c r="C22" s="54"/>
      <c r="D22" s="48"/>
      <c r="E22" s="73"/>
      <c r="F22" s="49"/>
      <c r="G22" s="50"/>
      <c r="H22" s="38"/>
      <c r="I22" s="39"/>
      <c r="J22" s="72"/>
      <c r="K22" s="34"/>
      <c r="M22" s="61" t="str">
        <f>'항목'!B7</f>
        <v>이월금</v>
      </c>
      <c r="N22" s="62">
        <f>SUMIF('11월'!$D$5:$D$33,M22,'11월'!$I$5:$I$33)</f>
        <v>0</v>
      </c>
      <c r="O22" s="60" t="str">
        <f t="shared" si="3"/>
        <v/>
      </c>
    </row>
    <row r="23" ht="19.5" customHeight="1">
      <c r="B23" s="47"/>
      <c r="C23" s="54"/>
      <c r="D23" s="48"/>
      <c r="E23" s="73"/>
      <c r="F23" s="49"/>
      <c r="G23" s="50"/>
      <c r="H23" s="38"/>
      <c r="I23" s="39"/>
      <c r="J23" s="72"/>
      <c r="K23" s="34"/>
      <c r="M23" s="35" t="str">
        <f>'항목'!B8</f>
        <v>이자</v>
      </c>
      <c r="N23" s="36">
        <f>SUMIF('11월'!$D$5:$D$33,M23,'11월'!$I$5:$I$33)</f>
        <v>0</v>
      </c>
      <c r="O23" s="60" t="str">
        <f t="shared" si="3"/>
        <v/>
      </c>
    </row>
    <row r="24" ht="19.5" customHeight="1">
      <c r="B24" s="47"/>
      <c r="C24" s="54"/>
      <c r="D24" s="48"/>
      <c r="E24" s="73"/>
      <c r="F24" s="49"/>
      <c r="G24" s="50"/>
      <c r="H24" s="38"/>
      <c r="I24" s="39"/>
      <c r="J24" s="72"/>
      <c r="K24" s="34"/>
      <c r="M24" s="35" t="str">
        <f>'항목'!B9</f>
        <v>찬조금</v>
      </c>
      <c r="N24" s="36">
        <f>SUMIF('11월'!$D$5:$D$33,M24,'11월'!$I$5:$I$33)</f>
        <v>0</v>
      </c>
      <c r="O24" s="60" t="str">
        <f t="shared" si="3"/>
        <v/>
      </c>
    </row>
    <row r="25" ht="19.5" customHeight="1">
      <c r="B25" s="47"/>
      <c r="C25" s="54"/>
      <c r="D25" s="48"/>
      <c r="E25" s="73"/>
      <c r="F25" s="49"/>
      <c r="G25" s="50"/>
      <c r="H25" s="38"/>
      <c r="I25" s="39"/>
      <c r="J25" s="72"/>
      <c r="K25" s="34"/>
      <c r="M25" s="41" t="str">
        <f>'항목'!B10</f>
        <v>기타수입</v>
      </c>
      <c r="N25" s="42">
        <f>SUMIF('11월'!$D$5:$D$33,M25,'11월'!$I$5:$I$33)</f>
        <v>0</v>
      </c>
      <c r="O25" s="60" t="str">
        <f t="shared" si="3"/>
        <v/>
      </c>
    </row>
    <row r="26" ht="19.5" customHeight="1">
      <c r="B26" s="47"/>
      <c r="C26" s="54"/>
      <c r="D26" s="48"/>
      <c r="E26" s="73"/>
      <c r="F26" s="49"/>
      <c r="G26" s="50"/>
      <c r="H26" s="38"/>
      <c r="I26" s="39"/>
      <c r="J26" s="72"/>
      <c r="K26" s="34"/>
      <c r="M26" s="44" t="s">
        <v>32</v>
      </c>
      <c r="N26" s="45">
        <f>SUM(N19:N25)</f>
        <v>0</v>
      </c>
      <c r="O26" s="46" t="str">
        <f t="shared" si="3"/>
        <v/>
      </c>
    </row>
    <row r="27" ht="19.5" customHeight="1">
      <c r="B27" s="47"/>
      <c r="C27" s="54"/>
      <c r="D27" s="48"/>
      <c r="E27" s="73"/>
      <c r="F27" s="49"/>
      <c r="G27" s="50"/>
      <c r="H27" s="38"/>
      <c r="I27" s="39"/>
      <c r="J27" s="72"/>
      <c r="K27" s="34"/>
    </row>
    <row r="28" ht="19.5" customHeight="1">
      <c r="B28" s="47"/>
      <c r="C28" s="54"/>
      <c r="D28" s="48"/>
      <c r="E28" s="73"/>
      <c r="F28" s="49"/>
      <c r="G28" s="50"/>
      <c r="H28" s="38"/>
      <c r="I28" s="39"/>
      <c r="J28" s="72"/>
      <c r="K28" s="34"/>
    </row>
    <row r="29" ht="19.5" customHeight="1">
      <c r="B29" s="47"/>
      <c r="C29" s="54"/>
      <c r="D29" s="48"/>
      <c r="E29" s="73"/>
      <c r="F29" s="49"/>
      <c r="G29" s="50"/>
      <c r="H29" s="38"/>
      <c r="I29" s="39"/>
      <c r="J29" s="72"/>
      <c r="K29" s="34"/>
    </row>
    <row r="30" ht="19.5" customHeight="1">
      <c r="B30" s="47"/>
      <c r="C30" s="54"/>
      <c r="D30" s="48"/>
      <c r="E30" s="73"/>
      <c r="F30" s="49"/>
      <c r="G30" s="50"/>
      <c r="H30" s="38"/>
      <c r="I30" s="39"/>
      <c r="J30" s="72"/>
      <c r="K30" s="34"/>
    </row>
    <row r="31" ht="19.5" customHeight="1">
      <c r="B31" s="47"/>
      <c r="C31" s="54"/>
      <c r="D31" s="48"/>
      <c r="E31" s="73"/>
      <c r="F31" s="49"/>
      <c r="G31" s="50"/>
      <c r="H31" s="38"/>
      <c r="I31" s="39"/>
      <c r="J31" s="72"/>
      <c r="K31" s="34"/>
    </row>
    <row r="32" ht="19.5" customHeight="1">
      <c r="B32" s="47"/>
      <c r="C32" s="54"/>
      <c r="D32" s="48"/>
      <c r="E32" s="73"/>
      <c r="F32" s="49"/>
      <c r="G32" s="50"/>
      <c r="H32" s="38"/>
      <c r="I32" s="39"/>
      <c r="J32" s="72"/>
      <c r="K32" s="34"/>
    </row>
    <row r="33" ht="19.5" customHeight="1">
      <c r="B33" s="64"/>
      <c r="C33" s="65"/>
      <c r="D33" s="66"/>
      <c r="E33" s="74"/>
      <c r="F33" s="67"/>
      <c r="G33" s="68"/>
      <c r="H33" s="69"/>
      <c r="I33" s="70"/>
      <c r="J33" s="75"/>
      <c r="K33" s="76"/>
    </row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5">
    <mergeCell ref="B2:E2"/>
    <mergeCell ref="M2:O2"/>
    <mergeCell ref="J4:K4"/>
    <mergeCell ref="J5:K5"/>
    <mergeCell ref="J6:K6"/>
    <mergeCell ref="J7:K7"/>
    <mergeCell ref="J8:K8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M17:M18"/>
    <mergeCell ref="N17:N18"/>
    <mergeCell ref="O17:O18"/>
    <mergeCell ref="J18:K18"/>
    <mergeCell ref="J19:K19"/>
    <mergeCell ref="J27:K27"/>
    <mergeCell ref="J28:K28"/>
    <mergeCell ref="J29:K29"/>
    <mergeCell ref="J30:K30"/>
    <mergeCell ref="J31:K31"/>
    <mergeCell ref="J32:K32"/>
    <mergeCell ref="J33:K33"/>
    <mergeCell ref="J20:K20"/>
    <mergeCell ref="J21:K21"/>
    <mergeCell ref="J22:K22"/>
    <mergeCell ref="J23:K23"/>
    <mergeCell ref="J24:K24"/>
    <mergeCell ref="J25:K25"/>
    <mergeCell ref="J26:K26"/>
  </mergeCells>
  <dataValidations>
    <dataValidation type="list" allowBlank="1" showInputMessage="1" showErrorMessage="1" prompt="항목 목록에 있는 값을 클릭하여 입력하세요." sqref="D5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  <dataValidation type="list" allowBlank="1" showErrorMessage="1" sqref="H5:H33">
      <formula1>수입구분</formula1>
    </dataValidation>
    <dataValidation type="list" allowBlank="1" showErrorMessage="1" sqref="C5:C33">
      <formula1>'항목'!$B$3:$L$3</formula1>
    </dataValidation>
    <dataValidation type="list" allowBlank="1" showErrorMessage="1" sqref="F5:F33">
      <formula1>지출구분</formula1>
    </dataValidation>
    <dataValidation type="list" allowBlank="1" showErrorMessage="1" sqref="D6:D33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</dataValidations>
  <printOptions/>
  <pageMargins bottom="0.75" footer="0.0" header="0.0" left="0.3131944537162781" right="0.2038888931274414" top="0.75"/>
  <pageSetup paperSize="9" scale="54"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CCFF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.57"/>
    <col customWidth="1" min="2" max="2" width="11.0"/>
    <col customWidth="1" min="3" max="3" width="15.43"/>
    <col customWidth="1" min="4" max="4" width="14.43"/>
    <col customWidth="1" min="5" max="5" width="34.57"/>
    <col customWidth="1" min="6" max="7" width="12.57"/>
    <col customWidth="1" min="8" max="8" width="15.71"/>
    <col customWidth="1" min="9" max="11" width="12.57"/>
    <col customWidth="1" min="12" max="12" width="3.43"/>
    <col customWidth="1" min="13" max="13" width="17.57"/>
    <col customWidth="1" min="14" max="14" width="15.71"/>
    <col customWidth="1" min="15" max="15" width="10.57"/>
    <col customWidth="1" min="16" max="27" width="9.0"/>
  </cols>
  <sheetData>
    <row r="1" ht="9.0" customHeight="1"/>
    <row r="2" ht="43.5" customHeight="1">
      <c r="B2" s="1" t="s">
        <v>58</v>
      </c>
      <c r="C2" s="2"/>
      <c r="D2" s="2"/>
      <c r="E2" s="3"/>
      <c r="F2" s="4" t="s">
        <v>1</v>
      </c>
      <c r="G2" s="5">
        <f>SUM(G5:G33)</f>
        <v>0</v>
      </c>
      <c r="H2" s="4" t="s">
        <v>2</v>
      </c>
      <c r="I2" s="7">
        <f>SUM(I5:I33)</f>
        <v>0</v>
      </c>
      <c r="J2" s="8" t="s">
        <v>3</v>
      </c>
      <c r="K2" s="9">
        <f>'11월'!K2 + (I2 - G2)</f>
        <v>2901912</v>
      </c>
      <c r="M2" s="10" t="s">
        <v>59</v>
      </c>
    </row>
    <row r="3" ht="4.5" customHeight="1">
      <c r="B3" s="11"/>
      <c r="C3" s="11"/>
      <c r="D3" s="11"/>
      <c r="E3" s="11"/>
      <c r="F3" s="12"/>
      <c r="G3" s="13"/>
      <c r="H3" s="12"/>
      <c r="I3" s="13"/>
      <c r="J3" s="14"/>
      <c r="K3" s="15"/>
    </row>
    <row r="4" ht="34.5" customHeight="1">
      <c r="B4" s="16" t="s">
        <v>5</v>
      </c>
      <c r="C4" s="17" t="s">
        <v>6</v>
      </c>
      <c r="D4" s="18" t="s">
        <v>7</v>
      </c>
      <c r="E4" s="19" t="s">
        <v>8</v>
      </c>
      <c r="F4" s="20" t="s">
        <v>9</v>
      </c>
      <c r="G4" s="21" t="s">
        <v>10</v>
      </c>
      <c r="H4" s="20" t="s">
        <v>11</v>
      </c>
      <c r="I4" s="21" t="s">
        <v>12</v>
      </c>
      <c r="J4" s="22" t="s">
        <v>13</v>
      </c>
      <c r="K4" s="3"/>
      <c r="M4" s="23" t="s">
        <v>14</v>
      </c>
      <c r="N4" s="24" t="s">
        <v>15</v>
      </c>
      <c r="O4" s="24" t="s">
        <v>16</v>
      </c>
    </row>
    <row r="5" ht="19.5" customHeight="1">
      <c r="B5" s="25"/>
      <c r="C5" s="26"/>
      <c r="D5" s="27"/>
      <c r="E5" s="71"/>
      <c r="F5" s="29"/>
      <c r="G5" s="30"/>
      <c r="H5" s="31"/>
      <c r="I5" s="32"/>
      <c r="J5" s="72"/>
      <c r="K5" s="34"/>
      <c r="M5" s="35" t="str">
        <f>'항목'!C3</f>
        <v>통신비</v>
      </c>
      <c r="N5" s="36">
        <f t="shared" ref="N5:N14" si="1">SUMIF($C$5:$C$33,M5,$G$5:$G$33)</f>
        <v>0</v>
      </c>
      <c r="O5" s="37" t="str">
        <f t="shared" ref="O5:O15" si="2">IF((N5=0),"",SUM(N5/$N$15))</f>
        <v/>
      </c>
    </row>
    <row r="6" ht="19.5" customHeight="1">
      <c r="B6" s="25"/>
      <c r="C6" s="26"/>
      <c r="D6" s="27"/>
      <c r="E6" s="71"/>
      <c r="F6" s="29"/>
      <c r="G6" s="30"/>
      <c r="H6" s="38"/>
      <c r="I6" s="32"/>
      <c r="J6" s="72"/>
      <c r="K6" s="34"/>
      <c r="M6" s="35" t="str">
        <f>'항목'!D3</f>
        <v>차량교통비</v>
      </c>
      <c r="N6" s="36">
        <f t="shared" si="1"/>
        <v>0</v>
      </c>
      <c r="O6" s="37" t="str">
        <f t="shared" si="2"/>
        <v/>
      </c>
    </row>
    <row r="7" ht="19.5" customHeight="1">
      <c r="B7" s="47"/>
      <c r="C7" s="26"/>
      <c r="D7" s="27"/>
      <c r="E7" s="71"/>
      <c r="F7" s="29"/>
      <c r="G7" s="30"/>
      <c r="H7" s="38"/>
      <c r="I7" s="39"/>
      <c r="J7" s="72"/>
      <c r="K7" s="34"/>
      <c r="M7" s="35" t="str">
        <f>'항목'!E3</f>
        <v>식비</v>
      </c>
      <c r="N7" s="36">
        <f t="shared" si="1"/>
        <v>0</v>
      </c>
      <c r="O7" s="37" t="str">
        <f t="shared" si="2"/>
        <v/>
      </c>
    </row>
    <row r="8" ht="19.5" customHeight="1">
      <c r="B8" s="47"/>
      <c r="C8" s="26"/>
      <c r="D8" s="27"/>
      <c r="E8" s="71"/>
      <c r="F8" s="29"/>
      <c r="G8" s="30"/>
      <c r="H8" s="31"/>
      <c r="I8" s="32"/>
      <c r="J8" s="72"/>
      <c r="K8" s="34"/>
      <c r="M8" s="35" t="str">
        <f>'항목'!F3</f>
        <v>의류잡화</v>
      </c>
      <c r="N8" s="36">
        <f t="shared" si="1"/>
        <v>0</v>
      </c>
      <c r="O8" s="37" t="str">
        <f t="shared" si="2"/>
        <v/>
      </c>
    </row>
    <row r="9" ht="19.5" customHeight="1">
      <c r="B9" s="25"/>
      <c r="C9" s="26"/>
      <c r="D9" s="27"/>
      <c r="E9" s="71"/>
      <c r="F9" s="29"/>
      <c r="G9" s="30"/>
      <c r="H9" s="31"/>
      <c r="I9" s="32"/>
      <c r="J9" s="72"/>
      <c r="K9" s="34"/>
      <c r="M9" s="35" t="str">
        <f>'항목'!G3</f>
        <v>생활용품</v>
      </c>
      <c r="N9" s="36">
        <f t="shared" si="1"/>
        <v>0</v>
      </c>
      <c r="O9" s="37" t="str">
        <f t="shared" si="2"/>
        <v/>
      </c>
      <c r="R9" s="40" t="s">
        <v>29</v>
      </c>
    </row>
    <row r="10" ht="19.5" customHeight="1">
      <c r="B10" s="25"/>
      <c r="C10" s="26"/>
      <c r="D10" s="27"/>
      <c r="E10" s="71"/>
      <c r="F10" s="29"/>
      <c r="G10" s="30"/>
      <c r="H10" s="31"/>
      <c r="I10" s="32"/>
      <c r="J10" s="72"/>
      <c r="K10" s="34"/>
      <c r="M10" s="35" t="str">
        <f>'항목'!H3</f>
        <v>의료비</v>
      </c>
      <c r="N10" s="36">
        <f t="shared" si="1"/>
        <v>0</v>
      </c>
      <c r="O10" s="37" t="str">
        <f t="shared" si="2"/>
        <v/>
      </c>
    </row>
    <row r="11" ht="19.5" customHeight="1">
      <c r="B11" s="25"/>
      <c r="C11" s="26"/>
      <c r="D11" s="27"/>
      <c r="E11" s="71"/>
      <c r="F11" s="29"/>
      <c r="G11" s="30"/>
      <c r="H11" s="31"/>
      <c r="I11" s="32"/>
      <c r="J11" s="72"/>
      <c r="K11" s="34"/>
      <c r="M11" s="35" t="str">
        <f>'항목'!I3</f>
        <v>용돈</v>
      </c>
      <c r="N11" s="36">
        <f t="shared" si="1"/>
        <v>0</v>
      </c>
      <c r="O11" s="37" t="str">
        <f t="shared" si="2"/>
        <v/>
      </c>
    </row>
    <row r="12" ht="19.5" customHeight="1">
      <c r="B12" s="25"/>
      <c r="C12" s="26"/>
      <c r="D12" s="27"/>
      <c r="E12" s="71"/>
      <c r="F12" s="29"/>
      <c r="G12" s="30"/>
      <c r="H12" s="31"/>
      <c r="I12" s="32"/>
      <c r="J12" s="72"/>
      <c r="K12" s="34"/>
      <c r="M12" s="35" t="str">
        <f>'항목'!J3</f>
        <v>경조교제비</v>
      </c>
      <c r="N12" s="36">
        <f t="shared" si="1"/>
        <v>0</v>
      </c>
      <c r="O12" s="37" t="str">
        <f t="shared" si="2"/>
        <v/>
      </c>
      <c r="S12" s="40" t="s">
        <v>29</v>
      </c>
    </row>
    <row r="13" ht="19.5" customHeight="1">
      <c r="B13" s="25"/>
      <c r="C13" s="26"/>
      <c r="D13" s="27"/>
      <c r="E13" s="71"/>
      <c r="F13" s="29"/>
      <c r="G13" s="30"/>
      <c r="H13" s="31"/>
      <c r="I13" s="32"/>
      <c r="J13" s="72"/>
      <c r="K13" s="34"/>
      <c r="M13" s="35" t="str">
        <f>'항목'!K3</f>
        <v>문화생활비</v>
      </c>
      <c r="N13" s="36">
        <f t="shared" si="1"/>
        <v>0</v>
      </c>
      <c r="O13" s="37" t="str">
        <f t="shared" si="2"/>
        <v/>
      </c>
    </row>
    <row r="14" ht="19.5" customHeight="1">
      <c r="B14" s="25"/>
      <c r="C14" s="26"/>
      <c r="D14" s="27"/>
      <c r="E14" s="71"/>
      <c r="F14" s="29"/>
      <c r="G14" s="30"/>
      <c r="H14" s="31"/>
      <c r="I14" s="32"/>
      <c r="J14" s="72"/>
      <c r="K14" s="34"/>
      <c r="M14" s="41" t="str">
        <f>'항목'!L3</f>
        <v>예비비</v>
      </c>
      <c r="N14" s="42">
        <f t="shared" si="1"/>
        <v>0</v>
      </c>
      <c r="O14" s="43" t="str">
        <f t="shared" si="2"/>
        <v/>
      </c>
    </row>
    <row r="15" ht="19.5" customHeight="1">
      <c r="B15" s="25"/>
      <c r="C15" s="26"/>
      <c r="D15" s="27"/>
      <c r="E15" s="71"/>
      <c r="F15" s="29"/>
      <c r="G15" s="30"/>
      <c r="H15" s="31"/>
      <c r="I15" s="32"/>
      <c r="J15" s="72"/>
      <c r="K15" s="34"/>
      <c r="M15" s="44" t="s">
        <v>30</v>
      </c>
      <c r="N15" s="45">
        <f>SUM(N5:N14)</f>
        <v>0</v>
      </c>
      <c r="O15" s="46" t="str">
        <f t="shared" si="2"/>
        <v/>
      </c>
    </row>
    <row r="16" ht="19.5" customHeight="1">
      <c r="B16" s="47"/>
      <c r="C16" s="26"/>
      <c r="D16" s="48"/>
      <c r="E16" s="73"/>
      <c r="F16" s="49"/>
      <c r="G16" s="50"/>
      <c r="H16" s="38"/>
      <c r="I16" s="39"/>
      <c r="J16" s="72"/>
      <c r="K16" s="34"/>
    </row>
    <row r="17" ht="19.5" customHeight="1">
      <c r="B17" s="47"/>
      <c r="C17" s="26"/>
      <c r="D17" s="48"/>
      <c r="E17" s="73"/>
      <c r="F17" s="49"/>
      <c r="G17" s="50"/>
      <c r="H17" s="38"/>
      <c r="I17" s="39"/>
      <c r="J17" s="72"/>
      <c r="K17" s="34"/>
      <c r="M17" s="51" t="s">
        <v>31</v>
      </c>
      <c r="N17" s="52" t="s">
        <v>15</v>
      </c>
      <c r="O17" s="52" t="s">
        <v>16</v>
      </c>
    </row>
    <row r="18" ht="19.5" customHeight="1">
      <c r="B18" s="47"/>
      <c r="C18" s="26"/>
      <c r="D18" s="48"/>
      <c r="E18" s="73"/>
      <c r="F18" s="49"/>
      <c r="G18" s="50"/>
      <c r="H18" s="38"/>
      <c r="I18" s="39"/>
      <c r="J18" s="72"/>
      <c r="K18" s="34"/>
      <c r="M18" s="53"/>
      <c r="N18" s="53"/>
      <c r="O18" s="53"/>
    </row>
    <row r="19" ht="19.5" customHeight="1">
      <c r="B19" s="47"/>
      <c r="C19" s="54"/>
      <c r="D19" s="48"/>
      <c r="E19" s="73"/>
      <c r="F19" s="49"/>
      <c r="G19" s="50"/>
      <c r="H19" s="38"/>
      <c r="I19" s="39"/>
      <c r="J19" s="72"/>
      <c r="K19" s="34"/>
      <c r="M19" s="55" t="str">
        <f>'항목'!B4</f>
        <v>월회비(현금)</v>
      </c>
      <c r="N19" s="56">
        <f>SUMIF('12월'!$D$5:$D$33,M19,'12월'!$I$5:$I$33)</f>
        <v>0</v>
      </c>
      <c r="O19" s="57" t="str">
        <f t="shared" ref="O19:O26" si="3">IF((N19=0),"",SUM(N19/$N$26))</f>
        <v/>
      </c>
    </row>
    <row r="20" ht="19.5" customHeight="1">
      <c r="B20" s="47"/>
      <c r="C20" s="54"/>
      <c r="D20" s="48"/>
      <c r="E20" s="73"/>
      <c r="F20" s="49"/>
      <c r="G20" s="50"/>
      <c r="H20" s="38"/>
      <c r="I20" s="39"/>
      <c r="J20" s="72"/>
      <c r="K20" s="34"/>
      <c r="M20" s="58" t="str">
        <f>'항목'!B5</f>
        <v>월회비(통장)</v>
      </c>
      <c r="N20" s="59">
        <f>SUMIF('12월'!$D$5:$D$33,M20,'12월'!$I$5:$I$33)</f>
        <v>0</v>
      </c>
      <c r="O20" s="37" t="str">
        <f t="shared" si="3"/>
        <v/>
      </c>
    </row>
    <row r="21" ht="19.5" customHeight="1">
      <c r="B21" s="47"/>
      <c r="C21" s="26"/>
      <c r="D21" s="48"/>
      <c r="E21" s="73"/>
      <c r="F21" s="49"/>
      <c r="G21" s="50"/>
      <c r="H21" s="38"/>
      <c r="I21" s="39"/>
      <c r="J21" s="72"/>
      <c r="K21" s="34"/>
      <c r="M21" s="35" t="str">
        <f>'항목'!B6</f>
        <v>가입비</v>
      </c>
      <c r="N21" s="36">
        <f>SUMIF('12월'!$D$5:$D$33,M21,'12월'!$I$5:$I$33)</f>
        <v>0</v>
      </c>
      <c r="O21" s="60" t="str">
        <f t="shared" si="3"/>
        <v/>
      </c>
    </row>
    <row r="22" ht="19.5" customHeight="1">
      <c r="B22" s="47"/>
      <c r="C22" s="54"/>
      <c r="D22" s="48"/>
      <c r="E22" s="73"/>
      <c r="F22" s="49"/>
      <c r="G22" s="50"/>
      <c r="H22" s="38"/>
      <c r="I22" s="39"/>
      <c r="J22" s="72"/>
      <c r="K22" s="34"/>
      <c r="M22" s="61" t="str">
        <f>'항목'!B7</f>
        <v>이월금</v>
      </c>
      <c r="N22" s="62">
        <f>SUMIF('12월'!$D$5:$D$33,M22,'12월'!$I$5:$I$33)</f>
        <v>0</v>
      </c>
      <c r="O22" s="60" t="str">
        <f t="shared" si="3"/>
        <v/>
      </c>
    </row>
    <row r="23" ht="19.5" customHeight="1">
      <c r="B23" s="47"/>
      <c r="C23" s="54"/>
      <c r="D23" s="48"/>
      <c r="E23" s="73"/>
      <c r="F23" s="49"/>
      <c r="G23" s="50"/>
      <c r="H23" s="38"/>
      <c r="I23" s="39"/>
      <c r="J23" s="72"/>
      <c r="K23" s="34"/>
      <c r="M23" s="35" t="str">
        <f>'항목'!B8</f>
        <v>이자</v>
      </c>
      <c r="N23" s="36">
        <f>SUMIF('12월'!$D$5:$D$33,M23,'12월'!$I$5:$I$33)</f>
        <v>0</v>
      </c>
      <c r="O23" s="60" t="str">
        <f t="shared" si="3"/>
        <v/>
      </c>
    </row>
    <row r="24" ht="19.5" customHeight="1">
      <c r="B24" s="47"/>
      <c r="C24" s="54"/>
      <c r="D24" s="48"/>
      <c r="E24" s="73"/>
      <c r="F24" s="49"/>
      <c r="G24" s="50"/>
      <c r="H24" s="38"/>
      <c r="I24" s="39"/>
      <c r="J24" s="72"/>
      <c r="K24" s="34"/>
      <c r="M24" s="35" t="str">
        <f>'항목'!B9</f>
        <v>찬조금</v>
      </c>
      <c r="N24" s="36">
        <f>SUMIF('12월'!$D$5:$D$33,M24,'12월'!$I$5:$I$33)</f>
        <v>0</v>
      </c>
      <c r="O24" s="60" t="str">
        <f t="shared" si="3"/>
        <v/>
      </c>
    </row>
    <row r="25" ht="19.5" customHeight="1">
      <c r="B25" s="47"/>
      <c r="C25" s="54"/>
      <c r="D25" s="48"/>
      <c r="E25" s="73"/>
      <c r="F25" s="49"/>
      <c r="G25" s="50"/>
      <c r="H25" s="38"/>
      <c r="I25" s="39"/>
      <c r="J25" s="72"/>
      <c r="K25" s="34"/>
      <c r="M25" s="41" t="str">
        <f>'항목'!B10</f>
        <v>기타수입</v>
      </c>
      <c r="N25" s="42">
        <f>SUMIF('12월'!$D$5:$D$33,M25,'12월'!$I$5:$I$33)</f>
        <v>0</v>
      </c>
      <c r="O25" s="63" t="str">
        <f t="shared" si="3"/>
        <v/>
      </c>
    </row>
    <row r="26" ht="19.5" customHeight="1">
      <c r="B26" s="47"/>
      <c r="C26" s="54"/>
      <c r="D26" s="48"/>
      <c r="E26" s="73"/>
      <c r="F26" s="49"/>
      <c r="G26" s="50"/>
      <c r="H26" s="38"/>
      <c r="I26" s="39"/>
      <c r="J26" s="72"/>
      <c r="K26" s="34"/>
      <c r="M26" s="44" t="s">
        <v>32</v>
      </c>
      <c r="N26" s="45">
        <f>SUM(N19:N25)</f>
        <v>0</v>
      </c>
      <c r="O26" s="46" t="str">
        <f t="shared" si="3"/>
        <v/>
      </c>
    </row>
    <row r="27" ht="19.5" customHeight="1">
      <c r="B27" s="47"/>
      <c r="C27" s="54"/>
      <c r="D27" s="48"/>
      <c r="E27" s="73"/>
      <c r="F27" s="49"/>
      <c r="G27" s="50"/>
      <c r="H27" s="38"/>
      <c r="I27" s="39"/>
      <c r="J27" s="72"/>
      <c r="K27" s="34"/>
    </row>
    <row r="28" ht="19.5" customHeight="1">
      <c r="B28" s="47"/>
      <c r="C28" s="54"/>
      <c r="D28" s="48"/>
      <c r="E28" s="73"/>
      <c r="F28" s="49"/>
      <c r="G28" s="50"/>
      <c r="H28" s="38"/>
      <c r="I28" s="39"/>
      <c r="J28" s="72"/>
      <c r="K28" s="34"/>
    </row>
    <row r="29" ht="19.5" customHeight="1">
      <c r="B29" s="47"/>
      <c r="C29" s="54"/>
      <c r="D29" s="48"/>
      <c r="E29" s="73"/>
      <c r="F29" s="49"/>
      <c r="G29" s="50"/>
      <c r="H29" s="38"/>
      <c r="I29" s="39"/>
      <c r="J29" s="72"/>
      <c r="K29" s="34"/>
    </row>
    <row r="30" ht="19.5" customHeight="1">
      <c r="B30" s="47"/>
      <c r="C30" s="54"/>
      <c r="D30" s="48"/>
      <c r="E30" s="73"/>
      <c r="F30" s="49"/>
      <c r="G30" s="50"/>
      <c r="H30" s="38"/>
      <c r="I30" s="39"/>
      <c r="J30" s="72"/>
      <c r="K30" s="34"/>
    </row>
    <row r="31" ht="19.5" customHeight="1">
      <c r="B31" s="47"/>
      <c r="C31" s="54"/>
      <c r="D31" s="48"/>
      <c r="E31" s="73"/>
      <c r="F31" s="49"/>
      <c r="G31" s="50"/>
      <c r="H31" s="38"/>
      <c r="I31" s="39"/>
      <c r="J31" s="72"/>
      <c r="K31" s="34"/>
    </row>
    <row r="32" ht="19.5" customHeight="1">
      <c r="B32" s="47"/>
      <c r="C32" s="54"/>
      <c r="D32" s="48"/>
      <c r="E32" s="73"/>
      <c r="F32" s="49"/>
      <c r="G32" s="50"/>
      <c r="H32" s="38"/>
      <c r="I32" s="39"/>
      <c r="J32" s="72"/>
      <c r="K32" s="34"/>
    </row>
    <row r="33" ht="19.5" customHeight="1">
      <c r="B33" s="64"/>
      <c r="C33" s="65"/>
      <c r="D33" s="66"/>
      <c r="E33" s="74"/>
      <c r="F33" s="67"/>
      <c r="G33" s="68"/>
      <c r="H33" s="69"/>
      <c r="I33" s="70"/>
      <c r="J33" s="75"/>
      <c r="K33" s="76"/>
    </row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5">
    <mergeCell ref="B2:E2"/>
    <mergeCell ref="M2:O2"/>
    <mergeCell ref="J4:K4"/>
    <mergeCell ref="J5:K5"/>
    <mergeCell ref="J6:K6"/>
    <mergeCell ref="J7:K7"/>
    <mergeCell ref="J8:K8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M17:M18"/>
    <mergeCell ref="N17:N18"/>
    <mergeCell ref="O17:O18"/>
    <mergeCell ref="J18:K18"/>
    <mergeCell ref="J19:K19"/>
    <mergeCell ref="J27:K27"/>
    <mergeCell ref="J28:K28"/>
    <mergeCell ref="J29:K29"/>
    <mergeCell ref="J30:K30"/>
    <mergeCell ref="J31:K31"/>
    <mergeCell ref="J32:K32"/>
    <mergeCell ref="J33:K33"/>
    <mergeCell ref="J20:K20"/>
    <mergeCell ref="J21:K21"/>
    <mergeCell ref="J22:K22"/>
    <mergeCell ref="J23:K23"/>
    <mergeCell ref="J24:K24"/>
    <mergeCell ref="J25:K25"/>
    <mergeCell ref="J26:K26"/>
  </mergeCells>
  <dataValidations>
    <dataValidation type="list" allowBlank="1" showInputMessage="1" showErrorMessage="1" prompt="항목 목록에 있는 값을 클릭하여 입력하세요." sqref="D5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  <dataValidation type="list" allowBlank="1" showErrorMessage="1" sqref="H5:H33">
      <formula1>수입구분</formula1>
    </dataValidation>
    <dataValidation type="list" allowBlank="1" showErrorMessage="1" sqref="C5:C33">
      <formula1>'항목'!$B$3:$L$3</formula1>
    </dataValidation>
    <dataValidation type="list" allowBlank="1" showErrorMessage="1" sqref="F5:F33">
      <formula1>지출구분</formula1>
    </dataValidation>
    <dataValidation type="list" allowBlank="1" showErrorMessage="1" sqref="D6:D33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</dataValidations>
  <printOptions/>
  <pageMargins bottom="0.75" footer="0.0" header="0.0" left="0.3131944537162781" right="0.2038888931274414" top="0.75"/>
  <pageSetup paperSize="9" scale="54"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99"/>
    <pageSetUpPr/>
  </sheetPr>
  <sheetViews>
    <sheetView workbookViewId="0"/>
  </sheetViews>
  <sheetFormatPr customHeight="1" defaultColWidth="14.43" defaultRowHeight="15.0"/>
  <cols>
    <col customWidth="1" min="1" max="1" width="1.43"/>
    <col customWidth="1" min="2" max="2" width="15.86"/>
    <col customWidth="1" min="3" max="3" width="10.57"/>
    <col customWidth="1" min="4" max="4" width="17.86"/>
    <col customWidth="1" min="5" max="12" width="10.57"/>
    <col customWidth="1" min="13" max="14" width="12.86"/>
  </cols>
  <sheetData>
    <row r="1" ht="9.0" customHeight="1"/>
    <row r="2" ht="36.75" customHeight="1">
      <c r="B2" s="78" t="s">
        <v>60</v>
      </c>
      <c r="C2" s="79"/>
      <c r="D2" s="79"/>
      <c r="E2" s="79"/>
      <c r="F2" s="80" t="s">
        <v>61</v>
      </c>
      <c r="G2" s="80" t="s">
        <v>62</v>
      </c>
      <c r="H2" s="79"/>
      <c r="I2" s="79"/>
      <c r="J2" s="79"/>
      <c r="K2" s="79"/>
      <c r="L2" s="81"/>
    </row>
    <row r="3" ht="39.0" customHeight="1">
      <c r="B3" s="82" t="s">
        <v>21</v>
      </c>
      <c r="C3" s="83" t="s">
        <v>17</v>
      </c>
      <c r="D3" s="84" t="s">
        <v>63</v>
      </c>
      <c r="E3" s="83" t="s">
        <v>23</v>
      </c>
      <c r="F3" s="83" t="s">
        <v>64</v>
      </c>
      <c r="G3" s="83" t="s">
        <v>26</v>
      </c>
      <c r="H3" s="83" t="s">
        <v>65</v>
      </c>
      <c r="I3" s="83" t="s">
        <v>66</v>
      </c>
      <c r="J3" s="83" t="s">
        <v>36</v>
      </c>
      <c r="K3" s="83" t="s">
        <v>67</v>
      </c>
      <c r="L3" s="85" t="s">
        <v>68</v>
      </c>
      <c r="M3" s="86" t="s">
        <v>11</v>
      </c>
      <c r="N3" s="85" t="s">
        <v>9</v>
      </c>
    </row>
    <row r="4" ht="21.75" customHeight="1">
      <c r="B4" s="87" t="s">
        <v>69</v>
      </c>
      <c r="C4" s="88" t="s">
        <v>18</v>
      </c>
      <c r="D4" s="89" t="s">
        <v>70</v>
      </c>
      <c r="E4" s="90" t="s">
        <v>71</v>
      </c>
      <c r="F4" s="88" t="s">
        <v>72</v>
      </c>
      <c r="G4" s="88" t="s">
        <v>73</v>
      </c>
      <c r="H4" s="88" t="s">
        <v>74</v>
      </c>
      <c r="I4" s="88" t="s">
        <v>75</v>
      </c>
      <c r="J4" s="88" t="s">
        <v>37</v>
      </c>
      <c r="K4" s="88" t="s">
        <v>76</v>
      </c>
      <c r="L4" s="91" t="s">
        <v>77</v>
      </c>
      <c r="M4" s="92" t="s">
        <v>28</v>
      </c>
      <c r="N4" s="92" t="s">
        <v>28</v>
      </c>
    </row>
    <row r="5" ht="21.75" customHeight="1">
      <c r="B5" s="87" t="s">
        <v>35</v>
      </c>
      <c r="C5" s="93" t="s">
        <v>39</v>
      </c>
      <c r="D5" s="93" t="s">
        <v>78</v>
      </c>
      <c r="E5" s="93" t="s">
        <v>24</v>
      </c>
      <c r="F5" s="93" t="s">
        <v>79</v>
      </c>
      <c r="G5" s="93" t="s">
        <v>80</v>
      </c>
      <c r="H5" s="93" t="s">
        <v>81</v>
      </c>
      <c r="I5" s="93" t="s">
        <v>75</v>
      </c>
      <c r="J5" s="93" t="s">
        <v>82</v>
      </c>
      <c r="K5" s="90" t="s">
        <v>83</v>
      </c>
      <c r="L5" s="94" t="s">
        <v>84</v>
      </c>
      <c r="M5" s="92" t="s">
        <v>20</v>
      </c>
      <c r="N5" s="92" t="s">
        <v>20</v>
      </c>
    </row>
    <row r="6" ht="21.75" customHeight="1">
      <c r="B6" s="95" t="s">
        <v>85</v>
      </c>
      <c r="C6" s="93" t="s">
        <v>86</v>
      </c>
      <c r="D6" s="93" t="s">
        <v>87</v>
      </c>
      <c r="E6" s="88" t="s">
        <v>88</v>
      </c>
      <c r="F6" s="93" t="s">
        <v>89</v>
      </c>
      <c r="G6" s="93" t="s">
        <v>90</v>
      </c>
      <c r="H6" s="93"/>
      <c r="I6" s="93"/>
      <c r="J6" s="93" t="s">
        <v>91</v>
      </c>
      <c r="K6" s="93" t="s">
        <v>92</v>
      </c>
      <c r="L6" s="96"/>
      <c r="M6" s="97"/>
      <c r="N6" s="97" t="s">
        <v>25</v>
      </c>
    </row>
    <row r="7" ht="21.75" customHeight="1">
      <c r="B7" s="98" t="s">
        <v>22</v>
      </c>
      <c r="C7" s="93"/>
      <c r="D7" s="93" t="s">
        <v>93</v>
      </c>
      <c r="E7" s="90" t="s">
        <v>94</v>
      </c>
      <c r="F7" s="93" t="s">
        <v>27</v>
      </c>
      <c r="G7" s="93" t="s">
        <v>38</v>
      </c>
      <c r="H7" s="93"/>
      <c r="I7" s="93"/>
      <c r="J7" s="93" t="s">
        <v>95</v>
      </c>
      <c r="K7" s="90" t="s">
        <v>96</v>
      </c>
      <c r="L7" s="96"/>
      <c r="M7" s="99"/>
      <c r="N7" s="97" t="s">
        <v>97</v>
      </c>
    </row>
    <row r="8" ht="21.75" customHeight="1">
      <c r="B8" s="95" t="s">
        <v>98</v>
      </c>
      <c r="C8" s="93"/>
      <c r="D8" s="100" t="s">
        <v>99</v>
      </c>
      <c r="E8" s="93"/>
      <c r="F8" s="93"/>
      <c r="G8" s="93" t="s">
        <v>100</v>
      </c>
      <c r="H8" s="93"/>
      <c r="I8" s="93"/>
      <c r="J8" s="93"/>
      <c r="K8" s="90" t="s">
        <v>101</v>
      </c>
      <c r="L8" s="96"/>
    </row>
    <row r="9" ht="21.75" customHeight="1">
      <c r="B9" s="95" t="s">
        <v>102</v>
      </c>
      <c r="C9" s="101"/>
      <c r="D9" s="93"/>
      <c r="E9" s="102"/>
      <c r="F9" s="93"/>
      <c r="G9" s="93"/>
      <c r="H9" s="90"/>
      <c r="I9" s="93"/>
      <c r="J9" s="93"/>
      <c r="K9" s="93"/>
      <c r="L9" s="96"/>
    </row>
    <row r="10" ht="21.75" customHeight="1">
      <c r="B10" s="95" t="s">
        <v>103</v>
      </c>
      <c r="C10" s="93"/>
      <c r="D10" s="103"/>
      <c r="E10" s="93"/>
      <c r="F10" s="93"/>
      <c r="G10" s="93"/>
      <c r="H10" s="93"/>
      <c r="I10" s="93"/>
      <c r="J10" s="93"/>
      <c r="K10" s="93"/>
      <c r="L10" s="96"/>
    </row>
    <row r="11" ht="21.75" customHeight="1">
      <c r="B11" s="99"/>
      <c r="C11" s="104"/>
      <c r="D11" s="104"/>
      <c r="E11" s="104"/>
      <c r="F11" s="104"/>
      <c r="G11" s="104"/>
      <c r="H11" s="104"/>
      <c r="I11" s="104"/>
      <c r="J11" s="104"/>
      <c r="K11" s="104"/>
      <c r="L11" s="105"/>
    </row>
    <row r="12" ht="21.75" customHeight="1"/>
    <row r="13" ht="21.75" customHeight="1"/>
    <row r="14" ht="21.75" customHeight="1"/>
    <row r="15" ht="21.75" customHeight="1"/>
    <row r="16" ht="21.75" customHeight="1"/>
    <row r="17" ht="21.75" customHeight="1"/>
    <row r="18" ht="21.75" customHeight="1"/>
    <row r="19" ht="21.75" customHeight="1"/>
    <row r="20" ht="21.7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6998611092567444" right="0.6998611092567444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CCFF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.57"/>
    <col customWidth="1" min="2" max="2" width="11.0"/>
    <col customWidth="1" min="3" max="3" width="16.86"/>
    <col customWidth="1" min="4" max="4" width="14.43"/>
    <col customWidth="1" min="5" max="5" width="34.57"/>
    <col customWidth="1" min="6" max="7" width="12.57"/>
    <col customWidth="1" min="8" max="8" width="15.71"/>
    <col customWidth="1" min="9" max="11" width="12.57"/>
    <col customWidth="1" min="12" max="12" width="3.43"/>
    <col customWidth="1" min="13" max="13" width="17.57"/>
    <col customWidth="1" min="14" max="14" width="15.71"/>
    <col customWidth="1" min="15" max="15" width="10.57"/>
    <col customWidth="1" min="16" max="27" width="9.0"/>
  </cols>
  <sheetData>
    <row r="1" ht="9.0" customHeight="1"/>
    <row r="2" ht="43.5" customHeight="1">
      <c r="B2" s="1" t="s">
        <v>33</v>
      </c>
      <c r="C2" s="2"/>
      <c r="D2" s="2"/>
      <c r="E2" s="3"/>
      <c r="F2" s="4" t="s">
        <v>1</v>
      </c>
      <c r="G2" s="5">
        <f>SUM(G5:G33)</f>
        <v>173087</v>
      </c>
      <c r="H2" s="6" t="s">
        <v>2</v>
      </c>
      <c r="I2" s="7">
        <f>SUM(I5:I33)</f>
        <v>250000</v>
      </c>
      <c r="J2" s="8" t="s">
        <v>3</v>
      </c>
      <c r="K2" s="9">
        <f>'01월'!K2 + (I2 - G2)</f>
        <v>2901912</v>
      </c>
      <c r="M2" s="10" t="s">
        <v>34</v>
      </c>
    </row>
    <row r="3" ht="4.5" customHeight="1">
      <c r="B3" s="11"/>
      <c r="C3" s="11"/>
      <c r="D3" s="11"/>
      <c r="E3" s="11"/>
      <c r="F3" s="12"/>
      <c r="G3" s="13"/>
      <c r="H3" s="12"/>
      <c r="I3" s="13"/>
      <c r="J3" s="14"/>
      <c r="K3" s="15"/>
    </row>
    <row r="4" ht="34.5" customHeight="1">
      <c r="B4" s="16" t="s">
        <v>5</v>
      </c>
      <c r="C4" s="17" t="s">
        <v>6</v>
      </c>
      <c r="D4" s="18" t="s">
        <v>7</v>
      </c>
      <c r="E4" s="19" t="s">
        <v>8</v>
      </c>
      <c r="F4" s="20" t="s">
        <v>9</v>
      </c>
      <c r="G4" s="21" t="s">
        <v>10</v>
      </c>
      <c r="H4" s="20" t="s">
        <v>11</v>
      </c>
      <c r="I4" s="21" t="s">
        <v>12</v>
      </c>
      <c r="J4" s="22" t="s">
        <v>13</v>
      </c>
      <c r="K4" s="3"/>
      <c r="M4" s="23" t="s">
        <v>14</v>
      </c>
      <c r="N4" s="24" t="s">
        <v>15</v>
      </c>
      <c r="O4" s="24" t="s">
        <v>16</v>
      </c>
    </row>
    <row r="5" ht="19.5" customHeight="1">
      <c r="B5" s="25">
        <v>45693.0</v>
      </c>
      <c r="C5" s="26" t="s">
        <v>21</v>
      </c>
      <c r="D5" s="27" t="s">
        <v>35</v>
      </c>
      <c r="E5" s="71" t="s">
        <v>19</v>
      </c>
      <c r="F5" s="29"/>
      <c r="G5" s="30"/>
      <c r="H5" s="31" t="s">
        <v>20</v>
      </c>
      <c r="I5" s="32">
        <v>250000.0</v>
      </c>
      <c r="J5" s="72"/>
      <c r="K5" s="34"/>
      <c r="M5" s="35" t="str">
        <f>'항목'!C3</f>
        <v>통신비</v>
      </c>
      <c r="N5" s="36">
        <f t="shared" ref="N5:N14" si="1">SUMIF($C$5:$C$33,M5,$G$5:$G$33)</f>
        <v>15310</v>
      </c>
      <c r="O5" s="37">
        <f t="shared" ref="O5:O15" si="2">IF((N5=0),"",SUM(N5/$N$15))</f>
        <v>0.08845262787</v>
      </c>
    </row>
    <row r="6" ht="19.5" customHeight="1">
      <c r="B6" s="25">
        <v>45693.0</v>
      </c>
      <c r="C6" s="26" t="s">
        <v>36</v>
      </c>
      <c r="D6" s="27" t="s">
        <v>37</v>
      </c>
      <c r="E6" s="71" t="s">
        <v>19</v>
      </c>
      <c r="F6" s="29" t="s">
        <v>28</v>
      </c>
      <c r="G6" s="30">
        <v>150000.0</v>
      </c>
      <c r="H6" s="38"/>
      <c r="I6" s="32"/>
      <c r="J6" s="72"/>
      <c r="K6" s="34"/>
      <c r="M6" s="35" t="str">
        <f>'항목'!D3</f>
        <v>차량교통비</v>
      </c>
      <c r="N6" s="36">
        <f t="shared" si="1"/>
        <v>0</v>
      </c>
      <c r="O6" s="37" t="str">
        <f t="shared" si="2"/>
        <v/>
      </c>
    </row>
    <row r="7" ht="19.5" customHeight="1">
      <c r="B7" s="25">
        <v>45694.0</v>
      </c>
      <c r="C7" s="26" t="s">
        <v>26</v>
      </c>
      <c r="D7" s="27" t="s">
        <v>38</v>
      </c>
      <c r="E7" s="71" t="s">
        <v>19</v>
      </c>
      <c r="F7" s="29" t="s">
        <v>25</v>
      </c>
      <c r="G7" s="30">
        <v>7777.0</v>
      </c>
      <c r="H7" s="38"/>
      <c r="I7" s="39"/>
      <c r="J7" s="72"/>
      <c r="K7" s="34"/>
      <c r="M7" s="35" t="str">
        <f>'항목'!E3</f>
        <v>식비</v>
      </c>
      <c r="N7" s="36">
        <f t="shared" si="1"/>
        <v>0</v>
      </c>
      <c r="O7" s="37" t="str">
        <f t="shared" si="2"/>
        <v/>
      </c>
    </row>
    <row r="8" ht="19.5" customHeight="1">
      <c r="B8" s="25">
        <v>45694.0</v>
      </c>
      <c r="C8" s="26" t="s">
        <v>17</v>
      </c>
      <c r="D8" s="27" t="s">
        <v>39</v>
      </c>
      <c r="E8" s="71" t="s">
        <v>19</v>
      </c>
      <c r="F8" s="29" t="s">
        <v>28</v>
      </c>
      <c r="G8" s="30">
        <v>15310.0</v>
      </c>
      <c r="H8" s="31"/>
      <c r="I8" s="32"/>
      <c r="J8" s="72"/>
      <c r="K8" s="34"/>
      <c r="M8" s="35" t="str">
        <f>'항목'!F3</f>
        <v>의류잡화</v>
      </c>
      <c r="N8" s="36">
        <f t="shared" si="1"/>
        <v>0</v>
      </c>
      <c r="O8" s="37" t="str">
        <f t="shared" si="2"/>
        <v/>
      </c>
    </row>
    <row r="9" ht="19.5" customHeight="1">
      <c r="B9" s="25"/>
      <c r="C9" s="26"/>
      <c r="D9" s="27"/>
      <c r="E9" s="71"/>
      <c r="F9" s="29"/>
      <c r="G9" s="30"/>
      <c r="H9" s="31"/>
      <c r="I9" s="32"/>
      <c r="J9" s="72"/>
      <c r="K9" s="34"/>
      <c r="M9" s="35" t="str">
        <f>'항목'!G3</f>
        <v>생활용품</v>
      </c>
      <c r="N9" s="36">
        <f t="shared" si="1"/>
        <v>7777</v>
      </c>
      <c r="O9" s="37">
        <f t="shared" si="2"/>
        <v>0.04493116179</v>
      </c>
      <c r="R9" s="40" t="s">
        <v>29</v>
      </c>
    </row>
    <row r="10" ht="19.5" customHeight="1">
      <c r="B10" s="25"/>
      <c r="C10" s="26"/>
      <c r="D10" s="27"/>
      <c r="E10" s="71"/>
      <c r="F10" s="29"/>
      <c r="G10" s="30"/>
      <c r="H10" s="31"/>
      <c r="I10" s="32"/>
      <c r="J10" s="72"/>
      <c r="K10" s="34"/>
      <c r="M10" s="35" t="str">
        <f>'항목'!H3</f>
        <v>의료비</v>
      </c>
      <c r="N10" s="36">
        <f t="shared" si="1"/>
        <v>0</v>
      </c>
      <c r="O10" s="37" t="str">
        <f t="shared" si="2"/>
        <v/>
      </c>
    </row>
    <row r="11" ht="19.5" customHeight="1">
      <c r="B11" s="25"/>
      <c r="C11" s="26"/>
      <c r="D11" s="27"/>
      <c r="E11" s="71"/>
      <c r="F11" s="29"/>
      <c r="G11" s="30"/>
      <c r="H11" s="31"/>
      <c r="I11" s="32"/>
      <c r="J11" s="72"/>
      <c r="K11" s="34"/>
      <c r="M11" s="35" t="str">
        <f>'항목'!I3</f>
        <v>용돈</v>
      </c>
      <c r="N11" s="36">
        <f t="shared" si="1"/>
        <v>0</v>
      </c>
      <c r="O11" s="37" t="str">
        <f t="shared" si="2"/>
        <v/>
      </c>
    </row>
    <row r="12" ht="19.5" customHeight="1">
      <c r="B12" s="25"/>
      <c r="C12" s="26"/>
      <c r="D12" s="27"/>
      <c r="E12" s="71"/>
      <c r="F12" s="29"/>
      <c r="G12" s="30"/>
      <c r="H12" s="31"/>
      <c r="I12" s="32"/>
      <c r="J12" s="72"/>
      <c r="K12" s="34"/>
      <c r="M12" s="35" t="str">
        <f>'항목'!J3</f>
        <v>경조교제비</v>
      </c>
      <c r="N12" s="36">
        <f t="shared" si="1"/>
        <v>150000</v>
      </c>
      <c r="O12" s="37">
        <f t="shared" si="2"/>
        <v>0.8666162103</v>
      </c>
      <c r="S12" s="40" t="s">
        <v>29</v>
      </c>
    </row>
    <row r="13" ht="19.5" customHeight="1">
      <c r="B13" s="25"/>
      <c r="C13" s="26"/>
      <c r="D13" s="27"/>
      <c r="E13" s="71"/>
      <c r="F13" s="29"/>
      <c r="G13" s="30"/>
      <c r="H13" s="31"/>
      <c r="I13" s="32"/>
      <c r="J13" s="72"/>
      <c r="K13" s="34"/>
      <c r="M13" s="35" t="str">
        <f>'항목'!K3</f>
        <v>문화생활비</v>
      </c>
      <c r="N13" s="36">
        <f t="shared" si="1"/>
        <v>0</v>
      </c>
      <c r="O13" s="37" t="str">
        <f t="shared" si="2"/>
        <v/>
      </c>
    </row>
    <row r="14" ht="19.5" customHeight="1">
      <c r="B14" s="25"/>
      <c r="C14" s="26"/>
      <c r="D14" s="27"/>
      <c r="E14" s="71"/>
      <c r="F14" s="29"/>
      <c r="G14" s="30"/>
      <c r="H14" s="31"/>
      <c r="I14" s="32"/>
      <c r="J14" s="72"/>
      <c r="K14" s="34"/>
      <c r="M14" s="41" t="str">
        <f>'항목'!L3</f>
        <v>예비비</v>
      </c>
      <c r="N14" s="42">
        <f t="shared" si="1"/>
        <v>0</v>
      </c>
      <c r="O14" s="43" t="str">
        <f t="shared" si="2"/>
        <v/>
      </c>
    </row>
    <row r="15" ht="19.5" customHeight="1">
      <c r="B15" s="25"/>
      <c r="C15" s="26"/>
      <c r="D15" s="27"/>
      <c r="E15" s="71"/>
      <c r="F15" s="29"/>
      <c r="G15" s="30"/>
      <c r="H15" s="31"/>
      <c r="I15" s="32"/>
      <c r="J15" s="72"/>
      <c r="K15" s="34"/>
      <c r="M15" s="44" t="s">
        <v>30</v>
      </c>
      <c r="N15" s="45">
        <f>SUM(N5:N14)</f>
        <v>173087</v>
      </c>
      <c r="O15" s="46">
        <f t="shared" si="2"/>
        <v>1</v>
      </c>
    </row>
    <row r="16" ht="19.5" customHeight="1">
      <c r="B16" s="47"/>
      <c r="C16" s="26"/>
      <c r="D16" s="48"/>
      <c r="E16" s="73"/>
      <c r="F16" s="49"/>
      <c r="G16" s="50"/>
      <c r="H16" s="38"/>
      <c r="I16" s="39"/>
      <c r="J16" s="72"/>
      <c r="K16" s="34"/>
    </row>
    <row r="17" ht="19.5" customHeight="1">
      <c r="B17" s="47"/>
      <c r="C17" s="26"/>
      <c r="D17" s="48"/>
      <c r="E17" s="73"/>
      <c r="F17" s="49"/>
      <c r="G17" s="50"/>
      <c r="H17" s="38"/>
      <c r="I17" s="39"/>
      <c r="J17" s="72"/>
      <c r="K17" s="34"/>
      <c r="M17" s="51" t="s">
        <v>31</v>
      </c>
      <c r="N17" s="52" t="s">
        <v>15</v>
      </c>
      <c r="O17" s="52" t="s">
        <v>16</v>
      </c>
    </row>
    <row r="18" ht="19.5" customHeight="1">
      <c r="B18" s="47"/>
      <c r="C18" s="26"/>
      <c r="D18" s="48"/>
      <c r="E18" s="73"/>
      <c r="F18" s="49"/>
      <c r="G18" s="50"/>
      <c r="H18" s="38"/>
      <c r="I18" s="39"/>
      <c r="J18" s="72"/>
      <c r="K18" s="34"/>
      <c r="M18" s="53"/>
      <c r="N18" s="53"/>
      <c r="O18" s="53"/>
    </row>
    <row r="19" ht="19.5" customHeight="1">
      <c r="B19" s="47"/>
      <c r="C19" s="54"/>
      <c r="D19" s="48"/>
      <c r="E19" s="73"/>
      <c r="F19" s="49"/>
      <c r="G19" s="50"/>
      <c r="H19" s="38"/>
      <c r="I19" s="39"/>
      <c r="J19" s="72"/>
      <c r="K19" s="34"/>
      <c r="M19" s="55" t="str">
        <f>'항목'!B4</f>
        <v>월회비(현금)</v>
      </c>
      <c r="N19" s="56">
        <f>SUMIF('02월'!$D$5:$D$33,M19,'02월'!$I$5:$I$33)</f>
        <v>0</v>
      </c>
      <c r="O19" s="57" t="str">
        <f t="shared" ref="O19:O26" si="3">IF((N19=0),"",SUM(N19/$N$26))</f>
        <v/>
      </c>
    </row>
    <row r="20" ht="19.5" customHeight="1">
      <c r="B20" s="47"/>
      <c r="C20" s="54"/>
      <c r="D20" s="48"/>
      <c r="E20" s="73"/>
      <c r="F20" s="49"/>
      <c r="G20" s="50"/>
      <c r="H20" s="38"/>
      <c r="I20" s="39"/>
      <c r="J20" s="72"/>
      <c r="K20" s="34"/>
      <c r="M20" s="58" t="str">
        <f>'항목'!B5</f>
        <v>월회비(통장)</v>
      </c>
      <c r="N20" s="59">
        <f>SUMIF('02월'!$D$5:$D$33,M20,'02월'!$I$5:$I$33)</f>
        <v>250000</v>
      </c>
      <c r="O20" s="60">
        <f t="shared" si="3"/>
        <v>1</v>
      </c>
    </row>
    <row r="21" ht="19.5" customHeight="1">
      <c r="B21" s="47"/>
      <c r="C21" s="26"/>
      <c r="D21" s="48"/>
      <c r="E21" s="73"/>
      <c r="F21" s="49"/>
      <c r="G21" s="50"/>
      <c r="H21" s="38"/>
      <c r="I21" s="39"/>
      <c r="J21" s="72"/>
      <c r="K21" s="34"/>
      <c r="M21" s="35" t="str">
        <f>'항목'!B6</f>
        <v>가입비</v>
      </c>
      <c r="N21" s="36">
        <f>SUMIF('02월'!$D$5:$D$33,M21,'02월'!$I$5:$I$33)</f>
        <v>0</v>
      </c>
      <c r="O21" s="60" t="str">
        <f t="shared" si="3"/>
        <v/>
      </c>
    </row>
    <row r="22" ht="19.5" customHeight="1">
      <c r="B22" s="47"/>
      <c r="C22" s="54"/>
      <c r="D22" s="48"/>
      <c r="E22" s="73"/>
      <c r="F22" s="49"/>
      <c r="G22" s="50"/>
      <c r="H22" s="38"/>
      <c r="I22" s="39"/>
      <c r="J22" s="72"/>
      <c r="K22" s="34"/>
      <c r="M22" s="61" t="str">
        <f>'항목'!B7</f>
        <v>이월금</v>
      </c>
      <c r="N22" s="62">
        <f>SUMIF('02월'!$D$5:$D$33,M22,'02월'!$I$5:$I$33)</f>
        <v>0</v>
      </c>
      <c r="O22" s="60" t="str">
        <f t="shared" si="3"/>
        <v/>
      </c>
    </row>
    <row r="23" ht="19.5" customHeight="1">
      <c r="B23" s="47"/>
      <c r="C23" s="54"/>
      <c r="D23" s="48"/>
      <c r="E23" s="73"/>
      <c r="F23" s="49"/>
      <c r="G23" s="50"/>
      <c r="H23" s="38"/>
      <c r="I23" s="39"/>
      <c r="J23" s="72"/>
      <c r="K23" s="34"/>
      <c r="M23" s="35" t="str">
        <f>'항목'!B8</f>
        <v>이자</v>
      </c>
      <c r="N23" s="36">
        <f>SUMIF('02월'!$D$5:$D$33,M23,'02월'!$I$5:$I$33)</f>
        <v>0</v>
      </c>
      <c r="O23" s="60" t="str">
        <f t="shared" si="3"/>
        <v/>
      </c>
    </row>
    <row r="24" ht="19.5" customHeight="1">
      <c r="B24" s="47"/>
      <c r="C24" s="54"/>
      <c r="D24" s="48"/>
      <c r="E24" s="73"/>
      <c r="F24" s="49"/>
      <c r="G24" s="50"/>
      <c r="H24" s="38"/>
      <c r="I24" s="39"/>
      <c r="J24" s="72"/>
      <c r="K24" s="34"/>
      <c r="M24" s="35" t="str">
        <f>'항목'!B9</f>
        <v>찬조금</v>
      </c>
      <c r="N24" s="36">
        <f>SUMIF('02월'!$D$5:$D$33,M24,'02월'!$I$5:$I$33)</f>
        <v>0</v>
      </c>
      <c r="O24" s="60" t="str">
        <f t="shared" si="3"/>
        <v/>
      </c>
    </row>
    <row r="25" ht="19.5" customHeight="1">
      <c r="B25" s="47"/>
      <c r="C25" s="54"/>
      <c r="D25" s="48"/>
      <c r="E25" s="73"/>
      <c r="F25" s="49"/>
      <c r="G25" s="50"/>
      <c r="H25" s="38"/>
      <c r="I25" s="39"/>
      <c r="J25" s="72"/>
      <c r="K25" s="34"/>
      <c r="M25" s="41" t="str">
        <f>'항목'!B10</f>
        <v>기타수입</v>
      </c>
      <c r="N25" s="42">
        <f>SUMIF('02월'!$D$5:$D$33,M25,'02월'!$I$5:$I$33)</f>
        <v>0</v>
      </c>
      <c r="O25" s="60" t="str">
        <f t="shared" si="3"/>
        <v/>
      </c>
    </row>
    <row r="26" ht="19.5" customHeight="1">
      <c r="B26" s="47"/>
      <c r="C26" s="54"/>
      <c r="D26" s="48"/>
      <c r="E26" s="73"/>
      <c r="F26" s="49"/>
      <c r="G26" s="50"/>
      <c r="H26" s="38"/>
      <c r="I26" s="39"/>
      <c r="J26" s="72"/>
      <c r="K26" s="34"/>
      <c r="M26" s="44" t="s">
        <v>32</v>
      </c>
      <c r="N26" s="45">
        <f>SUM(N19:N25)</f>
        <v>250000</v>
      </c>
      <c r="O26" s="46">
        <f t="shared" si="3"/>
        <v>1</v>
      </c>
    </row>
    <row r="27" ht="19.5" customHeight="1">
      <c r="B27" s="47"/>
      <c r="C27" s="54"/>
      <c r="D27" s="48"/>
      <c r="E27" s="73"/>
      <c r="F27" s="49"/>
      <c r="G27" s="50"/>
      <c r="H27" s="38"/>
      <c r="I27" s="39"/>
      <c r="J27" s="72"/>
      <c r="K27" s="34"/>
    </row>
    <row r="28" ht="19.5" customHeight="1">
      <c r="B28" s="47"/>
      <c r="C28" s="54"/>
      <c r="D28" s="48"/>
      <c r="E28" s="73"/>
      <c r="F28" s="49"/>
      <c r="G28" s="50"/>
      <c r="H28" s="38"/>
      <c r="I28" s="39"/>
      <c r="J28" s="72"/>
      <c r="K28" s="34"/>
    </row>
    <row r="29" ht="19.5" customHeight="1">
      <c r="B29" s="47"/>
      <c r="C29" s="54"/>
      <c r="D29" s="48"/>
      <c r="E29" s="73"/>
      <c r="F29" s="49"/>
      <c r="G29" s="50"/>
      <c r="H29" s="38"/>
      <c r="I29" s="39"/>
      <c r="J29" s="72"/>
      <c r="K29" s="34"/>
    </row>
    <row r="30" ht="19.5" customHeight="1">
      <c r="B30" s="47"/>
      <c r="C30" s="54"/>
      <c r="D30" s="48"/>
      <c r="E30" s="73"/>
      <c r="F30" s="49"/>
      <c r="G30" s="50"/>
      <c r="H30" s="38"/>
      <c r="I30" s="39"/>
      <c r="J30" s="72"/>
      <c r="K30" s="34"/>
    </row>
    <row r="31" ht="19.5" customHeight="1">
      <c r="B31" s="47"/>
      <c r="C31" s="54"/>
      <c r="D31" s="48"/>
      <c r="E31" s="73"/>
      <c r="F31" s="49"/>
      <c r="G31" s="50"/>
      <c r="H31" s="38"/>
      <c r="I31" s="39"/>
      <c r="J31" s="72"/>
      <c r="K31" s="34"/>
    </row>
    <row r="32" ht="19.5" customHeight="1">
      <c r="B32" s="47"/>
      <c r="C32" s="54"/>
      <c r="D32" s="48"/>
      <c r="E32" s="73"/>
      <c r="F32" s="49"/>
      <c r="G32" s="50"/>
      <c r="H32" s="38"/>
      <c r="I32" s="39"/>
      <c r="J32" s="72"/>
      <c r="K32" s="34"/>
    </row>
    <row r="33" ht="19.5" customHeight="1">
      <c r="B33" s="64"/>
      <c r="C33" s="65"/>
      <c r="D33" s="66"/>
      <c r="E33" s="74"/>
      <c r="F33" s="67"/>
      <c r="G33" s="68"/>
      <c r="H33" s="69"/>
      <c r="I33" s="70"/>
      <c r="J33" s="75"/>
      <c r="K33" s="76"/>
    </row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5">
    <mergeCell ref="B2:E2"/>
    <mergeCell ref="M2:O2"/>
    <mergeCell ref="J4:K4"/>
    <mergeCell ref="J5:K5"/>
    <mergeCell ref="J6:K6"/>
    <mergeCell ref="J7:K7"/>
    <mergeCell ref="J8:K8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M17:M18"/>
    <mergeCell ref="N17:N18"/>
    <mergeCell ref="O17:O18"/>
    <mergeCell ref="J18:K18"/>
    <mergeCell ref="J19:K19"/>
    <mergeCell ref="J27:K27"/>
    <mergeCell ref="J28:K28"/>
    <mergeCell ref="J29:K29"/>
    <mergeCell ref="J30:K30"/>
    <mergeCell ref="J31:K31"/>
    <mergeCell ref="J32:K32"/>
    <mergeCell ref="J33:K33"/>
    <mergeCell ref="J20:K20"/>
    <mergeCell ref="J21:K21"/>
    <mergeCell ref="J22:K22"/>
    <mergeCell ref="J23:K23"/>
    <mergeCell ref="J24:K24"/>
    <mergeCell ref="J25:K25"/>
    <mergeCell ref="J26:K26"/>
  </mergeCells>
  <dataValidations>
    <dataValidation type="list" allowBlank="1" showInputMessage="1" showErrorMessage="1" prompt="항목 목록에 있는 값을 클릭하여 입력하세요." sqref="D5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  <dataValidation type="list" allowBlank="1" showErrorMessage="1" sqref="H5:H33">
      <formula1>수입구분</formula1>
    </dataValidation>
    <dataValidation type="list" allowBlank="1" showErrorMessage="1" sqref="C5:C33">
      <formula1>'항목'!$B$3:$L$3</formula1>
    </dataValidation>
    <dataValidation type="list" allowBlank="1" showErrorMessage="1" sqref="F5:F33">
      <formula1>지출구분</formula1>
    </dataValidation>
    <dataValidation type="list" allowBlank="1" showErrorMessage="1" sqref="D6:D33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</dataValidations>
  <printOptions/>
  <pageMargins bottom="0.75" footer="0.0" header="0.0" left="0.3131944537162781" right="0.2038888931274414" top="0.75"/>
  <pageSetup paperSize="9" scale="54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99FF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.57"/>
    <col customWidth="1" min="2" max="2" width="11.0"/>
    <col customWidth="1" min="3" max="3" width="17.0"/>
    <col customWidth="1" min="4" max="4" width="14.43"/>
    <col customWidth="1" min="5" max="5" width="34.57"/>
    <col customWidth="1" min="6" max="7" width="12.57"/>
    <col customWidth="1" min="8" max="8" width="15.71"/>
    <col customWidth="1" min="9" max="11" width="12.57"/>
    <col customWidth="1" min="12" max="12" width="3.43"/>
    <col customWidth="1" min="13" max="13" width="17.57"/>
    <col customWidth="1" min="14" max="14" width="15.71"/>
    <col customWidth="1" min="15" max="15" width="10.57"/>
    <col customWidth="1" min="16" max="27" width="9.0"/>
  </cols>
  <sheetData>
    <row r="1" ht="9.0" customHeight="1"/>
    <row r="2" ht="43.5" customHeight="1">
      <c r="B2" s="1" t="s">
        <v>40</v>
      </c>
      <c r="C2" s="2"/>
      <c r="D2" s="2"/>
      <c r="E2" s="3"/>
      <c r="F2" s="4" t="s">
        <v>1</v>
      </c>
      <c r="G2" s="5">
        <f>SUM(G5:G33)</f>
        <v>0</v>
      </c>
      <c r="H2" s="6" t="s">
        <v>2</v>
      </c>
      <c r="I2" s="7">
        <f>SUM(I5:I33)</f>
        <v>0</v>
      </c>
      <c r="J2" s="8" t="s">
        <v>3</v>
      </c>
      <c r="K2" s="9">
        <f>'02월'!K2 + (I2 - G2)</f>
        <v>2901912</v>
      </c>
      <c r="M2" s="10" t="s">
        <v>41</v>
      </c>
    </row>
    <row r="3" ht="4.5" customHeight="1">
      <c r="B3" s="11"/>
      <c r="C3" s="11"/>
      <c r="D3" s="11"/>
      <c r="E3" s="11"/>
      <c r="F3" s="12"/>
      <c r="G3" s="13"/>
      <c r="H3" s="12"/>
      <c r="I3" s="13"/>
      <c r="J3" s="14"/>
      <c r="K3" s="15"/>
    </row>
    <row r="4" ht="34.5" customHeight="1">
      <c r="B4" s="16" t="s">
        <v>5</v>
      </c>
      <c r="C4" s="17" t="s">
        <v>6</v>
      </c>
      <c r="D4" s="18" t="s">
        <v>7</v>
      </c>
      <c r="E4" s="19" t="s">
        <v>8</v>
      </c>
      <c r="F4" s="20" t="s">
        <v>9</v>
      </c>
      <c r="G4" s="21" t="s">
        <v>10</v>
      </c>
      <c r="H4" s="20" t="s">
        <v>11</v>
      </c>
      <c r="I4" s="21" t="s">
        <v>12</v>
      </c>
      <c r="J4" s="22" t="s">
        <v>13</v>
      </c>
      <c r="K4" s="3"/>
      <c r="M4" s="23" t="s">
        <v>14</v>
      </c>
      <c r="N4" s="24" t="s">
        <v>15</v>
      </c>
      <c r="O4" s="24" t="s">
        <v>16</v>
      </c>
    </row>
    <row r="5" ht="19.5" customHeight="1">
      <c r="B5" s="47"/>
      <c r="C5" s="26"/>
      <c r="D5" s="27"/>
      <c r="E5" s="71"/>
      <c r="F5" s="29"/>
      <c r="G5" s="30"/>
      <c r="H5" s="31"/>
      <c r="I5" s="32"/>
      <c r="J5" s="72"/>
      <c r="K5" s="34"/>
      <c r="M5" s="35" t="str">
        <f>'항목'!C3</f>
        <v>통신비</v>
      </c>
      <c r="N5" s="36">
        <f t="shared" ref="N5:N14" si="1">SUMIF($C$5:$C$33,M5,$G$5:$G$33)</f>
        <v>0</v>
      </c>
      <c r="O5" s="37" t="str">
        <f t="shared" ref="O5:O15" si="2">IF((N5=0),"",SUM(N5/$N$15))</f>
        <v/>
      </c>
    </row>
    <row r="6" ht="19.5" customHeight="1">
      <c r="B6" s="47"/>
      <c r="C6" s="26"/>
      <c r="D6" s="27"/>
      <c r="E6" s="71"/>
      <c r="F6" s="29"/>
      <c r="G6" s="30"/>
      <c r="H6" s="38"/>
      <c r="I6" s="32"/>
      <c r="J6" s="72"/>
      <c r="K6" s="34"/>
      <c r="M6" s="35" t="str">
        <f>'항목'!D3</f>
        <v>차량교통비</v>
      </c>
      <c r="N6" s="36">
        <f t="shared" si="1"/>
        <v>0</v>
      </c>
      <c r="O6" s="37" t="str">
        <f t="shared" si="2"/>
        <v/>
      </c>
    </row>
    <row r="7" ht="19.5" customHeight="1">
      <c r="B7" s="47"/>
      <c r="C7" s="26"/>
      <c r="D7" s="27"/>
      <c r="E7" s="71"/>
      <c r="F7" s="29"/>
      <c r="G7" s="30"/>
      <c r="H7" s="38"/>
      <c r="I7" s="39"/>
      <c r="J7" s="72"/>
      <c r="K7" s="34"/>
      <c r="M7" s="35" t="str">
        <f>'항목'!E3</f>
        <v>식비</v>
      </c>
      <c r="N7" s="36">
        <f t="shared" si="1"/>
        <v>0</v>
      </c>
      <c r="O7" s="37" t="str">
        <f t="shared" si="2"/>
        <v/>
      </c>
    </row>
    <row r="8" ht="19.5" customHeight="1">
      <c r="B8" s="47"/>
      <c r="C8" s="26"/>
      <c r="D8" s="27"/>
      <c r="E8" s="71"/>
      <c r="F8" s="29"/>
      <c r="G8" s="30"/>
      <c r="H8" s="31"/>
      <c r="I8" s="32"/>
      <c r="J8" s="72"/>
      <c r="K8" s="34"/>
      <c r="M8" s="35" t="str">
        <f>'항목'!F3</f>
        <v>의류잡화</v>
      </c>
      <c r="N8" s="36">
        <f t="shared" si="1"/>
        <v>0</v>
      </c>
      <c r="O8" s="37" t="str">
        <f t="shared" si="2"/>
        <v/>
      </c>
    </row>
    <row r="9" ht="19.5" customHeight="1">
      <c r="B9" s="25"/>
      <c r="C9" s="26"/>
      <c r="D9" s="27"/>
      <c r="E9" s="71"/>
      <c r="F9" s="29"/>
      <c r="G9" s="30"/>
      <c r="H9" s="31"/>
      <c r="I9" s="32"/>
      <c r="J9" s="72"/>
      <c r="K9" s="34"/>
      <c r="M9" s="35" t="str">
        <f>'항목'!G3</f>
        <v>생활용품</v>
      </c>
      <c r="N9" s="36">
        <f t="shared" si="1"/>
        <v>0</v>
      </c>
      <c r="O9" s="37" t="str">
        <f t="shared" si="2"/>
        <v/>
      </c>
      <c r="R9" s="40" t="s">
        <v>29</v>
      </c>
    </row>
    <row r="10" ht="19.5" customHeight="1">
      <c r="B10" s="25"/>
      <c r="C10" s="26"/>
      <c r="D10" s="27"/>
      <c r="E10" s="71"/>
      <c r="F10" s="29"/>
      <c r="G10" s="30"/>
      <c r="H10" s="31"/>
      <c r="I10" s="32"/>
      <c r="J10" s="72"/>
      <c r="K10" s="34"/>
      <c r="M10" s="35" t="str">
        <f>'항목'!H3</f>
        <v>의료비</v>
      </c>
      <c r="N10" s="36">
        <f t="shared" si="1"/>
        <v>0</v>
      </c>
      <c r="O10" s="37" t="str">
        <f t="shared" si="2"/>
        <v/>
      </c>
    </row>
    <row r="11" ht="19.5" customHeight="1">
      <c r="B11" s="25"/>
      <c r="C11" s="26"/>
      <c r="D11" s="27"/>
      <c r="E11" s="71"/>
      <c r="F11" s="29"/>
      <c r="G11" s="30"/>
      <c r="H11" s="31"/>
      <c r="I11" s="32"/>
      <c r="J11" s="72"/>
      <c r="K11" s="34"/>
      <c r="M11" s="35" t="str">
        <f>'항목'!I3</f>
        <v>용돈</v>
      </c>
      <c r="N11" s="36">
        <f t="shared" si="1"/>
        <v>0</v>
      </c>
      <c r="O11" s="37" t="str">
        <f t="shared" si="2"/>
        <v/>
      </c>
    </row>
    <row r="12" ht="19.5" customHeight="1">
      <c r="B12" s="25"/>
      <c r="C12" s="26"/>
      <c r="D12" s="27"/>
      <c r="E12" s="71"/>
      <c r="F12" s="29"/>
      <c r="G12" s="30"/>
      <c r="H12" s="31"/>
      <c r="I12" s="32"/>
      <c r="J12" s="72"/>
      <c r="K12" s="34"/>
      <c r="M12" s="35" t="str">
        <f>'항목'!J3</f>
        <v>경조교제비</v>
      </c>
      <c r="N12" s="36">
        <f t="shared" si="1"/>
        <v>0</v>
      </c>
      <c r="O12" s="37" t="str">
        <f t="shared" si="2"/>
        <v/>
      </c>
      <c r="S12" s="40" t="s">
        <v>29</v>
      </c>
    </row>
    <row r="13" ht="19.5" customHeight="1">
      <c r="B13" s="25"/>
      <c r="C13" s="26"/>
      <c r="D13" s="27"/>
      <c r="E13" s="71"/>
      <c r="F13" s="29"/>
      <c r="G13" s="30"/>
      <c r="H13" s="31"/>
      <c r="I13" s="32"/>
      <c r="J13" s="72"/>
      <c r="K13" s="34"/>
      <c r="M13" s="35" t="str">
        <f>'항목'!K3</f>
        <v>문화생활비</v>
      </c>
      <c r="N13" s="36">
        <f t="shared" si="1"/>
        <v>0</v>
      </c>
      <c r="O13" s="37" t="str">
        <f t="shared" si="2"/>
        <v/>
      </c>
    </row>
    <row r="14" ht="19.5" customHeight="1">
      <c r="B14" s="25"/>
      <c r="C14" s="26"/>
      <c r="D14" s="27"/>
      <c r="E14" s="71"/>
      <c r="F14" s="29"/>
      <c r="G14" s="30"/>
      <c r="H14" s="31"/>
      <c r="I14" s="32"/>
      <c r="J14" s="72"/>
      <c r="K14" s="34"/>
      <c r="M14" s="41" t="str">
        <f>'항목'!L3</f>
        <v>예비비</v>
      </c>
      <c r="N14" s="42">
        <f t="shared" si="1"/>
        <v>0</v>
      </c>
      <c r="O14" s="43" t="str">
        <f t="shared" si="2"/>
        <v/>
      </c>
    </row>
    <row r="15" ht="19.5" customHeight="1">
      <c r="B15" s="25"/>
      <c r="C15" s="26"/>
      <c r="D15" s="27"/>
      <c r="E15" s="71"/>
      <c r="F15" s="29"/>
      <c r="G15" s="30"/>
      <c r="H15" s="31"/>
      <c r="I15" s="32"/>
      <c r="J15" s="72"/>
      <c r="K15" s="34"/>
      <c r="M15" s="44" t="s">
        <v>30</v>
      </c>
      <c r="N15" s="45">
        <f>SUM(N5:N14)</f>
        <v>0</v>
      </c>
      <c r="O15" s="46" t="str">
        <f t="shared" si="2"/>
        <v/>
      </c>
    </row>
    <row r="16" ht="19.5" customHeight="1">
      <c r="B16" s="47"/>
      <c r="C16" s="26"/>
      <c r="D16" s="48"/>
      <c r="E16" s="73"/>
      <c r="F16" s="49"/>
      <c r="G16" s="50"/>
      <c r="H16" s="38"/>
      <c r="I16" s="39"/>
      <c r="J16" s="72"/>
      <c r="K16" s="34"/>
    </row>
    <row r="17" ht="19.5" customHeight="1">
      <c r="B17" s="47"/>
      <c r="C17" s="26"/>
      <c r="D17" s="48"/>
      <c r="E17" s="73"/>
      <c r="F17" s="49"/>
      <c r="G17" s="50"/>
      <c r="H17" s="38"/>
      <c r="I17" s="39"/>
      <c r="J17" s="72"/>
      <c r="K17" s="34"/>
      <c r="M17" s="51" t="s">
        <v>31</v>
      </c>
      <c r="N17" s="52" t="s">
        <v>15</v>
      </c>
      <c r="O17" s="52" t="s">
        <v>16</v>
      </c>
    </row>
    <row r="18" ht="19.5" customHeight="1">
      <c r="B18" s="47"/>
      <c r="C18" s="26"/>
      <c r="D18" s="48"/>
      <c r="E18" s="73"/>
      <c r="F18" s="49"/>
      <c r="G18" s="50"/>
      <c r="H18" s="38"/>
      <c r="I18" s="39"/>
      <c r="J18" s="72"/>
      <c r="K18" s="34"/>
      <c r="M18" s="53"/>
      <c r="N18" s="53"/>
      <c r="O18" s="53"/>
    </row>
    <row r="19" ht="19.5" customHeight="1">
      <c r="B19" s="47"/>
      <c r="C19" s="54"/>
      <c r="D19" s="48"/>
      <c r="E19" s="73"/>
      <c r="F19" s="49"/>
      <c r="G19" s="50"/>
      <c r="H19" s="38"/>
      <c r="I19" s="39"/>
      <c r="J19" s="72"/>
      <c r="K19" s="34"/>
      <c r="M19" s="55" t="str">
        <f>'항목'!B4</f>
        <v>월회비(현금)</v>
      </c>
      <c r="N19" s="56">
        <f>SUMIF('03월'!$D$5:$D$33,M19,'03월'!$I$5:$I$33)</f>
        <v>0</v>
      </c>
      <c r="O19" s="57" t="str">
        <f t="shared" ref="O19:O26" si="3">IF((N19=0),"",SUM(N19/$N$26))</f>
        <v/>
      </c>
    </row>
    <row r="20" ht="19.5" customHeight="1">
      <c r="B20" s="47"/>
      <c r="C20" s="54"/>
      <c r="D20" s="48"/>
      <c r="E20" s="73"/>
      <c r="F20" s="49"/>
      <c r="G20" s="50"/>
      <c r="H20" s="38"/>
      <c r="I20" s="39"/>
      <c r="J20" s="72"/>
      <c r="K20" s="34"/>
      <c r="M20" s="58" t="str">
        <f>'항목'!B5</f>
        <v>월회비(통장)</v>
      </c>
      <c r="N20" s="59">
        <f>SUMIF('03월'!$D$5:$D$33,M20,'03월'!$I$5:$I$33)</f>
        <v>0</v>
      </c>
      <c r="O20" s="60" t="str">
        <f t="shared" si="3"/>
        <v/>
      </c>
    </row>
    <row r="21" ht="19.5" customHeight="1">
      <c r="B21" s="47"/>
      <c r="C21" s="26"/>
      <c r="D21" s="48"/>
      <c r="E21" s="73"/>
      <c r="F21" s="49"/>
      <c r="G21" s="50"/>
      <c r="H21" s="38"/>
      <c r="I21" s="39"/>
      <c r="J21" s="72"/>
      <c r="K21" s="34"/>
      <c r="M21" s="35" t="str">
        <f>'항목'!B6</f>
        <v>가입비</v>
      </c>
      <c r="N21" s="36">
        <f>SUMIF('03월'!$D$5:$D$33,M21,'03월'!$I$5:$I$33)</f>
        <v>0</v>
      </c>
      <c r="O21" s="60" t="str">
        <f t="shared" si="3"/>
        <v/>
      </c>
    </row>
    <row r="22" ht="19.5" customHeight="1">
      <c r="B22" s="47"/>
      <c r="C22" s="54"/>
      <c r="D22" s="48"/>
      <c r="E22" s="73"/>
      <c r="F22" s="49"/>
      <c r="G22" s="50"/>
      <c r="H22" s="38"/>
      <c r="I22" s="39"/>
      <c r="J22" s="72"/>
      <c r="K22" s="34"/>
      <c r="M22" s="61" t="str">
        <f>'항목'!B7</f>
        <v>이월금</v>
      </c>
      <c r="N22" s="62">
        <f>SUMIF('03월'!$D$5:$D$33,M22,'03월'!$I$5:$I$33)</f>
        <v>0</v>
      </c>
      <c r="O22" s="60" t="str">
        <f t="shared" si="3"/>
        <v/>
      </c>
    </row>
    <row r="23" ht="19.5" customHeight="1">
      <c r="B23" s="47"/>
      <c r="C23" s="54"/>
      <c r="D23" s="48"/>
      <c r="E23" s="73"/>
      <c r="F23" s="49"/>
      <c r="G23" s="50"/>
      <c r="H23" s="38"/>
      <c r="I23" s="39"/>
      <c r="J23" s="72"/>
      <c r="K23" s="34"/>
      <c r="M23" s="35" t="str">
        <f>'항목'!B8</f>
        <v>이자</v>
      </c>
      <c r="N23" s="36">
        <f>SUMIF('03월'!$D$5:$D$33,M23,'03월'!$I$5:$I$33)</f>
        <v>0</v>
      </c>
      <c r="O23" s="60" t="str">
        <f t="shared" si="3"/>
        <v/>
      </c>
    </row>
    <row r="24" ht="19.5" customHeight="1">
      <c r="B24" s="47"/>
      <c r="C24" s="54"/>
      <c r="D24" s="48"/>
      <c r="E24" s="73"/>
      <c r="F24" s="49"/>
      <c r="G24" s="50"/>
      <c r="H24" s="38"/>
      <c r="I24" s="39"/>
      <c r="J24" s="72"/>
      <c r="K24" s="34"/>
      <c r="M24" s="35" t="str">
        <f>'항목'!B9</f>
        <v>찬조금</v>
      </c>
      <c r="N24" s="36">
        <f>SUMIF('03월'!$D$5:$D$33,M24,'03월'!$I$5:$I$33)</f>
        <v>0</v>
      </c>
      <c r="O24" s="60" t="str">
        <f t="shared" si="3"/>
        <v/>
      </c>
    </row>
    <row r="25" ht="19.5" customHeight="1">
      <c r="B25" s="47"/>
      <c r="C25" s="54"/>
      <c r="D25" s="48"/>
      <c r="E25" s="73"/>
      <c r="F25" s="49"/>
      <c r="G25" s="50"/>
      <c r="H25" s="38"/>
      <c r="I25" s="39"/>
      <c r="J25" s="72"/>
      <c r="K25" s="34"/>
      <c r="M25" s="41" t="str">
        <f>'항목'!B10</f>
        <v>기타수입</v>
      </c>
      <c r="N25" s="42">
        <f>SUMIF('03월'!$D$5:$D$33,M25,'03월'!$I$5:$I$33)</f>
        <v>0</v>
      </c>
      <c r="O25" s="60" t="str">
        <f t="shared" si="3"/>
        <v/>
      </c>
    </row>
    <row r="26" ht="19.5" customHeight="1">
      <c r="B26" s="47"/>
      <c r="C26" s="54"/>
      <c r="D26" s="48"/>
      <c r="E26" s="73"/>
      <c r="F26" s="49"/>
      <c r="G26" s="50"/>
      <c r="H26" s="38"/>
      <c r="I26" s="39"/>
      <c r="J26" s="72"/>
      <c r="K26" s="34"/>
      <c r="M26" s="44" t="s">
        <v>32</v>
      </c>
      <c r="N26" s="45">
        <f>SUM(N19:N25)</f>
        <v>0</v>
      </c>
      <c r="O26" s="46" t="str">
        <f t="shared" si="3"/>
        <v/>
      </c>
    </row>
    <row r="27" ht="19.5" customHeight="1">
      <c r="B27" s="47"/>
      <c r="C27" s="54"/>
      <c r="D27" s="48"/>
      <c r="E27" s="73"/>
      <c r="F27" s="49"/>
      <c r="G27" s="50"/>
      <c r="H27" s="38"/>
      <c r="I27" s="39"/>
      <c r="J27" s="72"/>
      <c r="K27" s="34"/>
    </row>
    <row r="28" ht="19.5" customHeight="1">
      <c r="B28" s="47"/>
      <c r="C28" s="54"/>
      <c r="D28" s="48"/>
      <c r="E28" s="73"/>
      <c r="F28" s="49"/>
      <c r="G28" s="50"/>
      <c r="H28" s="38"/>
      <c r="I28" s="39"/>
      <c r="J28" s="72"/>
      <c r="K28" s="34"/>
    </row>
    <row r="29" ht="19.5" customHeight="1">
      <c r="B29" s="47"/>
      <c r="C29" s="54"/>
      <c r="D29" s="48"/>
      <c r="E29" s="73"/>
      <c r="F29" s="49"/>
      <c r="G29" s="50"/>
      <c r="H29" s="38"/>
      <c r="I29" s="39"/>
      <c r="J29" s="72"/>
      <c r="K29" s="34"/>
    </row>
    <row r="30" ht="19.5" customHeight="1">
      <c r="B30" s="47"/>
      <c r="C30" s="54"/>
      <c r="D30" s="48"/>
      <c r="E30" s="73"/>
      <c r="F30" s="49"/>
      <c r="G30" s="50"/>
      <c r="H30" s="38"/>
      <c r="I30" s="39"/>
      <c r="J30" s="72"/>
      <c r="K30" s="34"/>
    </row>
    <row r="31" ht="19.5" customHeight="1">
      <c r="B31" s="47"/>
      <c r="C31" s="54"/>
      <c r="D31" s="48"/>
      <c r="E31" s="73"/>
      <c r="F31" s="49"/>
      <c r="G31" s="50"/>
      <c r="H31" s="38"/>
      <c r="I31" s="39"/>
      <c r="J31" s="72"/>
      <c r="K31" s="34"/>
    </row>
    <row r="32" ht="19.5" customHeight="1">
      <c r="B32" s="47"/>
      <c r="C32" s="54"/>
      <c r="D32" s="48"/>
      <c r="E32" s="73"/>
      <c r="F32" s="49"/>
      <c r="G32" s="50"/>
      <c r="H32" s="38"/>
      <c r="I32" s="39"/>
      <c r="J32" s="72"/>
      <c r="K32" s="34"/>
    </row>
    <row r="33" ht="19.5" customHeight="1">
      <c r="B33" s="64"/>
      <c r="C33" s="65"/>
      <c r="D33" s="66"/>
      <c r="E33" s="74"/>
      <c r="F33" s="67"/>
      <c r="G33" s="68"/>
      <c r="H33" s="69"/>
      <c r="I33" s="70"/>
      <c r="J33" s="75"/>
      <c r="K33" s="76"/>
    </row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5">
    <mergeCell ref="B2:E2"/>
    <mergeCell ref="M2:O2"/>
    <mergeCell ref="J4:K4"/>
    <mergeCell ref="J5:K5"/>
    <mergeCell ref="J6:K6"/>
    <mergeCell ref="J7:K7"/>
    <mergeCell ref="J8:K8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M17:M18"/>
    <mergeCell ref="N17:N18"/>
    <mergeCell ref="O17:O18"/>
    <mergeCell ref="J18:K18"/>
    <mergeCell ref="J19:K19"/>
    <mergeCell ref="J27:K27"/>
    <mergeCell ref="J28:K28"/>
    <mergeCell ref="J29:K29"/>
    <mergeCell ref="J30:K30"/>
    <mergeCell ref="J31:K31"/>
    <mergeCell ref="J32:K32"/>
    <mergeCell ref="J33:K33"/>
    <mergeCell ref="J20:K20"/>
    <mergeCell ref="J21:K21"/>
    <mergeCell ref="J22:K22"/>
    <mergeCell ref="J23:K23"/>
    <mergeCell ref="J24:K24"/>
    <mergeCell ref="J25:K25"/>
    <mergeCell ref="J26:K26"/>
  </mergeCells>
  <dataValidations>
    <dataValidation type="list" allowBlank="1" showInputMessage="1" showErrorMessage="1" prompt="항목 목록에 있는 값을 클릭하여 입력하세요." sqref="D5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  <dataValidation type="list" allowBlank="1" showErrorMessage="1" sqref="H5:H33">
      <formula1>수입구분</formula1>
    </dataValidation>
    <dataValidation type="list" allowBlank="1" showErrorMessage="1" sqref="C5:C33">
      <formula1>'항목'!$B$3:$L$3</formula1>
    </dataValidation>
    <dataValidation type="list" allowBlank="1" showErrorMessage="1" sqref="F5:F33">
      <formula1>지출구분</formula1>
    </dataValidation>
    <dataValidation type="list" allowBlank="1" showErrorMessage="1" sqref="D6:D33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</dataValidations>
  <printOptions/>
  <pageMargins bottom="0.75" footer="0.0" header="0.0" left="0.3131944537162781" right="0.2038888931274414" top="0.75"/>
  <pageSetup paperSize="9" scale="54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CCFF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.57"/>
    <col customWidth="1" min="2" max="2" width="11.0"/>
    <col customWidth="1" min="3" max="3" width="16.71"/>
    <col customWidth="1" min="4" max="4" width="14.43"/>
    <col customWidth="1" min="5" max="5" width="34.57"/>
    <col customWidth="1" min="6" max="7" width="12.57"/>
    <col customWidth="1" min="8" max="8" width="15.71"/>
    <col customWidth="1" min="9" max="11" width="12.57"/>
    <col customWidth="1" min="12" max="12" width="3.43"/>
    <col customWidth="1" min="13" max="13" width="17.57"/>
    <col customWidth="1" min="14" max="14" width="15.71"/>
    <col customWidth="1" min="15" max="15" width="10.57"/>
    <col customWidth="1" min="16" max="27" width="9.0"/>
  </cols>
  <sheetData>
    <row r="1" ht="9.0" customHeight="1"/>
    <row r="2" ht="43.5" customHeight="1">
      <c r="B2" s="1" t="s">
        <v>42</v>
      </c>
      <c r="C2" s="2"/>
      <c r="D2" s="2"/>
      <c r="E2" s="3"/>
      <c r="F2" s="4" t="s">
        <v>1</v>
      </c>
      <c r="G2" s="5">
        <f>SUM(G5:G33)</f>
        <v>0</v>
      </c>
      <c r="H2" s="4" t="s">
        <v>2</v>
      </c>
      <c r="I2" s="7">
        <f>SUM(I5:I33)</f>
        <v>0</v>
      </c>
      <c r="J2" s="8" t="s">
        <v>3</v>
      </c>
      <c r="K2" s="9">
        <f>'03월'!K2 + (I2 - G2)</f>
        <v>2901912</v>
      </c>
      <c r="M2" s="10" t="s">
        <v>43</v>
      </c>
    </row>
    <row r="3" ht="4.5" customHeight="1">
      <c r="B3" s="11"/>
      <c r="C3" s="11"/>
      <c r="D3" s="11"/>
      <c r="E3" s="11"/>
      <c r="F3" s="12"/>
      <c r="G3" s="13"/>
      <c r="H3" s="12"/>
      <c r="I3" s="13"/>
      <c r="J3" s="14"/>
      <c r="K3" s="15"/>
    </row>
    <row r="4" ht="34.5" customHeight="1">
      <c r="B4" s="16" t="s">
        <v>5</v>
      </c>
      <c r="C4" s="17" t="s">
        <v>6</v>
      </c>
      <c r="D4" s="18" t="s">
        <v>7</v>
      </c>
      <c r="E4" s="19" t="s">
        <v>8</v>
      </c>
      <c r="F4" s="20" t="s">
        <v>9</v>
      </c>
      <c r="G4" s="21" t="s">
        <v>10</v>
      </c>
      <c r="H4" s="20" t="s">
        <v>11</v>
      </c>
      <c r="I4" s="21" t="s">
        <v>12</v>
      </c>
      <c r="J4" s="22" t="s">
        <v>13</v>
      </c>
      <c r="K4" s="3"/>
      <c r="M4" s="23" t="s">
        <v>14</v>
      </c>
      <c r="N4" s="24" t="s">
        <v>15</v>
      </c>
      <c r="O4" s="24" t="s">
        <v>16</v>
      </c>
    </row>
    <row r="5" ht="19.5" customHeight="1">
      <c r="B5" s="47"/>
      <c r="C5" s="26"/>
      <c r="D5" s="27"/>
      <c r="E5" s="71"/>
      <c r="F5" s="29"/>
      <c r="G5" s="30"/>
      <c r="H5" s="31"/>
      <c r="I5" s="32"/>
      <c r="J5" s="72"/>
      <c r="K5" s="34"/>
      <c r="M5" s="35" t="str">
        <f>'항목'!C3</f>
        <v>통신비</v>
      </c>
      <c r="N5" s="36">
        <f t="shared" ref="N5:N14" si="1">SUMIF($C$5:$C$33,M5,$G$5:$G$33)</f>
        <v>0</v>
      </c>
      <c r="O5" s="37" t="str">
        <f t="shared" ref="O5:O15" si="2">IF((N5=0),"",SUM(N5/$N$15))</f>
        <v/>
      </c>
    </row>
    <row r="6" ht="19.5" customHeight="1">
      <c r="B6" s="47"/>
      <c r="C6" s="26"/>
      <c r="D6" s="27"/>
      <c r="E6" s="71"/>
      <c r="F6" s="29"/>
      <c r="G6" s="30"/>
      <c r="H6" s="38"/>
      <c r="I6" s="32"/>
      <c r="J6" s="72"/>
      <c r="K6" s="34"/>
      <c r="M6" s="35" t="str">
        <f>'항목'!D3</f>
        <v>차량교통비</v>
      </c>
      <c r="N6" s="36">
        <f t="shared" si="1"/>
        <v>0</v>
      </c>
      <c r="O6" s="37" t="str">
        <f t="shared" si="2"/>
        <v/>
      </c>
    </row>
    <row r="7" ht="19.5" customHeight="1">
      <c r="B7" s="47"/>
      <c r="C7" s="26"/>
      <c r="D7" s="27"/>
      <c r="E7" s="71"/>
      <c r="F7" s="29"/>
      <c r="G7" s="30"/>
      <c r="H7" s="38"/>
      <c r="I7" s="39"/>
      <c r="J7" s="72"/>
      <c r="K7" s="34"/>
      <c r="M7" s="35" t="str">
        <f>'항목'!E3</f>
        <v>식비</v>
      </c>
      <c r="N7" s="36">
        <f t="shared" si="1"/>
        <v>0</v>
      </c>
      <c r="O7" s="37" t="str">
        <f t="shared" si="2"/>
        <v/>
      </c>
    </row>
    <row r="8" ht="19.5" customHeight="1">
      <c r="B8" s="47"/>
      <c r="C8" s="26"/>
      <c r="D8" s="27"/>
      <c r="E8" s="71"/>
      <c r="F8" s="29"/>
      <c r="G8" s="30"/>
      <c r="H8" s="31"/>
      <c r="I8" s="32"/>
      <c r="J8" s="72"/>
      <c r="K8" s="34"/>
      <c r="M8" s="35" t="str">
        <f>'항목'!F3</f>
        <v>의류잡화</v>
      </c>
      <c r="N8" s="36">
        <f t="shared" si="1"/>
        <v>0</v>
      </c>
      <c r="O8" s="37" t="str">
        <f t="shared" si="2"/>
        <v/>
      </c>
    </row>
    <row r="9" ht="19.5" customHeight="1">
      <c r="B9" s="25"/>
      <c r="C9" s="26"/>
      <c r="D9" s="27"/>
      <c r="E9" s="71"/>
      <c r="F9" s="29"/>
      <c r="G9" s="30"/>
      <c r="H9" s="31"/>
      <c r="I9" s="32"/>
      <c r="J9" s="72"/>
      <c r="K9" s="34"/>
      <c r="M9" s="35" t="str">
        <f>'항목'!G3</f>
        <v>생활용품</v>
      </c>
      <c r="N9" s="36">
        <f t="shared" si="1"/>
        <v>0</v>
      </c>
      <c r="O9" s="37" t="str">
        <f t="shared" si="2"/>
        <v/>
      </c>
      <c r="R9" s="40" t="s">
        <v>29</v>
      </c>
    </row>
    <row r="10" ht="19.5" customHeight="1">
      <c r="B10" s="25"/>
      <c r="C10" s="26"/>
      <c r="D10" s="27"/>
      <c r="E10" s="71"/>
      <c r="F10" s="29"/>
      <c r="G10" s="30"/>
      <c r="H10" s="31"/>
      <c r="I10" s="32"/>
      <c r="J10" s="72"/>
      <c r="K10" s="34"/>
      <c r="M10" s="35" t="str">
        <f>'항목'!H3</f>
        <v>의료비</v>
      </c>
      <c r="N10" s="36">
        <f t="shared" si="1"/>
        <v>0</v>
      </c>
      <c r="O10" s="37" t="str">
        <f t="shared" si="2"/>
        <v/>
      </c>
    </row>
    <row r="11" ht="19.5" customHeight="1">
      <c r="B11" s="25"/>
      <c r="C11" s="26"/>
      <c r="D11" s="27"/>
      <c r="E11" s="71"/>
      <c r="F11" s="29"/>
      <c r="G11" s="30"/>
      <c r="H11" s="31"/>
      <c r="I11" s="32"/>
      <c r="J11" s="72"/>
      <c r="K11" s="34"/>
      <c r="M11" s="35" t="str">
        <f>'항목'!I3</f>
        <v>용돈</v>
      </c>
      <c r="N11" s="36">
        <f t="shared" si="1"/>
        <v>0</v>
      </c>
      <c r="O11" s="37" t="str">
        <f t="shared" si="2"/>
        <v/>
      </c>
    </row>
    <row r="12" ht="19.5" customHeight="1">
      <c r="B12" s="25"/>
      <c r="C12" s="26"/>
      <c r="D12" s="27"/>
      <c r="E12" s="71"/>
      <c r="F12" s="29"/>
      <c r="G12" s="30"/>
      <c r="H12" s="31"/>
      <c r="I12" s="32"/>
      <c r="J12" s="72"/>
      <c r="K12" s="34"/>
      <c r="M12" s="35" t="str">
        <f>'항목'!J3</f>
        <v>경조교제비</v>
      </c>
      <c r="N12" s="36">
        <f t="shared" si="1"/>
        <v>0</v>
      </c>
      <c r="O12" s="37" t="str">
        <f t="shared" si="2"/>
        <v/>
      </c>
      <c r="S12" s="40" t="s">
        <v>29</v>
      </c>
    </row>
    <row r="13" ht="19.5" customHeight="1">
      <c r="B13" s="25"/>
      <c r="C13" s="26"/>
      <c r="D13" s="27"/>
      <c r="E13" s="71"/>
      <c r="F13" s="29"/>
      <c r="G13" s="30"/>
      <c r="H13" s="31"/>
      <c r="I13" s="32"/>
      <c r="J13" s="72"/>
      <c r="K13" s="34"/>
      <c r="M13" s="35" t="str">
        <f>'항목'!K3</f>
        <v>문화생활비</v>
      </c>
      <c r="N13" s="36">
        <f t="shared" si="1"/>
        <v>0</v>
      </c>
      <c r="O13" s="37" t="str">
        <f t="shared" si="2"/>
        <v/>
      </c>
    </row>
    <row r="14" ht="19.5" customHeight="1">
      <c r="B14" s="25"/>
      <c r="C14" s="26"/>
      <c r="D14" s="27"/>
      <c r="E14" s="71"/>
      <c r="F14" s="29"/>
      <c r="G14" s="30"/>
      <c r="H14" s="31"/>
      <c r="I14" s="32"/>
      <c r="J14" s="72"/>
      <c r="K14" s="34"/>
      <c r="M14" s="41" t="str">
        <f>'항목'!L3</f>
        <v>예비비</v>
      </c>
      <c r="N14" s="42">
        <f t="shared" si="1"/>
        <v>0</v>
      </c>
      <c r="O14" s="43" t="str">
        <f t="shared" si="2"/>
        <v/>
      </c>
    </row>
    <row r="15" ht="19.5" customHeight="1">
      <c r="B15" s="25"/>
      <c r="C15" s="26"/>
      <c r="D15" s="27"/>
      <c r="E15" s="71"/>
      <c r="F15" s="29"/>
      <c r="G15" s="30"/>
      <c r="H15" s="31"/>
      <c r="I15" s="32"/>
      <c r="J15" s="72"/>
      <c r="K15" s="34"/>
      <c r="M15" s="44" t="s">
        <v>30</v>
      </c>
      <c r="N15" s="45">
        <f>SUM(N5:N14)</f>
        <v>0</v>
      </c>
      <c r="O15" s="46" t="str">
        <f t="shared" si="2"/>
        <v/>
      </c>
    </row>
    <row r="16" ht="19.5" customHeight="1">
      <c r="B16" s="47"/>
      <c r="C16" s="26"/>
      <c r="D16" s="48"/>
      <c r="E16" s="73"/>
      <c r="F16" s="49"/>
      <c r="G16" s="50"/>
      <c r="H16" s="38"/>
      <c r="I16" s="39"/>
      <c r="J16" s="72"/>
      <c r="K16" s="34"/>
    </row>
    <row r="17" ht="19.5" customHeight="1">
      <c r="B17" s="47"/>
      <c r="C17" s="26"/>
      <c r="D17" s="48"/>
      <c r="E17" s="73"/>
      <c r="F17" s="49"/>
      <c r="G17" s="50"/>
      <c r="H17" s="38"/>
      <c r="I17" s="39"/>
      <c r="J17" s="72"/>
      <c r="K17" s="34"/>
      <c r="M17" s="51" t="s">
        <v>31</v>
      </c>
      <c r="N17" s="52" t="s">
        <v>15</v>
      </c>
      <c r="O17" s="52" t="s">
        <v>16</v>
      </c>
    </row>
    <row r="18" ht="19.5" customHeight="1">
      <c r="B18" s="47"/>
      <c r="C18" s="26"/>
      <c r="D18" s="48"/>
      <c r="E18" s="73"/>
      <c r="F18" s="49"/>
      <c r="G18" s="50"/>
      <c r="H18" s="38"/>
      <c r="I18" s="39"/>
      <c r="J18" s="72"/>
      <c r="K18" s="34"/>
      <c r="M18" s="53"/>
      <c r="N18" s="53"/>
      <c r="O18" s="53"/>
    </row>
    <row r="19" ht="19.5" customHeight="1">
      <c r="B19" s="47"/>
      <c r="C19" s="54"/>
      <c r="D19" s="48"/>
      <c r="E19" s="73"/>
      <c r="F19" s="49"/>
      <c r="G19" s="50"/>
      <c r="H19" s="38"/>
      <c r="I19" s="39"/>
      <c r="J19" s="72"/>
      <c r="K19" s="34"/>
      <c r="M19" s="55" t="str">
        <f>'항목'!B4</f>
        <v>월회비(현금)</v>
      </c>
      <c r="N19" s="56">
        <f>SUMIF('04월'!$D$5:$D$33,M19,'04월'!$I$5:$I$33)</f>
        <v>0</v>
      </c>
      <c r="O19" s="57" t="str">
        <f t="shared" ref="O19:O26" si="3">IF((N19=0),"",SUM(N19/$N$26))</f>
        <v/>
      </c>
    </row>
    <row r="20" ht="19.5" customHeight="1">
      <c r="B20" s="47"/>
      <c r="C20" s="54"/>
      <c r="D20" s="48"/>
      <c r="E20" s="73"/>
      <c r="F20" s="49"/>
      <c r="G20" s="50"/>
      <c r="H20" s="38"/>
      <c r="I20" s="39"/>
      <c r="J20" s="72"/>
      <c r="K20" s="34"/>
      <c r="M20" s="58" t="str">
        <f>'항목'!B5</f>
        <v>월회비(통장)</v>
      </c>
      <c r="N20" s="59">
        <f>SUMIF('04월'!$D$5:$D$33,M20,'04월'!$I$5:$I$33)</f>
        <v>0</v>
      </c>
      <c r="O20" s="60" t="str">
        <f t="shared" si="3"/>
        <v/>
      </c>
    </row>
    <row r="21" ht="19.5" customHeight="1">
      <c r="B21" s="47"/>
      <c r="C21" s="26"/>
      <c r="D21" s="48"/>
      <c r="E21" s="73"/>
      <c r="F21" s="49"/>
      <c r="G21" s="50"/>
      <c r="H21" s="38"/>
      <c r="I21" s="39"/>
      <c r="J21" s="72"/>
      <c r="K21" s="34"/>
      <c r="M21" s="35" t="str">
        <f>'항목'!B6</f>
        <v>가입비</v>
      </c>
      <c r="N21" s="36">
        <f>SUMIF('04월'!$D$5:$D$33,M21,'04월'!$I$5:$I$33)</f>
        <v>0</v>
      </c>
      <c r="O21" s="60" t="str">
        <f t="shared" si="3"/>
        <v/>
      </c>
    </row>
    <row r="22" ht="19.5" customHeight="1">
      <c r="B22" s="47"/>
      <c r="C22" s="54"/>
      <c r="D22" s="48"/>
      <c r="E22" s="73"/>
      <c r="F22" s="49"/>
      <c r="G22" s="50"/>
      <c r="H22" s="38"/>
      <c r="I22" s="39"/>
      <c r="J22" s="72"/>
      <c r="K22" s="34"/>
      <c r="M22" s="61" t="str">
        <f>'항목'!B7</f>
        <v>이월금</v>
      </c>
      <c r="N22" s="62">
        <f>SUMIF('04월'!$D$5:$D$33,M22,'04월'!$I$5:$I$33)</f>
        <v>0</v>
      </c>
      <c r="O22" s="60" t="str">
        <f t="shared" si="3"/>
        <v/>
      </c>
    </row>
    <row r="23" ht="19.5" customHeight="1">
      <c r="B23" s="47"/>
      <c r="C23" s="54"/>
      <c r="D23" s="48"/>
      <c r="E23" s="73"/>
      <c r="F23" s="49"/>
      <c r="G23" s="50"/>
      <c r="H23" s="38"/>
      <c r="I23" s="39"/>
      <c r="J23" s="72"/>
      <c r="K23" s="34"/>
      <c r="M23" s="35" t="str">
        <f>'항목'!B8</f>
        <v>이자</v>
      </c>
      <c r="N23" s="36">
        <f>SUMIF('04월'!$D$5:$D$33,M23,'04월'!$I$5:$I$33)</f>
        <v>0</v>
      </c>
      <c r="O23" s="60" t="str">
        <f t="shared" si="3"/>
        <v/>
      </c>
    </row>
    <row r="24" ht="19.5" customHeight="1">
      <c r="B24" s="47"/>
      <c r="C24" s="54"/>
      <c r="D24" s="48"/>
      <c r="E24" s="73"/>
      <c r="F24" s="49"/>
      <c r="G24" s="50"/>
      <c r="H24" s="38"/>
      <c r="I24" s="39"/>
      <c r="J24" s="72"/>
      <c r="K24" s="34"/>
      <c r="M24" s="35" t="str">
        <f>'항목'!B9</f>
        <v>찬조금</v>
      </c>
      <c r="N24" s="36">
        <f>SUMIF('04월'!$D$5:$D$33,M24,'04월'!$I$5:$I$33)</f>
        <v>0</v>
      </c>
      <c r="O24" s="60" t="str">
        <f t="shared" si="3"/>
        <v/>
      </c>
    </row>
    <row r="25" ht="19.5" customHeight="1">
      <c r="B25" s="47"/>
      <c r="C25" s="54"/>
      <c r="D25" s="48"/>
      <c r="E25" s="73"/>
      <c r="F25" s="49"/>
      <c r="G25" s="50"/>
      <c r="H25" s="38"/>
      <c r="I25" s="39"/>
      <c r="J25" s="72"/>
      <c r="K25" s="34"/>
      <c r="M25" s="41" t="str">
        <f>'항목'!B10</f>
        <v>기타수입</v>
      </c>
      <c r="N25" s="42">
        <f>SUMIF('04월'!$D$5:$D$33,M25,'04월'!$I$5:$I$33)</f>
        <v>0</v>
      </c>
      <c r="O25" s="60" t="str">
        <f t="shared" si="3"/>
        <v/>
      </c>
    </row>
    <row r="26" ht="19.5" customHeight="1">
      <c r="B26" s="47"/>
      <c r="C26" s="54"/>
      <c r="D26" s="48"/>
      <c r="E26" s="73"/>
      <c r="F26" s="49"/>
      <c r="G26" s="50"/>
      <c r="H26" s="38"/>
      <c r="I26" s="39"/>
      <c r="J26" s="72"/>
      <c r="K26" s="34"/>
      <c r="M26" s="44" t="s">
        <v>32</v>
      </c>
      <c r="N26" s="45">
        <f>SUM(N19:N25)</f>
        <v>0</v>
      </c>
      <c r="O26" s="46" t="str">
        <f t="shared" si="3"/>
        <v/>
      </c>
    </row>
    <row r="27" ht="19.5" customHeight="1">
      <c r="B27" s="47"/>
      <c r="C27" s="54"/>
      <c r="D27" s="48"/>
      <c r="E27" s="73"/>
      <c r="F27" s="49"/>
      <c r="G27" s="50"/>
      <c r="H27" s="38"/>
      <c r="I27" s="39"/>
      <c r="J27" s="72"/>
      <c r="K27" s="34"/>
    </row>
    <row r="28" ht="19.5" customHeight="1">
      <c r="B28" s="47"/>
      <c r="C28" s="54"/>
      <c r="D28" s="48"/>
      <c r="E28" s="73"/>
      <c r="F28" s="49"/>
      <c r="G28" s="50"/>
      <c r="H28" s="38"/>
      <c r="I28" s="39"/>
      <c r="J28" s="72"/>
      <c r="K28" s="34"/>
    </row>
    <row r="29" ht="19.5" customHeight="1">
      <c r="B29" s="47"/>
      <c r="C29" s="54"/>
      <c r="D29" s="48"/>
      <c r="E29" s="73"/>
      <c r="F29" s="49"/>
      <c r="G29" s="50"/>
      <c r="H29" s="38"/>
      <c r="I29" s="39"/>
      <c r="J29" s="72"/>
      <c r="K29" s="34"/>
    </row>
    <row r="30" ht="19.5" customHeight="1">
      <c r="B30" s="47"/>
      <c r="C30" s="54"/>
      <c r="D30" s="48"/>
      <c r="E30" s="73"/>
      <c r="F30" s="49"/>
      <c r="G30" s="50"/>
      <c r="H30" s="38"/>
      <c r="I30" s="39"/>
      <c r="J30" s="72"/>
      <c r="K30" s="34"/>
    </row>
    <row r="31" ht="19.5" customHeight="1">
      <c r="B31" s="47"/>
      <c r="C31" s="54"/>
      <c r="D31" s="48"/>
      <c r="E31" s="73"/>
      <c r="F31" s="49"/>
      <c r="G31" s="50"/>
      <c r="H31" s="38"/>
      <c r="I31" s="39"/>
      <c r="J31" s="72"/>
      <c r="K31" s="34"/>
    </row>
    <row r="32" ht="19.5" customHeight="1">
      <c r="B32" s="47"/>
      <c r="C32" s="54"/>
      <c r="D32" s="48"/>
      <c r="E32" s="73"/>
      <c r="F32" s="49"/>
      <c r="G32" s="50"/>
      <c r="H32" s="38"/>
      <c r="I32" s="39"/>
      <c r="J32" s="72"/>
      <c r="K32" s="34"/>
    </row>
    <row r="33" ht="19.5" customHeight="1">
      <c r="B33" s="64"/>
      <c r="C33" s="65"/>
      <c r="D33" s="66"/>
      <c r="E33" s="74"/>
      <c r="F33" s="67"/>
      <c r="G33" s="68"/>
      <c r="H33" s="69"/>
      <c r="I33" s="70"/>
      <c r="J33" s="75"/>
      <c r="K33" s="76"/>
    </row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5">
    <mergeCell ref="B2:E2"/>
    <mergeCell ref="M2:O2"/>
    <mergeCell ref="J4:K4"/>
    <mergeCell ref="J5:K5"/>
    <mergeCell ref="J6:K6"/>
    <mergeCell ref="J7:K7"/>
    <mergeCell ref="J8:K8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M17:M18"/>
    <mergeCell ref="N17:N18"/>
    <mergeCell ref="O17:O18"/>
    <mergeCell ref="J18:K18"/>
    <mergeCell ref="J19:K19"/>
    <mergeCell ref="J27:K27"/>
    <mergeCell ref="J28:K28"/>
    <mergeCell ref="J29:K29"/>
    <mergeCell ref="J30:K30"/>
    <mergeCell ref="J31:K31"/>
    <mergeCell ref="J32:K32"/>
    <mergeCell ref="J33:K33"/>
    <mergeCell ref="J20:K20"/>
    <mergeCell ref="J21:K21"/>
    <mergeCell ref="J22:K22"/>
    <mergeCell ref="J23:K23"/>
    <mergeCell ref="J24:K24"/>
    <mergeCell ref="J25:K25"/>
    <mergeCell ref="J26:K26"/>
  </mergeCells>
  <dataValidations>
    <dataValidation type="list" allowBlank="1" showInputMessage="1" showErrorMessage="1" prompt="항목 목록에 있는 값을 클릭하여 입력하세요." sqref="D5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  <dataValidation type="list" allowBlank="1" showErrorMessage="1" sqref="H5:H33">
      <formula1>수입구분</formula1>
    </dataValidation>
    <dataValidation type="list" allowBlank="1" showErrorMessage="1" sqref="C5:C33">
      <formula1>'항목'!$B$3:$L$3</formula1>
    </dataValidation>
    <dataValidation type="list" allowBlank="1" showErrorMessage="1" sqref="F5:F33">
      <formula1>지출구분</formula1>
    </dataValidation>
    <dataValidation type="list" allowBlank="1" showErrorMessage="1" sqref="D6:D33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</dataValidations>
  <printOptions/>
  <pageMargins bottom="0.75" footer="0.0" header="0.0" left="0.3131944537162781" right="0.2038888931274414" top="0.75"/>
  <pageSetup paperSize="9" scale="54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99FF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.57"/>
    <col customWidth="1" min="2" max="2" width="11.0"/>
    <col customWidth="1" min="3" max="3" width="16.57"/>
    <col customWidth="1" min="4" max="4" width="14.43"/>
    <col customWidth="1" min="5" max="5" width="34.57"/>
    <col customWidth="1" min="6" max="7" width="12.57"/>
    <col customWidth="1" min="8" max="8" width="15.71"/>
    <col customWidth="1" min="9" max="11" width="12.57"/>
    <col customWidth="1" min="12" max="12" width="3.43"/>
    <col customWidth="1" min="13" max="13" width="17.57"/>
    <col customWidth="1" min="14" max="14" width="15.71"/>
    <col customWidth="1" min="15" max="15" width="10.57"/>
    <col customWidth="1" min="16" max="27" width="9.0"/>
  </cols>
  <sheetData>
    <row r="1" ht="9.0" customHeight="1"/>
    <row r="2" ht="43.5" customHeight="1">
      <c r="B2" s="1" t="s">
        <v>44</v>
      </c>
      <c r="C2" s="2"/>
      <c r="D2" s="2"/>
      <c r="E2" s="3"/>
      <c r="F2" s="4" t="s">
        <v>1</v>
      </c>
      <c r="G2" s="5">
        <f>SUM(G5:G33)</f>
        <v>0</v>
      </c>
      <c r="H2" s="4" t="s">
        <v>2</v>
      </c>
      <c r="I2" s="7">
        <f>SUM(I5:I33)</f>
        <v>0</v>
      </c>
      <c r="J2" s="8" t="s">
        <v>3</v>
      </c>
      <c r="K2" s="9">
        <f>'04월'!K2 + (I2 - G2)</f>
        <v>2901912</v>
      </c>
      <c r="M2" s="10" t="s">
        <v>45</v>
      </c>
    </row>
    <row r="3" ht="4.5" customHeight="1">
      <c r="B3" s="11"/>
      <c r="C3" s="11"/>
      <c r="D3" s="11"/>
      <c r="E3" s="11"/>
      <c r="F3" s="12"/>
      <c r="G3" s="13"/>
      <c r="H3" s="12"/>
      <c r="I3" s="13"/>
      <c r="J3" s="14"/>
      <c r="K3" s="15"/>
    </row>
    <row r="4" ht="34.5" customHeight="1">
      <c r="B4" s="16" t="s">
        <v>5</v>
      </c>
      <c r="C4" s="17" t="s">
        <v>6</v>
      </c>
      <c r="D4" s="18" t="s">
        <v>7</v>
      </c>
      <c r="E4" s="19" t="s">
        <v>8</v>
      </c>
      <c r="F4" s="20" t="s">
        <v>9</v>
      </c>
      <c r="G4" s="21" t="s">
        <v>10</v>
      </c>
      <c r="H4" s="20" t="s">
        <v>11</v>
      </c>
      <c r="I4" s="21" t="s">
        <v>12</v>
      </c>
      <c r="J4" s="22" t="s">
        <v>13</v>
      </c>
      <c r="K4" s="3"/>
      <c r="M4" s="23" t="s">
        <v>14</v>
      </c>
      <c r="N4" s="24" t="s">
        <v>15</v>
      </c>
      <c r="O4" s="24" t="s">
        <v>16</v>
      </c>
    </row>
    <row r="5" ht="19.5" customHeight="1">
      <c r="B5" s="47"/>
      <c r="C5" s="26"/>
      <c r="D5" s="27"/>
      <c r="E5" s="71"/>
      <c r="F5" s="29"/>
      <c r="G5" s="30"/>
      <c r="H5" s="31"/>
      <c r="I5" s="32"/>
      <c r="J5" s="72"/>
      <c r="K5" s="34"/>
      <c r="M5" s="35" t="str">
        <f>'항목'!C3</f>
        <v>통신비</v>
      </c>
      <c r="N5" s="36">
        <f t="shared" ref="N5:N14" si="1">SUMIF($C$5:$C$33,M5,$G$5:$G$33)</f>
        <v>0</v>
      </c>
      <c r="O5" s="37" t="str">
        <f t="shared" ref="O5:O15" si="2">IF((N5=0),"",SUM(N5/$N$15))</f>
        <v/>
      </c>
    </row>
    <row r="6" ht="19.5" customHeight="1">
      <c r="B6" s="47"/>
      <c r="C6" s="26"/>
      <c r="D6" s="27"/>
      <c r="E6" s="71"/>
      <c r="F6" s="29"/>
      <c r="G6" s="30"/>
      <c r="H6" s="38"/>
      <c r="I6" s="32"/>
      <c r="J6" s="72"/>
      <c r="K6" s="34"/>
      <c r="M6" s="35" t="str">
        <f>'항목'!D3</f>
        <v>차량교통비</v>
      </c>
      <c r="N6" s="36">
        <f t="shared" si="1"/>
        <v>0</v>
      </c>
      <c r="O6" s="37" t="str">
        <f t="shared" si="2"/>
        <v/>
      </c>
    </row>
    <row r="7" ht="19.5" customHeight="1">
      <c r="B7" s="47"/>
      <c r="C7" s="26"/>
      <c r="D7" s="27"/>
      <c r="E7" s="71"/>
      <c r="F7" s="29"/>
      <c r="G7" s="30"/>
      <c r="H7" s="38"/>
      <c r="I7" s="39"/>
      <c r="J7" s="72"/>
      <c r="K7" s="34"/>
      <c r="M7" s="35" t="str">
        <f>'항목'!E3</f>
        <v>식비</v>
      </c>
      <c r="N7" s="36">
        <f t="shared" si="1"/>
        <v>0</v>
      </c>
      <c r="O7" s="37" t="str">
        <f t="shared" si="2"/>
        <v/>
      </c>
    </row>
    <row r="8" ht="19.5" customHeight="1">
      <c r="B8" s="47"/>
      <c r="C8" s="26"/>
      <c r="D8" s="27"/>
      <c r="E8" s="71"/>
      <c r="F8" s="29"/>
      <c r="G8" s="30"/>
      <c r="H8" s="31"/>
      <c r="I8" s="32"/>
      <c r="J8" s="72"/>
      <c r="K8" s="34"/>
      <c r="M8" s="35" t="str">
        <f>'항목'!F3</f>
        <v>의류잡화</v>
      </c>
      <c r="N8" s="36">
        <f t="shared" si="1"/>
        <v>0</v>
      </c>
      <c r="O8" s="37" t="str">
        <f t="shared" si="2"/>
        <v/>
      </c>
    </row>
    <row r="9" ht="19.5" customHeight="1">
      <c r="B9" s="25"/>
      <c r="C9" s="26"/>
      <c r="D9" s="27"/>
      <c r="E9" s="71"/>
      <c r="F9" s="29"/>
      <c r="G9" s="30"/>
      <c r="H9" s="31"/>
      <c r="I9" s="32"/>
      <c r="J9" s="72"/>
      <c r="K9" s="34"/>
      <c r="M9" s="35" t="str">
        <f>'항목'!G3</f>
        <v>생활용품</v>
      </c>
      <c r="N9" s="36">
        <f t="shared" si="1"/>
        <v>0</v>
      </c>
      <c r="O9" s="37" t="str">
        <f t="shared" si="2"/>
        <v/>
      </c>
      <c r="R9" s="40" t="s">
        <v>29</v>
      </c>
    </row>
    <row r="10" ht="19.5" customHeight="1">
      <c r="B10" s="25"/>
      <c r="C10" s="26"/>
      <c r="D10" s="27"/>
      <c r="E10" s="71"/>
      <c r="F10" s="29"/>
      <c r="G10" s="30"/>
      <c r="H10" s="31"/>
      <c r="I10" s="32"/>
      <c r="J10" s="72"/>
      <c r="K10" s="34"/>
      <c r="M10" s="35" t="str">
        <f>'항목'!H3</f>
        <v>의료비</v>
      </c>
      <c r="N10" s="36">
        <f t="shared" si="1"/>
        <v>0</v>
      </c>
      <c r="O10" s="37" t="str">
        <f t="shared" si="2"/>
        <v/>
      </c>
    </row>
    <row r="11" ht="19.5" customHeight="1">
      <c r="B11" s="25"/>
      <c r="C11" s="26"/>
      <c r="D11" s="27"/>
      <c r="E11" s="71"/>
      <c r="F11" s="29"/>
      <c r="G11" s="30"/>
      <c r="H11" s="31"/>
      <c r="I11" s="32"/>
      <c r="J11" s="72"/>
      <c r="K11" s="34"/>
      <c r="M11" s="35" t="str">
        <f>'항목'!I3</f>
        <v>용돈</v>
      </c>
      <c r="N11" s="36">
        <f t="shared" si="1"/>
        <v>0</v>
      </c>
      <c r="O11" s="37" t="str">
        <f t="shared" si="2"/>
        <v/>
      </c>
    </row>
    <row r="12" ht="19.5" customHeight="1">
      <c r="B12" s="25"/>
      <c r="C12" s="26"/>
      <c r="D12" s="27"/>
      <c r="E12" s="71"/>
      <c r="F12" s="29"/>
      <c r="G12" s="30"/>
      <c r="H12" s="31"/>
      <c r="I12" s="32"/>
      <c r="J12" s="72"/>
      <c r="K12" s="34"/>
      <c r="M12" s="35" t="str">
        <f>'항목'!J3</f>
        <v>경조교제비</v>
      </c>
      <c r="N12" s="36">
        <f t="shared" si="1"/>
        <v>0</v>
      </c>
      <c r="O12" s="37" t="str">
        <f t="shared" si="2"/>
        <v/>
      </c>
      <c r="S12" s="40" t="s">
        <v>29</v>
      </c>
    </row>
    <row r="13" ht="19.5" customHeight="1">
      <c r="B13" s="25"/>
      <c r="C13" s="26"/>
      <c r="D13" s="27"/>
      <c r="E13" s="71"/>
      <c r="F13" s="29"/>
      <c r="G13" s="30"/>
      <c r="H13" s="31"/>
      <c r="I13" s="32"/>
      <c r="J13" s="72"/>
      <c r="K13" s="34"/>
      <c r="M13" s="35" t="str">
        <f>'항목'!K3</f>
        <v>문화생활비</v>
      </c>
      <c r="N13" s="36">
        <f t="shared" si="1"/>
        <v>0</v>
      </c>
      <c r="O13" s="37" t="str">
        <f t="shared" si="2"/>
        <v/>
      </c>
    </row>
    <row r="14" ht="19.5" customHeight="1">
      <c r="B14" s="25"/>
      <c r="C14" s="26"/>
      <c r="D14" s="27"/>
      <c r="E14" s="71"/>
      <c r="F14" s="29"/>
      <c r="G14" s="30"/>
      <c r="H14" s="31"/>
      <c r="I14" s="32"/>
      <c r="J14" s="72"/>
      <c r="K14" s="34"/>
      <c r="M14" s="41" t="str">
        <f>'항목'!L3</f>
        <v>예비비</v>
      </c>
      <c r="N14" s="42">
        <f t="shared" si="1"/>
        <v>0</v>
      </c>
      <c r="O14" s="43" t="str">
        <f t="shared" si="2"/>
        <v/>
      </c>
    </row>
    <row r="15" ht="19.5" customHeight="1">
      <c r="B15" s="25"/>
      <c r="C15" s="26"/>
      <c r="D15" s="27"/>
      <c r="E15" s="71"/>
      <c r="F15" s="29"/>
      <c r="G15" s="30"/>
      <c r="H15" s="31"/>
      <c r="I15" s="32"/>
      <c r="J15" s="72"/>
      <c r="K15" s="34"/>
      <c r="M15" s="44" t="s">
        <v>30</v>
      </c>
      <c r="N15" s="45">
        <f>SUM(N5:N14)</f>
        <v>0</v>
      </c>
      <c r="O15" s="46" t="str">
        <f t="shared" si="2"/>
        <v/>
      </c>
    </row>
    <row r="16" ht="19.5" customHeight="1">
      <c r="B16" s="47"/>
      <c r="C16" s="26"/>
      <c r="D16" s="48"/>
      <c r="E16" s="73"/>
      <c r="F16" s="49"/>
      <c r="G16" s="50"/>
      <c r="H16" s="38"/>
      <c r="I16" s="39"/>
      <c r="J16" s="72"/>
      <c r="K16" s="34"/>
    </row>
    <row r="17" ht="19.5" customHeight="1">
      <c r="B17" s="47"/>
      <c r="C17" s="26"/>
      <c r="D17" s="48"/>
      <c r="E17" s="73"/>
      <c r="F17" s="49"/>
      <c r="G17" s="50"/>
      <c r="H17" s="38"/>
      <c r="I17" s="39"/>
      <c r="J17" s="72"/>
      <c r="K17" s="34"/>
      <c r="M17" s="51" t="s">
        <v>31</v>
      </c>
      <c r="N17" s="52" t="s">
        <v>15</v>
      </c>
      <c r="O17" s="52" t="s">
        <v>16</v>
      </c>
    </row>
    <row r="18" ht="19.5" customHeight="1">
      <c r="B18" s="47"/>
      <c r="C18" s="26"/>
      <c r="D18" s="48"/>
      <c r="E18" s="73"/>
      <c r="F18" s="49"/>
      <c r="G18" s="50"/>
      <c r="H18" s="38"/>
      <c r="I18" s="39"/>
      <c r="J18" s="72"/>
      <c r="K18" s="34"/>
      <c r="M18" s="53"/>
      <c r="N18" s="53"/>
      <c r="O18" s="53"/>
    </row>
    <row r="19" ht="19.5" customHeight="1">
      <c r="B19" s="47"/>
      <c r="C19" s="54"/>
      <c r="D19" s="48"/>
      <c r="E19" s="73"/>
      <c r="F19" s="49"/>
      <c r="G19" s="50"/>
      <c r="H19" s="38"/>
      <c r="I19" s="39"/>
      <c r="J19" s="72"/>
      <c r="K19" s="34"/>
      <c r="M19" s="55" t="str">
        <f>'항목'!B4</f>
        <v>월회비(현금)</v>
      </c>
      <c r="N19" s="56">
        <f>SUMIF('05월'!$D$5:$D$33,M19,'05월'!$I$5:$I$33)</f>
        <v>0</v>
      </c>
      <c r="O19" s="57" t="str">
        <f t="shared" ref="O19:O26" si="3">IF((N19=0),"",SUM(N19/$N$26))</f>
        <v/>
      </c>
    </row>
    <row r="20" ht="19.5" customHeight="1">
      <c r="B20" s="47"/>
      <c r="C20" s="54"/>
      <c r="D20" s="48"/>
      <c r="E20" s="73"/>
      <c r="F20" s="49"/>
      <c r="G20" s="50"/>
      <c r="H20" s="38"/>
      <c r="I20" s="39"/>
      <c r="J20" s="72"/>
      <c r="K20" s="34"/>
      <c r="M20" s="58" t="str">
        <f>'항목'!B5</f>
        <v>월회비(통장)</v>
      </c>
      <c r="N20" s="59">
        <f>SUMIF('05월'!$D$5:$D$33,M20,'05월'!$I$5:$I$33)</f>
        <v>0</v>
      </c>
      <c r="O20" s="60" t="str">
        <f t="shared" si="3"/>
        <v/>
      </c>
    </row>
    <row r="21" ht="19.5" customHeight="1">
      <c r="B21" s="47"/>
      <c r="C21" s="26"/>
      <c r="D21" s="48"/>
      <c r="E21" s="73"/>
      <c r="F21" s="49"/>
      <c r="G21" s="50"/>
      <c r="H21" s="38"/>
      <c r="I21" s="39"/>
      <c r="J21" s="72"/>
      <c r="K21" s="34"/>
      <c r="M21" s="35" t="str">
        <f>'항목'!B6</f>
        <v>가입비</v>
      </c>
      <c r="N21" s="36">
        <f>SUMIF('05월'!$D$5:$D$33,M21,'05월'!$I$5:$I$33)</f>
        <v>0</v>
      </c>
      <c r="O21" s="60" t="str">
        <f t="shared" si="3"/>
        <v/>
      </c>
    </row>
    <row r="22" ht="19.5" customHeight="1">
      <c r="B22" s="47"/>
      <c r="C22" s="54"/>
      <c r="D22" s="48"/>
      <c r="E22" s="73"/>
      <c r="F22" s="49"/>
      <c r="G22" s="50"/>
      <c r="H22" s="38"/>
      <c r="I22" s="39"/>
      <c r="J22" s="72"/>
      <c r="K22" s="34"/>
      <c r="M22" s="61" t="str">
        <f>'항목'!B7</f>
        <v>이월금</v>
      </c>
      <c r="N22" s="62">
        <f>SUMIF('05월'!$D$5:$D$33,M22,'05월'!$I$5:$I$33)</f>
        <v>0</v>
      </c>
      <c r="O22" s="60" t="str">
        <f t="shared" si="3"/>
        <v/>
      </c>
    </row>
    <row r="23" ht="19.5" customHeight="1">
      <c r="B23" s="47"/>
      <c r="C23" s="54"/>
      <c r="D23" s="48"/>
      <c r="E23" s="73"/>
      <c r="F23" s="49"/>
      <c r="G23" s="50"/>
      <c r="H23" s="38"/>
      <c r="I23" s="39"/>
      <c r="J23" s="72"/>
      <c r="K23" s="34"/>
      <c r="M23" s="35" t="str">
        <f>'항목'!B8</f>
        <v>이자</v>
      </c>
      <c r="N23" s="36">
        <f>SUMIF('05월'!$D$5:$D$33,M23,'05월'!$I$5:$I$33)</f>
        <v>0</v>
      </c>
      <c r="O23" s="60" t="str">
        <f t="shared" si="3"/>
        <v/>
      </c>
    </row>
    <row r="24" ht="19.5" customHeight="1">
      <c r="B24" s="47"/>
      <c r="C24" s="54"/>
      <c r="D24" s="48"/>
      <c r="E24" s="73"/>
      <c r="F24" s="49"/>
      <c r="G24" s="50"/>
      <c r="H24" s="38"/>
      <c r="I24" s="39"/>
      <c r="J24" s="72"/>
      <c r="K24" s="34"/>
      <c r="M24" s="35" t="str">
        <f>'항목'!B9</f>
        <v>찬조금</v>
      </c>
      <c r="N24" s="36">
        <f>SUMIF('05월'!$D$5:$D$33,M24,'05월'!$I$5:$I$33)</f>
        <v>0</v>
      </c>
      <c r="O24" s="60" t="str">
        <f t="shared" si="3"/>
        <v/>
      </c>
    </row>
    <row r="25" ht="19.5" customHeight="1">
      <c r="B25" s="47"/>
      <c r="C25" s="54"/>
      <c r="D25" s="48"/>
      <c r="E25" s="73"/>
      <c r="F25" s="49"/>
      <c r="G25" s="50"/>
      <c r="H25" s="38"/>
      <c r="I25" s="39"/>
      <c r="J25" s="72"/>
      <c r="K25" s="34"/>
      <c r="M25" s="41" t="str">
        <f>'항목'!B10</f>
        <v>기타수입</v>
      </c>
      <c r="N25" s="42">
        <f>SUMIF('05월'!$D$5:$D$33,M25,'05월'!$I$5:$I$33)</f>
        <v>0</v>
      </c>
      <c r="O25" s="60" t="str">
        <f t="shared" si="3"/>
        <v/>
      </c>
    </row>
    <row r="26" ht="19.5" customHeight="1">
      <c r="B26" s="47"/>
      <c r="C26" s="54"/>
      <c r="D26" s="48"/>
      <c r="E26" s="73"/>
      <c r="F26" s="49"/>
      <c r="G26" s="50"/>
      <c r="H26" s="38"/>
      <c r="I26" s="39"/>
      <c r="J26" s="72"/>
      <c r="K26" s="34"/>
      <c r="M26" s="44" t="s">
        <v>32</v>
      </c>
      <c r="N26" s="45">
        <f>SUM(N19:N25)</f>
        <v>0</v>
      </c>
      <c r="O26" s="46" t="str">
        <f t="shared" si="3"/>
        <v/>
      </c>
    </row>
    <row r="27" ht="19.5" customHeight="1">
      <c r="B27" s="47"/>
      <c r="C27" s="54"/>
      <c r="D27" s="48"/>
      <c r="E27" s="73"/>
      <c r="F27" s="49"/>
      <c r="G27" s="50"/>
      <c r="H27" s="38"/>
      <c r="I27" s="39"/>
      <c r="J27" s="72"/>
      <c r="K27" s="34"/>
    </row>
    <row r="28" ht="19.5" customHeight="1">
      <c r="B28" s="47"/>
      <c r="C28" s="54"/>
      <c r="D28" s="48"/>
      <c r="E28" s="73"/>
      <c r="F28" s="49"/>
      <c r="G28" s="50"/>
      <c r="H28" s="38"/>
      <c r="I28" s="39"/>
      <c r="J28" s="72"/>
      <c r="K28" s="34"/>
    </row>
    <row r="29" ht="19.5" customHeight="1">
      <c r="B29" s="47"/>
      <c r="C29" s="54"/>
      <c r="D29" s="48"/>
      <c r="E29" s="73"/>
      <c r="F29" s="49"/>
      <c r="G29" s="50"/>
      <c r="H29" s="38"/>
      <c r="I29" s="39"/>
      <c r="J29" s="72"/>
      <c r="K29" s="34"/>
    </row>
    <row r="30" ht="19.5" customHeight="1">
      <c r="B30" s="47"/>
      <c r="C30" s="54"/>
      <c r="D30" s="48"/>
      <c r="E30" s="73"/>
      <c r="F30" s="49"/>
      <c r="G30" s="50"/>
      <c r="H30" s="38"/>
      <c r="I30" s="39"/>
      <c r="J30" s="72"/>
      <c r="K30" s="34"/>
    </row>
    <row r="31" ht="19.5" customHeight="1">
      <c r="B31" s="47"/>
      <c r="C31" s="54"/>
      <c r="D31" s="48"/>
      <c r="E31" s="73"/>
      <c r="F31" s="49"/>
      <c r="G31" s="50"/>
      <c r="H31" s="38"/>
      <c r="I31" s="39"/>
      <c r="J31" s="72"/>
      <c r="K31" s="34"/>
    </row>
    <row r="32" ht="19.5" customHeight="1">
      <c r="B32" s="47"/>
      <c r="C32" s="54"/>
      <c r="D32" s="48"/>
      <c r="E32" s="73"/>
      <c r="F32" s="49"/>
      <c r="G32" s="50"/>
      <c r="H32" s="38"/>
      <c r="I32" s="39"/>
      <c r="J32" s="72"/>
      <c r="K32" s="34"/>
    </row>
    <row r="33" ht="19.5" customHeight="1">
      <c r="B33" s="64"/>
      <c r="C33" s="65"/>
      <c r="D33" s="66"/>
      <c r="E33" s="74"/>
      <c r="F33" s="67"/>
      <c r="G33" s="68"/>
      <c r="H33" s="69"/>
      <c r="I33" s="70"/>
      <c r="J33" s="75"/>
      <c r="K33" s="76"/>
    </row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5">
    <mergeCell ref="B2:E2"/>
    <mergeCell ref="M2:O2"/>
    <mergeCell ref="J4:K4"/>
    <mergeCell ref="J5:K5"/>
    <mergeCell ref="J6:K6"/>
    <mergeCell ref="J7:K7"/>
    <mergeCell ref="J8:K8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M17:M18"/>
    <mergeCell ref="N17:N18"/>
    <mergeCell ref="O17:O18"/>
    <mergeCell ref="J18:K18"/>
    <mergeCell ref="J19:K19"/>
    <mergeCell ref="J27:K27"/>
    <mergeCell ref="J28:K28"/>
    <mergeCell ref="J29:K29"/>
    <mergeCell ref="J30:K30"/>
    <mergeCell ref="J31:K31"/>
    <mergeCell ref="J32:K32"/>
    <mergeCell ref="J33:K33"/>
    <mergeCell ref="J20:K20"/>
    <mergeCell ref="J21:K21"/>
    <mergeCell ref="J22:K22"/>
    <mergeCell ref="J23:K23"/>
    <mergeCell ref="J24:K24"/>
    <mergeCell ref="J25:K25"/>
    <mergeCell ref="J26:K26"/>
  </mergeCells>
  <dataValidations>
    <dataValidation type="list" allowBlank="1" showInputMessage="1" showErrorMessage="1" prompt="항목 목록에 있는 값을 클릭하여 입력하세요." sqref="D5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  <dataValidation type="list" allowBlank="1" showErrorMessage="1" sqref="H5:H33">
      <formula1>수입구분</formula1>
    </dataValidation>
    <dataValidation type="list" allowBlank="1" showErrorMessage="1" sqref="C5:C33">
      <formula1>'항목'!$B$3:$L$3</formula1>
    </dataValidation>
    <dataValidation type="list" allowBlank="1" showErrorMessage="1" sqref="F5:F33">
      <formula1>지출구분</formula1>
    </dataValidation>
    <dataValidation type="list" allowBlank="1" showErrorMessage="1" sqref="D6:D33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</dataValidations>
  <printOptions/>
  <pageMargins bottom="0.75" footer="0.0" header="0.0" left="0.3131944537162781" right="0.2038888931274414" top="0.75"/>
  <pageSetup paperSize="9" scale="54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CCFF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.57"/>
    <col customWidth="1" min="2" max="2" width="11.0"/>
    <col customWidth="1" min="3" max="3" width="16.57"/>
    <col customWidth="1" min="4" max="4" width="14.43"/>
    <col customWidth="1" min="5" max="5" width="34.57"/>
    <col customWidth="1" min="6" max="7" width="12.57"/>
    <col customWidth="1" min="8" max="8" width="15.71"/>
    <col customWidth="1" min="9" max="11" width="12.57"/>
    <col customWidth="1" min="12" max="12" width="3.43"/>
    <col customWidth="1" min="13" max="13" width="17.57"/>
    <col customWidth="1" min="14" max="14" width="15.71"/>
    <col customWidth="1" min="15" max="15" width="10.57"/>
    <col customWidth="1" min="16" max="27" width="9.0"/>
  </cols>
  <sheetData>
    <row r="1" ht="9.0" customHeight="1"/>
    <row r="2" ht="43.5" customHeight="1">
      <c r="B2" s="1" t="s">
        <v>46</v>
      </c>
      <c r="C2" s="2"/>
      <c r="D2" s="2"/>
      <c r="E2" s="3"/>
      <c r="F2" s="4" t="s">
        <v>1</v>
      </c>
      <c r="G2" s="5">
        <f>SUM(G5:G33)</f>
        <v>0</v>
      </c>
      <c r="H2" s="4" t="s">
        <v>2</v>
      </c>
      <c r="I2" s="7">
        <f>SUM(I5:I33)</f>
        <v>0</v>
      </c>
      <c r="J2" s="8" t="s">
        <v>3</v>
      </c>
      <c r="K2" s="9">
        <f>'05월'!K2 + (I2 - G2)</f>
        <v>2901912</v>
      </c>
      <c r="M2" s="10" t="s">
        <v>47</v>
      </c>
    </row>
    <row r="3" ht="4.5" customHeight="1">
      <c r="B3" s="11"/>
      <c r="C3" s="11"/>
      <c r="D3" s="11"/>
      <c r="E3" s="11"/>
      <c r="F3" s="12"/>
      <c r="G3" s="13"/>
      <c r="H3" s="12"/>
      <c r="I3" s="13"/>
      <c r="J3" s="14"/>
      <c r="K3" s="15"/>
    </row>
    <row r="4" ht="34.5" customHeight="1">
      <c r="B4" s="16" t="s">
        <v>5</v>
      </c>
      <c r="C4" s="17" t="s">
        <v>6</v>
      </c>
      <c r="D4" s="18" t="s">
        <v>7</v>
      </c>
      <c r="E4" s="19" t="s">
        <v>8</v>
      </c>
      <c r="F4" s="20" t="s">
        <v>9</v>
      </c>
      <c r="G4" s="21" t="s">
        <v>10</v>
      </c>
      <c r="H4" s="20" t="s">
        <v>11</v>
      </c>
      <c r="I4" s="21" t="s">
        <v>12</v>
      </c>
      <c r="J4" s="22" t="s">
        <v>13</v>
      </c>
      <c r="K4" s="3"/>
      <c r="M4" s="23" t="s">
        <v>14</v>
      </c>
      <c r="N4" s="24" t="s">
        <v>15</v>
      </c>
      <c r="O4" s="24" t="s">
        <v>16</v>
      </c>
    </row>
    <row r="5" ht="19.5" customHeight="1">
      <c r="B5" s="47"/>
      <c r="C5" s="26"/>
      <c r="D5" s="27"/>
      <c r="E5" s="71"/>
      <c r="F5" s="29"/>
      <c r="G5" s="30"/>
      <c r="H5" s="31"/>
      <c r="I5" s="32"/>
      <c r="J5" s="72"/>
      <c r="K5" s="34"/>
      <c r="M5" s="35" t="str">
        <f>'항목'!C3</f>
        <v>통신비</v>
      </c>
      <c r="N5" s="36">
        <f t="shared" ref="N5:N14" si="1">SUMIF($C$5:$C$33,M5,$G$5:$G$33)</f>
        <v>0</v>
      </c>
      <c r="O5" s="37" t="str">
        <f t="shared" ref="O5:O15" si="2">IF((N5=0),"",SUM(N5/$N$15))</f>
        <v/>
      </c>
    </row>
    <row r="6" ht="19.5" customHeight="1">
      <c r="B6" s="47"/>
      <c r="C6" s="26"/>
      <c r="D6" s="27"/>
      <c r="E6" s="71"/>
      <c r="F6" s="29"/>
      <c r="G6" s="30"/>
      <c r="H6" s="38"/>
      <c r="I6" s="32"/>
      <c r="J6" s="72"/>
      <c r="K6" s="34"/>
      <c r="M6" s="35" t="str">
        <f>'항목'!D3</f>
        <v>차량교통비</v>
      </c>
      <c r="N6" s="36">
        <f t="shared" si="1"/>
        <v>0</v>
      </c>
      <c r="O6" s="37" t="str">
        <f t="shared" si="2"/>
        <v/>
      </c>
    </row>
    <row r="7" ht="19.5" customHeight="1">
      <c r="B7" s="47"/>
      <c r="C7" s="26"/>
      <c r="D7" s="27"/>
      <c r="E7" s="71"/>
      <c r="F7" s="29"/>
      <c r="G7" s="30"/>
      <c r="H7" s="38"/>
      <c r="I7" s="39"/>
      <c r="J7" s="72"/>
      <c r="K7" s="34"/>
      <c r="M7" s="35" t="str">
        <f>'항목'!E3</f>
        <v>식비</v>
      </c>
      <c r="N7" s="36">
        <f t="shared" si="1"/>
        <v>0</v>
      </c>
      <c r="O7" s="37" t="str">
        <f t="shared" si="2"/>
        <v/>
      </c>
    </row>
    <row r="8" ht="19.5" customHeight="1">
      <c r="B8" s="47"/>
      <c r="C8" s="26"/>
      <c r="D8" s="27"/>
      <c r="E8" s="71"/>
      <c r="F8" s="29"/>
      <c r="G8" s="30"/>
      <c r="H8" s="31"/>
      <c r="I8" s="32"/>
      <c r="J8" s="72"/>
      <c r="K8" s="34"/>
      <c r="M8" s="35" t="str">
        <f>'항목'!F3</f>
        <v>의류잡화</v>
      </c>
      <c r="N8" s="36">
        <f t="shared" si="1"/>
        <v>0</v>
      </c>
      <c r="O8" s="37" t="str">
        <f t="shared" si="2"/>
        <v/>
      </c>
    </row>
    <row r="9" ht="19.5" customHeight="1">
      <c r="B9" s="25"/>
      <c r="C9" s="26"/>
      <c r="D9" s="27"/>
      <c r="E9" s="71"/>
      <c r="F9" s="29"/>
      <c r="G9" s="30"/>
      <c r="H9" s="31"/>
      <c r="I9" s="32"/>
      <c r="J9" s="72"/>
      <c r="K9" s="34"/>
      <c r="M9" s="35" t="str">
        <f>'항목'!G3</f>
        <v>생활용품</v>
      </c>
      <c r="N9" s="36">
        <f t="shared" si="1"/>
        <v>0</v>
      </c>
      <c r="O9" s="37" t="str">
        <f t="shared" si="2"/>
        <v/>
      </c>
      <c r="R9" s="40" t="s">
        <v>29</v>
      </c>
    </row>
    <row r="10" ht="19.5" customHeight="1">
      <c r="B10" s="25"/>
      <c r="C10" s="26"/>
      <c r="D10" s="27"/>
      <c r="E10" s="71"/>
      <c r="F10" s="29"/>
      <c r="G10" s="30"/>
      <c r="H10" s="31"/>
      <c r="I10" s="32"/>
      <c r="J10" s="72"/>
      <c r="K10" s="34"/>
      <c r="M10" s="35" t="str">
        <f>'항목'!H3</f>
        <v>의료비</v>
      </c>
      <c r="N10" s="36">
        <f t="shared" si="1"/>
        <v>0</v>
      </c>
      <c r="O10" s="37" t="str">
        <f t="shared" si="2"/>
        <v/>
      </c>
    </row>
    <row r="11" ht="19.5" customHeight="1">
      <c r="B11" s="25"/>
      <c r="C11" s="26"/>
      <c r="D11" s="27"/>
      <c r="E11" s="71"/>
      <c r="F11" s="29"/>
      <c r="G11" s="30"/>
      <c r="H11" s="31"/>
      <c r="I11" s="32"/>
      <c r="J11" s="72"/>
      <c r="K11" s="34"/>
      <c r="M11" s="35" t="str">
        <f>'항목'!I3</f>
        <v>용돈</v>
      </c>
      <c r="N11" s="36">
        <f t="shared" si="1"/>
        <v>0</v>
      </c>
      <c r="O11" s="37" t="str">
        <f t="shared" si="2"/>
        <v/>
      </c>
    </row>
    <row r="12" ht="19.5" customHeight="1">
      <c r="B12" s="25"/>
      <c r="C12" s="26"/>
      <c r="D12" s="27"/>
      <c r="E12" s="71"/>
      <c r="F12" s="29"/>
      <c r="G12" s="30"/>
      <c r="H12" s="31"/>
      <c r="I12" s="32"/>
      <c r="J12" s="72"/>
      <c r="K12" s="34"/>
      <c r="M12" s="35" t="str">
        <f>'항목'!J3</f>
        <v>경조교제비</v>
      </c>
      <c r="N12" s="36">
        <f t="shared" si="1"/>
        <v>0</v>
      </c>
      <c r="O12" s="37" t="str">
        <f t="shared" si="2"/>
        <v/>
      </c>
      <c r="S12" s="40" t="s">
        <v>29</v>
      </c>
    </row>
    <row r="13" ht="19.5" customHeight="1">
      <c r="B13" s="25"/>
      <c r="C13" s="26"/>
      <c r="D13" s="27"/>
      <c r="E13" s="71"/>
      <c r="F13" s="29"/>
      <c r="G13" s="30"/>
      <c r="H13" s="31"/>
      <c r="I13" s="32"/>
      <c r="J13" s="72"/>
      <c r="K13" s="34"/>
      <c r="M13" s="35" t="str">
        <f>'항목'!K3</f>
        <v>문화생활비</v>
      </c>
      <c r="N13" s="36">
        <f t="shared" si="1"/>
        <v>0</v>
      </c>
      <c r="O13" s="37" t="str">
        <f t="shared" si="2"/>
        <v/>
      </c>
    </row>
    <row r="14" ht="19.5" customHeight="1">
      <c r="B14" s="25"/>
      <c r="C14" s="26"/>
      <c r="D14" s="27"/>
      <c r="E14" s="71"/>
      <c r="F14" s="29"/>
      <c r="G14" s="30"/>
      <c r="H14" s="31"/>
      <c r="I14" s="32"/>
      <c r="J14" s="72"/>
      <c r="K14" s="34"/>
      <c r="M14" s="41" t="str">
        <f>'항목'!L3</f>
        <v>예비비</v>
      </c>
      <c r="N14" s="42">
        <f t="shared" si="1"/>
        <v>0</v>
      </c>
      <c r="O14" s="43" t="str">
        <f t="shared" si="2"/>
        <v/>
      </c>
    </row>
    <row r="15" ht="19.5" customHeight="1">
      <c r="B15" s="25"/>
      <c r="C15" s="26"/>
      <c r="D15" s="27"/>
      <c r="E15" s="71"/>
      <c r="F15" s="29"/>
      <c r="G15" s="30"/>
      <c r="H15" s="31"/>
      <c r="I15" s="32"/>
      <c r="J15" s="72"/>
      <c r="K15" s="34"/>
      <c r="M15" s="44" t="s">
        <v>30</v>
      </c>
      <c r="N15" s="45">
        <f>SUM(N5:N14)</f>
        <v>0</v>
      </c>
      <c r="O15" s="46" t="str">
        <f t="shared" si="2"/>
        <v/>
      </c>
    </row>
    <row r="16" ht="19.5" customHeight="1">
      <c r="B16" s="47"/>
      <c r="C16" s="26"/>
      <c r="D16" s="48"/>
      <c r="E16" s="73"/>
      <c r="F16" s="49"/>
      <c r="G16" s="50"/>
      <c r="H16" s="38"/>
      <c r="I16" s="39"/>
      <c r="J16" s="72"/>
      <c r="K16" s="34"/>
    </row>
    <row r="17" ht="19.5" customHeight="1">
      <c r="B17" s="47"/>
      <c r="C17" s="26"/>
      <c r="D17" s="48"/>
      <c r="E17" s="73"/>
      <c r="F17" s="49"/>
      <c r="G17" s="50"/>
      <c r="H17" s="38"/>
      <c r="I17" s="39"/>
      <c r="J17" s="72"/>
      <c r="K17" s="34"/>
      <c r="M17" s="51" t="s">
        <v>31</v>
      </c>
      <c r="N17" s="52" t="s">
        <v>15</v>
      </c>
      <c r="O17" s="52" t="s">
        <v>16</v>
      </c>
    </row>
    <row r="18" ht="19.5" customHeight="1">
      <c r="B18" s="47"/>
      <c r="C18" s="26"/>
      <c r="D18" s="48"/>
      <c r="E18" s="73"/>
      <c r="F18" s="49"/>
      <c r="G18" s="50"/>
      <c r="H18" s="38"/>
      <c r="I18" s="39"/>
      <c r="J18" s="72"/>
      <c r="K18" s="34"/>
      <c r="M18" s="53"/>
      <c r="N18" s="53"/>
      <c r="O18" s="53"/>
    </row>
    <row r="19" ht="19.5" customHeight="1">
      <c r="B19" s="47"/>
      <c r="C19" s="54"/>
      <c r="D19" s="48"/>
      <c r="E19" s="73"/>
      <c r="F19" s="49"/>
      <c r="G19" s="50"/>
      <c r="H19" s="38"/>
      <c r="I19" s="39"/>
      <c r="J19" s="72"/>
      <c r="K19" s="34"/>
      <c r="M19" s="55" t="str">
        <f>'항목'!B4</f>
        <v>월회비(현금)</v>
      </c>
      <c r="N19" s="56">
        <f>SUMIF('06월'!$D$5:$D$33,M19,'06월'!$I$5:$I$33)</f>
        <v>0</v>
      </c>
      <c r="O19" s="57" t="str">
        <f t="shared" ref="O19:O26" si="3">IF((N19=0),"",SUM(N19/$N$26))</f>
        <v/>
      </c>
    </row>
    <row r="20" ht="19.5" customHeight="1">
      <c r="B20" s="47"/>
      <c r="C20" s="54"/>
      <c r="D20" s="48"/>
      <c r="E20" s="73"/>
      <c r="F20" s="49"/>
      <c r="G20" s="50"/>
      <c r="H20" s="38"/>
      <c r="I20" s="39"/>
      <c r="J20" s="72"/>
      <c r="K20" s="34"/>
      <c r="M20" s="58" t="str">
        <f>'항목'!B5</f>
        <v>월회비(통장)</v>
      </c>
      <c r="N20" s="59">
        <f>SUMIF('06월'!$D$5:$D$33,M20,'06월'!$I$5:$I$33)</f>
        <v>0</v>
      </c>
      <c r="O20" s="60" t="str">
        <f t="shared" si="3"/>
        <v/>
      </c>
    </row>
    <row r="21" ht="19.5" customHeight="1">
      <c r="B21" s="47"/>
      <c r="C21" s="26"/>
      <c r="D21" s="48"/>
      <c r="E21" s="73"/>
      <c r="F21" s="49"/>
      <c r="G21" s="50"/>
      <c r="H21" s="38"/>
      <c r="I21" s="39"/>
      <c r="J21" s="72"/>
      <c r="K21" s="34"/>
      <c r="M21" s="35" t="str">
        <f>'항목'!B6</f>
        <v>가입비</v>
      </c>
      <c r="N21" s="36">
        <f>SUMIF('06월'!$D$5:$D$33,M21,'06월'!$I$5:$I$33)</f>
        <v>0</v>
      </c>
      <c r="O21" s="60" t="str">
        <f t="shared" si="3"/>
        <v/>
      </c>
    </row>
    <row r="22" ht="19.5" customHeight="1">
      <c r="B22" s="47"/>
      <c r="C22" s="54"/>
      <c r="D22" s="48"/>
      <c r="E22" s="73"/>
      <c r="F22" s="49"/>
      <c r="G22" s="50"/>
      <c r="H22" s="38"/>
      <c r="I22" s="39"/>
      <c r="J22" s="72"/>
      <c r="K22" s="34"/>
      <c r="M22" s="61" t="str">
        <f>'항목'!B7</f>
        <v>이월금</v>
      </c>
      <c r="N22" s="62">
        <f>SUMIF('06월'!$D$5:$D$33,M22,'06월'!$I$5:$I$33)</f>
        <v>0</v>
      </c>
      <c r="O22" s="60" t="str">
        <f t="shared" si="3"/>
        <v/>
      </c>
    </row>
    <row r="23" ht="19.5" customHeight="1">
      <c r="B23" s="47"/>
      <c r="C23" s="54"/>
      <c r="D23" s="48"/>
      <c r="E23" s="73"/>
      <c r="F23" s="49"/>
      <c r="G23" s="50"/>
      <c r="H23" s="38"/>
      <c r="I23" s="39"/>
      <c r="J23" s="72"/>
      <c r="K23" s="34"/>
      <c r="M23" s="35" t="str">
        <f>'항목'!B8</f>
        <v>이자</v>
      </c>
      <c r="N23" s="36">
        <f>SUMIF('06월'!$D$5:$D$33,M23,'06월'!$I$5:$I$33)</f>
        <v>0</v>
      </c>
      <c r="O23" s="60" t="str">
        <f t="shared" si="3"/>
        <v/>
      </c>
    </row>
    <row r="24" ht="19.5" customHeight="1">
      <c r="B24" s="47"/>
      <c r="C24" s="54"/>
      <c r="D24" s="48"/>
      <c r="E24" s="73"/>
      <c r="F24" s="49"/>
      <c r="G24" s="50"/>
      <c r="H24" s="38"/>
      <c r="I24" s="39"/>
      <c r="J24" s="72"/>
      <c r="K24" s="34"/>
      <c r="M24" s="35" t="str">
        <f>'항목'!B9</f>
        <v>찬조금</v>
      </c>
      <c r="N24" s="36">
        <f>SUMIF('06월'!$D$5:$D$33,M24,'06월'!$I$5:$I$33)</f>
        <v>0</v>
      </c>
      <c r="O24" s="60" t="str">
        <f t="shared" si="3"/>
        <v/>
      </c>
    </row>
    <row r="25" ht="19.5" customHeight="1">
      <c r="B25" s="47"/>
      <c r="C25" s="54"/>
      <c r="D25" s="48"/>
      <c r="E25" s="73"/>
      <c r="F25" s="49"/>
      <c r="G25" s="50"/>
      <c r="H25" s="38"/>
      <c r="I25" s="39"/>
      <c r="J25" s="72"/>
      <c r="K25" s="34"/>
      <c r="M25" s="41" t="str">
        <f>'항목'!B10</f>
        <v>기타수입</v>
      </c>
      <c r="N25" s="42">
        <f>SUMIF('06월'!$D$5:$D$33,M25,'06월'!$I$5:$I$33)</f>
        <v>0</v>
      </c>
      <c r="O25" s="60" t="str">
        <f t="shared" si="3"/>
        <v/>
      </c>
    </row>
    <row r="26" ht="19.5" customHeight="1">
      <c r="B26" s="47"/>
      <c r="C26" s="54"/>
      <c r="D26" s="48"/>
      <c r="E26" s="73"/>
      <c r="F26" s="49"/>
      <c r="G26" s="50"/>
      <c r="H26" s="38"/>
      <c r="I26" s="39"/>
      <c r="J26" s="72"/>
      <c r="K26" s="34"/>
      <c r="M26" s="44" t="s">
        <v>32</v>
      </c>
      <c r="N26" s="45">
        <f>SUM(N19:N25)</f>
        <v>0</v>
      </c>
      <c r="O26" s="46" t="str">
        <f t="shared" si="3"/>
        <v/>
      </c>
    </row>
    <row r="27" ht="19.5" customHeight="1">
      <c r="B27" s="47"/>
      <c r="C27" s="54"/>
      <c r="D27" s="48"/>
      <c r="E27" s="73"/>
      <c r="F27" s="49"/>
      <c r="G27" s="50"/>
      <c r="H27" s="38"/>
      <c r="I27" s="39"/>
      <c r="J27" s="72"/>
      <c r="K27" s="34"/>
    </row>
    <row r="28" ht="19.5" customHeight="1">
      <c r="B28" s="47"/>
      <c r="C28" s="54"/>
      <c r="D28" s="48"/>
      <c r="E28" s="73"/>
      <c r="F28" s="49"/>
      <c r="G28" s="50"/>
      <c r="H28" s="38"/>
      <c r="I28" s="39"/>
      <c r="J28" s="72"/>
      <c r="K28" s="34"/>
    </row>
    <row r="29" ht="19.5" customHeight="1">
      <c r="B29" s="47"/>
      <c r="C29" s="54"/>
      <c r="D29" s="48"/>
      <c r="E29" s="73"/>
      <c r="F29" s="49"/>
      <c r="G29" s="50"/>
      <c r="H29" s="38"/>
      <c r="I29" s="39"/>
      <c r="J29" s="72"/>
      <c r="K29" s="34"/>
    </row>
    <row r="30" ht="19.5" customHeight="1">
      <c r="B30" s="47"/>
      <c r="C30" s="54"/>
      <c r="D30" s="48"/>
      <c r="E30" s="73"/>
      <c r="F30" s="49"/>
      <c r="G30" s="50"/>
      <c r="H30" s="38"/>
      <c r="I30" s="39"/>
      <c r="J30" s="72"/>
      <c r="K30" s="34"/>
    </row>
    <row r="31" ht="19.5" customHeight="1">
      <c r="B31" s="47"/>
      <c r="C31" s="54"/>
      <c r="D31" s="48"/>
      <c r="E31" s="73"/>
      <c r="F31" s="49"/>
      <c r="G31" s="50"/>
      <c r="H31" s="38"/>
      <c r="I31" s="39"/>
      <c r="J31" s="72"/>
      <c r="K31" s="34"/>
    </row>
    <row r="32" ht="19.5" customHeight="1">
      <c r="B32" s="47"/>
      <c r="C32" s="54"/>
      <c r="D32" s="48"/>
      <c r="E32" s="73"/>
      <c r="F32" s="49"/>
      <c r="G32" s="50"/>
      <c r="H32" s="38"/>
      <c r="I32" s="39"/>
      <c r="J32" s="72"/>
      <c r="K32" s="34"/>
    </row>
    <row r="33" ht="19.5" customHeight="1">
      <c r="B33" s="64"/>
      <c r="C33" s="65"/>
      <c r="D33" s="66"/>
      <c r="E33" s="74"/>
      <c r="F33" s="67"/>
      <c r="G33" s="68"/>
      <c r="H33" s="69"/>
      <c r="I33" s="70"/>
      <c r="J33" s="75"/>
      <c r="K33" s="76"/>
    </row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5">
    <mergeCell ref="B2:E2"/>
    <mergeCell ref="M2:O2"/>
    <mergeCell ref="J4:K4"/>
    <mergeCell ref="J5:K5"/>
    <mergeCell ref="J6:K6"/>
    <mergeCell ref="J7:K7"/>
    <mergeCell ref="J8:K8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M17:M18"/>
    <mergeCell ref="N17:N18"/>
    <mergeCell ref="O17:O18"/>
    <mergeCell ref="J18:K18"/>
    <mergeCell ref="J19:K19"/>
    <mergeCell ref="J27:K27"/>
    <mergeCell ref="J28:K28"/>
    <mergeCell ref="J29:K29"/>
    <mergeCell ref="J30:K30"/>
    <mergeCell ref="J31:K31"/>
    <mergeCell ref="J32:K32"/>
    <mergeCell ref="J33:K33"/>
    <mergeCell ref="J20:K20"/>
    <mergeCell ref="J21:K21"/>
    <mergeCell ref="J22:K22"/>
    <mergeCell ref="J23:K23"/>
    <mergeCell ref="J24:K24"/>
    <mergeCell ref="J25:K25"/>
    <mergeCell ref="J26:K26"/>
  </mergeCells>
  <dataValidations>
    <dataValidation type="list" allowBlank="1" showInputMessage="1" showErrorMessage="1" prompt="항목 목록에 있는 값을 클릭하여 입력하세요." sqref="D5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  <dataValidation type="list" allowBlank="1" showErrorMessage="1" sqref="H5:H33">
      <formula1>수입구분</formula1>
    </dataValidation>
    <dataValidation type="list" allowBlank="1" showErrorMessage="1" sqref="C5:C33">
      <formula1>'항목'!$B$3:$L$3</formula1>
    </dataValidation>
    <dataValidation type="list" allowBlank="1" showErrorMessage="1" sqref="F5:F33">
      <formula1>지출구분</formula1>
    </dataValidation>
    <dataValidation type="list" allowBlank="1" showErrorMessage="1" sqref="D6:D33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</dataValidations>
  <printOptions/>
  <pageMargins bottom="0.75" footer="0.0" header="0.0" left="0.3131944537162781" right="0.2038888931274414" top="0.75"/>
  <pageSetup paperSize="9" scale="54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99FF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.57"/>
    <col customWidth="1" min="2" max="2" width="11.0"/>
    <col customWidth="1" min="3" max="3" width="16.43"/>
    <col customWidth="1" min="4" max="4" width="14.43"/>
    <col customWidth="1" min="5" max="5" width="34.57"/>
    <col customWidth="1" min="6" max="7" width="12.57"/>
    <col customWidth="1" min="8" max="8" width="15.71"/>
    <col customWidth="1" min="9" max="11" width="12.57"/>
    <col customWidth="1" min="12" max="12" width="3.43"/>
    <col customWidth="1" min="13" max="13" width="17.57"/>
    <col customWidth="1" min="14" max="14" width="15.71"/>
    <col customWidth="1" min="15" max="15" width="10.57"/>
    <col customWidth="1" min="16" max="27" width="9.0"/>
  </cols>
  <sheetData>
    <row r="1" ht="9.0" customHeight="1"/>
    <row r="2" ht="43.5" customHeight="1">
      <c r="B2" s="1" t="s">
        <v>48</v>
      </c>
      <c r="C2" s="2"/>
      <c r="D2" s="2"/>
      <c r="E2" s="3"/>
      <c r="F2" s="4" t="s">
        <v>1</v>
      </c>
      <c r="G2" s="5">
        <f>SUM(G5:G33)</f>
        <v>0</v>
      </c>
      <c r="H2" s="4" t="s">
        <v>2</v>
      </c>
      <c r="I2" s="7">
        <f>SUM(I5:I33)</f>
        <v>0</v>
      </c>
      <c r="J2" s="8" t="s">
        <v>3</v>
      </c>
      <c r="K2" s="9">
        <f>'06월'!K2 + (I2 - G2)</f>
        <v>2901912</v>
      </c>
      <c r="M2" s="10" t="s">
        <v>49</v>
      </c>
    </row>
    <row r="3" ht="4.5" customHeight="1">
      <c r="B3" s="11"/>
      <c r="C3" s="11"/>
      <c r="D3" s="11"/>
      <c r="E3" s="11"/>
      <c r="F3" s="12"/>
      <c r="G3" s="13"/>
      <c r="H3" s="12"/>
      <c r="I3" s="13"/>
      <c r="J3" s="14"/>
      <c r="K3" s="15"/>
    </row>
    <row r="4" ht="34.5" customHeight="1">
      <c r="B4" s="16" t="s">
        <v>5</v>
      </c>
      <c r="C4" s="17" t="s">
        <v>6</v>
      </c>
      <c r="D4" s="18" t="s">
        <v>7</v>
      </c>
      <c r="E4" s="19" t="s">
        <v>8</v>
      </c>
      <c r="F4" s="20" t="s">
        <v>9</v>
      </c>
      <c r="G4" s="21" t="s">
        <v>10</v>
      </c>
      <c r="H4" s="20" t="s">
        <v>11</v>
      </c>
      <c r="I4" s="21" t="s">
        <v>12</v>
      </c>
      <c r="J4" s="22" t="s">
        <v>13</v>
      </c>
      <c r="K4" s="3"/>
      <c r="M4" s="23" t="s">
        <v>14</v>
      </c>
      <c r="N4" s="24" t="s">
        <v>15</v>
      </c>
      <c r="O4" s="24" t="s">
        <v>16</v>
      </c>
    </row>
    <row r="5" ht="19.5" customHeight="1">
      <c r="B5" s="47"/>
      <c r="C5" s="26"/>
      <c r="D5" s="27"/>
      <c r="E5" s="71"/>
      <c r="F5" s="29"/>
      <c r="G5" s="30"/>
      <c r="H5" s="31"/>
      <c r="I5" s="32"/>
      <c r="J5" s="72"/>
      <c r="K5" s="34"/>
      <c r="M5" s="35" t="str">
        <f>'항목'!C3</f>
        <v>통신비</v>
      </c>
      <c r="N5" s="36">
        <f t="shared" ref="N5:N14" si="1">SUMIF($C$5:$C$33,M5,$G$5:$G$33)</f>
        <v>0</v>
      </c>
      <c r="O5" s="37" t="str">
        <f t="shared" ref="O5:O15" si="2">IF((N5=0),"",SUM(N5/$N$15))</f>
        <v/>
      </c>
    </row>
    <row r="6" ht="19.5" customHeight="1">
      <c r="B6" s="47"/>
      <c r="C6" s="26"/>
      <c r="D6" s="27"/>
      <c r="E6" s="71"/>
      <c r="F6" s="29"/>
      <c r="G6" s="30"/>
      <c r="H6" s="38"/>
      <c r="I6" s="32"/>
      <c r="J6" s="72"/>
      <c r="K6" s="34"/>
      <c r="M6" s="35" t="str">
        <f>'항목'!D3</f>
        <v>차량교통비</v>
      </c>
      <c r="N6" s="36">
        <f t="shared" si="1"/>
        <v>0</v>
      </c>
      <c r="O6" s="37" t="str">
        <f t="shared" si="2"/>
        <v/>
      </c>
    </row>
    <row r="7" ht="19.5" customHeight="1">
      <c r="B7" s="47"/>
      <c r="C7" s="26"/>
      <c r="D7" s="27"/>
      <c r="E7" s="71"/>
      <c r="F7" s="29"/>
      <c r="G7" s="30"/>
      <c r="H7" s="38"/>
      <c r="I7" s="39"/>
      <c r="J7" s="72"/>
      <c r="K7" s="34"/>
      <c r="M7" s="35" t="str">
        <f>'항목'!E3</f>
        <v>식비</v>
      </c>
      <c r="N7" s="36">
        <f t="shared" si="1"/>
        <v>0</v>
      </c>
      <c r="O7" s="37" t="str">
        <f t="shared" si="2"/>
        <v/>
      </c>
    </row>
    <row r="8" ht="19.5" customHeight="1">
      <c r="B8" s="47"/>
      <c r="C8" s="26"/>
      <c r="D8" s="27"/>
      <c r="E8" s="71"/>
      <c r="F8" s="29"/>
      <c r="G8" s="30"/>
      <c r="H8" s="31"/>
      <c r="I8" s="32"/>
      <c r="J8" s="72"/>
      <c r="K8" s="34"/>
      <c r="M8" s="35" t="str">
        <f>'항목'!F3</f>
        <v>의류잡화</v>
      </c>
      <c r="N8" s="36">
        <f t="shared" si="1"/>
        <v>0</v>
      </c>
      <c r="O8" s="37" t="str">
        <f t="shared" si="2"/>
        <v/>
      </c>
    </row>
    <row r="9" ht="19.5" customHeight="1">
      <c r="B9" s="25"/>
      <c r="C9" s="26"/>
      <c r="D9" s="27"/>
      <c r="E9" s="71"/>
      <c r="F9" s="29"/>
      <c r="G9" s="30"/>
      <c r="H9" s="31"/>
      <c r="I9" s="32"/>
      <c r="J9" s="72"/>
      <c r="K9" s="34"/>
      <c r="M9" s="35" t="str">
        <f>'항목'!G3</f>
        <v>생활용품</v>
      </c>
      <c r="N9" s="36">
        <f t="shared" si="1"/>
        <v>0</v>
      </c>
      <c r="O9" s="37" t="str">
        <f t="shared" si="2"/>
        <v/>
      </c>
      <c r="R9" s="40" t="s">
        <v>29</v>
      </c>
    </row>
    <row r="10" ht="19.5" customHeight="1">
      <c r="B10" s="25"/>
      <c r="C10" s="26"/>
      <c r="D10" s="27"/>
      <c r="E10" s="71"/>
      <c r="F10" s="29"/>
      <c r="G10" s="30"/>
      <c r="H10" s="31"/>
      <c r="I10" s="32"/>
      <c r="J10" s="72"/>
      <c r="K10" s="34"/>
      <c r="M10" s="35" t="str">
        <f>'항목'!H3</f>
        <v>의료비</v>
      </c>
      <c r="N10" s="36">
        <f t="shared" si="1"/>
        <v>0</v>
      </c>
      <c r="O10" s="37" t="str">
        <f t="shared" si="2"/>
        <v/>
      </c>
    </row>
    <row r="11" ht="19.5" customHeight="1">
      <c r="B11" s="25"/>
      <c r="C11" s="26"/>
      <c r="D11" s="27"/>
      <c r="E11" s="71"/>
      <c r="F11" s="29"/>
      <c r="G11" s="30"/>
      <c r="H11" s="31"/>
      <c r="I11" s="32"/>
      <c r="J11" s="72"/>
      <c r="K11" s="34"/>
      <c r="M11" s="35" t="str">
        <f>'항목'!I3</f>
        <v>용돈</v>
      </c>
      <c r="N11" s="36">
        <f t="shared" si="1"/>
        <v>0</v>
      </c>
      <c r="O11" s="37" t="str">
        <f t="shared" si="2"/>
        <v/>
      </c>
    </row>
    <row r="12" ht="19.5" customHeight="1">
      <c r="B12" s="25"/>
      <c r="C12" s="26"/>
      <c r="D12" s="27"/>
      <c r="E12" s="71"/>
      <c r="F12" s="29"/>
      <c r="G12" s="30"/>
      <c r="H12" s="31"/>
      <c r="I12" s="32"/>
      <c r="J12" s="72"/>
      <c r="K12" s="34"/>
      <c r="M12" s="35" t="str">
        <f>'항목'!J3</f>
        <v>경조교제비</v>
      </c>
      <c r="N12" s="36">
        <f t="shared" si="1"/>
        <v>0</v>
      </c>
      <c r="O12" s="37" t="str">
        <f t="shared" si="2"/>
        <v/>
      </c>
      <c r="S12" s="40" t="s">
        <v>29</v>
      </c>
    </row>
    <row r="13" ht="19.5" customHeight="1">
      <c r="B13" s="25"/>
      <c r="C13" s="26"/>
      <c r="D13" s="27"/>
      <c r="E13" s="71"/>
      <c r="F13" s="29"/>
      <c r="G13" s="30"/>
      <c r="H13" s="31"/>
      <c r="I13" s="32"/>
      <c r="J13" s="72"/>
      <c r="K13" s="34"/>
      <c r="M13" s="35" t="str">
        <f>'항목'!K3</f>
        <v>문화생활비</v>
      </c>
      <c r="N13" s="36">
        <f t="shared" si="1"/>
        <v>0</v>
      </c>
      <c r="O13" s="37" t="str">
        <f t="shared" si="2"/>
        <v/>
      </c>
    </row>
    <row r="14" ht="19.5" customHeight="1">
      <c r="B14" s="25"/>
      <c r="C14" s="26"/>
      <c r="D14" s="27"/>
      <c r="E14" s="71"/>
      <c r="F14" s="29"/>
      <c r="G14" s="30"/>
      <c r="H14" s="31"/>
      <c r="I14" s="32"/>
      <c r="J14" s="72"/>
      <c r="K14" s="34"/>
      <c r="M14" s="41" t="str">
        <f>'항목'!L3</f>
        <v>예비비</v>
      </c>
      <c r="N14" s="42">
        <f t="shared" si="1"/>
        <v>0</v>
      </c>
      <c r="O14" s="43" t="str">
        <f t="shared" si="2"/>
        <v/>
      </c>
    </row>
    <row r="15" ht="19.5" customHeight="1">
      <c r="B15" s="25"/>
      <c r="C15" s="26"/>
      <c r="D15" s="27"/>
      <c r="E15" s="71"/>
      <c r="F15" s="29"/>
      <c r="G15" s="30"/>
      <c r="H15" s="31"/>
      <c r="I15" s="32"/>
      <c r="J15" s="72"/>
      <c r="K15" s="34"/>
      <c r="M15" s="44" t="s">
        <v>30</v>
      </c>
      <c r="N15" s="45">
        <f>SUM(N5:N14)</f>
        <v>0</v>
      </c>
      <c r="O15" s="46" t="str">
        <f t="shared" si="2"/>
        <v/>
      </c>
    </row>
    <row r="16" ht="19.5" customHeight="1">
      <c r="B16" s="47"/>
      <c r="C16" s="26"/>
      <c r="D16" s="48"/>
      <c r="E16" s="73"/>
      <c r="F16" s="49"/>
      <c r="G16" s="50"/>
      <c r="H16" s="38"/>
      <c r="I16" s="39"/>
      <c r="J16" s="72"/>
      <c r="K16" s="34"/>
    </row>
    <row r="17" ht="19.5" customHeight="1">
      <c r="B17" s="47"/>
      <c r="C17" s="26"/>
      <c r="D17" s="48"/>
      <c r="E17" s="73"/>
      <c r="F17" s="49"/>
      <c r="G17" s="50"/>
      <c r="H17" s="38"/>
      <c r="I17" s="39"/>
      <c r="J17" s="72"/>
      <c r="K17" s="34"/>
      <c r="M17" s="51" t="s">
        <v>31</v>
      </c>
      <c r="N17" s="52" t="s">
        <v>15</v>
      </c>
      <c r="O17" s="52" t="s">
        <v>16</v>
      </c>
    </row>
    <row r="18" ht="19.5" customHeight="1">
      <c r="B18" s="47"/>
      <c r="C18" s="26"/>
      <c r="D18" s="48"/>
      <c r="E18" s="73"/>
      <c r="F18" s="49"/>
      <c r="G18" s="50"/>
      <c r="H18" s="38"/>
      <c r="I18" s="39"/>
      <c r="J18" s="72"/>
      <c r="K18" s="34"/>
      <c r="M18" s="53"/>
      <c r="N18" s="53"/>
      <c r="O18" s="53"/>
    </row>
    <row r="19" ht="19.5" customHeight="1">
      <c r="B19" s="47"/>
      <c r="C19" s="54"/>
      <c r="D19" s="48"/>
      <c r="E19" s="73"/>
      <c r="F19" s="49"/>
      <c r="G19" s="50"/>
      <c r="H19" s="38"/>
      <c r="I19" s="39"/>
      <c r="J19" s="72"/>
      <c r="K19" s="34"/>
      <c r="M19" s="55" t="str">
        <f>'항목'!B4</f>
        <v>월회비(현금)</v>
      </c>
      <c r="N19" s="56">
        <f>SUMIF('07월'!$D$5:$D$33,M19,'07월'!$I$5:$I$33)</f>
        <v>0</v>
      </c>
      <c r="O19" s="57" t="str">
        <f t="shared" ref="O19:O26" si="3">IF((N19=0),"",SUM(N19/$N$26))</f>
        <v/>
      </c>
    </row>
    <row r="20" ht="19.5" customHeight="1">
      <c r="B20" s="47"/>
      <c r="C20" s="54"/>
      <c r="D20" s="48"/>
      <c r="E20" s="73"/>
      <c r="F20" s="49"/>
      <c r="G20" s="50"/>
      <c r="H20" s="38"/>
      <c r="I20" s="39"/>
      <c r="J20" s="72"/>
      <c r="K20" s="34"/>
      <c r="M20" s="58" t="str">
        <f>'항목'!B5</f>
        <v>월회비(통장)</v>
      </c>
      <c r="N20" s="59">
        <f>SUMIF('07월'!$D$5:$D$33,M20,'07월'!$I$5:$I$33)</f>
        <v>0</v>
      </c>
      <c r="O20" s="60" t="str">
        <f t="shared" si="3"/>
        <v/>
      </c>
    </row>
    <row r="21" ht="19.5" customHeight="1">
      <c r="B21" s="47"/>
      <c r="C21" s="26"/>
      <c r="D21" s="48"/>
      <c r="E21" s="73"/>
      <c r="F21" s="49"/>
      <c r="G21" s="50"/>
      <c r="H21" s="38"/>
      <c r="I21" s="39"/>
      <c r="J21" s="72"/>
      <c r="K21" s="34"/>
      <c r="M21" s="35" t="str">
        <f>'항목'!B6</f>
        <v>가입비</v>
      </c>
      <c r="N21" s="36">
        <f>SUMIF('07월'!$D$5:$D$33,M21,'07월'!$I$5:$I$33)</f>
        <v>0</v>
      </c>
      <c r="O21" s="60" t="str">
        <f t="shared" si="3"/>
        <v/>
      </c>
    </row>
    <row r="22" ht="19.5" customHeight="1">
      <c r="B22" s="47"/>
      <c r="C22" s="54"/>
      <c r="D22" s="48"/>
      <c r="E22" s="73"/>
      <c r="F22" s="49"/>
      <c r="G22" s="50"/>
      <c r="H22" s="38"/>
      <c r="I22" s="39"/>
      <c r="J22" s="72"/>
      <c r="K22" s="34"/>
      <c r="M22" s="61" t="str">
        <f>'항목'!B7</f>
        <v>이월금</v>
      </c>
      <c r="N22" s="62">
        <f>SUMIF('07월'!$D$5:$D$33,M22,'07월'!$I$5:$I$33)</f>
        <v>0</v>
      </c>
      <c r="O22" s="60" t="str">
        <f t="shared" si="3"/>
        <v/>
      </c>
    </row>
    <row r="23" ht="19.5" customHeight="1">
      <c r="B23" s="47"/>
      <c r="C23" s="54"/>
      <c r="D23" s="48"/>
      <c r="E23" s="73"/>
      <c r="F23" s="49"/>
      <c r="G23" s="50"/>
      <c r="H23" s="38"/>
      <c r="I23" s="39"/>
      <c r="J23" s="72"/>
      <c r="K23" s="34"/>
      <c r="M23" s="35" t="str">
        <f>'항목'!B8</f>
        <v>이자</v>
      </c>
      <c r="N23" s="36">
        <f>SUMIF('07월'!$D$5:$D$33,M23,'07월'!$I$5:$I$33)</f>
        <v>0</v>
      </c>
      <c r="O23" s="60" t="str">
        <f t="shared" si="3"/>
        <v/>
      </c>
    </row>
    <row r="24" ht="19.5" customHeight="1">
      <c r="B24" s="47"/>
      <c r="C24" s="54"/>
      <c r="D24" s="48"/>
      <c r="E24" s="73"/>
      <c r="F24" s="49"/>
      <c r="G24" s="50"/>
      <c r="H24" s="38"/>
      <c r="I24" s="39"/>
      <c r="J24" s="72"/>
      <c r="K24" s="34"/>
      <c r="M24" s="35" t="str">
        <f>'항목'!B9</f>
        <v>찬조금</v>
      </c>
      <c r="N24" s="36">
        <f>SUMIF('07월'!$D$5:$D$33,M24,'07월'!$I$5:$I$33)</f>
        <v>0</v>
      </c>
      <c r="O24" s="60" t="str">
        <f t="shared" si="3"/>
        <v/>
      </c>
    </row>
    <row r="25" ht="19.5" customHeight="1">
      <c r="B25" s="47"/>
      <c r="C25" s="54"/>
      <c r="D25" s="48"/>
      <c r="E25" s="73"/>
      <c r="F25" s="49"/>
      <c r="G25" s="50"/>
      <c r="H25" s="38"/>
      <c r="I25" s="39"/>
      <c r="J25" s="72"/>
      <c r="K25" s="34"/>
      <c r="M25" s="41" t="str">
        <f>'항목'!B10</f>
        <v>기타수입</v>
      </c>
      <c r="N25" s="42">
        <f>SUMIF('07월'!$D$5:$D$33,M25,'07월'!$I$5:$I$33)</f>
        <v>0</v>
      </c>
      <c r="O25" s="60" t="str">
        <f t="shared" si="3"/>
        <v/>
      </c>
    </row>
    <row r="26" ht="19.5" customHeight="1">
      <c r="B26" s="47"/>
      <c r="C26" s="54"/>
      <c r="D26" s="48"/>
      <c r="E26" s="73"/>
      <c r="F26" s="49"/>
      <c r="G26" s="50"/>
      <c r="H26" s="38"/>
      <c r="I26" s="39"/>
      <c r="J26" s="72"/>
      <c r="K26" s="34"/>
      <c r="M26" s="44" t="s">
        <v>32</v>
      </c>
      <c r="N26" s="45">
        <f>SUM(N19:N25)</f>
        <v>0</v>
      </c>
      <c r="O26" s="46" t="str">
        <f t="shared" si="3"/>
        <v/>
      </c>
    </row>
    <row r="27" ht="19.5" customHeight="1">
      <c r="B27" s="47"/>
      <c r="C27" s="54"/>
      <c r="D27" s="48"/>
      <c r="E27" s="73"/>
      <c r="F27" s="49"/>
      <c r="G27" s="50"/>
      <c r="H27" s="38"/>
      <c r="I27" s="39"/>
      <c r="J27" s="72"/>
      <c r="K27" s="34"/>
    </row>
    <row r="28" ht="19.5" customHeight="1">
      <c r="B28" s="47"/>
      <c r="C28" s="54"/>
      <c r="D28" s="48"/>
      <c r="E28" s="73"/>
      <c r="F28" s="49"/>
      <c r="G28" s="50"/>
      <c r="H28" s="38"/>
      <c r="I28" s="39"/>
      <c r="J28" s="72"/>
      <c r="K28" s="34"/>
    </row>
    <row r="29" ht="19.5" customHeight="1">
      <c r="B29" s="47"/>
      <c r="C29" s="54"/>
      <c r="D29" s="48"/>
      <c r="E29" s="73"/>
      <c r="F29" s="49"/>
      <c r="G29" s="50"/>
      <c r="H29" s="38"/>
      <c r="I29" s="39"/>
      <c r="J29" s="72"/>
      <c r="K29" s="34"/>
    </row>
    <row r="30" ht="19.5" customHeight="1">
      <c r="B30" s="47"/>
      <c r="C30" s="54"/>
      <c r="D30" s="48"/>
      <c r="E30" s="73"/>
      <c r="F30" s="49"/>
      <c r="G30" s="50"/>
      <c r="H30" s="38"/>
      <c r="I30" s="39"/>
      <c r="J30" s="72"/>
      <c r="K30" s="34"/>
    </row>
    <row r="31" ht="19.5" customHeight="1">
      <c r="B31" s="47"/>
      <c r="C31" s="54"/>
      <c r="D31" s="48"/>
      <c r="E31" s="73"/>
      <c r="F31" s="49"/>
      <c r="G31" s="50"/>
      <c r="H31" s="38"/>
      <c r="I31" s="39"/>
      <c r="J31" s="72"/>
      <c r="K31" s="34"/>
    </row>
    <row r="32" ht="19.5" customHeight="1">
      <c r="B32" s="47"/>
      <c r="C32" s="54"/>
      <c r="D32" s="48"/>
      <c r="E32" s="73"/>
      <c r="F32" s="49"/>
      <c r="G32" s="50"/>
      <c r="H32" s="38"/>
      <c r="I32" s="39"/>
      <c r="J32" s="72"/>
      <c r="K32" s="34"/>
    </row>
    <row r="33" ht="19.5" customHeight="1">
      <c r="B33" s="64"/>
      <c r="C33" s="65"/>
      <c r="D33" s="66"/>
      <c r="E33" s="74"/>
      <c r="F33" s="67"/>
      <c r="G33" s="68"/>
      <c r="H33" s="69"/>
      <c r="I33" s="70"/>
      <c r="J33" s="75"/>
      <c r="K33" s="76"/>
    </row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5">
    <mergeCell ref="B2:E2"/>
    <mergeCell ref="M2:O2"/>
    <mergeCell ref="J4:K4"/>
    <mergeCell ref="J5:K5"/>
    <mergeCell ref="J6:K6"/>
    <mergeCell ref="J7:K7"/>
    <mergeCell ref="J8:K8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M17:M18"/>
    <mergeCell ref="N17:N18"/>
    <mergeCell ref="O17:O18"/>
    <mergeCell ref="J18:K18"/>
    <mergeCell ref="J19:K19"/>
    <mergeCell ref="J27:K27"/>
    <mergeCell ref="J28:K28"/>
    <mergeCell ref="J29:K29"/>
    <mergeCell ref="J30:K30"/>
    <mergeCell ref="J31:K31"/>
    <mergeCell ref="J32:K32"/>
    <mergeCell ref="J33:K33"/>
    <mergeCell ref="J20:K20"/>
    <mergeCell ref="J21:K21"/>
    <mergeCell ref="J22:K22"/>
    <mergeCell ref="J23:K23"/>
    <mergeCell ref="J24:K24"/>
    <mergeCell ref="J25:K25"/>
    <mergeCell ref="J26:K26"/>
  </mergeCells>
  <dataValidations>
    <dataValidation type="list" allowBlank="1" showInputMessage="1" showErrorMessage="1" prompt="항목 목록에 있는 값을 클릭하여 입력하세요." sqref="D5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  <dataValidation type="list" allowBlank="1" showErrorMessage="1" sqref="H5:H33">
      <formula1>수입구분</formula1>
    </dataValidation>
    <dataValidation type="list" allowBlank="1" showErrorMessage="1" sqref="C5:C33">
      <formula1>'항목'!$B$3:$L$3</formula1>
    </dataValidation>
    <dataValidation type="list" allowBlank="1" showErrorMessage="1" sqref="F5:F33">
      <formula1>지출구분</formula1>
    </dataValidation>
    <dataValidation type="list" allowBlank="1" showErrorMessage="1" sqref="D6:D33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</dataValidations>
  <printOptions/>
  <pageMargins bottom="0.75" footer="0.0" header="0.0" left="0.3131944537162781" right="0.2038888931274414" top="0.75"/>
  <pageSetup paperSize="9" scale="54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CCFF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.57"/>
    <col customWidth="1" min="2" max="2" width="11.0"/>
    <col customWidth="1" min="3" max="3" width="16.14"/>
    <col customWidth="1" min="4" max="4" width="14.43"/>
    <col customWidth="1" min="5" max="5" width="34.57"/>
    <col customWidth="1" min="6" max="7" width="12.57"/>
    <col customWidth="1" min="8" max="8" width="15.71"/>
    <col customWidth="1" min="9" max="11" width="12.57"/>
    <col customWidth="1" min="12" max="12" width="3.43"/>
    <col customWidth="1" min="13" max="13" width="17.57"/>
    <col customWidth="1" min="14" max="14" width="15.71"/>
    <col customWidth="1" min="15" max="15" width="10.57"/>
    <col customWidth="1" min="16" max="27" width="9.0"/>
  </cols>
  <sheetData>
    <row r="1" ht="9.0" customHeight="1"/>
    <row r="2" ht="43.5" customHeight="1">
      <c r="B2" s="1" t="s">
        <v>50</v>
      </c>
      <c r="C2" s="2"/>
      <c r="D2" s="2"/>
      <c r="E2" s="3"/>
      <c r="F2" s="4" t="s">
        <v>1</v>
      </c>
      <c r="G2" s="5">
        <f>SUM(G5:G33)</f>
        <v>0</v>
      </c>
      <c r="H2" s="4" t="s">
        <v>2</v>
      </c>
      <c r="I2" s="7">
        <f>SUM(I5:I33)</f>
        <v>0</v>
      </c>
      <c r="J2" s="8" t="s">
        <v>3</v>
      </c>
      <c r="K2" s="9">
        <f>'07월'!K2 + (I2 - G2)</f>
        <v>2901912</v>
      </c>
      <c r="M2" s="10" t="s">
        <v>51</v>
      </c>
    </row>
    <row r="3" ht="4.5" customHeight="1">
      <c r="B3" s="11"/>
      <c r="C3" s="11"/>
      <c r="D3" s="11"/>
      <c r="E3" s="11"/>
      <c r="F3" s="12"/>
      <c r="G3" s="13"/>
      <c r="H3" s="12"/>
      <c r="I3" s="13"/>
      <c r="J3" s="14"/>
      <c r="K3" s="15"/>
    </row>
    <row r="4" ht="34.5" customHeight="1">
      <c r="B4" s="16" t="s">
        <v>5</v>
      </c>
      <c r="C4" s="17" t="s">
        <v>6</v>
      </c>
      <c r="D4" s="18" t="s">
        <v>7</v>
      </c>
      <c r="E4" s="19" t="s">
        <v>8</v>
      </c>
      <c r="F4" s="20" t="s">
        <v>9</v>
      </c>
      <c r="G4" s="21" t="s">
        <v>10</v>
      </c>
      <c r="H4" s="20" t="s">
        <v>11</v>
      </c>
      <c r="I4" s="21" t="s">
        <v>12</v>
      </c>
      <c r="J4" s="22" t="s">
        <v>13</v>
      </c>
      <c r="K4" s="3"/>
      <c r="M4" s="23" t="s">
        <v>14</v>
      </c>
      <c r="N4" s="24" t="s">
        <v>15</v>
      </c>
      <c r="O4" s="24" t="s">
        <v>16</v>
      </c>
    </row>
    <row r="5" ht="19.5" customHeight="1">
      <c r="B5" s="47"/>
      <c r="C5" s="26"/>
      <c r="D5" s="27"/>
      <c r="E5" s="71"/>
      <c r="F5" s="29"/>
      <c r="G5" s="30"/>
      <c r="H5" s="31"/>
      <c r="I5" s="32"/>
      <c r="J5" s="72"/>
      <c r="K5" s="34"/>
      <c r="M5" s="35" t="str">
        <f>'항목'!C3</f>
        <v>통신비</v>
      </c>
      <c r="N5" s="36">
        <f t="shared" ref="N5:N14" si="1">SUMIF($C$5:$C$33,M5,$G$5:$G$33)</f>
        <v>0</v>
      </c>
      <c r="O5" s="37" t="str">
        <f t="shared" ref="O5:O15" si="2">IF((N5=0),"",SUM(N5/$N$15))</f>
        <v/>
      </c>
    </row>
    <row r="6" ht="19.5" customHeight="1">
      <c r="B6" s="47"/>
      <c r="C6" s="26"/>
      <c r="D6" s="27"/>
      <c r="E6" s="71"/>
      <c r="F6" s="29"/>
      <c r="G6" s="30"/>
      <c r="H6" s="38"/>
      <c r="I6" s="32"/>
      <c r="J6" s="72"/>
      <c r="K6" s="34"/>
      <c r="M6" s="35" t="str">
        <f>'항목'!D3</f>
        <v>차량교통비</v>
      </c>
      <c r="N6" s="36">
        <f t="shared" si="1"/>
        <v>0</v>
      </c>
      <c r="O6" s="37" t="str">
        <f t="shared" si="2"/>
        <v/>
      </c>
    </row>
    <row r="7" ht="19.5" customHeight="1">
      <c r="B7" s="47"/>
      <c r="C7" s="26"/>
      <c r="D7" s="27"/>
      <c r="E7" s="71"/>
      <c r="F7" s="29"/>
      <c r="G7" s="30"/>
      <c r="H7" s="38"/>
      <c r="I7" s="39"/>
      <c r="J7" s="72"/>
      <c r="K7" s="34"/>
      <c r="M7" s="35" t="str">
        <f>'항목'!E3</f>
        <v>식비</v>
      </c>
      <c r="N7" s="36">
        <f t="shared" si="1"/>
        <v>0</v>
      </c>
      <c r="O7" s="37" t="str">
        <f t="shared" si="2"/>
        <v/>
      </c>
    </row>
    <row r="8" ht="19.5" customHeight="1">
      <c r="B8" s="47"/>
      <c r="C8" s="26"/>
      <c r="D8" s="27"/>
      <c r="E8" s="71"/>
      <c r="F8" s="29"/>
      <c r="G8" s="30"/>
      <c r="H8" s="31"/>
      <c r="I8" s="32"/>
      <c r="J8" s="72"/>
      <c r="K8" s="34"/>
      <c r="M8" s="35" t="str">
        <f>'항목'!F3</f>
        <v>의류잡화</v>
      </c>
      <c r="N8" s="36">
        <f t="shared" si="1"/>
        <v>0</v>
      </c>
      <c r="O8" s="37" t="str">
        <f t="shared" si="2"/>
        <v/>
      </c>
    </row>
    <row r="9" ht="19.5" customHeight="1">
      <c r="B9" s="25"/>
      <c r="C9" s="26"/>
      <c r="D9" s="27"/>
      <c r="E9" s="71"/>
      <c r="F9" s="29"/>
      <c r="G9" s="30"/>
      <c r="H9" s="31"/>
      <c r="I9" s="32"/>
      <c r="J9" s="72"/>
      <c r="K9" s="34"/>
      <c r="M9" s="35" t="str">
        <f>'항목'!G3</f>
        <v>생활용품</v>
      </c>
      <c r="N9" s="36">
        <f t="shared" si="1"/>
        <v>0</v>
      </c>
      <c r="O9" s="37" t="str">
        <f t="shared" si="2"/>
        <v/>
      </c>
      <c r="R9" s="40" t="s">
        <v>29</v>
      </c>
    </row>
    <row r="10" ht="19.5" customHeight="1">
      <c r="B10" s="25"/>
      <c r="C10" s="26"/>
      <c r="D10" s="27"/>
      <c r="E10" s="71"/>
      <c r="F10" s="29"/>
      <c r="G10" s="30"/>
      <c r="H10" s="31"/>
      <c r="I10" s="32"/>
      <c r="J10" s="72"/>
      <c r="K10" s="34"/>
      <c r="M10" s="35" t="str">
        <f>'항목'!H3</f>
        <v>의료비</v>
      </c>
      <c r="N10" s="36">
        <f t="shared" si="1"/>
        <v>0</v>
      </c>
      <c r="O10" s="37" t="str">
        <f t="shared" si="2"/>
        <v/>
      </c>
    </row>
    <row r="11" ht="19.5" customHeight="1">
      <c r="B11" s="25"/>
      <c r="C11" s="26"/>
      <c r="D11" s="27"/>
      <c r="E11" s="71"/>
      <c r="F11" s="29"/>
      <c r="G11" s="30"/>
      <c r="H11" s="31"/>
      <c r="I11" s="32"/>
      <c r="J11" s="72"/>
      <c r="K11" s="34"/>
      <c r="M11" s="35" t="str">
        <f>'항목'!I3</f>
        <v>용돈</v>
      </c>
      <c r="N11" s="36">
        <f t="shared" si="1"/>
        <v>0</v>
      </c>
      <c r="O11" s="37" t="str">
        <f t="shared" si="2"/>
        <v/>
      </c>
    </row>
    <row r="12" ht="19.5" customHeight="1">
      <c r="B12" s="25"/>
      <c r="C12" s="26"/>
      <c r="D12" s="27"/>
      <c r="E12" s="71"/>
      <c r="F12" s="29"/>
      <c r="G12" s="30"/>
      <c r="H12" s="31"/>
      <c r="I12" s="32"/>
      <c r="J12" s="72"/>
      <c r="K12" s="34"/>
      <c r="M12" s="35" t="str">
        <f>'항목'!J3</f>
        <v>경조교제비</v>
      </c>
      <c r="N12" s="36">
        <f t="shared" si="1"/>
        <v>0</v>
      </c>
      <c r="O12" s="37" t="str">
        <f t="shared" si="2"/>
        <v/>
      </c>
      <c r="S12" s="40" t="s">
        <v>29</v>
      </c>
    </row>
    <row r="13" ht="19.5" customHeight="1">
      <c r="B13" s="25"/>
      <c r="C13" s="26"/>
      <c r="D13" s="27"/>
      <c r="E13" s="71"/>
      <c r="F13" s="29"/>
      <c r="G13" s="30"/>
      <c r="H13" s="31"/>
      <c r="I13" s="32"/>
      <c r="J13" s="72"/>
      <c r="K13" s="34"/>
      <c r="M13" s="35" t="str">
        <f>'항목'!K3</f>
        <v>문화생활비</v>
      </c>
      <c r="N13" s="36">
        <f t="shared" si="1"/>
        <v>0</v>
      </c>
      <c r="O13" s="37" t="str">
        <f t="shared" si="2"/>
        <v/>
      </c>
    </row>
    <row r="14" ht="19.5" customHeight="1">
      <c r="B14" s="25"/>
      <c r="C14" s="26"/>
      <c r="D14" s="27"/>
      <c r="E14" s="71"/>
      <c r="F14" s="29"/>
      <c r="G14" s="30"/>
      <c r="H14" s="31"/>
      <c r="I14" s="32"/>
      <c r="J14" s="72"/>
      <c r="K14" s="34"/>
      <c r="M14" s="41" t="str">
        <f>'항목'!L3</f>
        <v>예비비</v>
      </c>
      <c r="N14" s="42">
        <f t="shared" si="1"/>
        <v>0</v>
      </c>
      <c r="O14" s="43" t="str">
        <f t="shared" si="2"/>
        <v/>
      </c>
    </row>
    <row r="15" ht="19.5" customHeight="1">
      <c r="B15" s="25"/>
      <c r="C15" s="26"/>
      <c r="D15" s="27"/>
      <c r="E15" s="71"/>
      <c r="F15" s="29"/>
      <c r="G15" s="30"/>
      <c r="H15" s="31"/>
      <c r="I15" s="32"/>
      <c r="J15" s="72"/>
      <c r="K15" s="34"/>
      <c r="M15" s="44" t="s">
        <v>30</v>
      </c>
      <c r="N15" s="45">
        <f>SUM(N5:N14)</f>
        <v>0</v>
      </c>
      <c r="O15" s="46" t="str">
        <f t="shared" si="2"/>
        <v/>
      </c>
    </row>
    <row r="16" ht="19.5" customHeight="1">
      <c r="B16" s="47"/>
      <c r="C16" s="26"/>
      <c r="D16" s="48"/>
      <c r="E16" s="73"/>
      <c r="F16" s="49"/>
      <c r="G16" s="50"/>
      <c r="H16" s="38"/>
      <c r="I16" s="39"/>
      <c r="J16" s="72"/>
      <c r="K16" s="34"/>
    </row>
    <row r="17" ht="19.5" customHeight="1">
      <c r="B17" s="47"/>
      <c r="C17" s="26"/>
      <c r="D17" s="48"/>
      <c r="E17" s="73"/>
      <c r="F17" s="49"/>
      <c r="G17" s="50"/>
      <c r="H17" s="38"/>
      <c r="I17" s="39"/>
      <c r="J17" s="72"/>
      <c r="K17" s="34"/>
      <c r="M17" s="51" t="s">
        <v>31</v>
      </c>
      <c r="N17" s="52" t="s">
        <v>15</v>
      </c>
      <c r="O17" s="52" t="s">
        <v>16</v>
      </c>
    </row>
    <row r="18" ht="19.5" customHeight="1">
      <c r="B18" s="47"/>
      <c r="C18" s="26"/>
      <c r="D18" s="48"/>
      <c r="E18" s="73"/>
      <c r="F18" s="49"/>
      <c r="G18" s="50"/>
      <c r="H18" s="38"/>
      <c r="I18" s="39"/>
      <c r="J18" s="72"/>
      <c r="K18" s="34"/>
      <c r="M18" s="53"/>
      <c r="N18" s="53"/>
      <c r="O18" s="53"/>
    </row>
    <row r="19" ht="19.5" customHeight="1">
      <c r="B19" s="47"/>
      <c r="C19" s="54"/>
      <c r="D19" s="48"/>
      <c r="E19" s="73"/>
      <c r="F19" s="49"/>
      <c r="G19" s="50"/>
      <c r="H19" s="38"/>
      <c r="I19" s="39"/>
      <c r="J19" s="72"/>
      <c r="K19" s="34"/>
      <c r="M19" s="55" t="str">
        <f>'항목'!B4</f>
        <v>월회비(현금)</v>
      </c>
      <c r="N19" s="56">
        <f>SUMIF('08월'!$D$5:$D$33,M19,'08월'!$I$5:$I$33)</f>
        <v>0</v>
      </c>
      <c r="O19" s="57" t="str">
        <f t="shared" ref="O19:O26" si="3">IF((N19=0),"",SUM(N19/$N$26))</f>
        <v/>
      </c>
    </row>
    <row r="20" ht="19.5" customHeight="1">
      <c r="B20" s="47"/>
      <c r="C20" s="54"/>
      <c r="D20" s="48"/>
      <c r="E20" s="73"/>
      <c r="F20" s="49"/>
      <c r="G20" s="50"/>
      <c r="H20" s="38"/>
      <c r="I20" s="39"/>
      <c r="J20" s="72"/>
      <c r="K20" s="34"/>
      <c r="M20" s="58" t="str">
        <f>'항목'!B5</f>
        <v>월회비(통장)</v>
      </c>
      <c r="N20" s="59">
        <f>SUMIF('08월'!$D$5:$D$33,M20,'08월'!$I$5:$I$33)</f>
        <v>0</v>
      </c>
      <c r="O20" s="60" t="str">
        <f t="shared" si="3"/>
        <v/>
      </c>
    </row>
    <row r="21" ht="19.5" customHeight="1">
      <c r="B21" s="47"/>
      <c r="C21" s="26"/>
      <c r="D21" s="48"/>
      <c r="E21" s="73"/>
      <c r="F21" s="49"/>
      <c r="G21" s="50"/>
      <c r="H21" s="38"/>
      <c r="I21" s="39"/>
      <c r="J21" s="72"/>
      <c r="K21" s="34"/>
      <c r="M21" s="35" t="str">
        <f>'항목'!B6</f>
        <v>가입비</v>
      </c>
      <c r="N21" s="36">
        <f>SUMIF('08월'!$D$5:$D$33,M21,'08월'!$I$5:$I$33)</f>
        <v>0</v>
      </c>
      <c r="O21" s="60" t="str">
        <f t="shared" si="3"/>
        <v/>
      </c>
    </row>
    <row r="22" ht="19.5" customHeight="1">
      <c r="B22" s="47"/>
      <c r="C22" s="54"/>
      <c r="D22" s="48"/>
      <c r="E22" s="73"/>
      <c r="F22" s="49"/>
      <c r="G22" s="50"/>
      <c r="H22" s="38"/>
      <c r="I22" s="39"/>
      <c r="J22" s="72"/>
      <c r="K22" s="34"/>
      <c r="M22" s="61" t="str">
        <f>'항목'!B7</f>
        <v>이월금</v>
      </c>
      <c r="N22" s="62">
        <f>SUMIF('08월'!$D$5:$D$33,M22,'08월'!$I$5:$I$33)</f>
        <v>0</v>
      </c>
      <c r="O22" s="60" t="str">
        <f t="shared" si="3"/>
        <v/>
      </c>
    </row>
    <row r="23" ht="19.5" customHeight="1">
      <c r="B23" s="47"/>
      <c r="C23" s="54"/>
      <c r="D23" s="48"/>
      <c r="E23" s="73"/>
      <c r="F23" s="49"/>
      <c r="G23" s="50"/>
      <c r="H23" s="38"/>
      <c r="I23" s="39"/>
      <c r="J23" s="72"/>
      <c r="K23" s="34"/>
      <c r="M23" s="35" t="str">
        <f>'항목'!B8</f>
        <v>이자</v>
      </c>
      <c r="N23" s="36">
        <f>SUMIF('08월'!$D$5:$D$33,M23,'08월'!$I$5:$I$33)</f>
        <v>0</v>
      </c>
      <c r="O23" s="60" t="str">
        <f t="shared" si="3"/>
        <v/>
      </c>
    </row>
    <row r="24" ht="19.5" customHeight="1">
      <c r="B24" s="47"/>
      <c r="C24" s="54"/>
      <c r="D24" s="48"/>
      <c r="E24" s="73"/>
      <c r="F24" s="49"/>
      <c r="G24" s="50"/>
      <c r="H24" s="38"/>
      <c r="I24" s="39"/>
      <c r="J24" s="72"/>
      <c r="K24" s="34"/>
      <c r="M24" s="35" t="str">
        <f>'항목'!B9</f>
        <v>찬조금</v>
      </c>
      <c r="N24" s="36">
        <f>SUMIF('08월'!$D$5:$D$33,M24,'08월'!$I$5:$I$33)</f>
        <v>0</v>
      </c>
      <c r="O24" s="60" t="str">
        <f t="shared" si="3"/>
        <v/>
      </c>
    </row>
    <row r="25" ht="19.5" customHeight="1">
      <c r="B25" s="47"/>
      <c r="C25" s="54"/>
      <c r="D25" s="48"/>
      <c r="E25" s="73"/>
      <c r="F25" s="49"/>
      <c r="G25" s="50"/>
      <c r="H25" s="38"/>
      <c r="I25" s="39"/>
      <c r="J25" s="72"/>
      <c r="K25" s="34"/>
      <c r="M25" s="41" t="str">
        <f>'항목'!B10</f>
        <v>기타수입</v>
      </c>
      <c r="N25" s="42">
        <f>SUMIF('08월'!$D$5:$D$33,M25,'08월'!$I$5:$I$33)</f>
        <v>0</v>
      </c>
      <c r="O25" s="60" t="str">
        <f t="shared" si="3"/>
        <v/>
      </c>
    </row>
    <row r="26" ht="19.5" customHeight="1">
      <c r="B26" s="47"/>
      <c r="C26" s="54"/>
      <c r="D26" s="48"/>
      <c r="E26" s="73"/>
      <c r="F26" s="49"/>
      <c r="G26" s="50"/>
      <c r="H26" s="38"/>
      <c r="I26" s="39"/>
      <c r="J26" s="72"/>
      <c r="K26" s="34"/>
      <c r="M26" s="44" t="s">
        <v>32</v>
      </c>
      <c r="N26" s="45">
        <f>SUM(N19:N25)</f>
        <v>0</v>
      </c>
      <c r="O26" s="46" t="str">
        <f t="shared" si="3"/>
        <v/>
      </c>
    </row>
    <row r="27" ht="19.5" customHeight="1">
      <c r="B27" s="47"/>
      <c r="C27" s="54"/>
      <c r="D27" s="48"/>
      <c r="E27" s="73"/>
      <c r="F27" s="49"/>
      <c r="G27" s="50"/>
      <c r="H27" s="38"/>
      <c r="I27" s="39"/>
      <c r="J27" s="72"/>
      <c r="K27" s="34"/>
    </row>
    <row r="28" ht="19.5" customHeight="1">
      <c r="B28" s="47"/>
      <c r="C28" s="54"/>
      <c r="D28" s="48"/>
      <c r="E28" s="73"/>
      <c r="F28" s="49"/>
      <c r="G28" s="50"/>
      <c r="H28" s="38"/>
      <c r="I28" s="39"/>
      <c r="J28" s="72"/>
      <c r="K28" s="34"/>
    </row>
    <row r="29" ht="19.5" customHeight="1">
      <c r="B29" s="47"/>
      <c r="C29" s="54"/>
      <c r="D29" s="48"/>
      <c r="E29" s="73"/>
      <c r="F29" s="49"/>
      <c r="G29" s="50"/>
      <c r="H29" s="38"/>
      <c r="I29" s="39"/>
      <c r="J29" s="72"/>
      <c r="K29" s="34"/>
    </row>
    <row r="30" ht="19.5" customHeight="1">
      <c r="B30" s="47"/>
      <c r="C30" s="54"/>
      <c r="D30" s="48"/>
      <c r="E30" s="73"/>
      <c r="F30" s="49"/>
      <c r="G30" s="50"/>
      <c r="H30" s="38"/>
      <c r="I30" s="39"/>
      <c r="J30" s="72"/>
      <c r="K30" s="34"/>
    </row>
    <row r="31" ht="19.5" customHeight="1">
      <c r="B31" s="47"/>
      <c r="C31" s="54"/>
      <c r="D31" s="48"/>
      <c r="E31" s="73"/>
      <c r="F31" s="49"/>
      <c r="G31" s="50"/>
      <c r="H31" s="38"/>
      <c r="I31" s="39"/>
      <c r="J31" s="72"/>
      <c r="K31" s="34"/>
    </row>
    <row r="32" ht="19.5" customHeight="1">
      <c r="B32" s="47"/>
      <c r="C32" s="54"/>
      <c r="D32" s="48"/>
      <c r="E32" s="73"/>
      <c r="F32" s="49"/>
      <c r="G32" s="50"/>
      <c r="H32" s="38"/>
      <c r="I32" s="39"/>
      <c r="J32" s="72"/>
      <c r="K32" s="34"/>
    </row>
    <row r="33" ht="19.5" customHeight="1">
      <c r="B33" s="64"/>
      <c r="C33" s="65"/>
      <c r="D33" s="66"/>
      <c r="E33" s="74"/>
      <c r="F33" s="67"/>
      <c r="G33" s="68"/>
      <c r="H33" s="69"/>
      <c r="I33" s="70"/>
      <c r="J33" s="75"/>
      <c r="K33" s="76"/>
    </row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5">
    <mergeCell ref="B2:E2"/>
    <mergeCell ref="M2:O2"/>
    <mergeCell ref="J4:K4"/>
    <mergeCell ref="J5:K5"/>
    <mergeCell ref="J6:K6"/>
    <mergeCell ref="J7:K7"/>
    <mergeCell ref="J8:K8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M17:M18"/>
    <mergeCell ref="N17:N18"/>
    <mergeCell ref="O17:O18"/>
    <mergeCell ref="J18:K18"/>
    <mergeCell ref="J19:K19"/>
    <mergeCell ref="J27:K27"/>
    <mergeCell ref="J28:K28"/>
    <mergeCell ref="J29:K29"/>
    <mergeCell ref="J30:K30"/>
    <mergeCell ref="J31:K31"/>
    <mergeCell ref="J32:K32"/>
    <mergeCell ref="J33:K33"/>
    <mergeCell ref="J20:K20"/>
    <mergeCell ref="J21:K21"/>
    <mergeCell ref="J22:K22"/>
    <mergeCell ref="J23:K23"/>
    <mergeCell ref="J24:K24"/>
    <mergeCell ref="J25:K25"/>
    <mergeCell ref="J26:K26"/>
  </mergeCells>
  <dataValidations>
    <dataValidation type="list" allowBlank="1" showInputMessage="1" showErrorMessage="1" prompt="항목 목록에 있는 값을 클릭하여 입력하세요." sqref="D5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  <dataValidation type="list" allowBlank="1" showErrorMessage="1" sqref="H5:H33">
      <formula1>수입구분</formula1>
    </dataValidation>
    <dataValidation type="list" allowBlank="1" showErrorMessage="1" sqref="C5:C33">
      <formula1>'항목'!$B$3:$L$3</formula1>
    </dataValidation>
    <dataValidation type="list" allowBlank="1" showErrorMessage="1" sqref="F5:F33">
      <formula1>지출구분</formula1>
    </dataValidation>
    <dataValidation type="list" allowBlank="1" showErrorMessage="1" sqref="D6:D33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</dataValidations>
  <printOptions/>
  <pageMargins bottom="0.75" footer="0.0" header="0.0" left="0.3131944537162781" right="0.2038888931274414" top="0.75"/>
  <pageSetup paperSize="9" scale="54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99FF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.57"/>
    <col customWidth="1" min="2" max="2" width="11.0"/>
    <col customWidth="1" min="3" max="3" width="16.29"/>
    <col customWidth="1" min="4" max="4" width="14.43"/>
    <col customWidth="1" min="5" max="5" width="34.57"/>
    <col customWidth="1" min="6" max="7" width="12.57"/>
    <col customWidth="1" min="8" max="8" width="15.71"/>
    <col customWidth="1" min="9" max="11" width="12.57"/>
    <col customWidth="1" min="12" max="12" width="3.43"/>
    <col customWidth="1" min="13" max="13" width="17.57"/>
    <col customWidth="1" min="14" max="14" width="15.71"/>
    <col customWidth="1" min="15" max="15" width="10.57"/>
    <col customWidth="1" min="16" max="27" width="9.0"/>
  </cols>
  <sheetData>
    <row r="1" ht="9.0" customHeight="1"/>
    <row r="2" ht="43.5" customHeight="1">
      <c r="B2" s="1" t="s">
        <v>52</v>
      </c>
      <c r="C2" s="2"/>
      <c r="D2" s="2"/>
      <c r="E2" s="3"/>
      <c r="F2" s="4" t="s">
        <v>1</v>
      </c>
      <c r="G2" s="5">
        <f>SUM(G5:G33)</f>
        <v>0</v>
      </c>
      <c r="H2" s="4" t="s">
        <v>2</v>
      </c>
      <c r="I2" s="7">
        <f>SUM(I5:I33)</f>
        <v>0</v>
      </c>
      <c r="J2" s="8" t="s">
        <v>3</v>
      </c>
      <c r="K2" s="9">
        <f>'08월'!K2 + (I2 - G2)</f>
        <v>2901912</v>
      </c>
      <c r="M2" s="10" t="s">
        <v>53</v>
      </c>
    </row>
    <row r="3" ht="4.5" customHeight="1">
      <c r="B3" s="11"/>
      <c r="C3" s="11"/>
      <c r="D3" s="11"/>
      <c r="E3" s="11"/>
      <c r="F3" s="12"/>
      <c r="G3" s="13"/>
      <c r="H3" s="12"/>
      <c r="I3" s="13"/>
      <c r="J3" s="14"/>
      <c r="K3" s="15"/>
    </row>
    <row r="4" ht="34.5" customHeight="1">
      <c r="B4" s="16" t="s">
        <v>5</v>
      </c>
      <c r="C4" s="17" t="s">
        <v>6</v>
      </c>
      <c r="D4" s="18" t="s">
        <v>7</v>
      </c>
      <c r="E4" s="19" t="s">
        <v>8</v>
      </c>
      <c r="F4" s="20" t="s">
        <v>9</v>
      </c>
      <c r="G4" s="21" t="s">
        <v>10</v>
      </c>
      <c r="H4" s="20" t="s">
        <v>11</v>
      </c>
      <c r="I4" s="21" t="s">
        <v>12</v>
      </c>
      <c r="J4" s="22" t="s">
        <v>13</v>
      </c>
      <c r="K4" s="3"/>
      <c r="M4" s="23" t="s">
        <v>14</v>
      </c>
      <c r="N4" s="24" t="s">
        <v>15</v>
      </c>
      <c r="O4" s="24" t="s">
        <v>16</v>
      </c>
    </row>
    <row r="5" ht="19.5" customHeight="1">
      <c r="B5" s="47"/>
      <c r="C5" s="26"/>
      <c r="D5" s="27"/>
      <c r="E5" s="71"/>
      <c r="F5" s="29"/>
      <c r="G5" s="30"/>
      <c r="H5" s="31"/>
      <c r="I5" s="32"/>
      <c r="J5" s="72"/>
      <c r="K5" s="34"/>
      <c r="M5" s="35" t="str">
        <f>'항목'!C3</f>
        <v>통신비</v>
      </c>
      <c r="N5" s="36">
        <f t="shared" ref="N5:N14" si="1">SUMIF($C$5:$C$33,M5,$G$5:$G$33)</f>
        <v>0</v>
      </c>
      <c r="O5" s="37" t="str">
        <f t="shared" ref="O5:O15" si="2">IF((N5=0),"",SUM(N5/$N$15))</f>
        <v/>
      </c>
    </row>
    <row r="6" ht="19.5" customHeight="1">
      <c r="B6" s="47"/>
      <c r="C6" s="26"/>
      <c r="D6" s="27"/>
      <c r="E6" s="71"/>
      <c r="F6" s="29"/>
      <c r="G6" s="30"/>
      <c r="H6" s="38"/>
      <c r="I6" s="32"/>
      <c r="J6" s="72"/>
      <c r="K6" s="34"/>
      <c r="M6" s="35" t="str">
        <f>'항목'!D3</f>
        <v>차량교통비</v>
      </c>
      <c r="N6" s="36">
        <f t="shared" si="1"/>
        <v>0</v>
      </c>
      <c r="O6" s="37" t="str">
        <f t="shared" si="2"/>
        <v/>
      </c>
    </row>
    <row r="7" ht="19.5" customHeight="1">
      <c r="B7" s="47"/>
      <c r="C7" s="26"/>
      <c r="D7" s="27"/>
      <c r="E7" s="71"/>
      <c r="F7" s="29"/>
      <c r="G7" s="30"/>
      <c r="H7" s="38"/>
      <c r="I7" s="39"/>
      <c r="J7" s="72"/>
      <c r="K7" s="34"/>
      <c r="M7" s="35" t="str">
        <f>'항목'!E3</f>
        <v>식비</v>
      </c>
      <c r="N7" s="36">
        <f t="shared" si="1"/>
        <v>0</v>
      </c>
      <c r="O7" s="37" t="str">
        <f t="shared" si="2"/>
        <v/>
      </c>
    </row>
    <row r="8" ht="19.5" customHeight="1">
      <c r="B8" s="47"/>
      <c r="C8" s="26"/>
      <c r="D8" s="27"/>
      <c r="E8" s="71"/>
      <c r="F8" s="29"/>
      <c r="G8" s="30"/>
      <c r="H8" s="31"/>
      <c r="I8" s="32"/>
      <c r="J8" s="72"/>
      <c r="K8" s="34"/>
      <c r="M8" s="35" t="str">
        <f>'항목'!F3</f>
        <v>의류잡화</v>
      </c>
      <c r="N8" s="36">
        <f t="shared" si="1"/>
        <v>0</v>
      </c>
      <c r="O8" s="37" t="str">
        <f t="shared" si="2"/>
        <v/>
      </c>
    </row>
    <row r="9" ht="19.5" customHeight="1">
      <c r="B9" s="25"/>
      <c r="C9" s="26"/>
      <c r="D9" s="27"/>
      <c r="E9" s="71"/>
      <c r="F9" s="29"/>
      <c r="G9" s="30"/>
      <c r="H9" s="31"/>
      <c r="I9" s="32"/>
      <c r="J9" s="72"/>
      <c r="K9" s="34"/>
      <c r="M9" s="35" t="str">
        <f>'항목'!G3</f>
        <v>생활용품</v>
      </c>
      <c r="N9" s="36">
        <f t="shared" si="1"/>
        <v>0</v>
      </c>
      <c r="O9" s="37" t="str">
        <f t="shared" si="2"/>
        <v/>
      </c>
      <c r="R9" s="40" t="s">
        <v>29</v>
      </c>
    </row>
    <row r="10" ht="19.5" customHeight="1">
      <c r="B10" s="25"/>
      <c r="C10" s="26"/>
      <c r="D10" s="27"/>
      <c r="E10" s="71"/>
      <c r="F10" s="29"/>
      <c r="G10" s="30"/>
      <c r="H10" s="31"/>
      <c r="I10" s="32"/>
      <c r="J10" s="72"/>
      <c r="K10" s="34"/>
      <c r="M10" s="35" t="str">
        <f>'항목'!H3</f>
        <v>의료비</v>
      </c>
      <c r="N10" s="36">
        <f t="shared" si="1"/>
        <v>0</v>
      </c>
      <c r="O10" s="37" t="str">
        <f t="shared" si="2"/>
        <v/>
      </c>
    </row>
    <row r="11" ht="19.5" customHeight="1">
      <c r="B11" s="25"/>
      <c r="C11" s="26"/>
      <c r="D11" s="27"/>
      <c r="E11" s="71"/>
      <c r="F11" s="29"/>
      <c r="G11" s="30"/>
      <c r="H11" s="31"/>
      <c r="I11" s="32"/>
      <c r="J11" s="72"/>
      <c r="K11" s="34"/>
      <c r="M11" s="35" t="str">
        <f>'항목'!I3</f>
        <v>용돈</v>
      </c>
      <c r="N11" s="36">
        <f t="shared" si="1"/>
        <v>0</v>
      </c>
      <c r="O11" s="37" t="str">
        <f t="shared" si="2"/>
        <v/>
      </c>
    </row>
    <row r="12" ht="19.5" customHeight="1">
      <c r="B12" s="25"/>
      <c r="C12" s="26"/>
      <c r="D12" s="27"/>
      <c r="E12" s="71"/>
      <c r="F12" s="29"/>
      <c r="G12" s="30"/>
      <c r="H12" s="31"/>
      <c r="I12" s="32"/>
      <c r="J12" s="72"/>
      <c r="K12" s="34"/>
      <c r="M12" s="35" t="str">
        <f>'항목'!J3</f>
        <v>경조교제비</v>
      </c>
      <c r="N12" s="36">
        <f t="shared" si="1"/>
        <v>0</v>
      </c>
      <c r="O12" s="37" t="str">
        <f t="shared" si="2"/>
        <v/>
      </c>
      <c r="S12" s="40" t="s">
        <v>29</v>
      </c>
    </row>
    <row r="13" ht="19.5" customHeight="1">
      <c r="B13" s="25"/>
      <c r="C13" s="26"/>
      <c r="D13" s="27"/>
      <c r="E13" s="71"/>
      <c r="F13" s="29"/>
      <c r="G13" s="30"/>
      <c r="H13" s="31"/>
      <c r="I13" s="32"/>
      <c r="J13" s="72"/>
      <c r="K13" s="34"/>
      <c r="M13" s="35" t="str">
        <f>'항목'!K3</f>
        <v>문화생활비</v>
      </c>
      <c r="N13" s="36">
        <f t="shared" si="1"/>
        <v>0</v>
      </c>
      <c r="O13" s="37" t="str">
        <f t="shared" si="2"/>
        <v/>
      </c>
    </row>
    <row r="14" ht="19.5" customHeight="1">
      <c r="B14" s="25"/>
      <c r="C14" s="26"/>
      <c r="D14" s="27"/>
      <c r="E14" s="71"/>
      <c r="F14" s="29"/>
      <c r="G14" s="30"/>
      <c r="H14" s="31"/>
      <c r="I14" s="32"/>
      <c r="J14" s="72"/>
      <c r="K14" s="34"/>
      <c r="M14" s="41" t="str">
        <f>'항목'!L3</f>
        <v>예비비</v>
      </c>
      <c r="N14" s="42">
        <f t="shared" si="1"/>
        <v>0</v>
      </c>
      <c r="O14" s="43" t="str">
        <f t="shared" si="2"/>
        <v/>
      </c>
    </row>
    <row r="15" ht="19.5" customHeight="1">
      <c r="B15" s="25"/>
      <c r="C15" s="26"/>
      <c r="D15" s="27"/>
      <c r="E15" s="71"/>
      <c r="F15" s="29"/>
      <c r="G15" s="30"/>
      <c r="H15" s="31"/>
      <c r="I15" s="32"/>
      <c r="J15" s="72"/>
      <c r="K15" s="34"/>
      <c r="M15" s="44" t="s">
        <v>30</v>
      </c>
      <c r="N15" s="45">
        <f>SUM(N5:N14)</f>
        <v>0</v>
      </c>
      <c r="O15" s="46" t="str">
        <f t="shared" si="2"/>
        <v/>
      </c>
    </row>
    <row r="16" ht="19.5" customHeight="1">
      <c r="B16" s="47"/>
      <c r="C16" s="26"/>
      <c r="D16" s="48"/>
      <c r="E16" s="73"/>
      <c r="F16" s="49"/>
      <c r="G16" s="50"/>
      <c r="H16" s="38"/>
      <c r="I16" s="39"/>
      <c r="J16" s="72"/>
      <c r="K16" s="34"/>
    </row>
    <row r="17" ht="19.5" customHeight="1">
      <c r="B17" s="47"/>
      <c r="C17" s="26"/>
      <c r="D17" s="48"/>
      <c r="E17" s="73"/>
      <c r="F17" s="49"/>
      <c r="G17" s="50"/>
      <c r="H17" s="38"/>
      <c r="I17" s="39"/>
      <c r="J17" s="72"/>
      <c r="K17" s="34"/>
      <c r="M17" s="51" t="s">
        <v>31</v>
      </c>
      <c r="N17" s="52" t="s">
        <v>15</v>
      </c>
      <c r="O17" s="52" t="s">
        <v>16</v>
      </c>
    </row>
    <row r="18" ht="19.5" customHeight="1">
      <c r="B18" s="47"/>
      <c r="C18" s="26"/>
      <c r="D18" s="48"/>
      <c r="E18" s="73"/>
      <c r="F18" s="49"/>
      <c r="G18" s="50"/>
      <c r="H18" s="38"/>
      <c r="I18" s="39"/>
      <c r="J18" s="72"/>
      <c r="K18" s="34"/>
      <c r="M18" s="53"/>
      <c r="N18" s="53"/>
      <c r="O18" s="53"/>
    </row>
    <row r="19" ht="19.5" customHeight="1">
      <c r="B19" s="47"/>
      <c r="C19" s="54"/>
      <c r="D19" s="48"/>
      <c r="E19" s="73"/>
      <c r="F19" s="49"/>
      <c r="G19" s="50"/>
      <c r="H19" s="38"/>
      <c r="I19" s="39"/>
      <c r="J19" s="72"/>
      <c r="K19" s="34"/>
      <c r="M19" s="55" t="str">
        <f>'항목'!B4</f>
        <v>월회비(현금)</v>
      </c>
      <c r="N19" s="56">
        <f>SUMIF('09월'!$D$5:$D$33,M19,'09월'!$I$5:$I$33)</f>
        <v>0</v>
      </c>
      <c r="O19" s="57" t="str">
        <f t="shared" ref="O19:O26" si="3">IF((N19=0),"",SUM(N19/$N$26))</f>
        <v/>
      </c>
    </row>
    <row r="20" ht="19.5" customHeight="1">
      <c r="B20" s="47"/>
      <c r="C20" s="54"/>
      <c r="D20" s="48"/>
      <c r="E20" s="73"/>
      <c r="F20" s="49"/>
      <c r="G20" s="50"/>
      <c r="H20" s="38"/>
      <c r="I20" s="39"/>
      <c r="J20" s="72"/>
      <c r="K20" s="34"/>
      <c r="M20" s="58" t="str">
        <f>'항목'!B5</f>
        <v>월회비(통장)</v>
      </c>
      <c r="N20" s="59">
        <f>SUMIF('09월'!$D$5:$D$33,M20,'09월'!$I$5:$I$33)</f>
        <v>0</v>
      </c>
      <c r="O20" s="60" t="str">
        <f t="shared" si="3"/>
        <v/>
      </c>
    </row>
    <row r="21" ht="19.5" customHeight="1">
      <c r="B21" s="47"/>
      <c r="C21" s="26"/>
      <c r="D21" s="48"/>
      <c r="E21" s="73"/>
      <c r="F21" s="49"/>
      <c r="G21" s="50"/>
      <c r="H21" s="38"/>
      <c r="I21" s="39"/>
      <c r="J21" s="72"/>
      <c r="K21" s="34"/>
      <c r="M21" s="35" t="str">
        <f>'항목'!B6</f>
        <v>가입비</v>
      </c>
      <c r="N21" s="36">
        <f>SUMIF('09월'!$D$5:$D$33,M21,'09월'!$I$5:$I$33)</f>
        <v>0</v>
      </c>
      <c r="O21" s="60" t="str">
        <f t="shared" si="3"/>
        <v/>
      </c>
    </row>
    <row r="22" ht="19.5" customHeight="1">
      <c r="B22" s="47"/>
      <c r="C22" s="54"/>
      <c r="D22" s="48"/>
      <c r="E22" s="73"/>
      <c r="F22" s="49"/>
      <c r="G22" s="50"/>
      <c r="H22" s="38"/>
      <c r="I22" s="39"/>
      <c r="J22" s="72"/>
      <c r="K22" s="34"/>
      <c r="M22" s="61" t="str">
        <f>'항목'!B7</f>
        <v>이월금</v>
      </c>
      <c r="N22" s="62">
        <f>SUMIF('09월'!$D$5:$D$33,M22,'09월'!$I$5:$I$33)</f>
        <v>0</v>
      </c>
      <c r="O22" s="60" t="str">
        <f t="shared" si="3"/>
        <v/>
      </c>
    </row>
    <row r="23" ht="19.5" customHeight="1">
      <c r="B23" s="47"/>
      <c r="C23" s="54"/>
      <c r="D23" s="48"/>
      <c r="E23" s="73"/>
      <c r="F23" s="49"/>
      <c r="G23" s="50"/>
      <c r="H23" s="38"/>
      <c r="I23" s="39"/>
      <c r="J23" s="72"/>
      <c r="K23" s="34"/>
      <c r="M23" s="35" t="str">
        <f>'항목'!B8</f>
        <v>이자</v>
      </c>
      <c r="N23" s="36">
        <f>SUMIF('09월'!$D$5:$D$33,M23,'09월'!$I$5:$I$33)</f>
        <v>0</v>
      </c>
      <c r="O23" s="60" t="str">
        <f t="shared" si="3"/>
        <v/>
      </c>
    </row>
    <row r="24" ht="19.5" customHeight="1">
      <c r="B24" s="47"/>
      <c r="C24" s="54"/>
      <c r="D24" s="48"/>
      <c r="E24" s="73"/>
      <c r="F24" s="49"/>
      <c r="G24" s="50"/>
      <c r="H24" s="38"/>
      <c r="I24" s="39"/>
      <c r="J24" s="72"/>
      <c r="K24" s="34"/>
      <c r="M24" s="35" t="str">
        <f>'항목'!B9</f>
        <v>찬조금</v>
      </c>
      <c r="N24" s="36">
        <f>SUMIF('09월'!$D$5:$D$33,M24,'09월'!$I$5:$I$33)</f>
        <v>0</v>
      </c>
      <c r="O24" s="60" t="str">
        <f t="shared" si="3"/>
        <v/>
      </c>
    </row>
    <row r="25" ht="19.5" customHeight="1">
      <c r="B25" s="47"/>
      <c r="C25" s="54"/>
      <c r="D25" s="48"/>
      <c r="E25" s="73"/>
      <c r="F25" s="49"/>
      <c r="G25" s="50"/>
      <c r="H25" s="38"/>
      <c r="I25" s="39"/>
      <c r="J25" s="72"/>
      <c r="K25" s="34"/>
      <c r="M25" s="41" t="str">
        <f>'항목'!B10</f>
        <v>기타수입</v>
      </c>
      <c r="N25" s="42">
        <f>SUMIF('09월'!$D$5:$D$33,M25,'09월'!$I$5:$I$33)</f>
        <v>0</v>
      </c>
      <c r="O25" s="60" t="str">
        <f t="shared" si="3"/>
        <v/>
      </c>
    </row>
    <row r="26" ht="19.5" customHeight="1">
      <c r="B26" s="47"/>
      <c r="C26" s="54"/>
      <c r="D26" s="48"/>
      <c r="E26" s="73"/>
      <c r="F26" s="49"/>
      <c r="G26" s="50"/>
      <c r="H26" s="38"/>
      <c r="I26" s="39"/>
      <c r="J26" s="72"/>
      <c r="K26" s="34"/>
      <c r="M26" s="44" t="s">
        <v>32</v>
      </c>
      <c r="N26" s="45">
        <f>SUM(N19:N25)</f>
        <v>0</v>
      </c>
      <c r="O26" s="46" t="str">
        <f t="shared" si="3"/>
        <v/>
      </c>
    </row>
    <row r="27" ht="19.5" customHeight="1">
      <c r="B27" s="47"/>
      <c r="C27" s="54"/>
      <c r="D27" s="48"/>
      <c r="E27" s="73"/>
      <c r="F27" s="49"/>
      <c r="G27" s="50"/>
      <c r="H27" s="38"/>
      <c r="I27" s="39"/>
      <c r="J27" s="72"/>
      <c r="K27" s="34"/>
    </row>
    <row r="28" ht="19.5" customHeight="1">
      <c r="B28" s="47"/>
      <c r="C28" s="54"/>
      <c r="D28" s="48"/>
      <c r="E28" s="73"/>
      <c r="F28" s="49"/>
      <c r="G28" s="50"/>
      <c r="H28" s="38"/>
      <c r="I28" s="39"/>
      <c r="J28" s="72"/>
      <c r="K28" s="34"/>
    </row>
    <row r="29" ht="19.5" customHeight="1">
      <c r="B29" s="47"/>
      <c r="C29" s="54"/>
      <c r="D29" s="48"/>
      <c r="E29" s="73"/>
      <c r="F29" s="49"/>
      <c r="G29" s="50"/>
      <c r="H29" s="38"/>
      <c r="I29" s="39"/>
      <c r="J29" s="72"/>
      <c r="K29" s="34"/>
    </row>
    <row r="30" ht="19.5" customHeight="1">
      <c r="B30" s="47"/>
      <c r="C30" s="54"/>
      <c r="D30" s="48"/>
      <c r="E30" s="73"/>
      <c r="F30" s="49"/>
      <c r="G30" s="50"/>
      <c r="H30" s="38"/>
      <c r="I30" s="39"/>
      <c r="J30" s="72"/>
      <c r="K30" s="34"/>
    </row>
    <row r="31" ht="19.5" customHeight="1">
      <c r="B31" s="47"/>
      <c r="C31" s="54"/>
      <c r="D31" s="48"/>
      <c r="E31" s="73"/>
      <c r="F31" s="49"/>
      <c r="G31" s="50"/>
      <c r="H31" s="38"/>
      <c r="I31" s="39"/>
      <c r="J31" s="72"/>
      <c r="K31" s="34"/>
    </row>
    <row r="32" ht="19.5" customHeight="1">
      <c r="B32" s="47"/>
      <c r="C32" s="54"/>
      <c r="D32" s="48"/>
      <c r="E32" s="73"/>
      <c r="F32" s="49"/>
      <c r="G32" s="50"/>
      <c r="H32" s="38"/>
      <c r="I32" s="39"/>
      <c r="J32" s="72"/>
      <c r="K32" s="34"/>
    </row>
    <row r="33" ht="19.5" customHeight="1">
      <c r="B33" s="64"/>
      <c r="C33" s="65"/>
      <c r="D33" s="66"/>
      <c r="E33" s="74"/>
      <c r="F33" s="67"/>
      <c r="G33" s="68"/>
      <c r="H33" s="69"/>
      <c r="I33" s="70"/>
      <c r="J33" s="75"/>
      <c r="K33" s="76"/>
    </row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5">
    <mergeCell ref="B2:E2"/>
    <mergeCell ref="M2:O2"/>
    <mergeCell ref="J4:K4"/>
    <mergeCell ref="J5:K5"/>
    <mergeCell ref="J6:K6"/>
    <mergeCell ref="J7:K7"/>
    <mergeCell ref="J8:K8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M17:M18"/>
    <mergeCell ref="N17:N18"/>
    <mergeCell ref="O17:O18"/>
    <mergeCell ref="J18:K18"/>
    <mergeCell ref="J19:K19"/>
    <mergeCell ref="J27:K27"/>
    <mergeCell ref="J28:K28"/>
    <mergeCell ref="J29:K29"/>
    <mergeCell ref="J30:K30"/>
    <mergeCell ref="J31:K31"/>
    <mergeCell ref="J32:K32"/>
    <mergeCell ref="J33:K33"/>
    <mergeCell ref="J20:K20"/>
    <mergeCell ref="J21:K21"/>
    <mergeCell ref="J22:K22"/>
    <mergeCell ref="J23:K23"/>
    <mergeCell ref="J24:K24"/>
    <mergeCell ref="J25:K25"/>
    <mergeCell ref="J26:K26"/>
  </mergeCells>
  <dataValidations>
    <dataValidation type="list" allowBlank="1" showInputMessage="1" showErrorMessage="1" prompt="항목 목록에 있는 값을 클릭하여 입력하세요." sqref="D5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  <dataValidation type="list" allowBlank="1" showErrorMessage="1" sqref="H5:H33">
      <formula1>수입구분</formula1>
    </dataValidation>
    <dataValidation type="list" allowBlank="1" showErrorMessage="1" sqref="C5:C33">
      <formula1>'항목'!$B$3:$L$3</formula1>
    </dataValidation>
    <dataValidation type="list" allowBlank="1" showErrorMessage="1" sqref="F5:F33">
      <formula1>지출구분</formula1>
    </dataValidation>
    <dataValidation type="list" allowBlank="1" showErrorMessage="1" sqref="D6:D33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</dataValidations>
  <printOptions/>
  <pageMargins bottom="0.75" footer="0.0" header="0.0" left="0.3131944537162781" right="0.2038888931274414" top="0.75"/>
  <pageSetup paperSize="9" scale="54" orientation="landscape"/>
  <drawing r:id="rId1"/>
</worksheet>
</file>