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월" sheetId="1" r:id="rId4"/>
    <sheet state="visible" name="02월" sheetId="2" r:id="rId5"/>
    <sheet state="visible" name="03월" sheetId="3" r:id="rId6"/>
    <sheet state="visible" name="04월" sheetId="4" r:id="rId7"/>
    <sheet state="visible" name="05월" sheetId="5" r:id="rId8"/>
    <sheet state="visible" name="06월" sheetId="6" r:id="rId9"/>
    <sheet state="visible" name="07월" sheetId="7" r:id="rId10"/>
    <sheet state="visible" name="08월" sheetId="8" r:id="rId11"/>
    <sheet state="visible" name="09월" sheetId="9" r:id="rId12"/>
    <sheet state="visible" name="10월" sheetId="10" r:id="rId13"/>
    <sheet state="visible" name="11월" sheetId="11" r:id="rId14"/>
    <sheet state="visible" name="12월" sheetId="12" r:id="rId15"/>
    <sheet state="hidden" name="항목" sheetId="13" r:id="rId16"/>
  </sheets>
  <definedNames>
    <definedName name="지출구분">'항목'!$N$4:$N$7</definedName>
    <definedName name="수입구분">'항목'!$M$4:$M$6</definedName>
    <definedName name="차량유지교통비">'항목'!$D$4:$D$11</definedName>
    <definedName name="의류잡화">'항목'!$F$4:$F$11</definedName>
    <definedName localSheetId="6" name="_xlcn.WorksheetConnection_가계부M4N201">'07월'!$M$4:$N$15</definedName>
    <definedName localSheetId="4" name="_xlcn.WorksheetConnection_가계부M4N201">'05월'!$M$4:$N$15</definedName>
    <definedName localSheetId="10" name="_xlcn.WorksheetConnection_가계부M4N201">'11월'!$M$4:$N$15</definedName>
    <definedName name="의료비">'항목'!$H$4:$H$11</definedName>
    <definedName localSheetId="2" name="_xlcn.WorksheetConnection_가계부M4N201">'03월'!$M$4:$N$15</definedName>
    <definedName name="통신비">'항목'!$C$4:$C$11</definedName>
    <definedName name="수입">'항목'!$B$4:$B$11</definedName>
    <definedName localSheetId="5" name="_xlcn.WorksheetConnection_가계부M4N201">'06월'!$M$4:$N$15</definedName>
    <definedName localSheetId="3" name="_xlcn.WorksheetConnection_가계부M4N201">'04월'!$M$4:$N$15</definedName>
    <definedName name="예비비">'항목'!$L$4:$L$11</definedName>
    <definedName name="문화생활비">'항목'!$K$4:$K$11</definedName>
    <definedName localSheetId="8" name="_xlcn.WorksheetConnection_가계부M4N201">'09월'!$M$4:$N$15</definedName>
    <definedName name="생활용품">'항목'!$G$4:$G$11</definedName>
    <definedName name="식비">'항목'!$E$4:$E$11</definedName>
    <definedName localSheetId="7" name="_xlcn.WorksheetConnection_가계부M4N201">'08월'!$M$4:$N$15</definedName>
    <definedName name="_xlcn.WorksheetConnection_가계부M4N201">'01월'!$M$4:$N$15</definedName>
    <definedName name="용돈">'항목'!$I$4:$I$11</definedName>
    <definedName localSheetId="9" name="_xlcn.WorksheetConnection_가계부M4N201">'10월'!$M$4:$N$15</definedName>
    <definedName localSheetId="1" name="_xlcn.WorksheetConnection_가계부M4N201">'02월'!$M$4:$N$15</definedName>
    <definedName localSheetId="11" name="_xlcn.WorksheetConnection_가계부M4N201">'12월'!$M$4:$N$15</definedName>
    <definedName name="경조교제비">'항목'!$J$4:$J$11</definedName>
  </definedNames>
  <calcPr/>
</workbook>
</file>

<file path=xl/sharedStrings.xml><?xml version="1.0" encoding="utf-8"?>
<sst xmlns="http://schemas.openxmlformats.org/spreadsheetml/2006/main" count="369" uniqueCount="91">
  <si>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01월</t>
    </r>
  </si>
  <si>
    <t>월지출합계</t>
  </si>
  <si>
    <t>월수입합계</t>
  </si>
  <si>
    <t>현재총잔고</t>
  </si>
  <si>
    <t>날짜</t>
  </si>
  <si>
    <t>대분류</t>
  </si>
  <si>
    <t>소분류</t>
  </si>
  <si>
    <t>사용내역</t>
  </si>
  <si>
    <t>지출구분</t>
  </si>
  <si>
    <t>금액</t>
  </si>
  <si>
    <t>수입구분</t>
  </si>
  <si>
    <t>메모</t>
  </si>
  <si>
    <t>지출내역</t>
  </si>
  <si>
    <t>합계</t>
  </si>
  <si>
    <t>비율</t>
  </si>
  <si>
    <t>통신비</t>
  </si>
  <si>
    <t>전화요금</t>
  </si>
  <si>
    <t>TEST</t>
  </si>
  <si>
    <t>통장(온라인)</t>
  </si>
  <si>
    <t>(수입건)</t>
  </si>
  <si>
    <t>이월금</t>
  </si>
  <si>
    <t>식비</t>
  </si>
  <si>
    <t>외식비</t>
  </si>
  <si>
    <t>체크카드</t>
  </si>
  <si>
    <t>생활용품</t>
  </si>
  <si>
    <t>잡화</t>
  </si>
  <si>
    <t>현금</t>
  </si>
  <si>
    <t xml:space="preserve"> </t>
  </si>
  <si>
    <t>지출합계</t>
  </si>
  <si>
    <t>수입내역</t>
  </si>
  <si>
    <t>수입합계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</si>
  <si>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02월</t>
    </r>
  </si>
  <si>
    <t>월회비(통장)</t>
  </si>
  <si>
    <t>경조교제비</t>
  </si>
  <si>
    <t>축의금</t>
  </si>
  <si>
    <t>소모품</t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</si>
  <si>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03월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</si>
  <si>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04월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</si>
  <si>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05월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</si>
  <si>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06월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</si>
  <si>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07월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</si>
  <si>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08월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</si>
  <si>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09월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</si>
  <si>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10월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</si>
  <si>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11월</t>
    </r>
  </si>
  <si>
    <r>
      <rPr>
        <rFont val="Malgun Gothic"/>
        <b/>
        <color rgb="FF000000"/>
        <sz val="14.0"/>
      </rPr>
      <t xml:space="preserve">사용내역서 2025년 </t>
    </r>
    <r>
      <rPr>
        <rFont val="Malgun Gothic"/>
        <b/>
        <color rgb="FF0000FF"/>
        <sz val="14.0"/>
      </rPr>
      <t>12월</t>
    </r>
  </si>
  <si>
    <t>수입</t>
  </si>
  <si>
    <t>지</t>
  </si>
  <si>
    <t xml:space="preserve"> 출</t>
  </si>
  <si>
    <t>차량교통비</t>
  </si>
  <si>
    <t>의류잡화</t>
  </si>
  <si>
    <t>의료비</t>
  </si>
  <si>
    <t>용돈</t>
  </si>
  <si>
    <t>문화생활비</t>
  </si>
  <si>
    <t>예비비</t>
  </si>
  <si>
    <t>월회비(현금)</t>
  </si>
  <si>
    <t>도로통행료</t>
  </si>
  <si>
    <t>회식비</t>
  </si>
  <si>
    <t>의류비</t>
  </si>
  <si>
    <t>가전</t>
  </si>
  <si>
    <t>병원비</t>
  </si>
  <si>
    <t>이름</t>
  </si>
  <si>
    <t>여행</t>
  </si>
  <si>
    <t>대출</t>
  </si>
  <si>
    <t>인터넷</t>
  </si>
  <si>
    <t>대중교통비</t>
  </si>
  <si>
    <t>침구류</t>
  </si>
  <si>
    <t>가구</t>
  </si>
  <si>
    <t>약국</t>
  </si>
  <si>
    <t>조의금</t>
  </si>
  <si>
    <t>숙박</t>
  </si>
  <si>
    <t>기타</t>
  </si>
  <si>
    <t>가입비</t>
  </si>
  <si>
    <t>TV</t>
  </si>
  <si>
    <t>주유비</t>
  </si>
  <si>
    <t>식료품비</t>
  </si>
  <si>
    <t>세탁비</t>
  </si>
  <si>
    <t>주방</t>
  </si>
  <si>
    <t>행사비</t>
  </si>
  <si>
    <t>관광</t>
  </si>
  <si>
    <t>주차비</t>
  </si>
  <si>
    <t>주류비</t>
  </si>
  <si>
    <t>접대비</t>
  </si>
  <si>
    <t>영화관람</t>
  </si>
  <si>
    <t>신용카드</t>
  </si>
  <si>
    <t>이자</t>
  </si>
  <si>
    <t>열차비</t>
  </si>
  <si>
    <t>렌탈비</t>
  </si>
  <si>
    <t>레저</t>
  </si>
  <si>
    <t>찬조금</t>
  </si>
  <si>
    <t>기타수입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</si>
</sst>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_ "/>
    <numFmt numFmtId="165" formatCode="#,##0_ ;[Red]\-#,##0\ "/>
    <numFmt numFmtId="166" formatCode="yyyy\.\ m\.\ d"/>
  </numFmts>
  <fonts count="11">
    <font>
      <sz val="11.0"/>
      <color rgb="FF000000"/>
      <name val="Calibri"/>
      <scheme val="minor"/>
    </font>
    <font>
      <b/>
      <sz val="14.0"/>
      <color rgb="FF000000"/>
      <name val="Malgun Gothic"/>
    </font>
    <font/>
    <font>
      <b/>
      <sz val="11.0"/>
      <color rgb="FF000000"/>
      <name val="Malgun Gothic"/>
    </font>
    <font>
      <b/>
      <sz val="11.0"/>
      <color rgb="FF0000FF"/>
      <name val="Malgun Gothic"/>
    </font>
    <font>
      <b/>
      <sz val="11.0"/>
      <color rgb="FFFF0000"/>
      <name val="Malgun Gothic"/>
    </font>
    <font>
      <b/>
      <sz val="18.0"/>
      <color rgb="FF000000"/>
      <name val="Malgun Gothic"/>
    </font>
    <font>
      <sz val="11.0"/>
      <color rgb="FF000000"/>
      <name val="Malgun Gothic"/>
    </font>
    <font>
      <sz val="11.0"/>
      <color rgb="FFFFFFFF"/>
      <name val="Malgun Gothic"/>
    </font>
    <font>
      <sz val="11.0"/>
      <color theme="1"/>
      <name val="Calibri"/>
    </font>
    <font>
      <b/>
      <sz val="16.0"/>
      <color rgb="FFFFFFFF"/>
      <name val="Malgun Gothic"/>
    </font>
  </fonts>
  <fills count="10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9900CC"/>
        <bgColor rgb="FF9900CC"/>
      </patternFill>
    </fill>
  </fills>
  <borders count="5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3" numFmtId="0" xfId="0" applyAlignment="1" applyBorder="1" applyFill="1" applyFont="1">
      <alignment horizontal="center" readingOrder="0" vertical="center"/>
    </xf>
    <xf borderId="5" fillId="3" fontId="3" numFmtId="164" xfId="0" applyAlignment="1" applyBorder="1" applyFont="1" applyNumberFormat="1">
      <alignment horizontal="center" vertical="center"/>
    </xf>
    <xf borderId="6" fillId="3" fontId="3" numFmtId="0" xfId="0" applyAlignment="1" applyBorder="1" applyFont="1">
      <alignment horizontal="center" readingOrder="0" vertical="center"/>
    </xf>
    <xf borderId="7" fillId="3" fontId="3" numFmtId="164" xfId="0" applyAlignment="1" applyBorder="1" applyFont="1" applyNumberForma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5" fillId="3" fontId="5" numFmtId="165" xfId="0" applyAlignment="1" applyBorder="1" applyFont="1" applyNumberFormat="1">
      <alignment vertical="center"/>
    </xf>
    <xf borderId="8" fillId="4" fontId="6" numFmtId="0" xfId="0" applyAlignment="1" applyBorder="1" applyFill="1" applyFont="1">
      <alignment horizontal="center" vertical="center"/>
    </xf>
    <xf borderId="9" fillId="4" fontId="3" numFmtId="0" xfId="0" applyAlignment="1" applyBorder="1" applyFont="1">
      <alignment horizontal="center" vertical="center"/>
    </xf>
    <xf borderId="10" fillId="4" fontId="3" numFmtId="164" xfId="0" applyAlignment="1" applyBorder="1" applyFont="1" applyNumberFormat="1">
      <alignment horizontal="center" vertical="center"/>
    </xf>
    <xf borderId="8" fillId="4" fontId="3" numFmtId="0" xfId="0" applyAlignment="1" applyBorder="1" applyFont="1">
      <alignment horizontal="center" vertical="center"/>
    </xf>
    <xf borderId="8" fillId="4" fontId="3" numFmtId="165" xfId="0" applyAlignment="1" applyBorder="1" applyFont="1" applyNumberFormat="1">
      <alignment vertical="center"/>
    </xf>
    <xf borderId="11" fillId="5" fontId="7" numFmtId="0" xfId="0" applyAlignment="1" applyBorder="1" applyFill="1" applyFont="1">
      <alignment horizontal="center" vertical="center"/>
    </xf>
    <xf borderId="6" fillId="5" fontId="7" numFmtId="0" xfId="0" applyAlignment="1" applyBorder="1" applyFont="1">
      <alignment horizontal="center" vertical="center"/>
    </xf>
    <xf borderId="12" fillId="5" fontId="7" numFmtId="0" xfId="0" applyAlignment="1" applyBorder="1" applyFont="1">
      <alignment horizontal="center" vertical="center"/>
    </xf>
    <xf borderId="13" fillId="5" fontId="7" numFmtId="0" xfId="0" applyAlignment="1" applyBorder="1" applyFont="1">
      <alignment horizontal="center" vertical="center"/>
    </xf>
    <xf borderId="14" fillId="6" fontId="8" numFmtId="0" xfId="0" applyAlignment="1" applyBorder="1" applyFill="1" applyFont="1">
      <alignment horizontal="center" vertical="center"/>
    </xf>
    <xf borderId="15" fillId="5" fontId="7" numFmtId="0" xfId="0" applyAlignment="1" applyBorder="1" applyFont="1">
      <alignment horizontal="center" vertical="center"/>
    </xf>
    <xf borderId="16" fillId="5" fontId="7" numFmtId="49" xfId="0" applyAlignment="1" applyBorder="1" applyFont="1" applyNumberFormat="1">
      <alignment horizontal="center" vertical="center"/>
    </xf>
    <xf borderId="16" fillId="5" fontId="7" numFmtId="0" xfId="0" applyAlignment="1" applyBorder="1" applyFont="1">
      <alignment horizontal="center" vertical="center"/>
    </xf>
    <xf borderId="17" fillId="7" fontId="7" numFmtId="166" xfId="0" applyAlignment="1" applyBorder="1" applyFill="1" applyFont="1" applyNumberFormat="1">
      <alignment readingOrder="0" vertical="center"/>
    </xf>
    <xf borderId="18" fillId="7" fontId="7" numFmtId="0" xfId="0" applyAlignment="1" applyBorder="1" applyFont="1">
      <alignment horizontal="center" readingOrder="0" vertical="center"/>
    </xf>
    <xf borderId="19" fillId="7" fontId="7" numFmtId="0" xfId="0" applyAlignment="1" applyBorder="1" applyFont="1">
      <alignment horizontal="center" readingOrder="0" vertical="center"/>
    </xf>
    <xf borderId="20" fillId="7" fontId="7" numFmtId="49" xfId="0" applyAlignment="1" applyBorder="1" applyFont="1" applyNumberFormat="1">
      <alignment horizontal="center" readingOrder="0" vertical="center"/>
    </xf>
    <xf borderId="21" fillId="3" fontId="7" numFmtId="0" xfId="0" applyAlignment="1" applyBorder="1" applyFont="1">
      <alignment horizontal="center" readingOrder="0" vertical="center"/>
    </xf>
    <xf borderId="20" fillId="3" fontId="7" numFmtId="164" xfId="0" applyAlignment="1" applyBorder="1" applyFont="1" applyNumberFormat="1">
      <alignment readingOrder="0" vertical="center"/>
    </xf>
    <xf borderId="21" fillId="7" fontId="7" numFmtId="0" xfId="0" applyAlignment="1" applyBorder="1" applyFont="1">
      <alignment horizontal="center" readingOrder="0" vertical="center"/>
    </xf>
    <xf borderId="20" fillId="7" fontId="7" numFmtId="164" xfId="0" applyAlignment="1" applyBorder="1" applyFont="1" applyNumberFormat="1">
      <alignment readingOrder="0" vertical="center"/>
    </xf>
    <xf borderId="22" fillId="8" fontId="7" numFmtId="49" xfId="0" applyAlignment="1" applyBorder="1" applyFill="1" applyFont="1" applyNumberFormat="1">
      <alignment horizontal="center" readingOrder="0" vertical="center"/>
    </xf>
    <xf borderId="23" fillId="0" fontId="2" numFmtId="0" xfId="0" applyAlignment="1" applyBorder="1" applyFont="1">
      <alignment vertical="center"/>
    </xf>
    <xf borderId="17" fillId="8" fontId="7" numFmtId="49" xfId="0" applyAlignment="1" applyBorder="1" applyFont="1" applyNumberFormat="1">
      <alignment horizontal="center" vertical="center"/>
    </xf>
    <xf borderId="17" fillId="8" fontId="7" numFmtId="165" xfId="0" applyAlignment="1" applyBorder="1" applyFont="1" applyNumberFormat="1">
      <alignment vertical="center"/>
    </xf>
    <xf borderId="17" fillId="8" fontId="7" numFmtId="9" xfId="0" applyAlignment="1" applyBorder="1" applyFont="1" applyNumberFormat="1">
      <alignment horizontal="right" vertical="center"/>
    </xf>
    <xf borderId="21" fillId="7" fontId="7" numFmtId="0" xfId="0" applyAlignment="1" applyBorder="1" applyFont="1">
      <alignment horizontal="center" vertical="center"/>
    </xf>
    <xf borderId="20" fillId="7" fontId="7" numFmtId="164" xfId="0" applyAlignment="1" applyBorder="1" applyFont="1" applyNumberFormat="1">
      <alignment vertical="center"/>
    </xf>
    <xf borderId="0" fillId="0" fontId="9" numFmtId="0" xfId="0" applyAlignment="1" applyFont="1">
      <alignment vertical="center"/>
    </xf>
    <xf borderId="24" fillId="8" fontId="7" numFmtId="49" xfId="0" applyAlignment="1" applyBorder="1" applyFont="1" applyNumberFormat="1">
      <alignment horizontal="center" vertical="center"/>
    </xf>
    <xf borderId="24" fillId="8" fontId="7" numFmtId="165" xfId="0" applyAlignment="1" applyBorder="1" applyFont="1" applyNumberFormat="1">
      <alignment vertical="center"/>
    </xf>
    <xf borderId="25" fillId="8" fontId="7" numFmtId="9" xfId="0" applyAlignment="1" applyBorder="1" applyFont="1" applyNumberFormat="1">
      <alignment horizontal="right" vertical="center"/>
    </xf>
    <xf borderId="16" fillId="2" fontId="7" numFmtId="49" xfId="0" applyAlignment="1" applyBorder="1" applyFont="1" applyNumberFormat="1">
      <alignment horizontal="center" vertical="center"/>
    </xf>
    <xf borderId="16" fillId="2" fontId="7" numFmtId="165" xfId="0" applyAlignment="1" applyBorder="1" applyFont="1" applyNumberFormat="1">
      <alignment vertical="center"/>
    </xf>
    <xf borderId="16" fillId="2" fontId="7" numFmtId="9" xfId="0" applyAlignment="1" applyBorder="1" applyFont="1" applyNumberFormat="1">
      <alignment horizontal="right" vertical="center"/>
    </xf>
    <xf borderId="17" fillId="7" fontId="7" numFmtId="166" xfId="0" applyAlignment="1" applyBorder="1" applyFont="1" applyNumberFormat="1">
      <alignment vertical="center"/>
    </xf>
    <xf borderId="19" fillId="7" fontId="7" numFmtId="0" xfId="0" applyAlignment="1" applyBorder="1" applyFont="1">
      <alignment horizontal="center" vertical="center"/>
    </xf>
    <xf borderId="21" fillId="3" fontId="7" numFmtId="0" xfId="0" applyAlignment="1" applyBorder="1" applyFont="1">
      <alignment horizontal="center" vertical="center"/>
    </xf>
    <xf borderId="20" fillId="3" fontId="7" numFmtId="164" xfId="0" applyAlignment="1" applyBorder="1" applyFont="1" applyNumberFormat="1">
      <alignment vertical="center"/>
    </xf>
    <xf borderId="26" fillId="5" fontId="7" numFmtId="49" xfId="0" applyAlignment="1" applyBorder="1" applyFont="1" applyNumberFormat="1">
      <alignment horizontal="center" vertical="center"/>
    </xf>
    <xf borderId="26" fillId="5" fontId="7" numFmtId="0" xfId="0" applyAlignment="1" applyBorder="1" applyFont="1">
      <alignment horizontal="center" vertical="center"/>
    </xf>
    <xf borderId="27" fillId="0" fontId="2" numFmtId="0" xfId="0" applyAlignment="1" applyBorder="1" applyFont="1">
      <alignment vertical="center"/>
    </xf>
    <xf borderId="18" fillId="7" fontId="7" numFmtId="0" xfId="0" applyAlignment="1" applyBorder="1" applyFont="1">
      <alignment horizontal="center" vertical="center"/>
    </xf>
    <xf borderId="28" fillId="8" fontId="7" numFmtId="49" xfId="0" applyAlignment="1" applyBorder="1" applyFont="1" applyNumberFormat="1">
      <alignment horizontal="center" readingOrder="0" vertical="center"/>
    </xf>
    <xf borderId="28" fillId="8" fontId="7" numFmtId="165" xfId="0" applyAlignment="1" applyBorder="1" applyFont="1" applyNumberFormat="1">
      <alignment vertical="center"/>
    </xf>
    <xf borderId="29" fillId="8" fontId="7" numFmtId="9" xfId="0" applyAlignment="1" applyBorder="1" applyFont="1" applyNumberFormat="1">
      <alignment horizontal="right" vertical="center"/>
    </xf>
    <xf borderId="30" fillId="8" fontId="7" numFmtId="49" xfId="0" applyAlignment="1" applyBorder="1" applyFont="1" applyNumberFormat="1">
      <alignment horizontal="center" readingOrder="0" vertical="center"/>
    </xf>
    <xf borderId="30" fillId="8" fontId="7" numFmtId="165" xfId="0" applyAlignment="1" applyBorder="1" applyFont="1" applyNumberFormat="1">
      <alignment readingOrder="0" vertical="center"/>
    </xf>
    <xf borderId="30" fillId="8" fontId="7" numFmtId="9" xfId="0" applyAlignment="1" applyBorder="1" applyFont="1" applyNumberFormat="1">
      <alignment horizontal="right" vertical="center"/>
    </xf>
    <xf borderId="17" fillId="8" fontId="7" numFmtId="49" xfId="0" applyAlignment="1" applyBorder="1" applyFont="1" applyNumberFormat="1">
      <alignment horizontal="center" readingOrder="0" vertical="center"/>
    </xf>
    <xf borderId="17" fillId="8" fontId="7" numFmtId="165" xfId="0" applyAlignment="1" applyBorder="1" applyFont="1" applyNumberFormat="1">
      <alignment readingOrder="0" vertical="center"/>
    </xf>
    <xf borderId="31" fillId="8" fontId="7" numFmtId="9" xfId="0" applyAlignment="1" applyBorder="1" applyFont="1" applyNumberFormat="1">
      <alignment horizontal="right" vertical="center"/>
    </xf>
    <xf borderId="32" fillId="7" fontId="7" numFmtId="166" xfId="0" applyAlignment="1" applyBorder="1" applyFont="1" applyNumberFormat="1">
      <alignment vertical="center"/>
    </xf>
    <xf borderId="33" fillId="7" fontId="7" numFmtId="0" xfId="0" applyAlignment="1" applyBorder="1" applyFont="1">
      <alignment horizontal="center" vertical="center"/>
    </xf>
    <xf borderId="34" fillId="7" fontId="7" numFmtId="0" xfId="0" applyAlignment="1" applyBorder="1" applyFont="1">
      <alignment horizontal="center" vertical="center"/>
    </xf>
    <xf borderId="35" fillId="3" fontId="7" numFmtId="0" xfId="0" applyAlignment="1" applyBorder="1" applyFont="1">
      <alignment horizontal="center" vertical="center"/>
    </xf>
    <xf borderId="36" fillId="3" fontId="7" numFmtId="164" xfId="0" applyAlignment="1" applyBorder="1" applyFont="1" applyNumberFormat="1">
      <alignment vertical="center"/>
    </xf>
    <xf borderId="35" fillId="7" fontId="7" numFmtId="0" xfId="0" applyAlignment="1" applyBorder="1" applyFont="1">
      <alignment horizontal="center" vertical="center"/>
    </xf>
    <xf borderId="36" fillId="7" fontId="7" numFmtId="164" xfId="0" applyAlignment="1" applyBorder="1" applyFont="1" applyNumberFormat="1">
      <alignment vertical="center"/>
    </xf>
    <xf borderId="20" fillId="7" fontId="7" numFmtId="49" xfId="0" applyAlignment="1" applyBorder="1" applyFont="1" applyNumberFormat="1">
      <alignment horizontal="left" readingOrder="0" vertical="center"/>
    </xf>
    <xf borderId="22" fillId="8" fontId="7" numFmtId="49" xfId="0" applyAlignment="1" applyBorder="1" applyFont="1" applyNumberFormat="1">
      <alignment horizontal="left" vertical="center"/>
    </xf>
    <xf borderId="20" fillId="7" fontId="7" numFmtId="49" xfId="0" applyAlignment="1" applyBorder="1" applyFont="1" applyNumberFormat="1">
      <alignment horizontal="left" vertical="center"/>
    </xf>
    <xf borderId="36" fillId="7" fontId="7" numFmtId="49" xfId="0" applyAlignment="1" applyBorder="1" applyFont="1" applyNumberFormat="1">
      <alignment horizontal="left" vertical="center"/>
    </xf>
    <xf borderId="37" fillId="8" fontId="7" numFmtId="49" xfId="0" applyAlignment="1" applyBorder="1" applyFont="1" applyNumberFormat="1">
      <alignment horizontal="left" vertical="center"/>
    </xf>
    <xf borderId="38" fillId="0" fontId="2" numFmtId="0" xfId="0" applyAlignment="1" applyBorder="1" applyFont="1">
      <alignment vertical="center"/>
    </xf>
    <xf borderId="16" fillId="9" fontId="10" numFmtId="49" xfId="0" applyAlignment="1" applyBorder="1" applyFill="1" applyFont="1" applyNumberFormat="1">
      <alignment horizontal="center" shrinkToFit="1" vertical="center" wrapText="0"/>
    </xf>
    <xf borderId="39" fillId="9" fontId="10" numFmtId="49" xfId="0" applyAlignment="1" applyBorder="1" applyFont="1" applyNumberFormat="1">
      <alignment shrinkToFit="1" vertical="center" wrapText="0"/>
    </xf>
    <xf borderId="39" fillId="9" fontId="10" numFmtId="49" xfId="0" applyAlignment="1" applyBorder="1" applyFont="1" applyNumberFormat="1">
      <alignment readingOrder="0" shrinkToFit="1" vertical="center" wrapText="0"/>
    </xf>
    <xf borderId="40" fillId="9" fontId="10" numFmtId="49" xfId="0" applyAlignment="1" applyBorder="1" applyFont="1" applyNumberFormat="1">
      <alignment shrinkToFit="1" vertical="center" wrapText="0"/>
    </xf>
    <xf borderId="16" fillId="2" fontId="7" numFmtId="49" xfId="0" applyAlignment="1" applyBorder="1" applyFont="1" applyNumberFormat="1">
      <alignment horizontal="center" readingOrder="0" shrinkToFit="1" vertical="center" wrapText="0"/>
    </xf>
    <xf borderId="41" fillId="2" fontId="7" numFmtId="49" xfId="0" applyAlignment="1" applyBorder="1" applyFont="1" applyNumberFormat="1">
      <alignment horizontal="center" shrinkToFit="1" vertical="center" wrapText="0"/>
    </xf>
    <xf borderId="41" fillId="2" fontId="7" numFmtId="49" xfId="0" applyAlignment="1" applyBorder="1" applyFont="1" applyNumberFormat="1">
      <alignment horizontal="center" readingOrder="0" shrinkToFit="1" vertical="center" wrapText="0"/>
    </xf>
    <xf borderId="42" fillId="2" fontId="7" numFmtId="49" xfId="0" applyAlignment="1" applyBorder="1" applyFont="1" applyNumberFormat="1">
      <alignment horizontal="center" shrinkToFit="1" vertical="center" wrapText="0"/>
    </xf>
    <xf borderId="43" fillId="2" fontId="7" numFmtId="49" xfId="0" applyAlignment="1" applyBorder="1" applyFont="1" applyNumberFormat="1">
      <alignment horizontal="center" shrinkToFit="1" vertical="center" wrapText="0"/>
    </xf>
    <xf borderId="29" fillId="8" fontId="7" numFmtId="49" xfId="0" applyAlignment="1" applyBorder="1" applyFont="1" applyNumberFormat="1">
      <alignment horizontal="center" readingOrder="0" shrinkToFit="1" vertical="center" wrapText="0"/>
    </xf>
    <xf borderId="44" fillId="8" fontId="7" numFmtId="49" xfId="0" applyAlignment="1" applyBorder="1" applyFont="1" applyNumberFormat="1">
      <alignment horizontal="center" shrinkToFit="1" vertical="center" wrapText="0"/>
    </xf>
    <xf borderId="44" fillId="8" fontId="7" numFmtId="49" xfId="0" applyAlignment="1" applyBorder="1" applyFont="1" applyNumberFormat="1">
      <alignment horizontal="center" readingOrder="0" shrinkToFit="1" vertical="center" wrapText="0"/>
    </xf>
    <xf borderId="19" fillId="8" fontId="7" numFmtId="49" xfId="0" applyAlignment="1" applyBorder="1" applyFont="1" applyNumberFormat="1">
      <alignment horizontal="center" readingOrder="0" shrinkToFit="1" vertical="center" wrapText="0"/>
    </xf>
    <xf borderId="45" fillId="8" fontId="7" numFmtId="49" xfId="0" applyAlignment="1" applyBorder="1" applyFont="1" applyNumberFormat="1">
      <alignment horizontal="center" readingOrder="0" shrinkToFit="1" vertical="center" wrapText="0"/>
    </xf>
    <xf borderId="46" fillId="8" fontId="7" numFmtId="49" xfId="0" applyAlignment="1" applyBorder="1" applyFont="1" applyNumberFormat="1">
      <alignment horizontal="center" shrinkToFit="1" vertical="center" wrapText="0"/>
    </xf>
    <xf borderId="19" fillId="8" fontId="7" numFmtId="49" xfId="0" applyAlignment="1" applyBorder="1" applyFont="1" applyNumberFormat="1">
      <alignment horizontal="center" shrinkToFit="1" vertical="center" wrapText="0"/>
    </xf>
    <xf borderId="20" fillId="8" fontId="7" numFmtId="49" xfId="0" applyAlignment="1" applyBorder="1" applyFont="1" applyNumberFormat="1">
      <alignment horizontal="center" readingOrder="0" shrinkToFit="1" vertical="center" wrapText="0"/>
    </xf>
    <xf borderId="17" fillId="8" fontId="7" numFmtId="49" xfId="0" applyAlignment="1" applyBorder="1" applyFont="1" applyNumberFormat="1">
      <alignment horizontal="center" shrinkToFit="1" vertical="center" wrapText="0"/>
    </xf>
    <xf borderId="20" fillId="8" fontId="7" numFmtId="49" xfId="0" applyAlignment="1" applyBorder="1" applyFont="1" applyNumberFormat="1">
      <alignment horizontal="center" shrinkToFit="1" vertical="center" wrapText="0"/>
    </xf>
    <xf borderId="47" fillId="8" fontId="7" numFmtId="49" xfId="0" applyAlignment="1" applyBorder="1" applyFont="1" applyNumberFormat="1">
      <alignment horizontal="center" shrinkToFit="1" vertical="center" wrapText="0"/>
    </xf>
    <xf borderId="17" fillId="8" fontId="7" numFmtId="49" xfId="0" applyAlignment="1" applyBorder="1" applyFont="1" applyNumberFormat="1">
      <alignment horizontal="center" readingOrder="0" shrinkToFit="1" vertical="center" wrapText="0"/>
    </xf>
    <xf borderId="32" fillId="8" fontId="7" numFmtId="49" xfId="0" applyAlignment="1" applyBorder="1" applyFont="1" applyNumberFormat="1">
      <alignment horizontal="center" shrinkToFit="1" vertical="center" wrapText="0"/>
    </xf>
    <xf borderId="48" fillId="8" fontId="7" numFmtId="49" xfId="0" applyAlignment="1" applyBorder="1" applyFont="1" applyNumberFormat="1">
      <alignment horizontal="center" readingOrder="0" shrinkToFit="1" vertical="center" wrapText="0"/>
    </xf>
    <xf borderId="49" fillId="8" fontId="7" numFmtId="49" xfId="0" applyAlignment="1" applyBorder="1" applyFont="1" applyNumberFormat="1">
      <alignment horizontal="center" shrinkToFit="1" vertical="center" wrapText="0"/>
    </xf>
    <xf borderId="50" fillId="8" fontId="7" numFmtId="49" xfId="0" applyAlignment="1" applyBorder="1" applyFont="1" applyNumberFormat="1">
      <alignment horizontal="center" shrinkToFit="1" vertical="center" wrapText="0"/>
    </xf>
    <xf borderId="51" fillId="8" fontId="7" numFmtId="49" xfId="0" applyAlignment="1" applyBorder="1" applyFont="1" applyNumberFormat="1">
      <alignment horizontal="center" shrinkToFit="1" vertical="center" wrapText="0"/>
    </xf>
    <xf borderId="34" fillId="8" fontId="7" numFmtId="49" xfId="0" applyAlignment="1" applyBorder="1" applyFont="1" applyNumberFormat="1">
      <alignment horizontal="center" shrinkToFit="1" vertical="center" wrapText="0"/>
    </xf>
    <xf borderId="36" fillId="8" fontId="7" numFmtId="49" xfId="0" applyAlignment="1" applyBorder="1" applyFont="1" applyNumberFormat="1">
      <alignment horizontal="center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'01월'!$M$5:$M$15</c:f>
            </c:strRef>
          </c:cat>
          <c:val>
            <c:numRef>
              <c:f>'01월'!$O$5:$O$15</c:f>
              <c:numCache/>
            </c:numRef>
          </c:val>
        </c:ser>
        <c:axId val="2088307754"/>
        <c:axId val="558270227"/>
      </c:bar3DChart>
      <c:catAx>
        <c:axId val="208830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270227"/>
      </c:catAx>
      <c:valAx>
        <c:axId val="55827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307754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'05월'!$M$19:$M$26</c:f>
            </c:strRef>
          </c:cat>
          <c:val>
            <c:numRef>
              <c:f>'05월'!$N$19:$N$26</c:f>
              <c:numCache/>
            </c:numRef>
          </c:val>
        </c:ser>
        <c:ser>
          <c:idx val="1"/>
          <c:order val="1"/>
          <c:cat>
            <c:strRef>
              <c:f>'05월'!$M$19:$M$26</c:f>
            </c:strRef>
          </c:cat>
          <c:val>
            <c:numRef>
              <c:f>'05월'!$O$19:$O$26</c:f>
              <c:numCache/>
            </c:numRef>
          </c:val>
        </c:ser>
        <c:axId val="393514335"/>
        <c:axId val="845788498"/>
      </c:bar3DChart>
      <c:catAx>
        <c:axId val="393514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788498"/>
      </c:catAx>
      <c:valAx>
        <c:axId val="845788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514335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'06월'!$M$5:$M$15</c:f>
            </c:strRef>
          </c:cat>
          <c:val>
            <c:numRef>
              <c:f>'06월'!$N$5:$N$15</c:f>
              <c:numCache/>
            </c:numRef>
          </c:val>
        </c:ser>
        <c:ser>
          <c:idx val="1"/>
          <c:order val="1"/>
          <c:cat>
            <c:strRef>
              <c:f>'06월'!$M$5:$M$15</c:f>
            </c:strRef>
          </c:cat>
          <c:val>
            <c:numRef>
              <c:f>'06월'!$O$5:$O$15</c:f>
              <c:numCache/>
            </c:numRef>
          </c:val>
        </c:ser>
        <c:axId val="825889801"/>
        <c:axId val="759921037"/>
      </c:bar3DChart>
      <c:catAx>
        <c:axId val="825889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921037"/>
      </c:catAx>
      <c:valAx>
        <c:axId val="759921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889801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'06월'!$M$19:$M$26</c:f>
            </c:strRef>
          </c:cat>
          <c:val>
            <c:numRef>
              <c:f>'06월'!$N$19:$N$26</c:f>
              <c:numCache/>
            </c:numRef>
          </c:val>
        </c:ser>
        <c:ser>
          <c:idx val="1"/>
          <c:order val="1"/>
          <c:cat>
            <c:strRef>
              <c:f>'06월'!$M$19:$M$26</c:f>
            </c:strRef>
          </c:cat>
          <c:val>
            <c:numRef>
              <c:f>'06월'!$O$19:$O$26</c:f>
              <c:numCache/>
            </c:numRef>
          </c:val>
        </c:ser>
        <c:axId val="1055508917"/>
        <c:axId val="1815617877"/>
      </c:bar3DChart>
      <c:catAx>
        <c:axId val="1055508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617877"/>
      </c:catAx>
      <c:valAx>
        <c:axId val="1815617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508917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'07월'!$M$5:$M$15</c:f>
            </c:strRef>
          </c:cat>
          <c:val>
            <c:numRef>
              <c:f>'07월'!$N$5:$N$15</c:f>
              <c:numCache/>
            </c:numRef>
          </c:val>
        </c:ser>
        <c:ser>
          <c:idx val="1"/>
          <c:order val="1"/>
          <c:cat>
            <c:strRef>
              <c:f>'07월'!$M$5:$M$15</c:f>
            </c:strRef>
          </c:cat>
          <c:val>
            <c:numRef>
              <c:f>'07월'!$O$5:$O$15</c:f>
              <c:numCache/>
            </c:numRef>
          </c:val>
        </c:ser>
        <c:axId val="1371954889"/>
        <c:axId val="2132290783"/>
      </c:bar3DChart>
      <c:catAx>
        <c:axId val="1371954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2290783"/>
      </c:catAx>
      <c:valAx>
        <c:axId val="2132290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954889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'07월'!$M$19:$M$26</c:f>
            </c:strRef>
          </c:cat>
          <c:val>
            <c:numRef>
              <c:f>'07월'!$N$19:$N$26</c:f>
              <c:numCache/>
            </c:numRef>
          </c:val>
        </c:ser>
        <c:ser>
          <c:idx val="1"/>
          <c:order val="1"/>
          <c:cat>
            <c:strRef>
              <c:f>'07월'!$M$19:$M$26</c:f>
            </c:strRef>
          </c:cat>
          <c:val>
            <c:numRef>
              <c:f>'07월'!$O$19:$O$26</c:f>
              <c:numCache/>
            </c:numRef>
          </c:val>
        </c:ser>
        <c:axId val="1001214353"/>
        <c:axId val="1592360105"/>
      </c:bar3DChart>
      <c:catAx>
        <c:axId val="1001214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360105"/>
      </c:catAx>
      <c:valAx>
        <c:axId val="1592360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214353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'08월'!$M$5:$M$15</c:f>
            </c:strRef>
          </c:cat>
          <c:val>
            <c:numRef>
              <c:f>'08월'!$N$5:$N$15</c:f>
              <c:numCache/>
            </c:numRef>
          </c:val>
        </c:ser>
        <c:ser>
          <c:idx val="1"/>
          <c:order val="1"/>
          <c:cat>
            <c:strRef>
              <c:f>'08월'!$M$5:$M$15</c:f>
            </c:strRef>
          </c:cat>
          <c:val>
            <c:numRef>
              <c:f>'08월'!$O$5:$O$15</c:f>
              <c:numCache/>
            </c:numRef>
          </c:val>
        </c:ser>
        <c:axId val="2014511333"/>
        <c:axId val="1058411633"/>
      </c:bar3DChart>
      <c:catAx>
        <c:axId val="2014511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411633"/>
      </c:catAx>
      <c:valAx>
        <c:axId val="1058411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511333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'08월'!$M$19:$M$26</c:f>
            </c:strRef>
          </c:cat>
          <c:val>
            <c:numRef>
              <c:f>'08월'!$N$19:$N$26</c:f>
              <c:numCache/>
            </c:numRef>
          </c:val>
        </c:ser>
        <c:ser>
          <c:idx val="1"/>
          <c:order val="1"/>
          <c:cat>
            <c:strRef>
              <c:f>'08월'!$M$19:$M$26</c:f>
            </c:strRef>
          </c:cat>
          <c:val>
            <c:numRef>
              <c:f>'08월'!$O$19:$O$26</c:f>
              <c:numCache/>
            </c:numRef>
          </c:val>
        </c:ser>
        <c:axId val="1689173015"/>
        <c:axId val="1705084518"/>
      </c:bar3DChart>
      <c:catAx>
        <c:axId val="1689173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084518"/>
      </c:catAx>
      <c:valAx>
        <c:axId val="1705084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173015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'09월'!$M$5:$M$15</c:f>
            </c:strRef>
          </c:cat>
          <c:val>
            <c:numRef>
              <c:f>'09월'!$N$5:$N$15</c:f>
              <c:numCache/>
            </c:numRef>
          </c:val>
        </c:ser>
        <c:ser>
          <c:idx val="1"/>
          <c:order val="1"/>
          <c:cat>
            <c:strRef>
              <c:f>'09월'!$M$5:$M$15</c:f>
            </c:strRef>
          </c:cat>
          <c:val>
            <c:numRef>
              <c:f>'09월'!$O$5:$O$15</c:f>
              <c:numCache/>
            </c:numRef>
          </c:val>
        </c:ser>
        <c:axId val="1578296386"/>
        <c:axId val="619168049"/>
      </c:bar3DChart>
      <c:catAx>
        <c:axId val="1578296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168049"/>
      </c:catAx>
      <c:valAx>
        <c:axId val="619168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296386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'09월'!$M$19:$M$26</c:f>
            </c:strRef>
          </c:cat>
          <c:val>
            <c:numRef>
              <c:f>'09월'!$N$19:$N$26</c:f>
              <c:numCache/>
            </c:numRef>
          </c:val>
        </c:ser>
        <c:ser>
          <c:idx val="1"/>
          <c:order val="1"/>
          <c:cat>
            <c:strRef>
              <c:f>'09월'!$M$19:$M$26</c:f>
            </c:strRef>
          </c:cat>
          <c:val>
            <c:numRef>
              <c:f>'09월'!$O$19:$O$26</c:f>
              <c:numCache/>
            </c:numRef>
          </c:val>
        </c:ser>
        <c:axId val="1136306197"/>
        <c:axId val="1573263991"/>
      </c:bar3DChart>
      <c:catAx>
        <c:axId val="113630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263991"/>
      </c:catAx>
      <c:valAx>
        <c:axId val="1573263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306197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'10월'!$M$5:$M$15</c:f>
            </c:strRef>
          </c:cat>
          <c:val>
            <c:numRef>
              <c:f>'10월'!$N$5:$N$15</c:f>
              <c:numCache/>
            </c:numRef>
          </c:val>
        </c:ser>
        <c:ser>
          <c:idx val="1"/>
          <c:order val="1"/>
          <c:cat>
            <c:strRef>
              <c:f>'10월'!$M$5:$M$15</c:f>
            </c:strRef>
          </c:cat>
          <c:val>
            <c:numRef>
              <c:f>'10월'!$O$5:$O$15</c:f>
              <c:numCache/>
            </c:numRef>
          </c:val>
        </c:ser>
        <c:axId val="1898253121"/>
        <c:axId val="743304974"/>
      </c:bar3DChart>
      <c:catAx>
        <c:axId val="1898253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304974"/>
      </c:catAx>
      <c:valAx>
        <c:axId val="743304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25312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'01월'!$M$19:$M$26</c:f>
            </c:strRef>
          </c:cat>
          <c:val>
            <c:numRef>
              <c:f>'01월'!$O$19:$O$26</c:f>
              <c:numCache/>
            </c:numRef>
          </c:val>
        </c:ser>
        <c:axId val="862146783"/>
        <c:axId val="801152303"/>
      </c:bar3DChart>
      <c:catAx>
        <c:axId val="86214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152303"/>
      </c:catAx>
      <c:valAx>
        <c:axId val="801152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146783"/>
      </c:valAx>
    </c:plotArea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'10월'!$M$19:$M$26</c:f>
            </c:strRef>
          </c:cat>
          <c:val>
            <c:numRef>
              <c:f>'10월'!$N$19:$N$26</c:f>
              <c:numCache/>
            </c:numRef>
          </c:val>
        </c:ser>
        <c:ser>
          <c:idx val="1"/>
          <c:order val="1"/>
          <c:cat>
            <c:strRef>
              <c:f>'10월'!$M$19:$M$26</c:f>
            </c:strRef>
          </c:cat>
          <c:val>
            <c:numRef>
              <c:f>'10월'!$O$19:$O$26</c:f>
              <c:numCache/>
            </c:numRef>
          </c:val>
        </c:ser>
        <c:axId val="42061215"/>
        <c:axId val="1709961357"/>
      </c:bar3DChart>
      <c:catAx>
        <c:axId val="4206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961357"/>
      </c:catAx>
      <c:valAx>
        <c:axId val="1709961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61215"/>
      </c:valAx>
    </c:plotArea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'11월'!$M$5:$M$15</c:f>
            </c:strRef>
          </c:cat>
          <c:val>
            <c:numRef>
              <c:f>'11월'!$N$5:$N$15</c:f>
              <c:numCache/>
            </c:numRef>
          </c:val>
        </c:ser>
        <c:ser>
          <c:idx val="1"/>
          <c:order val="1"/>
          <c:cat>
            <c:strRef>
              <c:f>'11월'!$M$5:$M$15</c:f>
            </c:strRef>
          </c:cat>
          <c:val>
            <c:numRef>
              <c:f>'11월'!$O$5:$O$15</c:f>
              <c:numCache/>
            </c:numRef>
          </c:val>
        </c:ser>
        <c:axId val="141958210"/>
        <c:axId val="1615829459"/>
      </c:bar3DChart>
      <c:catAx>
        <c:axId val="14195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829459"/>
      </c:catAx>
      <c:valAx>
        <c:axId val="1615829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58210"/>
      </c:valAx>
    </c:plotArea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'11월'!$M$19:$M$26</c:f>
            </c:strRef>
          </c:cat>
          <c:val>
            <c:numRef>
              <c:f>'11월'!$N$19:$N$26</c:f>
              <c:numCache/>
            </c:numRef>
          </c:val>
        </c:ser>
        <c:ser>
          <c:idx val="1"/>
          <c:order val="1"/>
          <c:cat>
            <c:strRef>
              <c:f>'11월'!$M$19:$M$26</c:f>
            </c:strRef>
          </c:cat>
          <c:val>
            <c:numRef>
              <c:f>'11월'!$O$19:$O$26</c:f>
              <c:numCache/>
            </c:numRef>
          </c:val>
        </c:ser>
        <c:axId val="2051975456"/>
        <c:axId val="277548842"/>
      </c:bar3DChart>
      <c:catAx>
        <c:axId val="20519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548842"/>
      </c:catAx>
      <c:valAx>
        <c:axId val="277548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975456"/>
      </c:valAx>
    </c:plotArea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'12월'!$M$5:$M$15</c:f>
            </c:strRef>
          </c:cat>
          <c:val>
            <c:numRef>
              <c:f>'12월'!$N$5:$N$15</c:f>
              <c:numCache/>
            </c:numRef>
          </c:val>
        </c:ser>
        <c:ser>
          <c:idx val="1"/>
          <c:order val="1"/>
          <c:cat>
            <c:strRef>
              <c:f>'12월'!$M$5:$M$15</c:f>
            </c:strRef>
          </c:cat>
          <c:val>
            <c:numRef>
              <c:f>'12월'!$O$5:$O$15</c:f>
              <c:numCache/>
            </c:numRef>
          </c:val>
        </c:ser>
        <c:axId val="921379939"/>
        <c:axId val="1726425895"/>
      </c:bar3DChart>
      <c:catAx>
        <c:axId val="92137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425895"/>
      </c:catAx>
      <c:valAx>
        <c:axId val="1726425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379939"/>
      </c:valAx>
    </c:plotArea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'12월'!$M$19:$M$26</c:f>
            </c:strRef>
          </c:cat>
          <c:val>
            <c:numRef>
              <c:f>'12월'!$N$19:$N$26</c:f>
              <c:numCache/>
            </c:numRef>
          </c:val>
        </c:ser>
        <c:ser>
          <c:idx val="1"/>
          <c:order val="1"/>
          <c:cat>
            <c:strRef>
              <c:f>'12월'!$M$19:$M$26</c:f>
            </c:strRef>
          </c:cat>
          <c:val>
            <c:numRef>
              <c:f>'12월'!$O$19:$O$26</c:f>
              <c:numCache/>
            </c:numRef>
          </c:val>
        </c:ser>
        <c:axId val="1948302399"/>
        <c:axId val="100024559"/>
      </c:bar3DChart>
      <c:catAx>
        <c:axId val="194830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24559"/>
      </c:catAx>
      <c:valAx>
        <c:axId val="100024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30239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'02월'!$N$5:$N$15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'02월'!$M$5:$M$15</c:f>
            </c:strRef>
          </c:cat>
          <c:val>
            <c:numRef>
              <c:f>'02월'!$O$5:$O$15</c:f>
              <c:numCache/>
            </c:numRef>
          </c:val>
        </c:ser>
        <c:axId val="114576878"/>
        <c:axId val="1627575910"/>
      </c:bar3DChart>
      <c:catAx>
        <c:axId val="114576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575910"/>
      </c:catAx>
      <c:valAx>
        <c:axId val="1627575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7687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'02월'!$N$19:$N$26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'02월'!$M$19:$M$26</c:f>
            </c:strRef>
          </c:cat>
          <c:val>
            <c:numRef>
              <c:f>'02월'!$O$19:$O$26</c:f>
              <c:numCache/>
            </c:numRef>
          </c:val>
        </c:ser>
        <c:axId val="1482160316"/>
        <c:axId val="47022083"/>
      </c:bar3DChart>
      <c:catAx>
        <c:axId val="1482160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22083"/>
      </c:catAx>
      <c:valAx>
        <c:axId val="47022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16031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'03월'!$M$5:$M$15</c:f>
            </c:strRef>
          </c:cat>
          <c:val>
            <c:numRef>
              <c:f>'03월'!$N$5:$N$15</c:f>
              <c:numCache/>
            </c:numRef>
          </c:val>
        </c:ser>
        <c:ser>
          <c:idx val="1"/>
          <c:order val="1"/>
          <c:cat>
            <c:strRef>
              <c:f>'03월'!$M$5:$M$15</c:f>
            </c:strRef>
          </c:cat>
          <c:val>
            <c:numRef>
              <c:f>'03월'!$O$5:$O$15</c:f>
              <c:numCache/>
            </c:numRef>
          </c:val>
        </c:ser>
        <c:axId val="840470246"/>
        <c:axId val="1661274003"/>
      </c:bar3DChart>
      <c:catAx>
        <c:axId val="840470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274003"/>
      </c:catAx>
      <c:valAx>
        <c:axId val="1661274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47024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'03월'!$M$19:$M$26</c:f>
            </c:strRef>
          </c:cat>
          <c:val>
            <c:numRef>
              <c:f>'03월'!$N$19:$N$26</c:f>
              <c:numCache/>
            </c:numRef>
          </c:val>
        </c:ser>
        <c:ser>
          <c:idx val="1"/>
          <c:order val="1"/>
          <c:cat>
            <c:strRef>
              <c:f>'03월'!$M$19:$M$26</c:f>
            </c:strRef>
          </c:cat>
          <c:val>
            <c:numRef>
              <c:f>'03월'!$O$19:$O$26</c:f>
              <c:numCache/>
            </c:numRef>
          </c:val>
        </c:ser>
        <c:axId val="1226493647"/>
        <c:axId val="1230008248"/>
      </c:bar3DChart>
      <c:catAx>
        <c:axId val="122649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008248"/>
      </c:catAx>
      <c:valAx>
        <c:axId val="1230008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493647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'04월'!$M$5:$M$15</c:f>
            </c:strRef>
          </c:cat>
          <c:val>
            <c:numRef>
              <c:f>'04월'!$N$5:$N$15</c:f>
              <c:numCache/>
            </c:numRef>
          </c:val>
        </c:ser>
        <c:ser>
          <c:idx val="1"/>
          <c:order val="1"/>
          <c:cat>
            <c:strRef>
              <c:f>'04월'!$M$5:$M$15</c:f>
            </c:strRef>
          </c:cat>
          <c:val>
            <c:numRef>
              <c:f>'04월'!$O$5:$O$15</c:f>
              <c:numCache/>
            </c:numRef>
          </c:val>
        </c:ser>
        <c:axId val="396041760"/>
        <c:axId val="1777584648"/>
      </c:bar3DChart>
      <c:catAx>
        <c:axId val="3960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584648"/>
      </c:catAx>
      <c:valAx>
        <c:axId val="1777584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604176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'04월'!$M$19:$M$26</c:f>
            </c:strRef>
          </c:cat>
          <c:val>
            <c:numRef>
              <c:f>'04월'!$N$19:$N$26</c:f>
              <c:numCache/>
            </c:numRef>
          </c:val>
        </c:ser>
        <c:ser>
          <c:idx val="1"/>
          <c:order val="1"/>
          <c:cat>
            <c:strRef>
              <c:f>'04월'!$M$19:$M$26</c:f>
            </c:strRef>
          </c:cat>
          <c:val>
            <c:numRef>
              <c:f>'04월'!$O$19:$O$26</c:f>
              <c:numCache/>
            </c:numRef>
          </c:val>
        </c:ser>
        <c:axId val="1307538241"/>
        <c:axId val="1115715407"/>
      </c:bar3DChart>
      <c:catAx>
        <c:axId val="1307538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FF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FF"/>
                    </a:solidFill>
                    <a:latin typeface="+mn-lt"/>
                  </a:rPr>
                  <a:t>수입내역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715407"/>
      </c:catAx>
      <c:valAx>
        <c:axId val="1115715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53824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'05월'!$M$5:$M$15</c:f>
            </c:strRef>
          </c:cat>
          <c:val>
            <c:numRef>
              <c:f>'05월'!$N$5:$N$15</c:f>
              <c:numCache/>
            </c:numRef>
          </c:val>
        </c:ser>
        <c:ser>
          <c:idx val="1"/>
          <c:order val="1"/>
          <c:cat>
            <c:strRef>
              <c:f>'05월'!$M$5:$M$15</c:f>
            </c:strRef>
          </c:cat>
          <c:val>
            <c:numRef>
              <c:f>'05월'!$O$5:$O$15</c:f>
              <c:numCache/>
            </c:numRef>
          </c:val>
        </c:ser>
        <c:axId val="2142004532"/>
        <c:axId val="534764850"/>
      </c:bar3DChart>
      <c:catAx>
        <c:axId val="2142004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FF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FF0000"/>
                    </a:solidFill>
                    <a:latin typeface="+mn-lt"/>
                  </a:rPr>
                  <a:t>지출내역</a:t>
                </a:r>
              </a:p>
            </c:rich>
          </c:tx>
          <c:layout>
            <c:manualLayout>
              <c:xMode val="edge"/>
              <c:yMode val="edge"/>
              <c:x val="0.08340364583333332"/>
              <c:y val="0.8656960582153939"/>
            </c:manualLayout>
          </c:layout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764850"/>
      </c:catAx>
      <c:valAx>
        <c:axId val="534764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0045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266700</xdr:colOff>
      <xdr:row>3</xdr:row>
      <xdr:rowOff>0</xdr:rowOff>
    </xdr:from>
    <xdr:ext cx="5095875" cy="316230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266700</xdr:colOff>
      <xdr:row>16</xdr:row>
      <xdr:rowOff>0</xdr:rowOff>
    </xdr:from>
    <xdr:ext cx="5095875" cy="274320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238125</xdr:rowOff>
    </xdr:from>
    <xdr:ext cx="8220075" cy="274320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9" name="Chart 1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86050"/>
    <xdr:graphicFrame>
      <xdr:nvGraphicFramePr>
        <xdr:cNvPr id="20" name="Chart 2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36</xdr:row>
      <xdr:rowOff>238125</xdr:rowOff>
    </xdr:from>
    <xdr:ext cx="8010525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21" name="Chart 2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22" name="Chart 2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238125</xdr:rowOff>
    </xdr:from>
    <xdr:ext cx="8039100" cy="265747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23" name="Chart 2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24" name="Chart 2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238125</xdr:rowOff>
    </xdr:from>
    <xdr:ext cx="8010525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3" name="Chart 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33675"/>
    <xdr:graphicFrame>
      <xdr:nvGraphicFramePr>
        <xdr:cNvPr id="4" name="Chart 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238125</xdr:rowOff>
    </xdr:from>
    <xdr:ext cx="8010525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5" name="Chart 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6" name="Chart 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</xdr:colOff>
      <xdr:row>36</xdr:row>
      <xdr:rowOff>247650</xdr:rowOff>
    </xdr:from>
    <xdr:ext cx="7981950" cy="26384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7" name="Chart 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8" name="Chart 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8001000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9" name="Chart 9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695575"/>
    <xdr:graphicFrame>
      <xdr:nvGraphicFramePr>
        <xdr:cNvPr id="10" name="Chart 10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8020050" cy="265747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1" name="Chart 1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43200"/>
    <xdr:graphicFrame>
      <xdr:nvGraphicFramePr>
        <xdr:cNvPr id="12" name="Chart 1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7981950" cy="26384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3" name="Chart 13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33675"/>
    <xdr:graphicFrame>
      <xdr:nvGraphicFramePr>
        <xdr:cNvPr id="14" name="Chart 14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247650</xdr:rowOff>
    </xdr:from>
    <xdr:ext cx="8039100" cy="265747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5" name="Chart 15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16" name="Chart 16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8010525" cy="2647950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266700</xdr:colOff>
      <xdr:row>3</xdr:row>
      <xdr:rowOff>0</xdr:rowOff>
    </xdr:from>
    <xdr:ext cx="5095875" cy="3162300"/>
    <xdr:graphicFrame>
      <xdr:nvGraphicFramePr>
        <xdr:cNvPr id="17" name="Chart 17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266700</xdr:colOff>
      <xdr:row>16</xdr:row>
      <xdr:rowOff>0</xdr:rowOff>
    </xdr:from>
    <xdr:ext cx="5095875" cy="2714625"/>
    <xdr:graphicFrame>
      <xdr:nvGraphicFramePr>
        <xdr:cNvPr id="18" name="Chart 18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36</xdr:row>
      <xdr:rowOff>238125</xdr:rowOff>
    </xdr:from>
    <xdr:ext cx="7991475" cy="2638425"/>
    <xdr:pic>
      <xdr:nvPicPr>
        <xdr:cNvPr id="0" name="image1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6" width="15.71"/>
    <col customWidth="1" min="7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0</v>
      </c>
      <c r="C2" s="2"/>
      <c r="D2" s="2"/>
      <c r="E2" s="3"/>
      <c r="F2" s="4" t="s">
        <v>1</v>
      </c>
      <c r="G2" s="5">
        <f>SUM(G5:G33)</f>
        <v>175000</v>
      </c>
      <c r="H2" s="6" t="s">
        <v>2</v>
      </c>
      <c r="I2" s="7">
        <f>SUM(I5:I33)</f>
        <v>3000000</v>
      </c>
      <c r="J2" s="8" t="s">
        <v>3</v>
      </c>
      <c r="K2" s="9">
        <f>SUM(I2-G2)</f>
        <v>2825000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23">
        <v>45662.0</v>
      </c>
      <c r="C5" s="24" t="s">
        <v>15</v>
      </c>
      <c r="D5" s="25" t="s">
        <v>16</v>
      </c>
      <c r="E5" s="26" t="s">
        <v>17</v>
      </c>
      <c r="F5" s="27" t="s">
        <v>18</v>
      </c>
      <c r="G5" s="28">
        <v>50000.0</v>
      </c>
      <c r="H5" s="29"/>
      <c r="I5" s="30"/>
      <c r="J5" s="31"/>
      <c r="K5" s="32"/>
      <c r="M5" s="33" t="str">
        <f>'항목'!C3</f>
        <v>통신비</v>
      </c>
      <c r="N5" s="34">
        <f t="shared" ref="N5:N10" si="1">SUMIF($C$5:$C$33,M5,$G$5:$G$33)</f>
        <v>50000</v>
      </c>
      <c r="O5" s="35">
        <f t="shared" ref="O5:O15" si="2">IF((N5=0),"",SUM(N5/$N$15))</f>
        <v>0.2857142857</v>
      </c>
    </row>
    <row r="6" ht="19.5" customHeight="1">
      <c r="B6" s="23">
        <v>45667.0</v>
      </c>
      <c r="C6" s="24" t="s">
        <v>19</v>
      </c>
      <c r="D6" s="25" t="s">
        <v>20</v>
      </c>
      <c r="E6" s="26" t="s">
        <v>17</v>
      </c>
      <c r="F6" s="27"/>
      <c r="G6" s="28"/>
      <c r="H6" s="29" t="s">
        <v>18</v>
      </c>
      <c r="I6" s="30">
        <v>3000000.0</v>
      </c>
      <c r="J6" s="31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23">
        <v>45672.0</v>
      </c>
      <c r="C7" s="24" t="s">
        <v>21</v>
      </c>
      <c r="D7" s="25" t="s">
        <v>22</v>
      </c>
      <c r="E7" s="26" t="s">
        <v>17</v>
      </c>
      <c r="F7" s="27" t="s">
        <v>23</v>
      </c>
      <c r="G7" s="28">
        <v>70000.0</v>
      </c>
      <c r="H7" s="36"/>
      <c r="I7" s="37"/>
      <c r="J7" s="31"/>
      <c r="K7" s="32"/>
      <c r="M7" s="33" t="str">
        <f>'항목'!E3</f>
        <v>식비</v>
      </c>
      <c r="N7" s="34">
        <f t="shared" si="1"/>
        <v>70000</v>
      </c>
      <c r="O7" s="35">
        <f t="shared" si="2"/>
        <v>0.4</v>
      </c>
    </row>
    <row r="8" ht="19.5" customHeight="1">
      <c r="B8" s="23">
        <v>45677.0</v>
      </c>
      <c r="C8" s="24" t="s">
        <v>24</v>
      </c>
      <c r="D8" s="25" t="s">
        <v>25</v>
      </c>
      <c r="E8" s="26" t="s">
        <v>17</v>
      </c>
      <c r="F8" s="27" t="s">
        <v>26</v>
      </c>
      <c r="G8" s="28">
        <v>55000.0</v>
      </c>
      <c r="H8" s="29"/>
      <c r="I8" s="30"/>
      <c r="J8" s="31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26"/>
      <c r="F9" s="27"/>
      <c r="G9" s="28"/>
      <c r="H9" s="29"/>
      <c r="I9" s="30"/>
      <c r="J9" s="31"/>
      <c r="K9" s="32"/>
      <c r="M9" s="33" t="str">
        <f>'항목'!G3</f>
        <v>생활용품</v>
      </c>
      <c r="N9" s="34">
        <f t="shared" si="1"/>
        <v>55000</v>
      </c>
      <c r="O9" s="35">
        <f t="shared" si="2"/>
        <v>0.3142857143</v>
      </c>
      <c r="R9" s="38" t="s">
        <v>27</v>
      </c>
    </row>
    <row r="10" ht="19.5" customHeight="1">
      <c r="B10" s="23"/>
      <c r="C10" s="24"/>
      <c r="D10" s="25"/>
      <c r="E10" s="26"/>
      <c r="F10" s="27"/>
      <c r="G10" s="28"/>
      <c r="H10" s="29"/>
      <c r="I10" s="30"/>
      <c r="J10" s="31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26"/>
      <c r="F11" s="27"/>
      <c r="G11" s="28"/>
      <c r="H11" s="29"/>
      <c r="I11" s="30"/>
      <c r="J11" s="31"/>
      <c r="K11" s="32"/>
      <c r="M11" s="33" t="str">
        <f>'항목'!I3</f>
        <v>용돈</v>
      </c>
      <c r="N11" s="34">
        <f> SUMIF( $C$5:$C$33 , M11 , $G$5:$G$33 )</f>
        <v>0</v>
      </c>
      <c r="O11" s="35" t="str">
        <f t="shared" si="2"/>
        <v/>
      </c>
    </row>
    <row r="12" ht="19.5" customHeight="1">
      <c r="B12" s="23"/>
      <c r="C12" s="24"/>
      <c r="D12" s="25"/>
      <c r="E12" s="26"/>
      <c r="F12" s="27"/>
      <c r="G12" s="28"/>
      <c r="H12" s="29"/>
      <c r="I12" s="30"/>
      <c r="J12" s="31"/>
      <c r="K12" s="32"/>
      <c r="M12" s="33" t="str">
        <f>'항목'!J3</f>
        <v>경조교제비</v>
      </c>
      <c r="N12" s="34">
        <f t="shared" ref="N12:N14" si="3">SUMIF($C$5:$C$33,M12,$G$5:$G$33)</f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26"/>
      <c r="F13" s="27"/>
      <c r="G13" s="28"/>
      <c r="H13" s="29"/>
      <c r="I13" s="30"/>
      <c r="J13" s="31"/>
      <c r="K13" s="32"/>
      <c r="M13" s="33" t="str">
        <f>'항목'!K3</f>
        <v>문화생활비</v>
      </c>
      <c r="N13" s="34">
        <f t="shared" si="3"/>
        <v>0</v>
      </c>
      <c r="O13" s="35" t="str">
        <f t="shared" si="2"/>
        <v/>
      </c>
    </row>
    <row r="14" ht="19.5" customHeight="1">
      <c r="B14" s="23"/>
      <c r="C14" s="24"/>
      <c r="D14" s="25"/>
      <c r="E14" s="26"/>
      <c r="F14" s="27"/>
      <c r="G14" s="28"/>
      <c r="H14" s="29"/>
      <c r="I14" s="30"/>
      <c r="J14" s="31"/>
      <c r="K14" s="32"/>
      <c r="M14" s="39" t="str">
        <f>'항목'!L3</f>
        <v>예비비</v>
      </c>
      <c r="N14" s="40">
        <f t="shared" si="3"/>
        <v>0</v>
      </c>
      <c r="O14" s="41" t="str">
        <f t="shared" si="2"/>
        <v/>
      </c>
    </row>
    <row r="15" ht="19.5" customHeight="1">
      <c r="B15" s="23"/>
      <c r="C15" s="24"/>
      <c r="D15" s="25"/>
      <c r="E15" s="26"/>
      <c r="F15" s="27"/>
      <c r="G15" s="28"/>
      <c r="H15" s="29"/>
      <c r="I15" s="30"/>
      <c r="J15" s="31"/>
      <c r="K15" s="32"/>
      <c r="M15" s="42" t="s">
        <v>28</v>
      </c>
      <c r="N15" s="43">
        <f>SUM(N5:N14)</f>
        <v>175000</v>
      </c>
      <c r="O15" s="44">
        <f t="shared" si="2"/>
        <v>1</v>
      </c>
    </row>
    <row r="16" ht="19.5" customHeight="1">
      <c r="B16" s="45"/>
      <c r="C16" s="24"/>
      <c r="D16" s="46"/>
      <c r="E16" s="26"/>
      <c r="F16" s="47"/>
      <c r="G16" s="48"/>
      <c r="H16" s="36"/>
      <c r="I16" s="37"/>
      <c r="J16" s="31"/>
      <c r="K16" s="32"/>
    </row>
    <row r="17" ht="19.5" customHeight="1">
      <c r="B17" s="45"/>
      <c r="C17" s="24"/>
      <c r="D17" s="46"/>
      <c r="E17" s="26"/>
      <c r="F17" s="47"/>
      <c r="G17" s="48"/>
      <c r="H17" s="36"/>
      <c r="I17" s="37"/>
      <c r="J17" s="31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26"/>
      <c r="F18" s="47"/>
      <c r="G18" s="48"/>
      <c r="H18" s="36"/>
      <c r="I18" s="37"/>
      <c r="J18" s="31"/>
      <c r="K18" s="32"/>
      <c r="M18" s="51"/>
      <c r="N18" s="51"/>
      <c r="O18" s="51"/>
    </row>
    <row r="19" ht="19.5" customHeight="1">
      <c r="B19" s="45"/>
      <c r="C19" s="52"/>
      <c r="D19" s="46"/>
      <c r="E19" s="26"/>
      <c r="F19" s="47"/>
      <c r="G19" s="48"/>
      <c r="H19" s="36"/>
      <c r="I19" s="37"/>
      <c r="J19" s="31"/>
      <c r="K19" s="32"/>
      <c r="M19" s="53" t="str">
        <f>'항목'!B4</f>
        <v>월회비(현금)</v>
      </c>
      <c r="N19" s="54">
        <f>SUMIF('01월'!$D$5:$D$33,M19,'01월'!$I$5:$I$33)</f>
        <v>0</v>
      </c>
      <c r="O19" s="55" t="str">
        <f t="shared" ref="O19:O26" si="4">IF((N19=0),"",SUM(N19/$N$26))</f>
        <v/>
      </c>
    </row>
    <row r="20" ht="19.5" customHeight="1">
      <c r="B20" s="45"/>
      <c r="C20" s="52"/>
      <c r="D20" s="46"/>
      <c r="E20" s="26"/>
      <c r="F20" s="47"/>
      <c r="G20" s="48"/>
      <c r="H20" s="36"/>
      <c r="I20" s="37"/>
      <c r="J20" s="31"/>
      <c r="K20" s="32"/>
      <c r="M20" s="56" t="str">
        <f>'항목'!B5</f>
        <v>월회비(통장)</v>
      </c>
      <c r="N20" s="57">
        <f>SUMIF('01월'!$D$5:$D$33,M20,'01월'!$I$5:$I$33)</f>
        <v>0</v>
      </c>
      <c r="O20" s="58" t="str">
        <f t="shared" si="4"/>
        <v/>
      </c>
    </row>
    <row r="21" ht="19.5" customHeight="1">
      <c r="B21" s="45"/>
      <c r="C21" s="24"/>
      <c r="D21" s="46"/>
      <c r="E21" s="26"/>
      <c r="F21" s="47"/>
      <c r="G21" s="48"/>
      <c r="H21" s="36"/>
      <c r="I21" s="37"/>
      <c r="J21" s="31"/>
      <c r="K21" s="32"/>
      <c r="M21" s="33" t="str">
        <f>'항목'!B6</f>
        <v>가입비</v>
      </c>
      <c r="N21" s="34">
        <f>SUMIF('01월'!$D$5:$D$33,M21,'01월'!$I$5:$I$33)</f>
        <v>0</v>
      </c>
      <c r="O21" s="58" t="str">
        <f t="shared" si="4"/>
        <v/>
      </c>
    </row>
    <row r="22" ht="19.5" customHeight="1">
      <c r="B22" s="45"/>
      <c r="C22" s="52"/>
      <c r="D22" s="46"/>
      <c r="E22" s="26"/>
      <c r="F22" s="47"/>
      <c r="G22" s="48"/>
      <c r="H22" s="36"/>
      <c r="I22" s="37"/>
      <c r="J22" s="31"/>
      <c r="K22" s="32"/>
      <c r="M22" s="59" t="str">
        <f>'항목'!B7</f>
        <v>이월금</v>
      </c>
      <c r="N22" s="60">
        <f>SUMIF('01월'!$D$5:$D$33,M22,'01월'!$I$5:$I$33)</f>
        <v>3000000</v>
      </c>
      <c r="O22" s="58">
        <f t="shared" si="4"/>
        <v>1</v>
      </c>
    </row>
    <row r="23" ht="19.5" customHeight="1">
      <c r="B23" s="45"/>
      <c r="C23" s="52"/>
      <c r="D23" s="46"/>
      <c r="E23" s="26"/>
      <c r="F23" s="47"/>
      <c r="G23" s="48"/>
      <c r="H23" s="36"/>
      <c r="I23" s="37"/>
      <c r="J23" s="31"/>
      <c r="K23" s="32"/>
      <c r="M23" s="33" t="str">
        <f>'항목'!B8</f>
        <v>이자</v>
      </c>
      <c r="N23" s="34">
        <f>SUMIF('01월'!$D$5:$D$33,M23,'01월'!$I$5:$I$33)</f>
        <v>0</v>
      </c>
      <c r="O23" s="58" t="str">
        <f t="shared" si="4"/>
        <v/>
      </c>
    </row>
    <row r="24" ht="19.5" customHeight="1">
      <c r="B24" s="45"/>
      <c r="C24" s="52"/>
      <c r="D24" s="46"/>
      <c r="E24" s="26"/>
      <c r="F24" s="47"/>
      <c r="G24" s="48"/>
      <c r="H24" s="36"/>
      <c r="I24" s="37"/>
      <c r="J24" s="31"/>
      <c r="K24" s="32"/>
      <c r="M24" s="33" t="str">
        <f>'항목'!B9</f>
        <v>찬조금</v>
      </c>
      <c r="N24" s="34">
        <f>SUMIF('01월'!$D$5:$D$33,M24,'01월'!$I$5:$I$33)</f>
        <v>0</v>
      </c>
      <c r="O24" s="58" t="str">
        <f t="shared" si="4"/>
        <v/>
      </c>
    </row>
    <row r="25" ht="19.5" customHeight="1">
      <c r="B25" s="45"/>
      <c r="C25" s="52"/>
      <c r="D25" s="46"/>
      <c r="E25" s="26"/>
      <c r="F25" s="47"/>
      <c r="G25" s="48"/>
      <c r="H25" s="36"/>
      <c r="I25" s="37"/>
      <c r="J25" s="31"/>
      <c r="K25" s="32"/>
      <c r="M25" s="39" t="str">
        <f>'항목'!B10</f>
        <v>기타수입</v>
      </c>
      <c r="N25" s="40">
        <f>SUMIF('01월'!$D$5:$D$33,M25,'01월'!$I$5:$I$33)</f>
        <v>0</v>
      </c>
      <c r="O25" s="61" t="str">
        <f t="shared" si="4"/>
        <v/>
      </c>
    </row>
    <row r="26" ht="19.5" customHeight="1">
      <c r="B26" s="45"/>
      <c r="C26" s="52"/>
      <c r="D26" s="46"/>
      <c r="E26" s="26"/>
      <c r="F26" s="47"/>
      <c r="G26" s="48"/>
      <c r="H26" s="36"/>
      <c r="I26" s="37"/>
      <c r="J26" s="31"/>
      <c r="K26" s="32"/>
      <c r="M26" s="42" t="s">
        <v>30</v>
      </c>
      <c r="N26" s="43">
        <f>SUM(N19:N25)</f>
        <v>3000000</v>
      </c>
      <c r="O26" s="44">
        <f t="shared" si="4"/>
        <v>1</v>
      </c>
    </row>
    <row r="27" ht="19.5" customHeight="1">
      <c r="B27" s="45"/>
      <c r="C27" s="52"/>
      <c r="D27" s="46"/>
      <c r="E27" s="26"/>
      <c r="F27" s="47"/>
      <c r="G27" s="48"/>
      <c r="H27" s="36"/>
      <c r="I27" s="37"/>
      <c r="J27" s="31"/>
      <c r="K27" s="32"/>
    </row>
    <row r="28" ht="19.5" customHeight="1">
      <c r="B28" s="45"/>
      <c r="C28" s="52"/>
      <c r="D28" s="46"/>
      <c r="E28" s="26"/>
      <c r="F28" s="47"/>
      <c r="G28" s="48"/>
      <c r="H28" s="36"/>
      <c r="I28" s="37"/>
      <c r="J28" s="31"/>
      <c r="K28" s="32"/>
    </row>
    <row r="29" ht="19.5" customHeight="1">
      <c r="B29" s="45"/>
      <c r="C29" s="52"/>
      <c r="D29" s="46"/>
      <c r="E29" s="26"/>
      <c r="F29" s="47"/>
      <c r="G29" s="48"/>
      <c r="H29" s="36"/>
      <c r="I29" s="37"/>
      <c r="J29" s="31"/>
      <c r="K29" s="32"/>
    </row>
    <row r="30" ht="19.5" customHeight="1">
      <c r="B30" s="45"/>
      <c r="C30" s="52"/>
      <c r="D30" s="46"/>
      <c r="E30" s="26"/>
      <c r="F30" s="47"/>
      <c r="G30" s="48"/>
      <c r="H30" s="36"/>
      <c r="I30" s="37"/>
      <c r="J30" s="31"/>
      <c r="K30" s="32"/>
    </row>
    <row r="31" ht="19.5" customHeight="1">
      <c r="B31" s="45"/>
      <c r="C31" s="52"/>
      <c r="D31" s="46"/>
      <c r="E31" s="26"/>
      <c r="F31" s="47"/>
      <c r="G31" s="48"/>
      <c r="H31" s="36"/>
      <c r="I31" s="37"/>
      <c r="J31" s="31"/>
      <c r="K31" s="32"/>
    </row>
    <row r="32" ht="19.5" customHeight="1">
      <c r="B32" s="45"/>
      <c r="C32" s="52"/>
      <c r="D32" s="46"/>
      <c r="E32" s="26"/>
      <c r="F32" s="47"/>
      <c r="G32" s="48"/>
      <c r="H32" s="36"/>
      <c r="I32" s="37"/>
      <c r="J32" s="31"/>
      <c r="K32" s="32"/>
    </row>
    <row r="33" ht="19.5" customHeight="1">
      <c r="B33" s="62"/>
      <c r="C33" s="63"/>
      <c r="D33" s="64"/>
      <c r="E33" s="26"/>
      <c r="F33" s="65"/>
      <c r="G33" s="66"/>
      <c r="H33" s="67"/>
      <c r="I33" s="68"/>
      <c r="J33" s="31"/>
      <c r="K33" s="32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43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'09월'!K2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SUMIF('10월'!$D$5:$D$33,M19,'10월'!$I$5:$I$33)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SUMIF('10월'!$D$5:$D$33,M20,'10월'!$I$5:$I$33)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SUMIF('10월'!$D$5:$D$33,M21,'10월'!$I$5:$I$33)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SUMIF('10월'!$D$5:$D$33,M22,'10월'!$I$5:$I$33)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SUMIF('10월'!$D$5:$D$33,M23,'10월'!$I$5:$I$33)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SUMIF('10월'!$D$5:$D$33,M24,'10월'!$I$5:$I$33)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SUMIF('10월'!$D$5:$D$33,M25,'10월'!$I$5:$I$33)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44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'10월'!K2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SUMIF('11월'!$D$5:$D$33,M19,'11월'!$I$5:$I$33)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SUMIF('11월'!$D$5:$D$33,M20,'11월'!$I$5:$I$33)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SUMIF('11월'!$D$5:$D$33,M21,'11월'!$I$5:$I$33)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SUMIF('11월'!$D$5:$D$33,M22,'11월'!$I$5:$I$33)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SUMIF('11월'!$D$5:$D$33,M23,'11월'!$I$5:$I$33)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SUMIF('11월'!$D$5:$D$33,M24,'11월'!$I$5:$I$33)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SUMIF('11월'!$D$5:$D$33,M25,'11월'!$I$5:$I$33)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45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'11월'!K2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23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23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SUMIF('12월'!$D$5:$D$33,M19,'12월'!$I$5:$I$33)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SUMIF('12월'!$D$5:$D$33,M20,'12월'!$I$5:$I$33)</f>
        <v>0</v>
      </c>
      <c r="O20" s="35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SUMIF('12월'!$D$5:$D$33,M21,'12월'!$I$5:$I$33)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SUMIF('12월'!$D$5:$D$33,M22,'12월'!$I$5:$I$33)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SUMIF('12월'!$D$5:$D$33,M23,'12월'!$I$5:$I$33)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SUMIF('12월'!$D$5:$D$33,M24,'12월'!$I$5:$I$33)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SUMIF('12월'!$D$5:$D$33,M25,'12월'!$I$5:$I$33)</f>
        <v>0</v>
      </c>
      <c r="O25" s="61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5.86"/>
    <col customWidth="1" min="3" max="3" width="10.57"/>
    <col customWidth="1" min="4" max="4" width="17.86"/>
    <col customWidth="1" min="5" max="12" width="10.57"/>
    <col customWidth="1" min="13" max="14" width="12.86"/>
  </cols>
  <sheetData>
    <row r="1" ht="9.0" customHeight="1"/>
    <row r="2" ht="36.75" customHeight="1">
      <c r="B2" s="75" t="s">
        <v>46</v>
      </c>
      <c r="C2" s="76"/>
      <c r="D2" s="76"/>
      <c r="E2" s="76"/>
      <c r="F2" s="77" t="s">
        <v>47</v>
      </c>
      <c r="G2" s="77" t="s">
        <v>48</v>
      </c>
      <c r="H2" s="76"/>
      <c r="I2" s="76"/>
      <c r="J2" s="76"/>
      <c r="K2" s="76"/>
      <c r="L2" s="78"/>
    </row>
    <row r="3" ht="39.0" customHeight="1">
      <c r="B3" s="79" t="s">
        <v>19</v>
      </c>
      <c r="C3" s="80" t="s">
        <v>15</v>
      </c>
      <c r="D3" s="81" t="s">
        <v>49</v>
      </c>
      <c r="E3" s="80" t="s">
        <v>21</v>
      </c>
      <c r="F3" s="80" t="s">
        <v>50</v>
      </c>
      <c r="G3" s="80" t="s">
        <v>24</v>
      </c>
      <c r="H3" s="80" t="s">
        <v>51</v>
      </c>
      <c r="I3" s="80" t="s">
        <v>52</v>
      </c>
      <c r="J3" s="80" t="s">
        <v>33</v>
      </c>
      <c r="K3" s="80" t="s">
        <v>53</v>
      </c>
      <c r="L3" s="82" t="s">
        <v>54</v>
      </c>
      <c r="M3" s="83" t="s">
        <v>10</v>
      </c>
      <c r="N3" s="82" t="s">
        <v>8</v>
      </c>
    </row>
    <row r="4" ht="21.75" customHeight="1">
      <c r="B4" s="84" t="s">
        <v>55</v>
      </c>
      <c r="C4" s="85" t="s">
        <v>16</v>
      </c>
      <c r="D4" s="86" t="s">
        <v>56</v>
      </c>
      <c r="E4" s="87" t="s">
        <v>57</v>
      </c>
      <c r="F4" s="85" t="s">
        <v>58</v>
      </c>
      <c r="G4" s="85" t="s">
        <v>59</v>
      </c>
      <c r="H4" s="85" t="s">
        <v>60</v>
      </c>
      <c r="I4" s="85" t="s">
        <v>61</v>
      </c>
      <c r="J4" s="85" t="s">
        <v>34</v>
      </c>
      <c r="K4" s="85" t="s">
        <v>62</v>
      </c>
      <c r="L4" s="88" t="s">
        <v>63</v>
      </c>
      <c r="M4" s="89" t="s">
        <v>26</v>
      </c>
      <c r="N4" s="89" t="s">
        <v>26</v>
      </c>
    </row>
    <row r="5" ht="21.75" customHeight="1">
      <c r="B5" s="84" t="s">
        <v>32</v>
      </c>
      <c r="C5" s="90" t="s">
        <v>64</v>
      </c>
      <c r="D5" s="90" t="s">
        <v>65</v>
      </c>
      <c r="E5" s="90" t="s">
        <v>22</v>
      </c>
      <c r="F5" s="90" t="s">
        <v>66</v>
      </c>
      <c r="G5" s="90" t="s">
        <v>67</v>
      </c>
      <c r="H5" s="90" t="s">
        <v>68</v>
      </c>
      <c r="I5" s="90" t="s">
        <v>61</v>
      </c>
      <c r="J5" s="90" t="s">
        <v>69</v>
      </c>
      <c r="K5" s="87" t="s">
        <v>70</v>
      </c>
      <c r="L5" s="91" t="s">
        <v>71</v>
      </c>
      <c r="M5" s="89" t="s">
        <v>18</v>
      </c>
      <c r="N5" s="89" t="s">
        <v>18</v>
      </c>
    </row>
    <row r="6" ht="21.75" customHeight="1">
      <c r="B6" s="92" t="s">
        <v>72</v>
      </c>
      <c r="C6" s="90" t="s">
        <v>73</v>
      </c>
      <c r="D6" s="90" t="s">
        <v>74</v>
      </c>
      <c r="E6" s="85" t="s">
        <v>75</v>
      </c>
      <c r="F6" s="90" t="s">
        <v>76</v>
      </c>
      <c r="G6" s="90" t="s">
        <v>77</v>
      </c>
      <c r="H6" s="90"/>
      <c r="I6" s="90"/>
      <c r="J6" s="90" t="s">
        <v>78</v>
      </c>
      <c r="K6" s="90" t="s">
        <v>79</v>
      </c>
      <c r="L6" s="93"/>
      <c r="M6" s="94"/>
      <c r="N6" s="94" t="s">
        <v>23</v>
      </c>
    </row>
    <row r="7" ht="21.75" customHeight="1">
      <c r="B7" s="95" t="s">
        <v>20</v>
      </c>
      <c r="C7" s="90"/>
      <c r="D7" s="90" t="s">
        <v>80</v>
      </c>
      <c r="E7" s="87" t="s">
        <v>81</v>
      </c>
      <c r="F7" s="90" t="s">
        <v>25</v>
      </c>
      <c r="G7" s="90" t="s">
        <v>35</v>
      </c>
      <c r="H7" s="90"/>
      <c r="I7" s="90"/>
      <c r="J7" s="90" t="s">
        <v>82</v>
      </c>
      <c r="K7" s="87" t="s">
        <v>83</v>
      </c>
      <c r="L7" s="93"/>
      <c r="M7" s="96"/>
      <c r="N7" s="94" t="s">
        <v>84</v>
      </c>
    </row>
    <row r="8" ht="21.75" customHeight="1">
      <c r="B8" s="92" t="s">
        <v>85</v>
      </c>
      <c r="C8" s="90"/>
      <c r="D8" s="97" t="s">
        <v>86</v>
      </c>
      <c r="E8" s="90"/>
      <c r="F8" s="90"/>
      <c r="G8" s="90" t="s">
        <v>87</v>
      </c>
      <c r="H8" s="90"/>
      <c r="I8" s="90"/>
      <c r="J8" s="90"/>
      <c r="K8" s="87" t="s">
        <v>88</v>
      </c>
      <c r="L8" s="93"/>
    </row>
    <row r="9" ht="21.75" customHeight="1">
      <c r="B9" s="92" t="s">
        <v>89</v>
      </c>
      <c r="C9" s="98"/>
      <c r="D9" s="90"/>
      <c r="E9" s="99"/>
      <c r="F9" s="90"/>
      <c r="G9" s="90"/>
      <c r="H9" s="87"/>
      <c r="I9" s="90"/>
      <c r="J9" s="90"/>
      <c r="K9" s="90"/>
      <c r="L9" s="93"/>
    </row>
    <row r="10" ht="21.75" customHeight="1">
      <c r="B10" s="92" t="s">
        <v>90</v>
      </c>
      <c r="C10" s="90"/>
      <c r="D10" s="100"/>
      <c r="E10" s="90"/>
      <c r="F10" s="90"/>
      <c r="G10" s="90"/>
      <c r="H10" s="90"/>
      <c r="I10" s="90"/>
      <c r="J10" s="90"/>
      <c r="K10" s="90"/>
      <c r="L10" s="93"/>
    </row>
    <row r="11" ht="21.75" customHeight="1">
      <c r="B11" s="96"/>
      <c r="C11" s="101"/>
      <c r="D11" s="101"/>
      <c r="E11" s="101"/>
      <c r="F11" s="101"/>
      <c r="G11" s="101"/>
      <c r="H11" s="101"/>
      <c r="I11" s="101"/>
      <c r="J11" s="101"/>
      <c r="K11" s="101"/>
      <c r="L11" s="102"/>
    </row>
    <row r="12" ht="21.75" customHeight="1"/>
    <row r="13" ht="21.75" customHeight="1"/>
    <row r="14" ht="21.75" customHeight="1"/>
    <row r="15" ht="21.75" customHeight="1"/>
    <row r="16" ht="21.75" customHeight="1"/>
    <row r="17" ht="21.75" customHeight="1"/>
    <row r="18" ht="21.75" customHeight="1"/>
    <row r="19" ht="21.75" customHeight="1"/>
    <row r="20" ht="21.7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31</v>
      </c>
      <c r="C2" s="2"/>
      <c r="D2" s="2"/>
      <c r="E2" s="3"/>
      <c r="F2" s="4" t="s">
        <v>1</v>
      </c>
      <c r="G2" s="5">
        <f>SUM(G5:G33)</f>
        <v>157777</v>
      </c>
      <c r="H2" s="6" t="s">
        <v>2</v>
      </c>
      <c r="I2" s="7">
        <f>SUM(I5:I33)</f>
        <v>250000</v>
      </c>
      <c r="J2" s="8" t="s">
        <v>3</v>
      </c>
      <c r="K2" s="9">
        <f>'01월'!K2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23">
        <v>45693.0</v>
      </c>
      <c r="C5" s="24" t="s">
        <v>19</v>
      </c>
      <c r="D5" s="25" t="s">
        <v>32</v>
      </c>
      <c r="E5" s="69" t="s">
        <v>17</v>
      </c>
      <c r="F5" s="27"/>
      <c r="G5" s="28"/>
      <c r="H5" s="29" t="s">
        <v>18</v>
      </c>
      <c r="I5" s="30">
        <v>250000.0</v>
      </c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23">
        <v>45693.0</v>
      </c>
      <c r="C6" s="24" t="s">
        <v>33</v>
      </c>
      <c r="D6" s="25" t="s">
        <v>34</v>
      </c>
      <c r="E6" s="69" t="s">
        <v>17</v>
      </c>
      <c r="F6" s="27" t="s">
        <v>26</v>
      </c>
      <c r="G6" s="28">
        <v>150000.0</v>
      </c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23">
        <v>45694.0</v>
      </c>
      <c r="C7" s="24" t="s">
        <v>24</v>
      </c>
      <c r="D7" s="25" t="s">
        <v>35</v>
      </c>
      <c r="E7" s="69" t="s">
        <v>17</v>
      </c>
      <c r="F7" s="27" t="s">
        <v>23</v>
      </c>
      <c r="G7" s="28">
        <v>7777.0</v>
      </c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7777</v>
      </c>
      <c r="O9" s="35">
        <f t="shared" si="2"/>
        <v>0.04929108805</v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150000</v>
      </c>
      <c r="O12" s="35">
        <f t="shared" si="2"/>
        <v>0.9507089119</v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157777</v>
      </c>
      <c r="O15" s="44">
        <f t="shared" si="2"/>
        <v>1</v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SUMIF('02월'!$D$5:$D$33,M19,'02월'!$I$5:$I$33)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SUMIF('02월'!$D$5:$D$33,M20,'02월'!$I$5:$I$33)</f>
        <v>250000</v>
      </c>
      <c r="O20" s="58">
        <f t="shared" si="3"/>
        <v>1</v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SUMIF('02월'!$D$5:$D$33,M21,'02월'!$I$5:$I$33)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SUMIF('02월'!$D$5:$D$33,M22,'02월'!$I$5:$I$33)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SUMIF('02월'!$D$5:$D$33,M23,'02월'!$I$5:$I$33)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SUMIF('02월'!$D$5:$D$33,M24,'02월'!$I$5:$I$33)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SUMIF('02월'!$D$5:$D$33,M25,'02월'!$I$5:$I$33)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250000</v>
      </c>
      <c r="O26" s="44">
        <f t="shared" si="3"/>
        <v>1</v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36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'02월'!K2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SUMIF('03월'!$D$5:$D$33,M19,'03월'!$I$5:$I$33)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SUMIF('03월'!$D$5:$D$33,M20,'03월'!$I$5:$I$33)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SUMIF('03월'!$D$5:$D$33,M21,'03월'!$I$5:$I$33)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SUMIF('03월'!$D$5:$D$33,M22,'03월'!$I$5:$I$33)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SUMIF('03월'!$D$5:$D$33,M23,'03월'!$I$5:$I$33)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SUMIF('03월'!$D$5:$D$33,M24,'03월'!$I$5:$I$33)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SUMIF('03월'!$D$5:$D$33,M25,'03월'!$I$5:$I$33)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37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'03월'!K2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SUMIF('04월'!$D$5:$D$33,M19,'04월'!$I$5:$I$33)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SUMIF('04월'!$D$5:$D$33,M20,'04월'!$I$5:$I$33)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SUMIF('04월'!$D$5:$D$33,M21,'04월'!$I$5:$I$33)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SUMIF('04월'!$D$5:$D$33,M22,'04월'!$I$5:$I$33)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SUMIF('04월'!$D$5:$D$33,M23,'04월'!$I$5:$I$33)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SUMIF('04월'!$D$5:$D$33,M24,'04월'!$I$5:$I$33)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SUMIF('04월'!$D$5:$D$33,M25,'04월'!$I$5:$I$33)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38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'04월'!K2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SUMIF('05월'!$D$5:$D$33,M19,'05월'!$I$5:$I$33)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SUMIF('05월'!$D$5:$D$33,M20,'05월'!$I$5:$I$33)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SUMIF('05월'!$D$5:$D$33,M21,'05월'!$I$5:$I$33)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SUMIF('05월'!$D$5:$D$33,M22,'05월'!$I$5:$I$33)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SUMIF('05월'!$D$5:$D$33,M23,'05월'!$I$5:$I$33)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SUMIF('05월'!$D$5:$D$33,M24,'05월'!$I$5:$I$33)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SUMIF('05월'!$D$5:$D$33,M25,'05월'!$I$5:$I$33)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39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'05월'!K2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SUMIF('06월'!$D$5:$D$33,M19,'06월'!$I$5:$I$33)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SUMIF('06월'!$D$5:$D$33,M20,'06월'!$I$5:$I$33)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SUMIF('06월'!$D$5:$D$33,M21,'06월'!$I$5:$I$33)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SUMIF('06월'!$D$5:$D$33,M22,'06월'!$I$5:$I$33)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SUMIF('06월'!$D$5:$D$33,M23,'06월'!$I$5:$I$33)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SUMIF('06월'!$D$5:$D$33,M24,'06월'!$I$5:$I$33)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SUMIF('06월'!$D$5:$D$33,M25,'06월'!$I$5:$I$33)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40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'06월'!K2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SUMIF('07월'!$D$5:$D$33,M19,'07월'!$I$5:$I$33)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SUMIF('07월'!$D$5:$D$33,M20,'07월'!$I$5:$I$33)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SUMIF('07월'!$D$5:$D$33,M21,'07월'!$I$5:$I$33)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SUMIF('07월'!$D$5:$D$33,M22,'07월'!$I$5:$I$33)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SUMIF('07월'!$D$5:$D$33,M23,'07월'!$I$5:$I$33)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SUMIF('07월'!$D$5:$D$33,M24,'07월'!$I$5:$I$33)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SUMIF('07월'!$D$5:$D$33,M25,'07월'!$I$5:$I$33)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41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'07월'!K2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SUMIF('08월'!$D$5:$D$33,M19,'08월'!$I$5:$I$33)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SUMIF('08월'!$D$5:$D$33,M20,'08월'!$I$5:$I$33)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SUMIF('08월'!$D$5:$D$33,M21,'08월'!$I$5:$I$33)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SUMIF('08월'!$D$5:$D$33,M22,'08월'!$I$5:$I$33)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SUMIF('08월'!$D$5:$D$33,M23,'08월'!$I$5:$I$33)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SUMIF('08월'!$D$5:$D$33,M24,'08월'!$I$5:$I$33)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SUMIF('08월'!$D$5:$D$33,M25,'08월'!$I$5:$I$33)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.57"/>
    <col customWidth="1" min="2" max="2" width="11.0"/>
    <col customWidth="1" min="3" max="3" width="19.43"/>
    <col customWidth="1" min="4" max="4" width="14.43"/>
    <col customWidth="1" min="5" max="5" width="34.57"/>
    <col customWidth="1" min="6" max="7" width="12.57"/>
    <col customWidth="1" min="8" max="8" width="15.71"/>
    <col customWidth="1" min="9" max="11" width="12.57"/>
    <col customWidth="1" min="12" max="12" width="3.43"/>
    <col customWidth="1" min="13" max="13" width="17.57"/>
    <col customWidth="1" min="14" max="14" width="15.71"/>
    <col customWidth="1" min="15" max="15" width="10.57"/>
    <col customWidth="1" min="16" max="27" width="9.0"/>
  </cols>
  <sheetData>
    <row r="1" ht="9.0" customHeight="1"/>
    <row r="2" ht="43.5" customHeight="1">
      <c r="B2" s="1" t="s">
        <v>42</v>
      </c>
      <c r="C2" s="2"/>
      <c r="D2" s="2"/>
      <c r="E2" s="3"/>
      <c r="F2" s="4" t="s">
        <v>1</v>
      </c>
      <c r="G2" s="5">
        <f>SUM(G5:G33)</f>
        <v>0</v>
      </c>
      <c r="H2" s="6" t="s">
        <v>2</v>
      </c>
      <c r="I2" s="7">
        <f>SUM(I5:I33)</f>
        <v>0</v>
      </c>
      <c r="J2" s="8" t="s">
        <v>3</v>
      </c>
      <c r="K2" s="9">
        <f>'08월'!K2 + (I2 - G2)</f>
        <v>2917223</v>
      </c>
    </row>
    <row r="3" ht="4.5" customHeight="1">
      <c r="B3" s="10"/>
      <c r="C3" s="10"/>
      <c r="D3" s="10"/>
      <c r="E3" s="10"/>
      <c r="F3" s="11"/>
      <c r="G3" s="12"/>
      <c r="H3" s="11"/>
      <c r="I3" s="12"/>
      <c r="J3" s="13"/>
      <c r="K3" s="14"/>
    </row>
    <row r="4" ht="34.5" customHeight="1">
      <c r="B4" s="15" t="s">
        <v>4</v>
      </c>
      <c r="C4" s="16" t="s">
        <v>5</v>
      </c>
      <c r="D4" s="17" t="s">
        <v>6</v>
      </c>
      <c r="E4" s="18" t="s">
        <v>7</v>
      </c>
      <c r="F4" s="19" t="s">
        <v>8</v>
      </c>
      <c r="G4" s="18" t="s">
        <v>9</v>
      </c>
      <c r="H4" s="19" t="s">
        <v>10</v>
      </c>
      <c r="I4" s="18" t="s">
        <v>9</v>
      </c>
      <c r="J4" s="20" t="s">
        <v>11</v>
      </c>
      <c r="K4" s="3"/>
      <c r="M4" s="21" t="s">
        <v>12</v>
      </c>
      <c r="N4" s="22" t="s">
        <v>13</v>
      </c>
      <c r="O4" s="22" t="s">
        <v>14</v>
      </c>
    </row>
    <row r="5" ht="19.5" customHeight="1">
      <c r="B5" s="45"/>
      <c r="C5" s="24"/>
      <c r="D5" s="25"/>
      <c r="E5" s="69"/>
      <c r="F5" s="27"/>
      <c r="G5" s="28"/>
      <c r="H5" s="29"/>
      <c r="I5" s="30"/>
      <c r="J5" s="70"/>
      <c r="K5" s="32"/>
      <c r="M5" s="33" t="str">
        <f>'항목'!C3</f>
        <v>통신비</v>
      </c>
      <c r="N5" s="34">
        <f t="shared" ref="N5:N14" si="1">SUMIF($C$5:$C$33,M5,$G$5:$G$33)</f>
        <v>0</v>
      </c>
      <c r="O5" s="35" t="str">
        <f t="shared" ref="O5:O15" si="2">IF((N5=0),"",SUM(N5/$N$15))</f>
        <v/>
      </c>
    </row>
    <row r="6" ht="19.5" customHeight="1">
      <c r="B6" s="45"/>
      <c r="C6" s="24"/>
      <c r="D6" s="25"/>
      <c r="E6" s="69"/>
      <c r="F6" s="27"/>
      <c r="G6" s="28"/>
      <c r="H6" s="36"/>
      <c r="I6" s="30"/>
      <c r="J6" s="70"/>
      <c r="K6" s="32"/>
      <c r="M6" s="33" t="str">
        <f>'항목'!D3</f>
        <v>차량교통비</v>
      </c>
      <c r="N6" s="34">
        <f t="shared" si="1"/>
        <v>0</v>
      </c>
      <c r="O6" s="35" t="str">
        <f t="shared" si="2"/>
        <v/>
      </c>
    </row>
    <row r="7" ht="19.5" customHeight="1">
      <c r="B7" s="45"/>
      <c r="C7" s="24"/>
      <c r="D7" s="25"/>
      <c r="E7" s="69"/>
      <c r="F7" s="27"/>
      <c r="G7" s="28"/>
      <c r="H7" s="36"/>
      <c r="I7" s="37"/>
      <c r="J7" s="70"/>
      <c r="K7" s="32"/>
      <c r="M7" s="33" t="str">
        <f>'항목'!E3</f>
        <v>식비</v>
      </c>
      <c r="N7" s="34">
        <f t="shared" si="1"/>
        <v>0</v>
      </c>
      <c r="O7" s="35" t="str">
        <f t="shared" si="2"/>
        <v/>
      </c>
    </row>
    <row r="8" ht="19.5" customHeight="1">
      <c r="B8" s="45"/>
      <c r="C8" s="24"/>
      <c r="D8" s="25"/>
      <c r="E8" s="69"/>
      <c r="F8" s="27"/>
      <c r="G8" s="28"/>
      <c r="H8" s="29"/>
      <c r="I8" s="30"/>
      <c r="J8" s="70"/>
      <c r="K8" s="32"/>
      <c r="M8" s="33" t="str">
        <f>'항목'!F3</f>
        <v>의류잡화</v>
      </c>
      <c r="N8" s="34">
        <f t="shared" si="1"/>
        <v>0</v>
      </c>
      <c r="O8" s="35" t="str">
        <f t="shared" si="2"/>
        <v/>
      </c>
    </row>
    <row r="9" ht="19.5" customHeight="1">
      <c r="B9" s="23"/>
      <c r="C9" s="24"/>
      <c r="D9" s="25"/>
      <c r="E9" s="69"/>
      <c r="F9" s="27"/>
      <c r="G9" s="28"/>
      <c r="H9" s="29"/>
      <c r="I9" s="30"/>
      <c r="J9" s="70"/>
      <c r="K9" s="32"/>
      <c r="M9" s="33" t="str">
        <f>'항목'!G3</f>
        <v>생활용품</v>
      </c>
      <c r="N9" s="34">
        <f t="shared" si="1"/>
        <v>0</v>
      </c>
      <c r="O9" s="35" t="str">
        <f t="shared" si="2"/>
        <v/>
      </c>
      <c r="R9" s="38" t="s">
        <v>27</v>
      </c>
    </row>
    <row r="10" ht="19.5" customHeight="1">
      <c r="B10" s="23"/>
      <c r="C10" s="24"/>
      <c r="D10" s="25"/>
      <c r="E10" s="69"/>
      <c r="F10" s="27"/>
      <c r="G10" s="28"/>
      <c r="H10" s="29"/>
      <c r="I10" s="30"/>
      <c r="J10" s="70"/>
      <c r="K10" s="32"/>
      <c r="M10" s="33" t="str">
        <f>'항목'!H3</f>
        <v>의료비</v>
      </c>
      <c r="N10" s="34">
        <f t="shared" si="1"/>
        <v>0</v>
      </c>
      <c r="O10" s="35" t="str">
        <f t="shared" si="2"/>
        <v/>
      </c>
    </row>
    <row r="11" ht="19.5" customHeight="1">
      <c r="B11" s="23"/>
      <c r="C11" s="24"/>
      <c r="D11" s="25"/>
      <c r="E11" s="69"/>
      <c r="F11" s="27"/>
      <c r="G11" s="28"/>
      <c r="H11" s="29"/>
      <c r="I11" s="30"/>
      <c r="J11" s="70"/>
      <c r="K11" s="32"/>
      <c r="M11" s="33" t="str">
        <f>'항목'!I3</f>
        <v>용돈</v>
      </c>
      <c r="N11" s="34">
        <f t="shared" si="1"/>
        <v>0</v>
      </c>
      <c r="O11" s="35" t="str">
        <f t="shared" si="2"/>
        <v/>
      </c>
    </row>
    <row r="12" ht="19.5" customHeight="1">
      <c r="B12" s="23"/>
      <c r="C12" s="24"/>
      <c r="D12" s="25"/>
      <c r="E12" s="69"/>
      <c r="F12" s="27"/>
      <c r="G12" s="28"/>
      <c r="H12" s="29"/>
      <c r="I12" s="30"/>
      <c r="J12" s="70"/>
      <c r="K12" s="32"/>
      <c r="M12" s="33" t="str">
        <f>'항목'!J3</f>
        <v>경조교제비</v>
      </c>
      <c r="N12" s="34">
        <f t="shared" si="1"/>
        <v>0</v>
      </c>
      <c r="O12" s="35" t="str">
        <f t="shared" si="2"/>
        <v/>
      </c>
      <c r="S12" s="38" t="s">
        <v>27</v>
      </c>
    </row>
    <row r="13" ht="19.5" customHeight="1">
      <c r="B13" s="23"/>
      <c r="C13" s="24"/>
      <c r="D13" s="25"/>
      <c r="E13" s="69"/>
      <c r="F13" s="27"/>
      <c r="G13" s="28"/>
      <c r="H13" s="29"/>
      <c r="I13" s="30"/>
      <c r="J13" s="70"/>
      <c r="K13" s="32"/>
      <c r="M13" s="33" t="str">
        <f>'항목'!K3</f>
        <v>문화생활비</v>
      </c>
      <c r="N13" s="34">
        <f t="shared" si="1"/>
        <v>0</v>
      </c>
      <c r="O13" s="35" t="str">
        <f t="shared" si="2"/>
        <v/>
      </c>
    </row>
    <row r="14" ht="19.5" customHeight="1">
      <c r="B14" s="23"/>
      <c r="C14" s="24"/>
      <c r="D14" s="25"/>
      <c r="E14" s="69"/>
      <c r="F14" s="27"/>
      <c r="G14" s="28"/>
      <c r="H14" s="29"/>
      <c r="I14" s="30"/>
      <c r="J14" s="70"/>
      <c r="K14" s="32"/>
      <c r="M14" s="39" t="str">
        <f>'항목'!L3</f>
        <v>예비비</v>
      </c>
      <c r="N14" s="40">
        <f t="shared" si="1"/>
        <v>0</v>
      </c>
      <c r="O14" s="41" t="str">
        <f t="shared" si="2"/>
        <v/>
      </c>
    </row>
    <row r="15" ht="19.5" customHeight="1">
      <c r="B15" s="23"/>
      <c r="C15" s="24"/>
      <c r="D15" s="25"/>
      <c r="E15" s="69"/>
      <c r="F15" s="27"/>
      <c r="G15" s="28"/>
      <c r="H15" s="29"/>
      <c r="I15" s="30"/>
      <c r="J15" s="70"/>
      <c r="K15" s="32"/>
      <c r="M15" s="42" t="s">
        <v>28</v>
      </c>
      <c r="N15" s="43">
        <f>SUM(N5:N14)</f>
        <v>0</v>
      </c>
      <c r="O15" s="44" t="str">
        <f t="shared" si="2"/>
        <v/>
      </c>
    </row>
    <row r="16" ht="19.5" customHeight="1">
      <c r="B16" s="45"/>
      <c r="C16" s="24"/>
      <c r="D16" s="46"/>
      <c r="E16" s="71"/>
      <c r="F16" s="47"/>
      <c r="G16" s="48"/>
      <c r="H16" s="36"/>
      <c r="I16" s="37"/>
      <c r="J16" s="70"/>
      <c r="K16" s="32"/>
    </row>
    <row r="17" ht="19.5" customHeight="1">
      <c r="B17" s="45"/>
      <c r="C17" s="24"/>
      <c r="D17" s="46"/>
      <c r="E17" s="71"/>
      <c r="F17" s="47"/>
      <c r="G17" s="48"/>
      <c r="H17" s="36"/>
      <c r="I17" s="37"/>
      <c r="J17" s="70"/>
      <c r="K17" s="32"/>
      <c r="M17" s="49" t="s">
        <v>29</v>
      </c>
      <c r="N17" s="50" t="s">
        <v>13</v>
      </c>
      <c r="O17" s="50" t="s">
        <v>14</v>
      </c>
    </row>
    <row r="18" ht="19.5" customHeight="1">
      <c r="B18" s="45"/>
      <c r="C18" s="24"/>
      <c r="D18" s="46"/>
      <c r="E18" s="71"/>
      <c r="F18" s="47"/>
      <c r="G18" s="48"/>
      <c r="H18" s="36"/>
      <c r="I18" s="37"/>
      <c r="J18" s="70"/>
      <c r="K18" s="32"/>
      <c r="M18" s="51"/>
      <c r="N18" s="51"/>
      <c r="O18" s="51"/>
    </row>
    <row r="19" ht="19.5" customHeight="1">
      <c r="B19" s="45"/>
      <c r="C19" s="52"/>
      <c r="D19" s="46"/>
      <c r="E19" s="71"/>
      <c r="F19" s="47"/>
      <c r="G19" s="48"/>
      <c r="H19" s="36"/>
      <c r="I19" s="37"/>
      <c r="J19" s="70"/>
      <c r="K19" s="32"/>
      <c r="M19" s="53" t="str">
        <f>'항목'!B4</f>
        <v>월회비(현금)</v>
      </c>
      <c r="N19" s="54">
        <f>SUMIF('09월'!$D$5:$D$33,M19,'09월'!$I$5:$I$33)</f>
        <v>0</v>
      </c>
      <c r="O19" s="55" t="str">
        <f t="shared" ref="O19:O26" si="3">IF((N19=0),"",SUM(N19/$N$26))</f>
        <v/>
      </c>
    </row>
    <row r="20" ht="19.5" customHeight="1">
      <c r="B20" s="45"/>
      <c r="C20" s="52"/>
      <c r="D20" s="46"/>
      <c r="E20" s="71"/>
      <c r="F20" s="47"/>
      <c r="G20" s="48"/>
      <c r="H20" s="36"/>
      <c r="I20" s="37"/>
      <c r="J20" s="70"/>
      <c r="K20" s="32"/>
      <c r="M20" s="56" t="str">
        <f>'항목'!B5</f>
        <v>월회비(통장)</v>
      </c>
      <c r="N20" s="57">
        <f>SUMIF('09월'!$D$5:$D$33,M20,'09월'!$I$5:$I$33)</f>
        <v>0</v>
      </c>
      <c r="O20" s="58" t="str">
        <f t="shared" si="3"/>
        <v/>
      </c>
    </row>
    <row r="21" ht="19.5" customHeight="1">
      <c r="B21" s="45"/>
      <c r="C21" s="24"/>
      <c r="D21" s="46"/>
      <c r="E21" s="71"/>
      <c r="F21" s="47"/>
      <c r="G21" s="48"/>
      <c r="H21" s="36"/>
      <c r="I21" s="37"/>
      <c r="J21" s="70"/>
      <c r="K21" s="32"/>
      <c r="M21" s="33" t="str">
        <f>'항목'!B6</f>
        <v>가입비</v>
      </c>
      <c r="N21" s="34">
        <f>SUMIF('09월'!$D$5:$D$33,M21,'09월'!$I$5:$I$33)</f>
        <v>0</v>
      </c>
      <c r="O21" s="58" t="str">
        <f t="shared" si="3"/>
        <v/>
      </c>
    </row>
    <row r="22" ht="19.5" customHeight="1">
      <c r="B22" s="45"/>
      <c r="C22" s="52"/>
      <c r="D22" s="46"/>
      <c r="E22" s="71"/>
      <c r="F22" s="47"/>
      <c r="G22" s="48"/>
      <c r="H22" s="36"/>
      <c r="I22" s="37"/>
      <c r="J22" s="70"/>
      <c r="K22" s="32"/>
      <c r="M22" s="59" t="str">
        <f>'항목'!B7</f>
        <v>이월금</v>
      </c>
      <c r="N22" s="60">
        <f>SUMIF('09월'!$D$5:$D$33,M22,'09월'!$I$5:$I$33)</f>
        <v>0</v>
      </c>
      <c r="O22" s="58" t="str">
        <f t="shared" si="3"/>
        <v/>
      </c>
    </row>
    <row r="23" ht="19.5" customHeight="1">
      <c r="B23" s="45"/>
      <c r="C23" s="52"/>
      <c r="D23" s="46"/>
      <c r="E23" s="71"/>
      <c r="F23" s="47"/>
      <c r="G23" s="48"/>
      <c r="H23" s="36"/>
      <c r="I23" s="37"/>
      <c r="J23" s="70"/>
      <c r="K23" s="32"/>
      <c r="M23" s="33" t="str">
        <f>'항목'!B8</f>
        <v>이자</v>
      </c>
      <c r="N23" s="34">
        <f>SUMIF('09월'!$D$5:$D$33,M23,'09월'!$I$5:$I$33)</f>
        <v>0</v>
      </c>
      <c r="O23" s="58" t="str">
        <f t="shared" si="3"/>
        <v/>
      </c>
    </row>
    <row r="24" ht="19.5" customHeight="1">
      <c r="B24" s="45"/>
      <c r="C24" s="52"/>
      <c r="D24" s="46"/>
      <c r="E24" s="71"/>
      <c r="F24" s="47"/>
      <c r="G24" s="48"/>
      <c r="H24" s="36"/>
      <c r="I24" s="37"/>
      <c r="J24" s="70"/>
      <c r="K24" s="32"/>
      <c r="M24" s="33" t="str">
        <f>'항목'!B9</f>
        <v>찬조금</v>
      </c>
      <c r="N24" s="34">
        <f>SUMIF('09월'!$D$5:$D$33,M24,'09월'!$I$5:$I$33)</f>
        <v>0</v>
      </c>
      <c r="O24" s="58" t="str">
        <f t="shared" si="3"/>
        <v/>
      </c>
    </row>
    <row r="25" ht="19.5" customHeight="1">
      <c r="B25" s="45"/>
      <c r="C25" s="52"/>
      <c r="D25" s="46"/>
      <c r="E25" s="71"/>
      <c r="F25" s="47"/>
      <c r="G25" s="48"/>
      <c r="H25" s="36"/>
      <c r="I25" s="37"/>
      <c r="J25" s="70"/>
      <c r="K25" s="32"/>
      <c r="M25" s="39" t="str">
        <f>'항목'!B10</f>
        <v>기타수입</v>
      </c>
      <c r="N25" s="40">
        <f>SUMIF('09월'!$D$5:$D$33,M25,'09월'!$I$5:$I$33)</f>
        <v>0</v>
      </c>
      <c r="O25" s="58" t="str">
        <f t="shared" si="3"/>
        <v/>
      </c>
    </row>
    <row r="26" ht="19.5" customHeight="1">
      <c r="B26" s="45"/>
      <c r="C26" s="52"/>
      <c r="D26" s="46"/>
      <c r="E26" s="71"/>
      <c r="F26" s="47"/>
      <c r="G26" s="48"/>
      <c r="H26" s="36"/>
      <c r="I26" s="37"/>
      <c r="J26" s="70"/>
      <c r="K26" s="32"/>
      <c r="M26" s="42" t="s">
        <v>30</v>
      </c>
      <c r="N26" s="43">
        <f>SUM(N19:N25)</f>
        <v>0</v>
      </c>
      <c r="O26" s="44" t="str">
        <f t="shared" si="3"/>
        <v/>
      </c>
    </row>
    <row r="27" ht="19.5" customHeight="1">
      <c r="B27" s="45"/>
      <c r="C27" s="52"/>
      <c r="D27" s="46"/>
      <c r="E27" s="71"/>
      <c r="F27" s="47"/>
      <c r="G27" s="48"/>
      <c r="H27" s="36"/>
      <c r="I27" s="37"/>
      <c r="J27" s="70"/>
      <c r="K27" s="32"/>
    </row>
    <row r="28" ht="19.5" customHeight="1">
      <c r="B28" s="45"/>
      <c r="C28" s="52"/>
      <c r="D28" s="46"/>
      <c r="E28" s="71"/>
      <c r="F28" s="47"/>
      <c r="G28" s="48"/>
      <c r="H28" s="36"/>
      <c r="I28" s="37"/>
      <c r="J28" s="70"/>
      <c r="K28" s="32"/>
    </row>
    <row r="29" ht="19.5" customHeight="1">
      <c r="B29" s="45"/>
      <c r="C29" s="52"/>
      <c r="D29" s="46"/>
      <c r="E29" s="71"/>
      <c r="F29" s="47"/>
      <c r="G29" s="48"/>
      <c r="H29" s="36"/>
      <c r="I29" s="37"/>
      <c r="J29" s="70"/>
      <c r="K29" s="32"/>
    </row>
    <row r="30" ht="19.5" customHeight="1">
      <c r="B30" s="45"/>
      <c r="C30" s="52"/>
      <c r="D30" s="46"/>
      <c r="E30" s="71"/>
      <c r="F30" s="47"/>
      <c r="G30" s="48"/>
      <c r="H30" s="36"/>
      <c r="I30" s="37"/>
      <c r="J30" s="70"/>
      <c r="K30" s="32"/>
    </row>
    <row r="31" ht="19.5" customHeight="1">
      <c r="B31" s="45"/>
      <c r="C31" s="52"/>
      <c r="D31" s="46"/>
      <c r="E31" s="71"/>
      <c r="F31" s="47"/>
      <c r="G31" s="48"/>
      <c r="H31" s="36"/>
      <c r="I31" s="37"/>
      <c r="J31" s="70"/>
      <c r="K31" s="32"/>
    </row>
    <row r="32" ht="19.5" customHeight="1">
      <c r="B32" s="45"/>
      <c r="C32" s="52"/>
      <c r="D32" s="46"/>
      <c r="E32" s="71"/>
      <c r="F32" s="47"/>
      <c r="G32" s="48"/>
      <c r="H32" s="36"/>
      <c r="I32" s="37"/>
      <c r="J32" s="70"/>
      <c r="K32" s="32"/>
    </row>
    <row r="33" ht="19.5" customHeight="1">
      <c r="B33" s="62"/>
      <c r="C33" s="63"/>
      <c r="D33" s="64"/>
      <c r="E33" s="72"/>
      <c r="F33" s="65"/>
      <c r="G33" s="66"/>
      <c r="H33" s="67"/>
      <c r="I33" s="68"/>
      <c r="J33" s="73"/>
      <c r="K33" s="74"/>
    </row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4">
    <mergeCell ref="B2:E2"/>
    <mergeCell ref="J4:K4"/>
    <mergeCell ref="J5:K5"/>
    <mergeCell ref="J6:K6"/>
    <mergeCell ref="J7:K7"/>
    <mergeCell ref="J8:K8"/>
    <mergeCell ref="J9:K9"/>
    <mergeCell ref="J17:K17"/>
    <mergeCell ref="M17:M18"/>
    <mergeCell ref="N17:N18"/>
    <mergeCell ref="O17:O18"/>
    <mergeCell ref="J18:K18"/>
    <mergeCell ref="J10:K10"/>
    <mergeCell ref="J11:K11"/>
    <mergeCell ref="J12:K12"/>
    <mergeCell ref="J13:K13"/>
    <mergeCell ref="J14:K14"/>
    <mergeCell ref="J15:K15"/>
    <mergeCell ref="J16:K16"/>
    <mergeCell ref="J26:K26"/>
    <mergeCell ref="J27:K27"/>
    <mergeCell ref="J28:K28"/>
    <mergeCell ref="J29:K29"/>
    <mergeCell ref="J30:K30"/>
    <mergeCell ref="J31:K31"/>
    <mergeCell ref="J32:K32"/>
    <mergeCell ref="J33:K33"/>
    <mergeCell ref="J19:K19"/>
    <mergeCell ref="J20:K20"/>
    <mergeCell ref="J21:K21"/>
    <mergeCell ref="J22:K22"/>
    <mergeCell ref="J23:K23"/>
    <mergeCell ref="J24:K24"/>
    <mergeCell ref="J25:K25"/>
  </mergeCells>
  <dataValidations>
    <dataValidation type="list" allowBlank="1" showInputMessage="1" showErrorMessage="1" prompt="항목 목록에 있는 값을 클릭하여 입력하세요." sqref="D5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  <dataValidation type="list" allowBlank="1" showErrorMessage="1" sqref="H5:H33">
      <formula1>수입구분</formula1>
    </dataValidation>
    <dataValidation type="list" allowBlank="1" showErrorMessage="1" sqref="C5:C33">
      <formula1>'항목'!$B$3:$L$3</formula1>
    </dataValidation>
    <dataValidation type="list" allowBlank="1" showErrorMessage="1" sqref="F5:F33">
      <formula1>지출구분</formula1>
    </dataValidation>
    <dataValidation type="list" allowBlank="1" showErrorMessage="1" sqref="D6:D33">
      <formula1>"월회비(현금),월회비(통장),가입비,이월금,이자,찬조금,기타수입,전화요금,인터넷,TV,도로통행료,대중교통비,주유비,주차비,열차비,회식비,외식비,식료품비,주류비,의류비,침구류,세탁비,잡화,가전,가구,주방,소모품,렌탈비,병원비,약국,이름,축의금,조의금,행사비,접대비,여행,숙박,관광,영화관람,레저,대출,기타"</formula1>
    </dataValidation>
  </dataValidations>
  <printOptions/>
  <pageMargins bottom="0.75" footer="0.0" header="0.0" left="0.3131944537162781" right="0.2038888931274414" top="0.75"/>
  <pageSetup paperSize="9" scale="54" orientation="landscape"/>
  <drawing r:id="rId1"/>
</worksheet>
</file>