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walter/Documents/Penn Data Bootcamp/Week 1 Challenge/"/>
    </mc:Choice>
  </mc:AlternateContent>
  <xr:revisionPtr revIDLastSave="0" documentId="13_ncr:1_{DF54C5C4-C5DA-9940-98D1-8EC54C8111A4}" xr6:coauthVersionLast="47" xr6:coauthVersionMax="47" xr10:uidLastSave="{00000000-0000-0000-0000-000000000000}"/>
  <bookViews>
    <workbookView xWindow="36160" yWindow="540" windowWidth="38220" windowHeight="20800" activeTab="4" xr2:uid="{00000000-000D-0000-FFFF-FFFF00000000}"/>
  </bookViews>
  <sheets>
    <sheet name="Crowdfunding" sheetId="1" r:id="rId1"/>
    <sheet name="Outcome ParentCat SubCat" sheetId="2" r:id="rId2"/>
    <sheet name="Outcome by Date" sheetId="3" r:id="rId3"/>
    <sheet name="Crowdfunding Goal Analysis" sheetId="4" r:id="rId4"/>
    <sheet name="Statistical Analysis" sheetId="5" r:id="rId5"/>
  </sheets>
  <definedNames>
    <definedName name="_xlnm._FilterDatabase" localSheetId="0" hidden="1">Crowdfunding!$A$1:$T$1001</definedName>
    <definedName name="_xlnm._FilterDatabase" localSheetId="4" hidden="1">'Statistical Analysis'!$A$3:$B$568</definedName>
  </definedNames>
  <calcPr calcId="191029"/>
  <pivotCaches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G14" i="4"/>
  <c r="H14" i="4"/>
  <c r="C14" i="4"/>
  <c r="D14" i="4"/>
  <c r="E14" i="4"/>
  <c r="B14" i="4"/>
  <c r="D3" i="4"/>
  <c r="C3" i="4"/>
  <c r="B3" i="4"/>
  <c r="J9" i="4"/>
  <c r="J7" i="4"/>
  <c r="A28" i="3"/>
  <c r="A26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L8" i="5"/>
  <c r="L7" i="5"/>
  <c r="L6" i="5"/>
  <c r="L3" i="5"/>
  <c r="L4" i="5"/>
  <c r="L9" i="5"/>
  <c r="I9" i="5"/>
  <c r="I8" i="5"/>
  <c r="I7" i="5"/>
  <c r="I6" i="5"/>
  <c r="I3" i="5"/>
  <c r="I5" i="5"/>
  <c r="I4" i="5"/>
  <c r="D13" i="4"/>
  <c r="D12" i="4"/>
  <c r="D11" i="4"/>
  <c r="D10" i="4"/>
  <c r="D9" i="4"/>
  <c r="D8" i="4"/>
  <c r="D7" i="4"/>
  <c r="D6" i="4"/>
  <c r="D5" i="4"/>
  <c r="D4" i="4"/>
  <c r="D2" i="4"/>
  <c r="C13" i="4"/>
  <c r="C12" i="4"/>
  <c r="C11" i="4"/>
  <c r="C10" i="4"/>
  <c r="C9" i="4"/>
  <c r="C8" i="4"/>
  <c r="C7" i="4"/>
  <c r="C6" i="4"/>
  <c r="C5" i="4"/>
  <c r="C4" i="4"/>
  <c r="C2" i="4"/>
  <c r="B12" i="4"/>
  <c r="B11" i="4"/>
  <c r="B10" i="4"/>
  <c r="B9" i="4"/>
  <c r="B8" i="4"/>
  <c r="B7" i="4"/>
  <c r="E7" i="4" s="1"/>
  <c r="B6" i="4"/>
  <c r="B5" i="4"/>
  <c r="B4" i="4"/>
  <c r="B13" i="4"/>
  <c r="B2" i="4"/>
  <c r="O10" i="1"/>
  <c r="O3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4" l="1"/>
  <c r="H7" i="4"/>
  <c r="E8" i="4"/>
  <c r="H8" i="4" s="1"/>
  <c r="H9" i="4"/>
  <c r="E10" i="4"/>
  <c r="G10" i="4" s="1"/>
  <c r="G4" i="4"/>
  <c r="G5" i="4"/>
  <c r="G7" i="4"/>
  <c r="G9" i="4"/>
  <c r="E2" i="4"/>
  <c r="H2" i="4" s="1"/>
  <c r="E6" i="4"/>
  <c r="F6" i="4" s="1"/>
  <c r="E13" i="4"/>
  <c r="H13" i="4" s="1"/>
  <c r="E5" i="4"/>
  <c r="H5" i="4" s="1"/>
  <c r="F9" i="4"/>
  <c r="E12" i="4"/>
  <c r="F12" i="4" s="1"/>
  <c r="E4" i="4"/>
  <c r="F4" i="4" s="1"/>
  <c r="E11" i="4"/>
  <c r="G11" i="4" s="1"/>
  <c r="E3" i="4"/>
  <c r="G3" i="4" s="1"/>
  <c r="F7" i="4"/>
  <c r="F5" i="4" l="1"/>
  <c r="F8" i="4"/>
  <c r="H12" i="4"/>
  <c r="G8" i="4"/>
  <c r="H4" i="4"/>
  <c r="F10" i="4"/>
  <c r="H10" i="4"/>
  <c r="F3" i="4"/>
  <c r="H11" i="4"/>
  <c r="G6" i="4"/>
  <c r="G12" i="4"/>
  <c r="F13" i="4"/>
  <c r="G2" i="4"/>
  <c r="G13" i="4"/>
  <c r="H3" i="4"/>
  <c r="H6" i="4"/>
  <c r="F2" i="4"/>
  <c r="F11" i="4"/>
</calcChain>
</file>

<file path=xl/sharedStrings.xml><?xml version="1.0" encoding="utf-8"?>
<sst xmlns="http://schemas.openxmlformats.org/spreadsheetml/2006/main" count="9098" uniqueCount="2123">
  <si>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</si>
  <si>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</si>
  <si>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</si>
  <si>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</si>
  <si>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</si>
  <si>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</si>
  <si>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</si>
  <si>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</si>
  <si>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</si>
  <si>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</si>
  <si>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</si>
  <si>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</si>
  <si>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</si>
  <si>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</si>
  <si>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</si>
  <si>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</si>
  <si>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</si>
  <si>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</si>
  <si>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</si>
  <si>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</si>
  <si>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</si>
  <si>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</si>
  <si>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</si>
  <si>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</si>
  <si>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</si>
  <si>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</si>
  <si>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</si>
  <si>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</si>
  <si>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</si>
  <si>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</si>
  <si>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</si>
  <si>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</si>
  <si>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</si>
  <si>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</si>
  <si>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</si>
  <si>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</si>
  <si>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</si>
  <si>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</si>
  <si>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</si>
  <si>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</si>
  <si>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</si>
  <si>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</si>
  <si>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</si>
  <si>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</si>
  <si>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</si>
  <si>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</si>
  <si>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</si>
  <si>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</si>
  <si>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</si>
  <si>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</si>
  <si>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</si>
  <si>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</si>
  <si>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</si>
  <si>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</si>
  <si>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</si>
  <si>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</si>
  <si>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</si>
  <si>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</si>
  <si>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</si>
  <si>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</si>
  <si>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</si>
  <si>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</si>
  <si>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</si>
  <si>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</si>
  <si>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</si>
  <si>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</si>
  <si>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</si>
  <si>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</si>
  <si>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</si>
  <si>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</si>
  <si>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</si>
  <si>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</si>
  <si>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</si>
  <si>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</si>
  <si>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</si>
  <si>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</si>
  <si>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</si>
  <si>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</si>
  <si>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</si>
  <si>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</si>
  <si>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</si>
  <si>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</si>
  <si>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</si>
  <si>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</si>
  <si>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</si>
  <si>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</si>
  <si>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</si>
  <si>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</si>
  <si>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</si>
  <si>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</si>
  <si>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</si>
  <si>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</si>
  <si>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</si>
  <si>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</si>
  <si>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</si>
  <si>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</si>
  <si>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</si>
  <si>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</si>
  <si>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</si>
  <si>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</si>
  <si>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</si>
  <si>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</si>
  <si>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</si>
  <si>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</si>
  <si>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</si>
  <si>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</si>
  <si>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</si>
  <si>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</si>
  <si>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</si>
  <si>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</si>
  <si>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</si>
  <si>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</si>
  <si>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</si>
  <si>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</si>
  <si>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</si>
  <si>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</si>
  <si>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</si>
  <si>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</si>
  <si>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</si>
  <si>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</si>
  <si>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</si>
  <si>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</si>
  <si>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</si>
  <si>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</si>
  <si>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</si>
  <si>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</si>
  <si>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</si>
  <si>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</si>
  <si>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</si>
  <si>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</si>
  <si>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</si>
  <si>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</si>
  <si>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</si>
  <si>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</si>
  <si>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</si>
  <si>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</si>
  <si>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</si>
  <si>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</si>
  <si>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</si>
  <si>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</si>
  <si>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</si>
  <si>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</si>
  <si>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</si>
  <si>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</si>
  <si>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</si>
  <si>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</si>
  <si>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</si>
  <si>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</si>
  <si>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</si>
  <si>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</si>
  <si>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</si>
  <si>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</si>
  <si>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</si>
  <si>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</si>
  <si>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</si>
  <si>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</si>
  <si>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</si>
  <si>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</si>
  <si>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</si>
  <si>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</si>
  <si>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</si>
  <si>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</si>
  <si>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</si>
  <si>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</si>
  <si>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</si>
  <si>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</si>
  <si>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</si>
  <si>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</si>
  <si>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</si>
  <si>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</si>
  <si>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</si>
  <si>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</si>
  <si>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</si>
  <si>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</si>
  <si>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</si>
  <si>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</si>
  <si>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</si>
  <si>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</si>
  <si>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</si>
  <si>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</si>
  <si>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</si>
  <si>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</si>
  <si>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</si>
  <si>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</si>
  <si>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</si>
  <si>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</si>
  <si>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</si>
  <si>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</si>
  <si>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</si>
  <si>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</si>
  <si>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</si>
  <si>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</si>
  <si>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</si>
  <si>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</si>
  <si>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</si>
  <si>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</si>
  <si>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</si>
  <si>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</si>
  <si>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</si>
  <si>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</si>
  <si>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</si>
  <si>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</si>
  <si>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</si>
  <si>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</si>
  <si>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</si>
  <si>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</si>
  <si>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</si>
  <si>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</si>
  <si>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</si>
  <si>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</si>
  <si>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</si>
  <si>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</si>
  <si>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</si>
  <si>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</si>
  <si>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</si>
  <si>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</si>
  <si>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</si>
  <si>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</si>
  <si>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</si>
  <si>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</si>
  <si>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</si>
  <si>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</si>
  <si>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</si>
  <si>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</si>
  <si>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</si>
  <si>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</si>
  <si>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</si>
  <si>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</si>
  <si>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</si>
  <si>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</si>
  <si>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</si>
  <si>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</si>
  <si>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</si>
  <si>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</si>
  <si>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</si>
  <si>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</si>
  <si>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</si>
  <si>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</si>
  <si>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</si>
  <si>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</si>
  <si>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</si>
  <si>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</si>
  <si>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</si>
  <si>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</si>
  <si>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</si>
  <si>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</si>
  <si>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</si>
  <si>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</si>
  <si>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</si>
  <si>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</si>
  <si>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</si>
  <si>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</si>
  <si>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</si>
  <si>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</si>
  <si>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</si>
  <si>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</si>
  <si>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</si>
  <si>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</si>
  <si>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</si>
  <si>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</si>
  <si>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</si>
  <si>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</si>
  <si>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</si>
  <si>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</si>
  <si>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</si>
  <si>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</si>
  <si>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</si>
  <si>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</si>
  <si>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</si>
  <si>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</si>
  <si>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</si>
  <si>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</si>
  <si>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</si>
  <si>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</si>
  <si>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</si>
  <si>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</si>
  <si>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</si>
  <si>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</si>
  <si>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</si>
  <si>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</si>
  <si>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</si>
  <si>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</si>
  <si>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</si>
  <si>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</si>
  <si>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</si>
  <si>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</si>
  <si>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</si>
  <si>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</si>
  <si>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</si>
  <si>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</si>
  <si>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</si>
  <si>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</si>
  <si>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</si>
  <si>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</si>
  <si>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</si>
  <si>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</si>
  <si>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</si>
  <si>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</si>
  <si>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</si>
  <si>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</si>
  <si>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</si>
  <si>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</si>
  <si>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</si>
  <si>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</si>
  <si>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</si>
  <si>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</si>
  <si>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</si>
  <si>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</si>
  <si>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</si>
  <si>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</si>
  <si>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</si>
  <si>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</si>
  <si>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</si>
  <si>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</si>
  <si>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</si>
  <si>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</si>
  <si>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</si>
  <si>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</si>
  <si>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</si>
  <si>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</si>
  <si>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</si>
  <si>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</si>
  <si>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</si>
  <si>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</si>
  <si>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</si>
  <si>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</si>
  <si>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</si>
  <si>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</si>
  <si>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</si>
  <si>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</si>
  <si>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</si>
  <si>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</si>
  <si>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</si>
  <si>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</si>
  <si>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</si>
  <si>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</si>
  <si>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</si>
  <si>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</si>
  <si>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</si>
  <si>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</si>
  <si>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</si>
  <si>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</si>
  <si>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</si>
  <si>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</si>
  <si>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</si>
  <si>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</si>
  <si>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</si>
  <si>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</si>
  <si>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</si>
  <si>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</si>
  <si>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</si>
  <si>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</si>
  <si>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</si>
  <si>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</si>
  <si>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</si>
  <si>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</si>
  <si>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</si>
  <si>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</si>
  <si>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</si>
  <si>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</si>
  <si>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</si>
  <si>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</si>
  <si>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</si>
  <si>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</si>
  <si>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</si>
  <si>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</si>
  <si>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</si>
  <si>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</si>
  <si>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</si>
  <si>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</si>
  <si>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</si>
  <si>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</si>
  <si>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</si>
  <si>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</si>
  <si>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</si>
  <si>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</si>
  <si>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</si>
  <si>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</si>
  <si>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</si>
  <si>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</si>
  <si>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</si>
  <si>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</si>
  <si>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</si>
  <si>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</si>
  <si>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</si>
  <si>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</si>
  <si>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</si>
  <si>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</si>
  <si>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</si>
  <si>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</si>
  <si>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</si>
  <si>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</si>
  <si>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</si>
  <si>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</si>
  <si>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</si>
  <si>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</si>
  <si>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</si>
  <si>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</si>
  <si>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</si>
  <si>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</si>
  <si>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</si>
  <si>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</si>
  <si>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</si>
  <si>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</si>
  <si>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</si>
  <si>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</si>
  <si>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</si>
  <si>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</si>
  <si>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</si>
  <si>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</si>
  <si>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</si>
  <si>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</si>
  <si>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</si>
  <si>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</si>
  <si>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</si>
  <si>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</si>
  <si>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</si>
  <si>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</si>
  <si>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</si>
  <si>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</si>
  <si>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</si>
  <si>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</si>
  <si>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</si>
  <si>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</si>
  <si>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</si>
  <si>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</si>
  <si>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</si>
  <si>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</si>
  <si>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</si>
  <si>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</si>
  <si>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</si>
  <si>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</si>
  <si>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</si>
  <si>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</si>
  <si>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</si>
  <si>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</si>
  <si>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</si>
  <si>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</si>
  <si>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</si>
  <si>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</si>
  <si>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</si>
  <si>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</si>
  <si>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</si>
  <si>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</si>
  <si>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</si>
  <si>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</si>
  <si>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</si>
  <si>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</si>
  <si>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</si>
  <si>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</si>
  <si>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</si>
  <si>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</si>
  <si>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</si>
  <si>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</si>
  <si>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</si>
  <si>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</si>
  <si>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</si>
  <si>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</si>
  <si>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</si>
  <si>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</si>
  <si>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</si>
  <si>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</si>
  <si>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</si>
  <si>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</si>
  <si>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</si>
  <si>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</si>
  <si>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</si>
  <si>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</si>
  <si>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</si>
  <si>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</si>
  <si>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</si>
  <si>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</si>
  <si>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</si>
  <si>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</si>
  <si>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</si>
  <si>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</si>
  <si>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</si>
  <si>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</si>
  <si>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</si>
  <si>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</si>
  <si>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</si>
  <si>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</si>
  <si>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</si>
  <si>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</si>
  <si>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</si>
  <si>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</si>
  <si>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</si>
  <si>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</si>
  <si>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</si>
  <si>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</si>
  <si>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</si>
  <si>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</si>
  <si>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</si>
  <si>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</si>
  <si>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</si>
  <si>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</si>
  <si>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</si>
  <si>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</si>
  <si>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</si>
  <si>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</si>
  <si>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</si>
  <si>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</si>
  <si>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</si>
  <si>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</si>
  <si>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</si>
  <si>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</si>
  <si>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</si>
  <si>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</si>
  <si>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</si>
  <si>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</si>
  <si>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</si>
  <si>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</si>
  <si>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</si>
  <si>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</si>
  <si>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</si>
  <si>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</si>
  <si>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</si>
  <si>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</si>
  <si>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</si>
  <si>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</si>
  <si>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</si>
  <si>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</si>
  <si>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</si>
  <si>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</si>
  <si>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</si>
  <si>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</si>
  <si>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</si>
  <si>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</si>
  <si>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</si>
  <si>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</si>
  <si>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</si>
  <si>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</si>
  <si>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</si>
  <si>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</si>
  <si>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</si>
  <si>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</si>
  <si>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</si>
  <si>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</si>
  <si>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</si>
  <si>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</si>
  <si>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</si>
  <si>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</si>
  <si>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</si>
  <si>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</si>
  <si>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</si>
  <si>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</si>
  <si>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</si>
  <si>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</si>
  <si>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</si>
  <si>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</si>
  <si>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</si>
  <si>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</si>
  <si>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</si>
  <si>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</si>
  <si>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</si>
  <si>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</si>
  <si>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</si>
  <si>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</si>
  <si>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</si>
  <si>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</si>
  <si>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</si>
  <si>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</si>
  <si>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</si>
  <si>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</si>
  <si>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</si>
  <si>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</si>
  <si>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</si>
  <si>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</si>
  <si>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</si>
  <si>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</si>
  <si>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</si>
  <si>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</si>
  <si>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</si>
  <si>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</si>
  <si>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</si>
  <si>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</si>
  <si>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</si>
  <si>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</si>
  <si>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</si>
  <si>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</si>
  <si>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</si>
  <si>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</si>
  <si>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</si>
  <si>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</si>
  <si>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</si>
  <si>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</si>
  <si>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</si>
  <si>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</si>
  <si>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</si>
  <si>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</si>
  <si>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</si>
  <si>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</si>
  <si>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</si>
  <si>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</si>
  <si>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</si>
  <si>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</si>
  <si>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</si>
  <si>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</si>
  <si>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</si>
  <si>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</si>
  <si>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</si>
  <si>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</si>
  <si>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</si>
  <si>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</si>
  <si>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</si>
  <si>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</si>
  <si>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</si>
  <si>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</si>
  <si>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</si>
  <si>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</si>
  <si>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</si>
  <si>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</si>
  <si>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</si>
  <si>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</si>
  <si>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</si>
  <si>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</si>
  <si>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</si>
  <si>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</si>
  <si>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</si>
  <si>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</si>
  <si>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</si>
  <si>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</si>
  <si>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</si>
  <si>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</si>
  <si>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</si>
  <si>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</si>
  <si>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</si>
  <si>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</si>
  <si>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</si>
  <si>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</si>
  <si>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</si>
  <si>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</si>
  <si>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</si>
  <si>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</si>
  <si>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</si>
  <si>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</si>
  <si>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</si>
  <si>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</si>
  <si>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</si>
  <si>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</si>
  <si>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</si>
  <si>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</si>
  <si>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</si>
  <si>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</si>
  <si>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</si>
  <si>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</si>
  <si>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</si>
  <si>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</si>
  <si>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</si>
  <si>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</si>
  <si>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</si>
  <si>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</si>
  <si>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</si>
  <si>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</si>
  <si>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</si>
  <si>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</si>
  <si>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</si>
  <si>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</si>
  <si>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</si>
  <si>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</si>
  <si>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</si>
  <si>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</si>
  <si>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</si>
  <si>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</si>
  <si>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</si>
  <si>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</si>
  <si>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</si>
  <si>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</si>
  <si>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</si>
  <si>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</si>
  <si>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</si>
  <si>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</si>
  <si>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</si>
  <si>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</si>
  <si>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</si>
  <si>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</si>
  <si>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</si>
  <si>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</si>
  <si>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</si>
  <si>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</si>
  <si>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</si>
  <si>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</si>
  <si>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</si>
  <si>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</si>
  <si>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</si>
  <si>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</si>
  <si>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</si>
  <si>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</si>
  <si>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</si>
  <si>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</si>
  <si>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</si>
  <si>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</si>
  <si>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</si>
  <si>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</si>
  <si>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</si>
  <si>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</si>
  <si>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</si>
  <si>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</si>
  <si>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</si>
  <si>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</si>
  <si>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</si>
  <si>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</si>
  <si>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</si>
  <si>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</si>
  <si>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</si>
  <si>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</si>
  <si>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</si>
  <si>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</si>
  <si>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</si>
  <si>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</si>
  <si>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</si>
  <si>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</si>
  <si>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</si>
  <si>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</si>
  <si>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</si>
  <si>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</si>
  <si>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</si>
  <si>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</si>
  <si>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</si>
  <si>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</si>
  <si>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</si>
  <si>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</si>
  <si>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</si>
  <si>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</si>
  <si>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</si>
  <si>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</si>
  <si>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</si>
  <si>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</si>
  <si>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</si>
  <si>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</si>
  <si>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</si>
  <si>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</si>
  <si>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</si>
  <si>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</si>
  <si>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</si>
  <si>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</si>
  <si>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</si>
  <si>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</si>
  <si>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</si>
  <si>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</si>
  <si>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</si>
  <si>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</si>
  <si>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</si>
  <si>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</si>
  <si>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</si>
  <si>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</si>
  <si>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</si>
  <si>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</si>
  <si>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</si>
  <si>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</si>
  <si>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</si>
  <si>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</si>
  <si>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</si>
  <si>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</si>
  <si>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</si>
  <si>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</si>
  <si>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</si>
  <si>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</si>
  <si>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</si>
  <si>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</si>
  <si>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</si>
  <si>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</si>
  <si>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</si>
  <si>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</si>
  <si>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</si>
  <si>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</si>
  <si>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</si>
  <si>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</si>
  <si>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</si>
  <si>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</si>
  <si>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</si>
  <si>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</si>
  <si>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</si>
  <si>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</si>
  <si>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</si>
  <si>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</si>
  <si>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</si>
  <si>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</si>
  <si>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</si>
  <si>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</si>
  <si>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</si>
  <si>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</si>
  <si>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</si>
  <si>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</si>
  <si>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</si>
  <si>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</si>
  <si>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</si>
  <si>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</si>
  <si>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</si>
  <si>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</si>
  <si>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</si>
  <si>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</si>
  <si>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</si>
  <si>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</si>
  <si>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</si>
  <si>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</si>
  <si>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</si>
  <si>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</si>
  <si>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</si>
  <si>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</si>
  <si>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</si>
  <si>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</si>
  <si>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</si>
  <si>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</si>
  <si>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</si>
  <si>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</si>
  <si>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</si>
  <si>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</si>
  <si>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</si>
  <si>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</si>
  <si>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</si>
  <si>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</si>
  <si>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</si>
  <si>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</si>
  <si>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</si>
  <si>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</si>
  <si>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</si>
  <si>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</si>
  <si>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</si>
  <si>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</si>
  <si>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</si>
  <si>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</si>
  <si>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</si>
  <si>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</si>
  <si>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</si>
  <si>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</si>
  <si>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</si>
  <si>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</si>
  <si>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</si>
  <si>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</si>
  <si>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</si>
  <si>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</si>
  <si>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</si>
  <si>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</si>
  <si>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</si>
  <si>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</si>
  <si>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</si>
  <si>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</si>
  <si>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</si>
  <si>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</si>
  <si>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</si>
  <si>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</si>
  <si>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</si>
  <si>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</si>
  <si>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</si>
  <si>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</si>
  <si>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</si>
  <si>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</si>
  <si>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</si>
  <si>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</si>
  <si>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</si>
  <si>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</si>
  <si>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</si>
  <si>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</si>
  <si>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</si>
  <si>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</si>
  <si>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</si>
  <si>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</si>
  <si>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</si>
  <si>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</si>
  <si>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</si>
  <si>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</si>
  <si>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</si>
  <si>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</si>
  <si>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</si>
  <si>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</si>
  <si>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</si>
  <si>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</si>
  <si>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</si>
  <si>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</si>
  <si>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</si>
  <si>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</si>
  <si>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</si>
  <si>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</si>
  <si>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</si>
  <si>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</si>
  <si>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</si>
  <si>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</si>
  <si>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</si>
  <si>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</si>
  <si>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</si>
  <si>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</si>
  <si>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</si>
  <si>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</si>
  <si>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</si>
  <si>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</si>
  <si>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</si>
  <si>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</si>
  <si>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</si>
  <si>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</si>
  <si>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</si>
  <si>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</si>
  <si>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</si>
  <si>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</si>
  <si>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</si>
  <si>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</si>
  <si>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</si>
  <si>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</si>
  <si>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</si>
  <si>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</si>
  <si>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</si>
  <si>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</si>
  <si>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</si>
  <si>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</si>
  <si>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</si>
  <si>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</si>
  <si>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</si>
  <si>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</si>
  <si>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</si>
  <si>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</si>
  <si>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</si>
  <si>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</si>
  <si>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</si>
  <si>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</si>
  <si>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</si>
  <si>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</si>
  <si>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</si>
  <si>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</si>
  <si>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</si>
  <si>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</si>
  <si>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</si>
  <si>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</si>
  <si>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</si>
  <si>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</si>
  <si>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</si>
  <si>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</si>
  <si>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</si>
  <si>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</si>
  <si>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</si>
  <si>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</si>
  <si>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</si>
  <si>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</si>
  <si>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</si>
  <si>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</si>
  <si>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</si>
  <si>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</si>
  <si>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</si>
  <si>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</si>
  <si>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</si>
  <si>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</si>
  <si>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</si>
  <si>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</si>
  <si>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</si>
  <si>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</si>
  <si>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</si>
  <si>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</si>
  <si>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</si>
  <si>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</si>
  <si>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</si>
  <si>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</si>
  <si>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</si>
  <si>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</si>
  <si>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</si>
  <si>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</si>
  <si>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</si>
  <si>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</si>
  <si>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</si>
  <si>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</si>
  <si>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</si>
  <si>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</si>
  <si>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</si>
  <si>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</si>
  <si>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</si>
  <si>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</si>
  <si>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</si>
  <si>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</si>
  <si>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</si>
  <si>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</si>
  <si>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</si>
  <si>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</si>
  <si>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</si>
  <si>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</si>
  <si>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</si>
  <si>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</si>
  <si>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</si>
  <si>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</si>
  <si>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</si>
  <si>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</si>
  <si>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</si>
  <si>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</si>
  <si>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</si>
  <si>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</si>
  <si>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</si>
  <si>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</si>
  <si>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</si>
  <si>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</si>
  <si>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</si>
  <si>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</si>
  <si>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</si>
  <si>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</si>
  <si>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</si>
  <si>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</si>
  <si>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</si>
  <si>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</si>
  <si>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</si>
  <si>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</si>
  <si>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</si>
  <si>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</si>
  <si>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</si>
  <si>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</si>
  <si>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</si>
  <si>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</si>
  <si>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</si>
  <si>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</si>
  <si>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</si>
  <si>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</si>
  <si>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</si>
  <si>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</si>
  <si>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</si>
  <si>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</si>
  <si>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</si>
  <si>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</si>
  <si>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</si>
  <si>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</si>
  <si>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</si>
  <si>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</si>
  <si>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</si>
  <si>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</si>
  <si>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</si>
  <si>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</si>
  <si>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</si>
  <si>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</si>
  <si>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</si>
  <si>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</si>
  <si>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</si>
  <si>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</si>
  <si>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</si>
  <si>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</si>
  <si>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</si>
  <si>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</si>
  <si>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</si>
  <si>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</si>
  <si>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</si>
  <si>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</si>
  <si>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</si>
  <si>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</si>
  <si>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</si>
  <si>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</si>
  <si>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</si>
  <si>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</si>
  <si>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</si>
  <si>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</si>
  <si>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</si>
  <si>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</si>
  <si>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</si>
  <si>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</si>
  <si>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</si>
  <si>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</si>
  <si>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</si>
  <si>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</si>
  <si>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</si>
  <si>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</si>
  <si>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</si>
  <si>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</si>
  <si>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</si>
  <si>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</si>
  <si>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</si>
  <si>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</si>
  <si>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</si>
  <si>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</si>
  <si>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</si>
  <si>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</si>
  <si>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</si>
  <si>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</si>
  <si>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</si>
  <si>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</si>
  <si>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</si>
  <si>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</si>
  <si>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</si>
  <si>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</si>
  <si>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</si>
  <si>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</si>
  <si>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</si>
  <si>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</si>
  <si>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</si>
  <si>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</si>
  <si>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</si>
  <si>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</si>
  <si>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</si>
  <si>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</si>
  <si>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</si>
  <si>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</si>
  <si>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</si>
  <si>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</si>
  <si>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</si>
  <si>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</si>
  <si>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</si>
  <si>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</si>
  <si>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</si>
  <si>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</si>
  <si>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</si>
  <si>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</si>
  <si>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</si>
  <si>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</si>
  <si>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</si>
  <si>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</si>
  <si>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</si>
  <si>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</si>
  <si>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</si>
  <si>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</si>
  <si>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</si>
  <si>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</si>
  <si>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</si>
  <si>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</si>
  <si>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</si>
  <si>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</si>
  <si>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</si>
  <si>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</si>
  <si>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</si>
  <si>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</si>
  <si>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</si>
  <si>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</si>
  <si>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</si>
  <si>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</si>
  <si>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</si>
  <si>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</si>
  <si>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</si>
  <si>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</si>
  <si>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</si>
  <si>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</si>
  <si>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</si>
  <si>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</si>
  <si>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</si>
  <si>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</si>
  <si>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</si>
  <si>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</si>
  <si>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</si>
  <si>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</si>
  <si>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</si>
  <si>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</si>
  <si>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</si>
  <si>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</si>
  <si>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</si>
  <si>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</si>
  <si>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</si>
  <si>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</si>
  <si>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</si>
  <si>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</si>
  <si>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</si>
  <si>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</si>
  <si>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</si>
  <si>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</si>
  <si>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</si>
  <si>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</si>
  <si>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</si>
  <si>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</si>
  <si>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</si>
  <si>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</si>
  <si>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</si>
  <si>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</si>
  <si>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</si>
  <si>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</si>
  <si>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</si>
  <si>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</si>
  <si>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</si>
  <si>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</si>
  <si>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</si>
  <si>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</si>
  <si>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</si>
  <si>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</si>
  <si>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</si>
  <si>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</si>
  <si>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</si>
  <si>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</si>
  <si>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</si>
  <si>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</si>
  <si>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</si>
  <si>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</si>
  <si>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</si>
  <si>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</si>
  <si>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</si>
  <si>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</si>
  <si>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</si>
  <si>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</si>
  <si>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</si>
  <si>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</si>
  <si>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</si>
  <si>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</si>
  <si>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</si>
  <si>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</si>
  <si>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</si>
  <si>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</si>
  <si>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</si>
  <si>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</si>
  <si>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</si>
  <si>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</si>
  <si>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</si>
  <si>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</si>
  <si>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</si>
  <si>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</si>
  <si>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</si>
  <si>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</si>
  <si>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</si>
  <si>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</si>
  <si>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</si>
  <si>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</si>
  <si>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</si>
  <si>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</si>
  <si>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</si>
  <si>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</si>
  <si>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</si>
  <si>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</si>
  <si>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</si>
  <si>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</si>
  <si>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</si>
  <si>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</si>
  <si>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</si>
  <si>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</si>
  <si>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</si>
  <si>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</si>
  <si>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</si>
  <si>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</si>
  <si>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</si>
  <si>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</si>
  <si>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</si>
  <si>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</si>
  <si>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</si>
  <si>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</si>
  <si>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</si>
  <si>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</si>
  <si>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</si>
  <si>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</si>
  <si>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</si>
  <si>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</si>
  <si>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</si>
  <si>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</si>
  <si>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</si>
  <si>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</si>
  <si>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</si>
  <si>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</si>
  <si>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</si>
  <si>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</si>
  <si>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</si>
  <si>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</si>
  <si>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</si>
  <si>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</si>
  <si>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</si>
  <si>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</si>
  <si>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</si>
  <si>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</si>
  <si>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</si>
  <si>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</si>
  <si>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</si>
  <si>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</si>
  <si>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</si>
  <si>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</si>
  <si>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</si>
  <si>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</si>
  <si>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</si>
  <si>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</si>
  <si>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</si>
  <si>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</si>
  <si>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</si>
  <si>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</si>
  <si>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</si>
  <si>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</si>
  <si>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</si>
  <si>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</si>
  <si>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</si>
  <si>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</si>
  <si>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</si>
  <si>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</si>
  <si>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</si>
  <si>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</si>
  <si>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</si>
  <si>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</si>
  <si>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</si>
  <si>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</si>
  <si>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</si>
  <si>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</si>
  <si>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</si>
  <si>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</si>
  <si>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</si>
  <si>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</si>
  <si>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</si>
  <si>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</si>
  <si>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</si>
  <si>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</si>
  <si>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</si>
  <si>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</si>
  <si>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</si>
  <si>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</si>
  <si>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</si>
  <si>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</si>
  <si>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</si>
  <si>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</si>
  <si>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</si>
  <si>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</si>
  <si>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</si>
  <si>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</si>
  <si>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</si>
  <si>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</si>
  <si>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</si>
  <si>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</si>
  <si>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</si>
  <si>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</si>
  <si>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</si>
  <si>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</si>
  <si>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</si>
  <si>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</si>
  <si>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</si>
  <si>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</si>
  <si>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</si>
  <si>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</si>
  <si>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</si>
  <si>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</si>
  <si>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</si>
  <si>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</si>
  <si>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</si>
  <si>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</si>
  <si>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</si>
  <si>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</si>
  <si>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</si>
  <si>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</si>
  <si>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</si>
  <si>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</si>
  <si>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</si>
  <si>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</si>
  <si>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</si>
  <si>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</si>
  <si>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</si>
  <si>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</si>
  <si>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</si>
  <si>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</si>
  <si>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</si>
  <si>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</si>
  <si>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</si>
  <si>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</si>
  <si>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</si>
  <si>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</si>
  <si>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</si>
  <si>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</si>
  <si>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</si>
  <si>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</si>
  <si>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</si>
  <si>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</si>
  <si>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</si>
  <si>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</si>
  <si>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</si>
  <si>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</si>
  <si>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</si>
  <si>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</si>
  <si>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</si>
  <si>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</si>
  <si>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</si>
  <si>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</si>
  <si>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</si>
  <si>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</si>
  <si>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</si>
  <si>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</si>
  <si>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</si>
  <si>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</si>
  <si>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</si>
  <si>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</si>
  <si>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</si>
  <si>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</si>
  <si>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</si>
  <si>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</si>
  <si>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</si>
  <si>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</si>
  <si>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</si>
  <si>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</si>
  <si>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</si>
  <si>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</si>
  <si>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</si>
  <si>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</si>
  <si>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</si>
  <si>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</si>
  <si>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</si>
  <si>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</si>
  <si>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</si>
  <si>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</si>
  <si>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</si>
  <si>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</si>
  <si>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</si>
  <si>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</si>
  <si>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</si>
  <si>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</si>
  <si>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</si>
  <si>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</si>
  <si>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</si>
  <si>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</si>
  <si>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</si>
  <si>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</si>
  <si>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</si>
  <si>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</si>
  <si>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</si>
  <si>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</si>
  <si>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</si>
  <si>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</si>
  <si>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</si>
  <si>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</si>
  <si>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</si>
  <si>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</si>
  <si>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</si>
  <si>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</si>
  <si>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</si>
  <si>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</si>
  <si>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</si>
  <si>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</si>
  <si>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</si>
  <si>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</si>
  <si>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</si>
  <si>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</si>
  <si>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</si>
  <si>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</si>
  <si>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</si>
  <si>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</si>
  <si>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</si>
  <si>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</si>
  <si>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</si>
  <si>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</si>
  <si>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</si>
  <si>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</si>
  <si>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</si>
  <si>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</si>
  <si>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</si>
  <si>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</si>
  <si>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</si>
  <si>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</si>
  <si>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</si>
  <si>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</si>
  <si>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</si>
  <si>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</si>
  <si>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</si>
  <si>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</si>
  <si>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</si>
  <si>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</si>
  <si>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</si>
  <si>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</si>
  <si>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</si>
  <si>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</si>
  <si>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</si>
  <si>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</si>
  <si>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</si>
  <si>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</si>
  <si>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</si>
  <si>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</si>
  <si>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</si>
  <si>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</si>
  <si>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</si>
  <si>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</si>
  <si>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</si>
  <si>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</si>
  <si>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</si>
  <si>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</si>
  <si>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</si>
  <si>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</si>
  <si>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</si>
  <si>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</si>
  <si>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</si>
  <si>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</si>
  <si>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</si>
  <si>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</si>
  <si>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</si>
  <si>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</si>
  <si>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</si>
  <si>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</si>
  <si>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</si>
  <si>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</si>
  <si>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</si>
  <si>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</si>
  <si>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</si>
  <si>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</si>
  <si>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</si>
  <si>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</si>
  <si>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</si>
  <si>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</si>
  <si>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</si>
  <si>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</si>
  <si>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</si>
  <si>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</si>
  <si>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</si>
  <si>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</si>
  <si>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</si>
  <si>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</si>
  <si>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</si>
  <si>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</si>
  <si>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</si>
  <si>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</si>
  <si>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</si>
  <si>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</si>
  <si>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</si>
  <si>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</si>
  <si>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</si>
  <si>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</si>
  <si>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</si>
  <si>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</si>
  <si>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</si>
  <si>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</si>
  <si>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</si>
  <si>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</si>
  <si>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</si>
  <si>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</si>
  <si>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</si>
  <si>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</si>
  <si>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</si>
  <si>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</si>
  <si>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</si>
  <si>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</si>
  <si>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</si>
  <si>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</si>
  <si>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</si>
  <si>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</si>
  <si>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</si>
  <si>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</si>
  <si>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</si>
  <si>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</si>
  <si>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</si>
  <si>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</si>
  <si>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</si>
  <si>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</si>
  <si>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</si>
  <si>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</si>
  <si>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</si>
  <si>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</si>
  <si>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</si>
  <si>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</si>
  <si>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</si>
  <si>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</si>
  <si>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</si>
  <si>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</si>
  <si>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</si>
  <si>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</si>
  <si>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</si>
  <si>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</si>
  <si>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</si>
  <si>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</si>
  <si>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</si>
  <si>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</si>
  <si>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</si>
  <si>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</si>
  <si>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</si>
  <si>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</si>
  <si>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</si>
  <si>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</si>
  <si>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</si>
  <si>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</si>
  <si>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</si>
  <si>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</si>
  <si>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</si>
  <si>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</si>
  <si>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</si>
  <si>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</si>
  <si>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</si>
  <si>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</si>
  <si>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</si>
  <si>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</si>
  <si>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</si>
  <si>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</si>
  <si>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</si>
  <si>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</si>
  <si>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</si>
  <si>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</si>
  <si>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</si>
  <si>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</si>
  <si>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</si>
  <si>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</si>
  <si>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</si>
  <si>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</si>
  <si>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</si>
  <si>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</si>
  <si>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</si>
  <si>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</si>
  <si>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</si>
  <si>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</si>
  <si>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</si>
  <si>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</si>
  <si>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</si>
  <si>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</si>
  <si>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</si>
  <si>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</si>
  <si>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</si>
  <si>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</si>
  <si>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</si>
  <si>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</si>
  <si>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</si>
  <si>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</si>
  <si>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</si>
  <si>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</si>
  <si>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</si>
  <si>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</si>
  <si>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</si>
  <si>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</si>
  <si>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</si>
  <si>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</si>
  <si>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</si>
  <si>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</si>
  <si>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</si>
  <si>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</si>
  <si>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</si>
  <si>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</si>
  <si>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</si>
  <si>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</si>
  <si>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</si>
  <si>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</si>
  <si>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</si>
  <si>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</si>
  <si>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</si>
  <si>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</si>
  <si>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</si>
  <si>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</si>
  <si>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</si>
  <si>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</si>
  <si>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</si>
  <si>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</si>
  <si>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</si>
  <si>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</si>
  <si>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</si>
  <si>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</si>
  <si>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</si>
  <si>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</si>
  <si>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</si>
  <si>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</si>
  <si>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</si>
  <si>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</si>
  <si>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</si>
  <si>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</si>
  <si>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</si>
  <si>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</si>
  <si>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</si>
  <si>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</si>
  <si>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</si>
  <si>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</si>
  <si>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</si>
  <si>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</si>
  <si>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</si>
  <si>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</si>
  <si>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</si>
  <si>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</si>
  <si>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</si>
  <si>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</si>
  <si>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</si>
  <si>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</si>
  <si>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</si>
  <si>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</si>
  <si>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</si>
  <si>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</si>
  <si>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</si>
  <si>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</si>
  <si>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</si>
  <si>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</si>
  <si>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</si>
  <si>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</si>
  <si>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</si>
  <si>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</si>
  <si>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</si>
  <si>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</si>
  <si>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</si>
  <si>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</si>
  <si>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</si>
  <si>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</si>
  <si>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</si>
  <si>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</si>
  <si>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</si>
  <si>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</si>
  <si>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</si>
  <si>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</si>
  <si>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</si>
  <si>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</si>
  <si>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</si>
  <si>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</si>
  <si>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</si>
  <si>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</si>
  <si>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</si>
  <si>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</si>
  <si>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</si>
  <si>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</si>
  <si>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</si>
  <si>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</si>
  <si>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</si>
  <si>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</si>
  <si>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</si>
  <si>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</si>
  <si>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</si>
  <si>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</si>
  <si>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</si>
  <si>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</si>
  <si>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</si>
  <si>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</si>
  <si>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</si>
  <si>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</si>
  <si>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</si>
  <si>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</si>
  <si>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</si>
  <si>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</si>
  <si>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</si>
  <si>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</si>
  <si>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</si>
  <si>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</si>
  <si>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</si>
  <si>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</si>
  <si>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</si>
  <si>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</si>
  <si>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</si>
  <si>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</si>
  <si>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</si>
  <si>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</si>
  <si>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</si>
  <si>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</si>
  <si>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</si>
  <si>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</si>
  <si>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</si>
  <si>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</si>
  <si>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</si>
  <si>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</si>
  <si>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</si>
  <si>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</si>
  <si>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</si>
  <si>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</si>
  <si>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</si>
  <si>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</si>
  <si>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</si>
  <si>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</si>
  <si>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</si>
  <si>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</si>
  <si>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</si>
  <si>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</si>
  <si>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</si>
  <si>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</si>
  <si>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</si>
  <si>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</si>
  <si>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</si>
  <si>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</si>
  <si>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</si>
  <si>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</si>
  <si>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</si>
  <si>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</si>
  <si>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</si>
  <si>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</si>
  <si>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</si>
  <si>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</si>
  <si>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</si>
  <si>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</si>
  <si>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</si>
  <si>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</si>
  <si>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</si>
  <si>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</si>
  <si>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</si>
  <si>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</si>
  <si>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</si>
  <si>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</si>
  <si>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</si>
  <si>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</si>
  <si>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</si>
  <si>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</si>
  <si>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</si>
  <si>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</si>
  <si>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</si>
  <si>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</si>
  <si>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</si>
  <si>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</si>
  <si>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</si>
  <si>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</si>
  <si>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</si>
  <si>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</si>
  <si>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</si>
  <si>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</si>
  <si>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</si>
  <si>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</si>
  <si>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</si>
  <si>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</si>
  <si>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</si>
  <si>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</si>
  <si>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</si>
  <si>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</si>
  <si>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</si>
  <si>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</si>
  <si>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</si>
  <si>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</si>
  <si>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</si>
  <si>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</si>
  <si>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</si>
  <si>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</si>
  <si>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</si>
  <si>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</si>
  <si>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</si>
  <si>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</si>
  <si>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</si>
  <si>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</si>
  <si>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</si>
  <si>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</si>
  <si>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</si>
  <si>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</si>
  <si>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</si>
  <si>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</si>
  <si>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</si>
  <si>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</si>
  <si>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</si>
  <si>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</si>
  <si>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</si>
  <si>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</si>
  <si>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</si>
  <si>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</si>
  <si>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</si>
  <si>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</si>
  <si>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</si>
  <si>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</si>
  <si>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</si>
  <si>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</si>
  <si>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</si>
  <si>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</si>
  <si>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</si>
  <si>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</si>
  <si>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</si>
  <si>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</si>
  <si>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</si>
  <si>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</si>
  <si>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</si>
  <si>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</si>
  <si>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</si>
  <si>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</si>
  <si>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</si>
  <si>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</si>
  <si>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</si>
  <si>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</si>
  <si>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</si>
  <si>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</si>
  <si>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</si>
  <si>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</si>
  <si>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</si>
  <si>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</si>
  <si>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</si>
  <si>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</si>
  <si>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</si>
  <si>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</si>
  <si>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</si>
  <si>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</si>
  <si>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</si>
  <si>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</si>
  <si>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</si>
  <si>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</si>
  <si>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</si>
  <si>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</si>
  <si>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</si>
  <si>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</si>
  <si>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</si>
  <si>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</si>
  <si>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</si>
  <si>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</si>
  <si>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</si>
  <si>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</si>
  <si>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</si>
  <si>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</si>
  <si>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</si>
  <si>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</si>
  <si>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</si>
  <si>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</si>
  <si>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</si>
  <si>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</si>
  <si>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</si>
  <si>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</si>
  <si>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</si>
  <si>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</si>
  <si>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</si>
  <si>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</si>
  <si>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</si>
  <si>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</si>
  <si>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</si>
  <si>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</si>
  <si>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</si>
  <si>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</si>
  <si>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</si>
  <si>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</si>
  <si>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</si>
  <si>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</si>
  <si>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</si>
  <si>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</si>
  <si>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</si>
  <si>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</si>
  <si>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</si>
  <si>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</si>
  <si>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</si>
  <si>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</si>
  <si>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</si>
  <si>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</si>
  <si>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</si>
  <si>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</si>
  <si>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</si>
  <si>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</si>
  <si>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</si>
  <si>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</si>
  <si>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</si>
  <si>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</si>
  <si>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</si>
  <si>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</si>
  <si>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</si>
  <si>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</si>
  <si>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</si>
  <si>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</si>
  <si>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</si>
  <si>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</si>
  <si>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</si>
  <si>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</si>
  <si>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</si>
  <si>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</si>
  <si>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</si>
  <si>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</si>
  <si>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</si>
  <si>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</si>
  <si>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</si>
  <si>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</si>
  <si>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</si>
  <si>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</si>
  <si>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</si>
  <si>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</si>
  <si>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</si>
  <si>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</si>
  <si>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</si>
  <si>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</si>
  <si>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</si>
  <si>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</si>
  <si>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</si>
  <si>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</si>
  <si>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</si>
  <si>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</si>
  <si>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</si>
  <si>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</si>
  <si>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</si>
  <si>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</si>
  <si>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</si>
  <si>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</si>
  <si>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</si>
  <si>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</si>
  <si>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</si>
  <si>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</si>
  <si>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</si>
  <si>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</si>
  <si>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</si>
  <si>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</si>
  <si>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</si>
  <si>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</si>
  <si>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</si>
  <si>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</si>
  <si>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</si>
  <si>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</si>
  <si>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</si>
  <si>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</si>
  <si>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</si>
  <si>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</si>
  <si>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</si>
  <si>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</si>
  <si>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</si>
  <si>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</si>
  <si>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</si>
  <si>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</si>
  <si>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</si>
  <si>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</si>
  <si>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</si>
  <si>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</si>
  <si>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</si>
  <si>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</si>
  <si>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</si>
  <si>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</si>
  <si>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</si>
  <si>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</si>
  <si>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</si>
  <si>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</si>
  <si>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</si>
  <si>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</si>
  <si>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</si>
  <si>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</si>
  <si>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</si>
  <si>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</si>
  <si>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</si>
  <si>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</si>
  <si>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</si>
  <si>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</si>
  <si>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</si>
  <si>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</si>
  <si>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</si>
  <si>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</si>
  <si>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</si>
  <si>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</si>
  <si>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</si>
  <si>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</si>
  <si>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</si>
  <si>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</si>
  <si>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</si>
  <si>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</si>
  <si>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</si>
  <si>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</si>
  <si>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</si>
  <si>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</si>
  <si>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</si>
  <si>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</si>
  <si>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</si>
  <si>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</si>
  <si>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</si>
  <si>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</si>
  <si>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</si>
  <si>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</si>
  <si>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</si>
  <si>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</si>
  <si>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</si>
  <si>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</si>
  <si>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</si>
  <si>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</si>
  <si>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</si>
  <si>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</si>
  <si>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</si>
  <si>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</si>
  <si>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</si>
  <si>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</si>
  <si>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</si>
  <si>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</si>
  <si>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</si>
  <si>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</si>
  <si>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</si>
  <si>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</si>
  <si>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</si>
  <si>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</si>
  <si>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</si>
  <si>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</si>
  <si>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</si>
  <si>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</si>
  <si>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</si>
  <si>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</si>
  <si>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</si>
  <si>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</si>
  <si>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</si>
  <si>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</si>
  <si>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</si>
  <si>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</si>
  <si>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</si>
  <si>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</si>
  <si>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</si>
  <si>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</si>
  <si>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</si>
  <si>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</si>
  <si>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</si>
  <si>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</si>
  <si>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</si>
  <si>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</si>
  <si>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</si>
  <si>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</si>
  <si>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</si>
  <si>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</si>
  <si>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</si>
  <si>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</si>
  <si>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</si>
  <si>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</si>
  <si>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</si>
  <si>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</si>
  <si>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</si>
  <si>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</si>
  <si>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</si>
  <si>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</si>
  <si>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</si>
  <si>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</si>
  <si>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</si>
  <si>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</si>
  <si>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</si>
  <si>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</si>
  <si>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</si>
  <si>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</si>
  <si>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</si>
  <si>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</si>
  <si>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</si>
  <si>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</si>
  <si>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</si>
  <si>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</si>
  <si>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</si>
  <si>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</si>
  <si>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average_donation</t>
  </si>
  <si>
    <t>Row Labels</t>
  </si>
  <si>
    <t>Grand Total</t>
  </si>
  <si>
    <t>Count of outcome</t>
  </si>
  <si>
    <t>Column Labels</t>
  </si>
  <si>
    <t>(All)</t>
  </si>
  <si>
    <t>parent category</t>
  </si>
  <si>
    <t>Success Rates by Parent Category</t>
  </si>
  <si>
    <t>Success Rates by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</si>
  <si>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</si>
  <si>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</si>
  <si>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</si>
  <si>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</si>
  <si>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</si>
  <si>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</si>
  <si>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</si>
  <si>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</si>
  <si>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</si>
  <si>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</si>
  <si>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</si>
  <si>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</si>
  <si>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</si>
  <si>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</si>
  <si>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</si>
  <si>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</si>
  <si>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</si>
  <si>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</si>
  <si>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</si>
  <si>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</si>
  <si>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</si>
  <si>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</si>
  <si>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</si>
  <si>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</si>
  <si>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</si>
  <si>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</si>
  <si>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</si>
  <si>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</si>
  <si>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</si>
  <si>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</si>
  <si>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</si>
  <si>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</si>
  <si>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</si>
  <si>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</si>
  <si>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than/= 50000</t>
  </si>
  <si>
    <t>Mean</t>
  </si>
  <si>
    <t>Median</t>
  </si>
  <si>
    <t>SUCCESSFUL</t>
  </si>
  <si>
    <t>Max</t>
  </si>
  <si>
    <t>Min</t>
  </si>
  <si>
    <t>Standard Deviation</t>
  </si>
  <si>
    <t>Variance</t>
  </si>
  <si>
    <t>Range</t>
  </si>
  <si>
    <t>FAILED</t>
  </si>
  <si>
    <t>Length of campaign</t>
  </si>
  <si>
    <t>Average Campaign duration:</t>
  </si>
  <si>
    <t>Median Campaign duration:</t>
  </si>
  <si>
    <t>Total Projects between $10k-$35k</t>
  </si>
  <si>
    <t>Successful Projects: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</si>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</sst>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F800]dddd\,\ mmmm\ dd\,\ yyyy"/>
    <numFmt numFmtId="16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4" applyFont="1"/>
    <xf numFmtId="164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166" fontId="0" fillId="0" borderId="0" xfId="42" applyNumberFormat="1" applyFont="1"/>
    <xf numFmtId="166" fontId="0" fillId="0" borderId="0" xfId="42" applyNumberFormat="1" applyFont="1" applyAlignment="1">
      <alignment horizontal="left" indent="4"/>
    </xf>
    <xf numFmtId="166" fontId="0" fillId="0" borderId="0" xfId="0" applyNumberFormat="1"/>
    <xf numFmtId="1" fontId="0" fillId="0" borderId="0" xfId="42" applyNumberFormat="1" applyFont="1"/>
    <xf numFmtId="0" fontId="16" fillId="0" borderId="0" xfId="0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0" fontId="16" fillId="0" borderId="10" xfId="0" applyFont="1" applyBorder="1"/>
    <xf numFmtId="9" fontId="16" fillId="0" borderId="10" xfId="44" applyFon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3" formatCode="0%"/>
    </dxf>
    <dxf>
      <numFmt numFmtId="13" formatCode="0%"/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 Solution.xlsx]Outcome ParentCat SubCat!PivotTable1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Rates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ParentCat SubCat'!$C$4:$C$5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ParentCat SubCat'!$B$6:$B$15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ParentCat SubCat'!$C$6:$C$15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8-F743-90DF-4611D6B97217}"/>
            </c:ext>
          </c:extLst>
        </c:ser>
        <c:ser>
          <c:idx val="1"/>
          <c:order val="1"/>
          <c:tx>
            <c:strRef>
              <c:f>'Outcome ParentCat SubCat'!$D$4:$D$5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ParentCat SubCat'!$B$6:$B$15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ParentCat SubCat'!$D$6:$D$15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8-F743-90DF-4611D6B97217}"/>
            </c:ext>
          </c:extLst>
        </c:ser>
        <c:ser>
          <c:idx val="2"/>
          <c:order val="2"/>
          <c:tx>
            <c:strRef>
              <c:f>'Outcome ParentCat SubCat'!$E$4:$E$5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ParentCat SubCat'!$B$6:$B$15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ParentCat SubCat'!$E$6:$E$15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8-F743-90DF-4611D6B97217}"/>
            </c:ext>
          </c:extLst>
        </c:ser>
        <c:ser>
          <c:idx val="3"/>
          <c:order val="3"/>
          <c:tx>
            <c:strRef>
              <c:f>'Outcome ParentCat SubCat'!$F$4:$F$5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ParentCat SubCat'!$B$6:$B$15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ParentCat SubCat'!$F$6:$F$15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8-F743-90DF-4611D6B9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1818207"/>
        <c:axId val="1896261007"/>
      </c:barChart>
      <c:catAx>
        <c:axId val="18818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1007"/>
        <c:crosses val="autoZero"/>
        <c:auto val="1"/>
        <c:lblAlgn val="ctr"/>
        <c:lblOffset val="100"/>
        <c:noMultiLvlLbl val="0"/>
      </c:catAx>
      <c:valAx>
        <c:axId val="1896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 Solution.xlsx]Outcome ParentCat SubCat!PivotTable2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ParentCat SubCat'!$C$32:$C$33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ParentCat SubCat'!$B$34:$B$58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ParentCat SubCat'!$C$34:$C$58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4-3C47-BE43-27C6AE570A02}"/>
            </c:ext>
          </c:extLst>
        </c:ser>
        <c:ser>
          <c:idx val="1"/>
          <c:order val="1"/>
          <c:tx>
            <c:strRef>
              <c:f>'Outcome ParentCat SubCat'!$D$32:$D$33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ParentCat SubCat'!$B$34:$B$58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ParentCat SubCat'!$D$34:$D$58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4-3C47-BE43-27C6AE570A02}"/>
            </c:ext>
          </c:extLst>
        </c:ser>
        <c:ser>
          <c:idx val="2"/>
          <c:order val="2"/>
          <c:tx>
            <c:strRef>
              <c:f>'Outcome ParentCat SubCat'!$E$32:$E$33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ParentCat SubCat'!$B$34:$B$58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ParentCat SubCat'!$E$34:$E$58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4-3C47-BE43-27C6AE570A02}"/>
            </c:ext>
          </c:extLst>
        </c:ser>
        <c:ser>
          <c:idx val="3"/>
          <c:order val="3"/>
          <c:tx>
            <c:strRef>
              <c:f>'Outcome ParentCat SubCat'!$F$32:$F$33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ParentCat SubCat'!$B$34:$B$58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ParentCat SubCat'!$F$34:$F$58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4-3C47-BE43-27C6AE57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2235696"/>
        <c:axId val="462256272"/>
      </c:barChart>
      <c:catAx>
        <c:axId val="4622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6272"/>
        <c:crosses val="autoZero"/>
        <c:auto val="1"/>
        <c:lblAlgn val="ctr"/>
        <c:lblOffset val="100"/>
        <c:noMultiLvlLbl val="0"/>
      </c:catAx>
      <c:valAx>
        <c:axId val="4622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 Solution.xlsx]Outcome by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6-5F4D-B517-FF7F212DD507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6-5F4D-B517-FF7F212DD507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6-5F4D-B517-FF7F212D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33888"/>
        <c:axId val="412638112"/>
      </c:lineChart>
      <c:catAx>
        <c:axId val="4128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38112"/>
        <c:crosses val="autoZero"/>
        <c:auto val="1"/>
        <c:lblAlgn val="ctr"/>
        <c:lblOffset val="100"/>
        <c:noMultiLvlLbl val="0"/>
      </c:catAx>
      <c:valAx>
        <c:axId val="412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Outcome by Goal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than/=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F-8D4F-9A95-0357FF30804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than/=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F-8D4F-9A95-0357FF30804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than/=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F-8D4F-9A95-0357FF30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133039"/>
        <c:axId val="1570134751"/>
      </c:lineChart>
      <c:catAx>
        <c:axId val="15701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34751"/>
        <c:crosses val="autoZero"/>
        <c:auto val="1"/>
        <c:lblAlgn val="ctr"/>
        <c:lblOffset val="100"/>
        <c:noMultiLvlLbl val="0"/>
      </c:catAx>
      <c:valAx>
        <c:axId val="1570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120650</xdr:rowOff>
    </xdr:from>
    <xdr:to>
      <xdr:col>17</xdr:col>
      <xdr:colOff>63500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530A-9FB3-490B-774F-2E799A3B3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31</xdr:row>
      <xdr:rowOff>152400</xdr:rowOff>
    </xdr:from>
    <xdr:to>
      <xdr:col>17</xdr:col>
      <xdr:colOff>520700</xdr:colOff>
      <xdr:row>58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BF534-915B-1DA9-7EB5-E8F3C8CB4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95250</xdr:rowOff>
    </xdr:from>
    <xdr:to>
      <xdr:col>17</xdr:col>
      <xdr:colOff>558800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DAA89-E5F0-9F3E-12D1-8F55DEE33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947617</xdr:colOff>
      <xdr:row>15</xdr:row>
      <xdr:rowOff>113323</xdr:rowOff>
    </xdr:from>
    <xdr:to>
      <xdr:col>7</xdr:col>
      <xdr:colOff>1289539</xdr:colOff>
      <xdr:row>33</xdr:row>
      <xdr:rowOff>68386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1105B-5239-BF4B-FC2C-F6AAEC0B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llian Walter" refreshedDate="45564.72855821759" createdVersion="8" refreshedVersion="8" minRefreshableVersion="3" recordCount="1000" xr:uid="{572CFF3F-D570-FB4F-B1E3-F492188F3417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B3CDB-8410-BF43-B582-CDAEF4F51F73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S4:X1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showDataAs="percentOfRow" baseField="0" baseItem="0" numFmtId="9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4" selected="0">
              <x v="0"/>
              <x v="1"/>
              <x v="2"/>
              <x v="3"/>
            </reference>
            <reference field="18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17273-33D7-4B4B-89CE-55DDA2960359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G1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0F512-A371-3840-8982-17898B9C9692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2:G5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344FD-724D-364C-8DC2-214D351B4A36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R9" sqref="R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16.1640625" style="11" customWidth="1"/>
    <col min="14" max="14" width="11.1640625" bestFit="1" customWidth="1"/>
    <col min="15" max="15" width="11.1640625" customWidth="1"/>
    <col min="18" max="19" width="28" bestFit="1" customWidth="1"/>
    <col min="20" max="20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2064</v>
      </c>
      <c r="J1" s="1" t="s">
        <v>6</v>
      </c>
      <c r="K1" s="1" t="s">
        <v>7</v>
      </c>
      <c r="L1" s="1" t="s">
        <v>8</v>
      </c>
      <c r="M1" s="10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2063</v>
      </c>
      <c r="U1" s="1" t="s">
        <v>2117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  <c r="U2">
        <f>ROUND(O2-M2,0)</f>
        <v>17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  <c r="U3">
        <f t="shared" ref="U3:U66" si="4">ROUND(O3-M3,0)</f>
        <v>2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  <c r="U4">
        <f t="shared" si="4"/>
        <v>2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  <c r="U5">
        <f t="shared" si="4"/>
        <v>40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  <c r="U6">
        <f t="shared" si="4"/>
        <v>4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  <c r="U7">
        <f t="shared" si="4"/>
        <v>11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  <c r="U8">
        <f t="shared" si="4"/>
        <v>1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  <c r="U9">
        <f t="shared" si="4"/>
        <v>2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  <c r="U10">
        <f t="shared" si="4"/>
        <v>2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  <c r="U11">
        <f t="shared" si="4"/>
        <v>49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  <c r="U12">
        <f t="shared" si="4"/>
        <v>48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  <c r="U13">
        <f t="shared" si="4"/>
        <v>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  <c r="U14">
        <f t="shared" si="4"/>
        <v>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  <c r="U15">
        <f t="shared" si="4"/>
        <v>12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  <c r="U16">
        <f t="shared" si="4"/>
        <v>27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  <c r="U17">
        <f t="shared" si="4"/>
        <v>4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  <c r="U18">
        <f t="shared" si="4"/>
        <v>22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  <c r="U19">
        <f t="shared" si="4"/>
        <v>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  <c r="U20">
        <f t="shared" si="4"/>
        <v>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  <c r="U21">
        <f t="shared" si="4"/>
        <v>21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  <c r="U22">
        <f t="shared" si="4"/>
        <v>0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  <c r="U23">
        <f t="shared" si="4"/>
        <v>34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  <c r="U24">
        <f t="shared" si="4"/>
        <v>15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  <c r="U25">
        <f t="shared" si="4"/>
        <v>53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  <c r="U26">
        <f t="shared" si="4"/>
        <v>2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  <c r="U27">
        <f t="shared" si="4"/>
        <v>20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  <c r="U28">
        <f t="shared" si="4"/>
        <v>27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  <c r="U29">
        <f t="shared" si="4"/>
        <v>8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  <c r="U30">
        <f t="shared" si="4"/>
        <v>23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  <c r="U31">
        <f t="shared" si="4"/>
        <v>40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  <c r="U32">
        <f t="shared" si="4"/>
        <v>5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  <c r="U33">
        <f t="shared" si="4"/>
        <v>28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  <c r="U34">
        <f t="shared" si="4"/>
        <v>27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  <c r="U35">
        <f t="shared" si="4"/>
        <v>37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  <c r="U36">
        <f t="shared" si="4"/>
        <v>5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  <c r="U37">
        <f t="shared" si="4"/>
        <v>42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  <c r="U38">
        <f t="shared" si="4"/>
        <v>25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  <c r="U39">
        <f t="shared" si="4"/>
        <v>33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  <c r="U40">
        <f t="shared" si="4"/>
        <v>5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  <c r="U41">
        <f t="shared" si="4"/>
        <v>14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  <c r="U42">
        <f t="shared" si="4"/>
        <v>19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  <c r="U43">
        <f t="shared" si="4"/>
        <v>26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  <c r="U44">
        <f t="shared" si="4"/>
        <v>9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  <c r="U45">
        <f t="shared" si="4"/>
        <v>16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  <c r="U46">
        <f t="shared" si="4"/>
        <v>1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  <c r="U47">
        <f t="shared" si="4"/>
        <v>15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  <c r="U48">
        <f t="shared" si="4"/>
        <v>23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  <c r="U49">
        <f t="shared" si="4"/>
        <v>30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  <c r="U50">
        <f t="shared" si="4"/>
        <v>12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  <c r="U51">
        <f t="shared" si="4"/>
        <v>45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  <c r="U52">
        <f t="shared" si="4"/>
        <v>28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  <c r="U53">
        <f t="shared" si="4"/>
        <v>16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  <c r="U54">
        <f t="shared" si="4"/>
        <v>4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  <c r="U55">
        <f t="shared" si="4"/>
        <v>39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  <c r="U56">
        <f t="shared" si="4"/>
        <v>6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  <c r="U57">
        <f t="shared" si="4"/>
        <v>5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  <c r="U58">
        <f t="shared" si="4"/>
        <v>7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  <c r="U59">
        <f t="shared" si="4"/>
        <v>12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  <c r="U60">
        <f t="shared" si="4"/>
        <v>13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  <c r="U61">
        <f t="shared" si="4"/>
        <v>15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  <c r="U62">
        <f t="shared" si="4"/>
        <v>3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  <c r="U63">
        <f t="shared" si="4"/>
        <v>40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  <c r="U64">
        <f t="shared" si="4"/>
        <v>1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  <c r="U65">
        <f t="shared" si="4"/>
        <v>6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5">E66/D66</f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  <c r="U66">
        <f t="shared" si="4"/>
        <v>15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5"/>
        <v>2.3614754098360655</v>
      </c>
      <c r="G67" t="s">
        <v>20</v>
      </c>
      <c r="H67">
        <v>236</v>
      </c>
      <c r="I67" s="5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 s="12">
        <f t="shared" ref="M67:M130" si="7">(((L67/60)/60)/24)+DATE(1970,1,1)</f>
        <v>40570.25</v>
      </c>
      <c r="N67">
        <v>1296712800</v>
      </c>
      <c r="O67" s="12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  <c r="U67">
        <f t="shared" ref="U67:U130" si="9">ROUND(O67-M67,0)</f>
        <v>7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 s="12">
        <f t="shared" si="7"/>
        <v>42102.208333333328</v>
      </c>
      <c r="N68">
        <v>1428901200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  <c r="U68">
        <f t="shared" si="9"/>
        <v>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 s="12">
        <f t="shared" si="7"/>
        <v>40203.25</v>
      </c>
      <c r="N69">
        <v>1264831200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  <c r="U69">
        <f t="shared" si="9"/>
        <v>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 s="12">
        <f t="shared" si="7"/>
        <v>42943.208333333328</v>
      </c>
      <c r="N70">
        <v>1505192400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  <c r="U70">
        <f t="shared" si="9"/>
        <v>47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 s="12">
        <f t="shared" si="7"/>
        <v>40531.25</v>
      </c>
      <c r="N71">
        <v>1295676000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  <c r="U71">
        <f t="shared" si="9"/>
        <v>34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 s="12">
        <f t="shared" si="7"/>
        <v>40484.208333333336</v>
      </c>
      <c r="N72">
        <v>1292911200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  <c r="U72">
        <f t="shared" si="9"/>
        <v>49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 s="12">
        <f t="shared" si="7"/>
        <v>43799.25</v>
      </c>
      <c r="N73">
        <v>1575439200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  <c r="U73">
        <f t="shared" si="9"/>
        <v>4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 s="12">
        <f t="shared" si="7"/>
        <v>42186.208333333328</v>
      </c>
      <c r="N74">
        <v>1438837200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  <c r="U74">
        <f t="shared" si="9"/>
        <v>36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 s="12">
        <f t="shared" si="7"/>
        <v>42701.25</v>
      </c>
      <c r="N75">
        <v>1480485600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  <c r="U75">
        <f t="shared" si="9"/>
        <v>3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 s="12">
        <f t="shared" si="7"/>
        <v>42456.208333333328</v>
      </c>
      <c r="N76">
        <v>1459141200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  <c r="U76">
        <f t="shared" si="9"/>
        <v>1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 s="12">
        <f t="shared" si="7"/>
        <v>43296.208333333328</v>
      </c>
      <c r="N77">
        <v>1532322000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  <c r="U77">
        <f t="shared" si="9"/>
        <v>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 s="12">
        <f t="shared" si="7"/>
        <v>42027.25</v>
      </c>
      <c r="N78">
        <v>1426222800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  <c r="U78">
        <f t="shared" si="9"/>
        <v>49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 s="12">
        <f t="shared" si="7"/>
        <v>40448.208333333336</v>
      </c>
      <c r="N79">
        <v>1286773200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  <c r="U79">
        <f t="shared" si="9"/>
        <v>14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 s="12">
        <f t="shared" si="7"/>
        <v>43206.208333333328</v>
      </c>
      <c r="N80">
        <v>1523941200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  <c r="U80">
        <f t="shared" si="9"/>
        <v>1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 s="12">
        <f t="shared" si="7"/>
        <v>43267.208333333328</v>
      </c>
      <c r="N81">
        <v>1529557200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  <c r="U81">
        <f t="shared" si="9"/>
        <v>5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 s="12">
        <f t="shared" si="7"/>
        <v>42976.208333333328</v>
      </c>
      <c r="N82">
        <v>1506574800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  <c r="U82">
        <f t="shared" si="9"/>
        <v>30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 s="12">
        <f t="shared" si="7"/>
        <v>43062.25</v>
      </c>
      <c r="N83">
        <v>1513576800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  <c r="U83">
        <f t="shared" si="9"/>
        <v>25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 s="12">
        <f t="shared" si="7"/>
        <v>43482.25</v>
      </c>
      <c r="N84">
        <v>1548309600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  <c r="U84">
        <f t="shared" si="9"/>
        <v>7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 s="12">
        <f t="shared" si="7"/>
        <v>42579.208333333328</v>
      </c>
      <c r="N85">
        <v>1471582800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  <c r="U85">
        <f t="shared" si="9"/>
        <v>22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 s="12">
        <f t="shared" si="7"/>
        <v>41118.208333333336</v>
      </c>
      <c r="N86">
        <v>1344315600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  <c r="U86">
        <f t="shared" si="9"/>
        <v>10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 s="12">
        <f t="shared" si="7"/>
        <v>40797.208333333336</v>
      </c>
      <c r="N87">
        <v>1316408400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  <c r="U87">
        <f t="shared" si="9"/>
        <v>8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 s="12">
        <f t="shared" si="7"/>
        <v>42128.208333333328</v>
      </c>
      <c r="N88">
        <v>1431838800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  <c r="U88">
        <f t="shared" si="9"/>
        <v>13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 s="12">
        <f t="shared" si="7"/>
        <v>40610.25</v>
      </c>
      <c r="N89">
        <v>1300510800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  <c r="U89">
        <f t="shared" si="9"/>
        <v>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 s="12">
        <f t="shared" si="7"/>
        <v>42110.208333333328</v>
      </c>
      <c r="N90">
        <v>1431061200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  <c r="U90">
        <f t="shared" si="9"/>
        <v>22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 s="12">
        <f t="shared" si="7"/>
        <v>40283.208333333336</v>
      </c>
      <c r="N91">
        <v>1271480400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  <c r="U91">
        <f t="shared" si="9"/>
        <v>2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 s="12">
        <f t="shared" si="7"/>
        <v>42425.25</v>
      </c>
      <c r="N92">
        <v>1456380000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  <c r="U92">
        <f t="shared" si="9"/>
        <v>0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 s="12">
        <f t="shared" si="7"/>
        <v>42588.208333333328</v>
      </c>
      <c r="N93">
        <v>1472878800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  <c r="U93">
        <f t="shared" si="9"/>
        <v>28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 s="12">
        <f t="shared" si="7"/>
        <v>40352.208333333336</v>
      </c>
      <c r="N94">
        <v>1277355600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  <c r="U94">
        <f t="shared" si="9"/>
        <v>1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 s="12">
        <f t="shared" si="7"/>
        <v>41202.208333333336</v>
      </c>
      <c r="N95">
        <v>1351054800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  <c r="U95">
        <f t="shared" si="9"/>
        <v>4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 s="12">
        <f t="shared" si="7"/>
        <v>43562.208333333328</v>
      </c>
      <c r="N96">
        <v>1555563600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  <c r="U96">
        <f t="shared" si="9"/>
        <v>11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 s="12">
        <f t="shared" si="7"/>
        <v>43752.208333333328</v>
      </c>
      <c r="N97">
        <v>1571634000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  <c r="U97">
        <f t="shared" si="9"/>
        <v>7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 s="12">
        <f t="shared" si="7"/>
        <v>40612.25</v>
      </c>
      <c r="N98">
        <v>1300856400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  <c r="U98">
        <f t="shared" si="9"/>
        <v>13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 s="12">
        <f t="shared" si="7"/>
        <v>42180.208333333328</v>
      </c>
      <c r="N99">
        <v>1439874000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  <c r="U99">
        <f t="shared" si="9"/>
        <v>54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 s="12">
        <f t="shared" si="7"/>
        <v>42212.208333333328</v>
      </c>
      <c r="N100">
        <v>1438318800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  <c r="U100">
        <f t="shared" si="9"/>
        <v>4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 s="12">
        <f t="shared" si="7"/>
        <v>41968.25</v>
      </c>
      <c r="N101">
        <v>1419400800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  <c r="U101">
        <f t="shared" si="9"/>
        <v>29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 s="12">
        <f t="shared" si="7"/>
        <v>40835.208333333336</v>
      </c>
      <c r="N102">
        <v>1320555600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  <c r="U102">
        <f t="shared" si="9"/>
        <v>18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 s="12">
        <f t="shared" si="7"/>
        <v>42056.25</v>
      </c>
      <c r="N103">
        <v>1425103200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  <c r="U103">
        <f t="shared" si="9"/>
        <v>7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 s="12">
        <f t="shared" si="7"/>
        <v>43234.208333333328</v>
      </c>
      <c r="N104">
        <v>1526878800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  <c r="U104">
        <f t="shared" si="9"/>
        <v>7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 s="12">
        <f t="shared" si="7"/>
        <v>40475.208333333336</v>
      </c>
      <c r="N105">
        <v>1288674000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  <c r="U105">
        <f t="shared" si="9"/>
        <v>9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 s="12">
        <f t="shared" si="7"/>
        <v>42878.208333333328</v>
      </c>
      <c r="N106">
        <v>1495602000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  <c r="U106">
        <f t="shared" si="9"/>
        <v>1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 s="12">
        <f t="shared" si="7"/>
        <v>41366.208333333336</v>
      </c>
      <c r="N107">
        <v>1366434000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  <c r="U107">
        <f t="shared" si="9"/>
        <v>18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 s="12">
        <f t="shared" si="7"/>
        <v>43716.208333333328</v>
      </c>
      <c r="N108">
        <v>1568350800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  <c r="U108">
        <f t="shared" si="9"/>
        <v>5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 s="12">
        <f t="shared" si="7"/>
        <v>43213.208333333328</v>
      </c>
      <c r="N109">
        <v>1525928400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  <c r="U109">
        <f t="shared" si="9"/>
        <v>17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 s="12">
        <f t="shared" si="7"/>
        <v>41005.208333333336</v>
      </c>
      <c r="N110">
        <v>1336885200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  <c r="U110">
        <f t="shared" si="9"/>
        <v>37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 s="12">
        <f t="shared" si="7"/>
        <v>41651.25</v>
      </c>
      <c r="N111">
        <v>1389679200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  <c r="U111">
        <f t="shared" si="9"/>
        <v>2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 s="12">
        <f t="shared" si="7"/>
        <v>43354.208333333328</v>
      </c>
      <c r="N112">
        <v>1538283600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  <c r="U112">
        <f t="shared" si="9"/>
        <v>19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 s="12">
        <f t="shared" si="7"/>
        <v>41174.208333333336</v>
      </c>
      <c r="N113">
        <v>1348808400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  <c r="U113">
        <f t="shared" si="9"/>
        <v>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 s="12">
        <f t="shared" si="7"/>
        <v>41875.208333333336</v>
      </c>
      <c r="N114">
        <v>1410152400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  <c r="U114">
        <f t="shared" si="9"/>
        <v>15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 s="12">
        <f t="shared" si="7"/>
        <v>42990.208333333328</v>
      </c>
      <c r="N115">
        <v>1505797200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  <c r="U115">
        <f t="shared" si="9"/>
        <v>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 s="12">
        <f t="shared" si="7"/>
        <v>43564.208333333328</v>
      </c>
      <c r="N116">
        <v>1554872400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  <c r="U116">
        <f t="shared" si="9"/>
        <v>1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 s="12">
        <f t="shared" si="7"/>
        <v>43056.25</v>
      </c>
      <c r="N117">
        <v>1513922400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  <c r="U117">
        <f t="shared" si="9"/>
        <v>35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 s="12">
        <f t="shared" si="7"/>
        <v>42265.208333333328</v>
      </c>
      <c r="N118">
        <v>1442638800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  <c r="U118">
        <f t="shared" si="9"/>
        <v>1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 s="12">
        <f t="shared" si="7"/>
        <v>40808.208333333336</v>
      </c>
      <c r="N119">
        <v>1317186000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  <c r="U119">
        <f t="shared" si="9"/>
        <v>6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 s="12">
        <f t="shared" si="7"/>
        <v>41665.25</v>
      </c>
      <c r="N120">
        <v>1391234400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  <c r="U120">
        <f t="shared" si="9"/>
        <v>6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 s="12">
        <f t="shared" si="7"/>
        <v>41806.208333333336</v>
      </c>
      <c r="N121">
        <v>1404363600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  <c r="U121">
        <f t="shared" si="9"/>
        <v>17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 s="12">
        <f t="shared" si="7"/>
        <v>42111.208333333328</v>
      </c>
      <c r="N122">
        <v>1429592400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  <c r="U122">
        <f t="shared" si="9"/>
        <v>4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 s="12">
        <f t="shared" si="7"/>
        <v>41917.208333333336</v>
      </c>
      <c r="N123">
        <v>1413608400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  <c r="U123">
        <f t="shared" si="9"/>
        <v>13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 s="12">
        <f t="shared" si="7"/>
        <v>41970.25</v>
      </c>
      <c r="N124">
        <v>1419400800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  <c r="U124">
        <f t="shared" si="9"/>
        <v>27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 s="12">
        <f t="shared" si="7"/>
        <v>42332.25</v>
      </c>
      <c r="N125">
        <v>1448604000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  <c r="U125">
        <f t="shared" si="9"/>
        <v>3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 s="12">
        <f t="shared" si="7"/>
        <v>43598.208333333328</v>
      </c>
      <c r="N126">
        <v>1562302800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  <c r="U126">
        <f t="shared" si="9"/>
        <v>53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 s="12">
        <f t="shared" si="7"/>
        <v>43362.208333333328</v>
      </c>
      <c r="N127">
        <v>1537678800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  <c r="U127">
        <f t="shared" si="9"/>
        <v>4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 s="12">
        <f t="shared" si="7"/>
        <v>42596.208333333328</v>
      </c>
      <c r="N128">
        <v>1473570000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  <c r="U128">
        <f t="shared" si="9"/>
        <v>28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 s="12">
        <f t="shared" si="7"/>
        <v>40310.208333333336</v>
      </c>
      <c r="N129">
        <v>1273899600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  <c r="U129">
        <f t="shared" si="9"/>
        <v>3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0">E130/D130</f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 s="12">
        <f t="shared" si="7"/>
        <v>40417.208333333336</v>
      </c>
      <c r="N130">
        <v>1284008400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  <c r="U130">
        <f t="shared" si="9"/>
        <v>13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5">
        <f t="shared" ref="I131:I194" si="11">IFERROR(E131/H131,0)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2">(((L131/60)/60)/24)+DATE(1970,1,1)</f>
        <v>42038.25</v>
      </c>
      <c r="N131">
        <v>1425103200</v>
      </c>
      <c r="O131" s="12">
        <f t="shared" ref="O131:O194" si="13">(((N131/60)/60)/24)+DATE(1970,1,1)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  <c r="U131">
        <f t="shared" ref="U131:U194" si="14">ROUND(O131-M131,0)</f>
        <v>25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 s="12">
        <f t="shared" si="12"/>
        <v>40842.208333333336</v>
      </c>
      <c r="N132">
        <v>1320991200</v>
      </c>
      <c r="O132" s="12">
        <f t="shared" si="13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  <c r="U132">
        <f t="shared" si="14"/>
        <v>16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12">
        <f t="shared" si="12"/>
        <v>41607.25</v>
      </c>
      <c r="N133">
        <v>1386828000</v>
      </c>
      <c r="O133" s="12">
        <f t="shared" si="13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  <c r="U133">
        <f t="shared" si="14"/>
        <v>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12">
        <f t="shared" si="12"/>
        <v>43112.25</v>
      </c>
      <c r="N134">
        <v>1517119200</v>
      </c>
      <c r="O134" s="12">
        <f t="shared" si="13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  <c r="U134">
        <f t="shared" si="14"/>
        <v>16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12">
        <f t="shared" si="12"/>
        <v>40767.208333333336</v>
      </c>
      <c r="N135">
        <v>1315026000</v>
      </c>
      <c r="O135" s="12">
        <f t="shared" si="13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  <c r="U135">
        <f t="shared" si="14"/>
        <v>22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12">
        <f t="shared" si="12"/>
        <v>40713.208333333336</v>
      </c>
      <c r="N136">
        <v>1312693200</v>
      </c>
      <c r="O136" s="12">
        <f t="shared" si="13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  <c r="U136">
        <f t="shared" si="14"/>
        <v>49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12">
        <f t="shared" si="12"/>
        <v>41340.25</v>
      </c>
      <c r="N137">
        <v>1363064400</v>
      </c>
      <c r="O137" s="12">
        <f t="shared" si="13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  <c r="U137">
        <f t="shared" si="14"/>
        <v>5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12">
        <f t="shared" si="12"/>
        <v>41797.208333333336</v>
      </c>
      <c r="N138">
        <v>1403154000</v>
      </c>
      <c r="O138" s="12">
        <f t="shared" si="13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  <c r="U138">
        <f t="shared" si="14"/>
        <v>12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12">
        <f t="shared" si="12"/>
        <v>40457.208333333336</v>
      </c>
      <c r="N139">
        <v>1286859600</v>
      </c>
      <c r="O139" s="12">
        <f t="shared" si="13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  <c r="U139">
        <f t="shared" si="14"/>
        <v>6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12">
        <f t="shared" si="12"/>
        <v>41180.208333333336</v>
      </c>
      <c r="N140">
        <v>1349326800</v>
      </c>
      <c r="O140" s="12">
        <f t="shared" si="13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  <c r="U140">
        <f t="shared" si="14"/>
        <v>6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12">
        <f t="shared" si="12"/>
        <v>42115.208333333328</v>
      </c>
      <c r="N141">
        <v>1430974800</v>
      </c>
      <c r="O141" s="12">
        <f t="shared" si="13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  <c r="U141">
        <f t="shared" si="14"/>
        <v>16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12">
        <f t="shared" si="12"/>
        <v>43156.25</v>
      </c>
      <c r="N142">
        <v>1519970400</v>
      </c>
      <c r="O142" s="12">
        <f t="shared" si="13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  <c r="U142">
        <f t="shared" si="14"/>
        <v>5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12">
        <f t="shared" si="12"/>
        <v>42167.208333333328</v>
      </c>
      <c r="N143">
        <v>1434603600</v>
      </c>
      <c r="O143" s="12">
        <f t="shared" si="13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  <c r="U143">
        <f t="shared" si="14"/>
        <v>6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12">
        <f t="shared" si="12"/>
        <v>41005.208333333336</v>
      </c>
      <c r="N144">
        <v>1337230800</v>
      </c>
      <c r="O144" s="12">
        <f t="shared" si="13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  <c r="U144">
        <f t="shared" si="14"/>
        <v>41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12">
        <f t="shared" si="12"/>
        <v>40357.208333333336</v>
      </c>
      <c r="N145">
        <v>1279429200</v>
      </c>
      <c r="O145" s="12">
        <f t="shared" si="13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  <c r="U145">
        <f t="shared" si="14"/>
        <v>20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12">
        <f t="shared" si="12"/>
        <v>43633.208333333328</v>
      </c>
      <c r="N146">
        <v>1561438800</v>
      </c>
      <c r="O146" s="12">
        <f t="shared" si="13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  <c r="U146">
        <f t="shared" si="14"/>
        <v>8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12">
        <f t="shared" si="12"/>
        <v>41889.208333333336</v>
      </c>
      <c r="N147">
        <v>1410498000</v>
      </c>
      <c r="O147" s="12">
        <f t="shared" si="13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  <c r="U147">
        <f t="shared" si="14"/>
        <v>5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12">
        <f t="shared" si="12"/>
        <v>40855.25</v>
      </c>
      <c r="N148">
        <v>1322460000</v>
      </c>
      <c r="O148" s="12">
        <f t="shared" si="13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  <c r="U148">
        <f t="shared" si="14"/>
        <v>20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12">
        <f t="shared" si="12"/>
        <v>42534.208333333328</v>
      </c>
      <c r="N149">
        <v>1466312400</v>
      </c>
      <c r="O149" s="12">
        <f t="shared" si="13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  <c r="U149">
        <f t="shared" si="14"/>
        <v>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12">
        <f t="shared" si="12"/>
        <v>42941.208333333328</v>
      </c>
      <c r="N150">
        <v>1501736400</v>
      </c>
      <c r="O150" s="12">
        <f t="shared" si="13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  <c r="U150">
        <f t="shared" si="14"/>
        <v>9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12">
        <f t="shared" si="12"/>
        <v>41275.25</v>
      </c>
      <c r="N151">
        <v>1361512800</v>
      </c>
      <c r="O151" s="12">
        <f t="shared" si="13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  <c r="U151">
        <f t="shared" si="14"/>
        <v>52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12">
        <f t="shared" si="12"/>
        <v>43450.25</v>
      </c>
      <c r="N152">
        <v>1545026400</v>
      </c>
      <c r="O152" s="12">
        <f t="shared" si="13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  <c r="U152">
        <f t="shared" si="14"/>
        <v>1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12">
        <f t="shared" si="12"/>
        <v>41799.208333333336</v>
      </c>
      <c r="N153">
        <v>1406696400</v>
      </c>
      <c r="O153" s="12">
        <f t="shared" si="13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  <c r="U153">
        <f t="shared" si="14"/>
        <v>51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12">
        <f t="shared" si="12"/>
        <v>42783.25</v>
      </c>
      <c r="N154">
        <v>1487916000</v>
      </c>
      <c r="O154" s="12">
        <f t="shared" si="13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  <c r="U154">
        <f t="shared" si="14"/>
        <v>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12">
        <f t="shared" si="12"/>
        <v>41201.208333333336</v>
      </c>
      <c r="N155">
        <v>1351141200</v>
      </c>
      <c r="O155" s="12">
        <f t="shared" si="13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  <c r="U155">
        <f t="shared" si="14"/>
        <v>6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12">
        <f t="shared" si="12"/>
        <v>42502.208333333328</v>
      </c>
      <c r="N156">
        <v>1465016400</v>
      </c>
      <c r="O156" s="12">
        <f t="shared" si="13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  <c r="U156">
        <f t="shared" si="14"/>
        <v>23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12">
        <f t="shared" si="12"/>
        <v>40262.208333333336</v>
      </c>
      <c r="N157">
        <v>1270789200</v>
      </c>
      <c r="O157" s="12">
        <f t="shared" si="13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  <c r="U157">
        <f t="shared" si="14"/>
        <v>15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12">
        <f t="shared" si="12"/>
        <v>43743.208333333328</v>
      </c>
      <c r="N158">
        <v>1572325200</v>
      </c>
      <c r="O158" s="12">
        <f t="shared" si="13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  <c r="U158">
        <f t="shared" si="14"/>
        <v>24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12">
        <f t="shared" si="12"/>
        <v>41638.25</v>
      </c>
      <c r="N159">
        <v>1389420000</v>
      </c>
      <c r="O159" s="12">
        <f t="shared" si="13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  <c r="U159">
        <f t="shared" si="14"/>
        <v>12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12">
        <f t="shared" si="12"/>
        <v>42346.25</v>
      </c>
      <c r="N160">
        <v>1449640800</v>
      </c>
      <c r="O160" s="12">
        <f t="shared" si="13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  <c r="U160">
        <f t="shared" si="14"/>
        <v>1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12">
        <f t="shared" si="12"/>
        <v>43551.208333333328</v>
      </c>
      <c r="N161">
        <v>1555218000</v>
      </c>
      <c r="O161" s="12">
        <f t="shared" si="13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  <c r="U161">
        <f t="shared" si="14"/>
        <v>18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12">
        <f t="shared" si="12"/>
        <v>43582.208333333328</v>
      </c>
      <c r="N162">
        <v>1557723600</v>
      </c>
      <c r="O162" s="12">
        <f t="shared" si="13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  <c r="U162">
        <f t="shared" si="14"/>
        <v>16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12">
        <f t="shared" si="12"/>
        <v>42270.208333333328</v>
      </c>
      <c r="N163">
        <v>1443502800</v>
      </c>
      <c r="O163" s="12">
        <f t="shared" si="13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  <c r="U163">
        <f t="shared" si="14"/>
        <v>6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12">
        <f t="shared" si="12"/>
        <v>43442.25</v>
      </c>
      <c r="N164">
        <v>1546840800</v>
      </c>
      <c r="O164" s="12">
        <f t="shared" si="13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  <c r="U164">
        <f t="shared" si="14"/>
        <v>30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12">
        <f t="shared" si="12"/>
        <v>43028.208333333328</v>
      </c>
      <c r="N165">
        <v>1512712800</v>
      </c>
      <c r="O165" s="12">
        <f t="shared" si="13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  <c r="U165">
        <f t="shared" si="14"/>
        <v>49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12">
        <f t="shared" si="12"/>
        <v>43016.208333333328</v>
      </c>
      <c r="N166">
        <v>1507525200</v>
      </c>
      <c r="O166" s="12">
        <f t="shared" si="13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  <c r="U166">
        <f t="shared" si="14"/>
        <v>1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12">
        <f t="shared" si="12"/>
        <v>42948.208333333328</v>
      </c>
      <c r="N167">
        <v>1504328400</v>
      </c>
      <c r="O167" s="12">
        <f t="shared" si="13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  <c r="U167">
        <f t="shared" si="14"/>
        <v>32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12">
        <f t="shared" si="12"/>
        <v>40534.25</v>
      </c>
      <c r="N168">
        <v>1293343200</v>
      </c>
      <c r="O168" s="12">
        <f t="shared" si="13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  <c r="U168">
        <f t="shared" si="14"/>
        <v>4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12">
        <f t="shared" si="12"/>
        <v>41435.208333333336</v>
      </c>
      <c r="N169">
        <v>1371704400</v>
      </c>
      <c r="O169" s="12">
        <f t="shared" si="13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  <c r="U169">
        <f t="shared" si="14"/>
        <v>10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12">
        <f t="shared" si="12"/>
        <v>43518.25</v>
      </c>
      <c r="N170">
        <v>1552798800</v>
      </c>
      <c r="O170" s="12">
        <f t="shared" si="13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  <c r="U170">
        <f t="shared" si="14"/>
        <v>23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12">
        <f t="shared" si="12"/>
        <v>41077.208333333336</v>
      </c>
      <c r="N171">
        <v>1342328400</v>
      </c>
      <c r="O171" s="12">
        <f t="shared" si="13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  <c r="U171">
        <f t="shared" si="14"/>
        <v>28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12">
        <f t="shared" si="12"/>
        <v>42950.208333333328</v>
      </c>
      <c r="N172">
        <v>1502341200</v>
      </c>
      <c r="O172" s="12">
        <f t="shared" si="13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  <c r="U172">
        <f t="shared" si="14"/>
        <v>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12">
        <f t="shared" si="12"/>
        <v>41718.208333333336</v>
      </c>
      <c r="N173">
        <v>1397192400</v>
      </c>
      <c r="O173" s="12">
        <f t="shared" si="13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  <c r="U173">
        <f t="shared" si="14"/>
        <v>22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12">
        <f t="shared" si="12"/>
        <v>41839.208333333336</v>
      </c>
      <c r="N174">
        <v>1407042000</v>
      </c>
      <c r="O174" s="12">
        <f t="shared" si="13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  <c r="U174">
        <f t="shared" si="14"/>
        <v>15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12">
        <f t="shared" si="12"/>
        <v>41412.208333333336</v>
      </c>
      <c r="N175">
        <v>1369371600</v>
      </c>
      <c r="O175" s="12">
        <f t="shared" si="13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  <c r="U175">
        <f t="shared" si="14"/>
        <v>6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12">
        <f t="shared" si="12"/>
        <v>42282.208333333328</v>
      </c>
      <c r="N176">
        <v>1444107600</v>
      </c>
      <c r="O176" s="12">
        <f t="shared" si="13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  <c r="U176">
        <f t="shared" si="14"/>
        <v>1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12">
        <f t="shared" si="12"/>
        <v>42613.208333333328</v>
      </c>
      <c r="N177">
        <v>1474261200</v>
      </c>
      <c r="O177" s="12">
        <f t="shared" si="13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  <c r="U177">
        <f t="shared" si="14"/>
        <v>19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12">
        <f t="shared" si="12"/>
        <v>42616.208333333328</v>
      </c>
      <c r="N178">
        <v>1473656400</v>
      </c>
      <c r="O178" s="12">
        <f t="shared" si="13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  <c r="U178">
        <f t="shared" si="14"/>
        <v>9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12">
        <f t="shared" si="12"/>
        <v>40497.25</v>
      </c>
      <c r="N179">
        <v>1291960800</v>
      </c>
      <c r="O179" s="12">
        <f t="shared" si="13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  <c r="U179">
        <f t="shared" si="14"/>
        <v>25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12">
        <f t="shared" si="12"/>
        <v>42999.208333333328</v>
      </c>
      <c r="N180">
        <v>1506747600</v>
      </c>
      <c r="O180" s="12">
        <f t="shared" si="13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  <c r="U180">
        <f t="shared" si="14"/>
        <v>9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12">
        <f t="shared" si="12"/>
        <v>41350.208333333336</v>
      </c>
      <c r="N181">
        <v>1363582800</v>
      </c>
      <c r="O181" s="12">
        <f t="shared" si="13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  <c r="U181">
        <f t="shared" si="14"/>
        <v>1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12">
        <f t="shared" si="12"/>
        <v>40259.208333333336</v>
      </c>
      <c r="N182">
        <v>1269666000</v>
      </c>
      <c r="O182" s="12">
        <f t="shared" si="13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  <c r="U182">
        <f t="shared" si="14"/>
        <v>5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12">
        <f t="shared" si="12"/>
        <v>43012.208333333328</v>
      </c>
      <c r="N183">
        <v>1508648400</v>
      </c>
      <c r="O183" s="12">
        <f t="shared" si="13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  <c r="U183">
        <f t="shared" si="14"/>
        <v>18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12">
        <f t="shared" si="12"/>
        <v>43631.208333333328</v>
      </c>
      <c r="N184">
        <v>1561957200</v>
      </c>
      <c r="O184" s="12">
        <f t="shared" si="13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  <c r="U184">
        <f t="shared" si="14"/>
        <v>16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12">
        <f t="shared" si="12"/>
        <v>40430.208333333336</v>
      </c>
      <c r="N185">
        <v>1285131600</v>
      </c>
      <c r="O185" s="12">
        <f t="shared" si="13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  <c r="U185">
        <f t="shared" si="14"/>
        <v>13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12">
        <f t="shared" si="12"/>
        <v>43588.208333333328</v>
      </c>
      <c r="N186">
        <v>1556946000</v>
      </c>
      <c r="O186" s="12">
        <f t="shared" si="13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  <c r="U186">
        <f t="shared" si="14"/>
        <v>1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12">
        <f t="shared" si="12"/>
        <v>43233.208333333328</v>
      </c>
      <c r="N187">
        <v>1527138000</v>
      </c>
      <c r="O187" s="12">
        <f t="shared" si="13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  <c r="U187">
        <f t="shared" si="14"/>
        <v>11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12">
        <f t="shared" si="12"/>
        <v>41782.208333333336</v>
      </c>
      <c r="N188">
        <v>1402117200</v>
      </c>
      <c r="O188" s="12">
        <f t="shared" si="13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  <c r="U188">
        <f t="shared" si="14"/>
        <v>15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12">
        <f t="shared" si="12"/>
        <v>41328.25</v>
      </c>
      <c r="N189">
        <v>1364014800</v>
      </c>
      <c r="O189" s="12">
        <f t="shared" si="13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  <c r="U189">
        <f t="shared" si="14"/>
        <v>28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12">
        <f t="shared" si="12"/>
        <v>41975.25</v>
      </c>
      <c r="N190">
        <v>1417586400</v>
      </c>
      <c r="O190" s="12">
        <f t="shared" si="13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  <c r="U190">
        <f t="shared" si="14"/>
        <v>1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12">
        <f t="shared" si="12"/>
        <v>42433.25</v>
      </c>
      <c r="N191">
        <v>1457071200</v>
      </c>
      <c r="O191" s="12">
        <f t="shared" si="13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  <c r="U191">
        <f t="shared" si="14"/>
        <v>0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12">
        <f t="shared" si="12"/>
        <v>41429.208333333336</v>
      </c>
      <c r="N192">
        <v>1370408400</v>
      </c>
      <c r="O192" s="12">
        <f t="shared" si="13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  <c r="U192">
        <f t="shared" si="14"/>
        <v>1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12">
        <f t="shared" si="12"/>
        <v>43536.208333333328</v>
      </c>
      <c r="N193">
        <v>1552626000</v>
      </c>
      <c r="O193" s="12">
        <f t="shared" si="13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  <c r="U193">
        <f t="shared" si="14"/>
        <v>3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5">E194/D194</f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12">
        <f t="shared" si="12"/>
        <v>41817.208333333336</v>
      </c>
      <c r="N194">
        <v>1404190800</v>
      </c>
      <c r="O194" s="12">
        <f t="shared" si="13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  <c r="U194">
        <f t="shared" si="14"/>
        <v>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5"/>
        <v>0.45636363636363636</v>
      </c>
      <c r="G195" t="s">
        <v>14</v>
      </c>
      <c r="H195">
        <v>65</v>
      </c>
      <c r="I195" s="5">
        <f t="shared" ref="I195:I258" si="16">IFERROR(E195/H195,0)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7">(((L195/60)/60)/24)+DATE(1970,1,1)</f>
        <v>43198.208333333328</v>
      </c>
      <c r="N195">
        <v>1523509200</v>
      </c>
      <c r="O195" s="12">
        <f t="shared" ref="O195:O258" si="18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  <c r="U195">
        <f t="shared" ref="U195:U258" si="19">ROUND(O195-M195,0)</f>
        <v>4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 s="12">
        <f t="shared" si="17"/>
        <v>42261.208333333328</v>
      </c>
      <c r="N196">
        <v>1443589200</v>
      </c>
      <c r="O196" s="12">
        <f t="shared" si="18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  <c r="U196">
        <f t="shared" si="19"/>
        <v>16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 s="12">
        <f t="shared" si="17"/>
        <v>43310.208333333328</v>
      </c>
      <c r="N197">
        <v>1533445200</v>
      </c>
      <c r="O197" s="12">
        <f t="shared" si="18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  <c r="U197">
        <f t="shared" si="19"/>
        <v>7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 s="12">
        <f t="shared" si="17"/>
        <v>42616.208333333328</v>
      </c>
      <c r="N198">
        <v>1474520400</v>
      </c>
      <c r="O198" s="12">
        <f t="shared" si="18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  <c r="U198">
        <f t="shared" si="19"/>
        <v>19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 s="12">
        <f t="shared" si="17"/>
        <v>42909.208333333328</v>
      </c>
      <c r="N199">
        <v>1499403600</v>
      </c>
      <c r="O199" s="12">
        <f t="shared" si="18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  <c r="U199">
        <f t="shared" si="19"/>
        <v>14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 s="12">
        <f t="shared" si="17"/>
        <v>40396.208333333336</v>
      </c>
      <c r="N200">
        <v>1283576400</v>
      </c>
      <c r="O200" s="12">
        <f t="shared" si="18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  <c r="U200">
        <f t="shared" si="19"/>
        <v>29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 s="12">
        <f t="shared" si="17"/>
        <v>42192.208333333328</v>
      </c>
      <c r="N201">
        <v>1436590800</v>
      </c>
      <c r="O201" s="12">
        <f t="shared" si="18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  <c r="U201">
        <f t="shared" si="19"/>
        <v>4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 s="12">
        <f t="shared" si="17"/>
        <v>40262.208333333336</v>
      </c>
      <c r="N202">
        <v>1270443600</v>
      </c>
      <c r="O202" s="12">
        <f t="shared" si="18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  <c r="U202">
        <f t="shared" si="19"/>
        <v>11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 s="12">
        <f t="shared" si="17"/>
        <v>41845.208333333336</v>
      </c>
      <c r="N203">
        <v>1407819600</v>
      </c>
      <c r="O203" s="12">
        <f t="shared" si="18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  <c r="U203">
        <f t="shared" si="19"/>
        <v>18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 s="12">
        <f t="shared" si="17"/>
        <v>40818.208333333336</v>
      </c>
      <c r="N204">
        <v>1317877200</v>
      </c>
      <c r="O204" s="12">
        <f t="shared" si="18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  <c r="U204">
        <f t="shared" si="19"/>
        <v>4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 s="12">
        <f t="shared" si="17"/>
        <v>42752.25</v>
      </c>
      <c r="N205">
        <v>1484805600</v>
      </c>
      <c r="O205" s="12">
        <f t="shared" si="18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  <c r="U205">
        <f t="shared" si="19"/>
        <v>2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 s="12">
        <f t="shared" si="17"/>
        <v>40636.208333333336</v>
      </c>
      <c r="N206">
        <v>1302670800</v>
      </c>
      <c r="O206" s="12">
        <f t="shared" si="18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  <c r="U206">
        <f t="shared" si="19"/>
        <v>10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 s="12">
        <f t="shared" si="17"/>
        <v>43390.208333333328</v>
      </c>
      <c r="N207">
        <v>1540789200</v>
      </c>
      <c r="O207" s="12">
        <f t="shared" si="18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  <c r="U207">
        <f t="shared" si="19"/>
        <v>12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 s="12">
        <f t="shared" si="17"/>
        <v>40236.25</v>
      </c>
      <c r="N208">
        <v>1268028000</v>
      </c>
      <c r="O208" s="12">
        <f t="shared" si="18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  <c r="U208">
        <f t="shared" si="19"/>
        <v>9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 s="12">
        <f t="shared" si="17"/>
        <v>43340.208333333328</v>
      </c>
      <c r="N209">
        <v>1537160400</v>
      </c>
      <c r="O209" s="12">
        <f t="shared" si="18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  <c r="U209">
        <f t="shared" si="19"/>
        <v>20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 s="12">
        <f t="shared" si="17"/>
        <v>43048.25</v>
      </c>
      <c r="N210">
        <v>1512280800</v>
      </c>
      <c r="O210" s="12">
        <f t="shared" si="18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  <c r="U210">
        <f t="shared" si="19"/>
        <v>24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 s="12">
        <f t="shared" si="17"/>
        <v>42496.208333333328</v>
      </c>
      <c r="N211">
        <v>1463115600</v>
      </c>
      <c r="O211" s="12">
        <f t="shared" si="18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  <c r="U211">
        <f t="shared" si="19"/>
        <v>7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 s="12">
        <f t="shared" si="17"/>
        <v>42797.25</v>
      </c>
      <c r="N212">
        <v>1490850000</v>
      </c>
      <c r="O212" s="12">
        <f t="shared" si="18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  <c r="U212">
        <f t="shared" si="19"/>
        <v>27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 s="12">
        <f t="shared" si="17"/>
        <v>41513.208333333336</v>
      </c>
      <c r="N213">
        <v>1379653200</v>
      </c>
      <c r="O213" s="12">
        <f t="shared" si="18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  <c r="U213">
        <f t="shared" si="19"/>
        <v>24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 s="12">
        <f t="shared" si="17"/>
        <v>43814.25</v>
      </c>
      <c r="N214">
        <v>1580364000</v>
      </c>
      <c r="O214" s="12">
        <f t="shared" si="18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  <c r="U214">
        <f t="shared" si="19"/>
        <v>46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 s="12">
        <f t="shared" si="17"/>
        <v>40488.208333333336</v>
      </c>
      <c r="N215">
        <v>1289714400</v>
      </c>
      <c r="O215" s="12">
        <f t="shared" si="18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  <c r="U215">
        <f t="shared" si="19"/>
        <v>8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 s="12">
        <f t="shared" si="17"/>
        <v>40409.208333333336</v>
      </c>
      <c r="N216">
        <v>1282712400</v>
      </c>
      <c r="O216" s="12">
        <f t="shared" si="18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  <c r="U216">
        <f t="shared" si="19"/>
        <v>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 s="12">
        <f t="shared" si="17"/>
        <v>43509.25</v>
      </c>
      <c r="N217">
        <v>1550210400</v>
      </c>
      <c r="O217" s="12">
        <f t="shared" si="18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  <c r="U217">
        <f t="shared" si="19"/>
        <v>2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 s="12">
        <f t="shared" si="17"/>
        <v>40869.25</v>
      </c>
      <c r="N218">
        <v>1322114400</v>
      </c>
      <c r="O218" s="12">
        <f t="shared" si="18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  <c r="U218">
        <f t="shared" si="19"/>
        <v>2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 s="12">
        <f t="shared" si="17"/>
        <v>43583.208333333328</v>
      </c>
      <c r="N219">
        <v>1557205200</v>
      </c>
      <c r="O219" s="12">
        <f t="shared" si="18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  <c r="U219">
        <f t="shared" si="19"/>
        <v>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 s="12">
        <f t="shared" si="17"/>
        <v>40858.25</v>
      </c>
      <c r="N220">
        <v>1323928800</v>
      </c>
      <c r="O220" s="12">
        <f t="shared" si="18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  <c r="U220">
        <f t="shared" si="19"/>
        <v>34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 s="12">
        <f t="shared" si="17"/>
        <v>41137.208333333336</v>
      </c>
      <c r="N221">
        <v>1346130000</v>
      </c>
      <c r="O221" s="12">
        <f t="shared" si="18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  <c r="U221">
        <f t="shared" si="19"/>
        <v>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 s="12">
        <f t="shared" si="17"/>
        <v>40725.208333333336</v>
      </c>
      <c r="N222">
        <v>1311051600</v>
      </c>
      <c r="O222" s="12">
        <f t="shared" si="18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  <c r="U222">
        <f t="shared" si="19"/>
        <v>18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 s="12">
        <f t="shared" si="17"/>
        <v>41081.208333333336</v>
      </c>
      <c r="N223">
        <v>1340427600</v>
      </c>
      <c r="O223" s="12">
        <f t="shared" si="18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  <c r="U223">
        <f t="shared" si="19"/>
        <v>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 s="12">
        <f t="shared" si="17"/>
        <v>41914.208333333336</v>
      </c>
      <c r="N224">
        <v>1412312400</v>
      </c>
      <c r="O224" s="12">
        <f t="shared" si="18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  <c r="U224">
        <f t="shared" si="19"/>
        <v>1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 s="12">
        <f t="shared" si="17"/>
        <v>42445.208333333328</v>
      </c>
      <c r="N225">
        <v>1459314000</v>
      </c>
      <c r="O225" s="12">
        <f t="shared" si="18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  <c r="U225">
        <f t="shared" si="19"/>
        <v>14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 s="12">
        <f t="shared" si="17"/>
        <v>41906.208333333336</v>
      </c>
      <c r="N226">
        <v>1415426400</v>
      </c>
      <c r="O226" s="12">
        <f t="shared" si="18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  <c r="U226">
        <f t="shared" si="19"/>
        <v>45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 s="12">
        <f t="shared" si="17"/>
        <v>41762.208333333336</v>
      </c>
      <c r="N227">
        <v>1399093200</v>
      </c>
      <c r="O227" s="12">
        <f t="shared" si="18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  <c r="U227">
        <f t="shared" si="19"/>
        <v>0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 s="12">
        <f t="shared" si="17"/>
        <v>40276.208333333336</v>
      </c>
      <c r="N228">
        <v>1273899600</v>
      </c>
      <c r="O228" s="12">
        <f t="shared" si="18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  <c r="U228">
        <f t="shared" si="19"/>
        <v>37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 s="12">
        <f t="shared" si="17"/>
        <v>42139.208333333328</v>
      </c>
      <c r="N229">
        <v>1432184400</v>
      </c>
      <c r="O229" s="12">
        <f t="shared" si="18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  <c r="U229">
        <f t="shared" si="19"/>
        <v>6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 s="12">
        <f t="shared" si="17"/>
        <v>42613.208333333328</v>
      </c>
      <c r="N230">
        <v>1474779600</v>
      </c>
      <c r="O230" s="12">
        <f t="shared" si="18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  <c r="U230">
        <f t="shared" si="19"/>
        <v>25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 s="12">
        <f t="shared" si="17"/>
        <v>42887.208333333328</v>
      </c>
      <c r="N231">
        <v>1500440400</v>
      </c>
      <c r="O231" s="12">
        <f t="shared" si="18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  <c r="U231">
        <f t="shared" si="19"/>
        <v>48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 s="12">
        <f t="shared" si="17"/>
        <v>43805.25</v>
      </c>
      <c r="N232">
        <v>1575612000</v>
      </c>
      <c r="O232" s="12">
        <f t="shared" si="18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  <c r="U232">
        <f t="shared" si="19"/>
        <v>0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 s="12">
        <f t="shared" si="17"/>
        <v>41415.208333333336</v>
      </c>
      <c r="N233">
        <v>1374123600</v>
      </c>
      <c r="O233" s="12">
        <f t="shared" si="18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  <c r="U233">
        <f t="shared" si="19"/>
        <v>58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 s="12">
        <f t="shared" si="17"/>
        <v>42576.208333333328</v>
      </c>
      <c r="N234">
        <v>1469509200</v>
      </c>
      <c r="O234" s="12">
        <f t="shared" si="18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  <c r="U234">
        <f t="shared" si="19"/>
        <v>1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 s="12">
        <f t="shared" si="17"/>
        <v>40706.208333333336</v>
      </c>
      <c r="N235">
        <v>1309237200</v>
      </c>
      <c r="O235" s="12">
        <f t="shared" si="18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  <c r="U235">
        <f t="shared" si="19"/>
        <v>16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 s="12">
        <f t="shared" si="17"/>
        <v>42969.208333333328</v>
      </c>
      <c r="N236">
        <v>1503982800</v>
      </c>
      <c r="O236" s="12">
        <f t="shared" si="18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  <c r="U236">
        <f t="shared" si="19"/>
        <v>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 s="12">
        <f t="shared" si="17"/>
        <v>42779.25</v>
      </c>
      <c r="N237">
        <v>1487397600</v>
      </c>
      <c r="O237" s="12">
        <f t="shared" si="18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  <c r="U237">
        <f t="shared" si="19"/>
        <v>5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 s="12">
        <f t="shared" si="17"/>
        <v>43641.208333333328</v>
      </c>
      <c r="N238">
        <v>1562043600</v>
      </c>
      <c r="O238" s="12">
        <f t="shared" si="18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  <c r="U238">
        <f t="shared" si="19"/>
        <v>7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 s="12">
        <f t="shared" si="17"/>
        <v>41754.208333333336</v>
      </c>
      <c r="N239">
        <v>1398574800</v>
      </c>
      <c r="O239" s="12">
        <f t="shared" si="18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  <c r="U239">
        <f t="shared" si="19"/>
        <v>2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 s="12">
        <f t="shared" si="17"/>
        <v>43083.25</v>
      </c>
      <c r="N240">
        <v>1515391200</v>
      </c>
      <c r="O240" s="12">
        <f t="shared" si="18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  <c r="U240">
        <f t="shared" si="19"/>
        <v>25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 s="12">
        <f t="shared" si="17"/>
        <v>42245.208333333328</v>
      </c>
      <c r="N241">
        <v>1441170000</v>
      </c>
      <c r="O241" s="12">
        <f t="shared" si="18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  <c r="U241">
        <f t="shared" si="19"/>
        <v>4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 s="12">
        <f t="shared" si="17"/>
        <v>40396.208333333336</v>
      </c>
      <c r="N242">
        <v>1281157200</v>
      </c>
      <c r="O242" s="12">
        <f t="shared" si="18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  <c r="U242">
        <f t="shared" si="19"/>
        <v>1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 s="12">
        <f t="shared" si="17"/>
        <v>41742.208333333336</v>
      </c>
      <c r="N243">
        <v>1398229200</v>
      </c>
      <c r="O243" s="12">
        <f t="shared" si="18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  <c r="U243">
        <f t="shared" si="19"/>
        <v>10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 s="12">
        <f t="shared" si="17"/>
        <v>42865.208333333328</v>
      </c>
      <c r="N244">
        <v>1495256400</v>
      </c>
      <c r="O244" s="12">
        <f t="shared" si="18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  <c r="U244">
        <f t="shared" si="19"/>
        <v>10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 s="12">
        <f t="shared" si="17"/>
        <v>43163.25</v>
      </c>
      <c r="N245">
        <v>1520402400</v>
      </c>
      <c r="O245" s="12">
        <f t="shared" si="18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  <c r="U245">
        <f t="shared" si="19"/>
        <v>3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 s="12">
        <f t="shared" si="17"/>
        <v>41834.208333333336</v>
      </c>
      <c r="N246">
        <v>1409806800</v>
      </c>
      <c r="O246" s="12">
        <f t="shared" si="18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  <c r="U246">
        <f t="shared" si="19"/>
        <v>52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 s="12">
        <f t="shared" si="17"/>
        <v>41736.208333333336</v>
      </c>
      <c r="N247">
        <v>1396933200</v>
      </c>
      <c r="O247" s="12">
        <f t="shared" si="18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  <c r="U247">
        <f t="shared" si="19"/>
        <v>1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 s="12">
        <f t="shared" si="17"/>
        <v>41491.208333333336</v>
      </c>
      <c r="N248">
        <v>1376024400</v>
      </c>
      <c r="O248" s="12">
        <f t="shared" si="18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  <c r="U248">
        <f t="shared" si="19"/>
        <v>4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 s="12">
        <f t="shared" si="17"/>
        <v>42726.25</v>
      </c>
      <c r="N249">
        <v>1483682400</v>
      </c>
      <c r="O249" s="12">
        <f t="shared" si="18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  <c r="U249">
        <f t="shared" si="19"/>
        <v>15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 s="12">
        <f t="shared" si="17"/>
        <v>42004.25</v>
      </c>
      <c r="N250">
        <v>1420437600</v>
      </c>
      <c r="O250" s="12">
        <f t="shared" si="18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  <c r="U250">
        <f t="shared" si="19"/>
        <v>5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 s="12">
        <f t="shared" si="17"/>
        <v>42006.25</v>
      </c>
      <c r="N251">
        <v>1420783200</v>
      </c>
      <c r="O251" s="12">
        <f t="shared" si="18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  <c r="U251">
        <f t="shared" si="19"/>
        <v>7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 s="12">
        <f t="shared" si="17"/>
        <v>40203.25</v>
      </c>
      <c r="N252">
        <v>1267423200</v>
      </c>
      <c r="O252" s="12">
        <f t="shared" si="18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  <c r="U252">
        <f t="shared" si="19"/>
        <v>35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 s="12">
        <f t="shared" si="17"/>
        <v>41252.25</v>
      </c>
      <c r="N253">
        <v>1355205600</v>
      </c>
      <c r="O253" s="12">
        <f t="shared" si="18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  <c r="U253">
        <f t="shared" si="19"/>
        <v>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 s="12">
        <f t="shared" si="17"/>
        <v>41572.208333333336</v>
      </c>
      <c r="N254">
        <v>1383109200</v>
      </c>
      <c r="O254" s="12">
        <f t="shared" si="18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  <c r="U254">
        <f t="shared" si="19"/>
        <v>5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 s="12">
        <f t="shared" si="17"/>
        <v>40641.208333333336</v>
      </c>
      <c r="N255">
        <v>1303275600</v>
      </c>
      <c r="O255" s="12">
        <f t="shared" si="18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  <c r="U255">
        <f t="shared" si="19"/>
        <v>12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 s="12">
        <f t="shared" si="17"/>
        <v>42787.25</v>
      </c>
      <c r="N256">
        <v>1487829600</v>
      </c>
      <c r="O256" s="12">
        <f t="shared" si="18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  <c r="U256">
        <f t="shared" si="19"/>
        <v>2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 s="12">
        <f t="shared" si="17"/>
        <v>40590.25</v>
      </c>
      <c r="N257">
        <v>1298268000</v>
      </c>
      <c r="O257" s="12">
        <f t="shared" si="18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  <c r="U257">
        <f t="shared" si="19"/>
        <v>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0">E258/D258</f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 s="12">
        <f t="shared" si="17"/>
        <v>42393.25</v>
      </c>
      <c r="N258">
        <v>1456812000</v>
      </c>
      <c r="O258" s="12">
        <f t="shared" si="18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  <c r="U258">
        <f t="shared" si="19"/>
        <v>37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0"/>
        <v>1.46</v>
      </c>
      <c r="G259" t="s">
        <v>20</v>
      </c>
      <c r="H259">
        <v>92</v>
      </c>
      <c r="I259" s="5">
        <f t="shared" ref="I259:I322" si="21">IFERROR(E259/H259,0)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2">(((L259/60)/60)/24)+DATE(1970,1,1)</f>
        <v>41338.25</v>
      </c>
      <c r="N259">
        <v>1363669200</v>
      </c>
      <c r="O259" s="12">
        <f t="shared" ref="O259:O322" si="23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  <c r="U259">
        <f t="shared" ref="U259:U322" si="24">ROUND(O259-M259,0)</f>
        <v>14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 s="12">
        <f t="shared" si="22"/>
        <v>42712.25</v>
      </c>
      <c r="N260">
        <v>1482904800</v>
      </c>
      <c r="O260" s="12">
        <f t="shared" si="23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  <c r="U260">
        <f t="shared" si="24"/>
        <v>20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 s="12">
        <f t="shared" si="22"/>
        <v>41251.25</v>
      </c>
      <c r="N261">
        <v>1356588000</v>
      </c>
      <c r="O261" s="12">
        <f t="shared" si="23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  <c r="U261">
        <f t="shared" si="24"/>
        <v>19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 s="12">
        <f t="shared" si="22"/>
        <v>41180.208333333336</v>
      </c>
      <c r="N262">
        <v>1349845200</v>
      </c>
      <c r="O262" s="12">
        <f t="shared" si="23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  <c r="U262">
        <f t="shared" si="24"/>
        <v>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 s="12">
        <f t="shared" si="22"/>
        <v>40415.208333333336</v>
      </c>
      <c r="N263">
        <v>1283058000</v>
      </c>
      <c r="O263" s="12">
        <f t="shared" si="23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  <c r="U263">
        <f t="shared" si="24"/>
        <v>4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 s="12">
        <f t="shared" si="22"/>
        <v>40638.208333333336</v>
      </c>
      <c r="N264">
        <v>1304226000</v>
      </c>
      <c r="O264" s="12">
        <f t="shared" si="23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  <c r="U264">
        <f t="shared" si="24"/>
        <v>26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 s="12">
        <f t="shared" si="22"/>
        <v>40187.25</v>
      </c>
      <c r="N265">
        <v>1263016800</v>
      </c>
      <c r="O265" s="12">
        <f t="shared" si="23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  <c r="U265">
        <f t="shared" si="24"/>
        <v>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 s="12">
        <f t="shared" si="22"/>
        <v>41317.25</v>
      </c>
      <c r="N266">
        <v>1362031200</v>
      </c>
      <c r="O266" s="12">
        <f t="shared" si="23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  <c r="U266">
        <f t="shared" si="24"/>
        <v>16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 s="12">
        <f t="shared" si="22"/>
        <v>42372.25</v>
      </c>
      <c r="N267">
        <v>1455602400</v>
      </c>
      <c r="O267" s="12">
        <f t="shared" si="23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  <c r="U267">
        <f t="shared" si="24"/>
        <v>44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 s="12">
        <f t="shared" si="22"/>
        <v>41950.25</v>
      </c>
      <c r="N268">
        <v>1418191200</v>
      </c>
      <c r="O268" s="12">
        <f t="shared" si="23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  <c r="U268">
        <f t="shared" si="24"/>
        <v>33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 s="12">
        <f t="shared" si="22"/>
        <v>41206.208333333336</v>
      </c>
      <c r="N269">
        <v>1352440800</v>
      </c>
      <c r="O269" s="12">
        <f t="shared" si="23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  <c r="U269">
        <f t="shared" si="24"/>
        <v>16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 s="12">
        <f t="shared" si="22"/>
        <v>41186.208333333336</v>
      </c>
      <c r="N270">
        <v>1353304800</v>
      </c>
      <c r="O270" s="12">
        <f t="shared" si="23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  <c r="U270">
        <f t="shared" si="24"/>
        <v>46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 s="12">
        <f t="shared" si="22"/>
        <v>43496.25</v>
      </c>
      <c r="N271">
        <v>1550728800</v>
      </c>
      <c r="O271" s="12">
        <f t="shared" si="23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  <c r="U271">
        <f t="shared" si="24"/>
        <v>21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 s="12">
        <f t="shared" si="22"/>
        <v>40514.25</v>
      </c>
      <c r="N272">
        <v>1291442400</v>
      </c>
      <c r="O272" s="12">
        <f t="shared" si="23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  <c r="U272">
        <f t="shared" si="24"/>
        <v>2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 s="12">
        <f t="shared" si="22"/>
        <v>42345.25</v>
      </c>
      <c r="N273">
        <v>1452146400</v>
      </c>
      <c r="O273" s="12">
        <f t="shared" si="23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  <c r="U273">
        <f t="shared" si="24"/>
        <v>31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 s="12">
        <f t="shared" si="22"/>
        <v>43656.208333333328</v>
      </c>
      <c r="N274">
        <v>1564894800</v>
      </c>
      <c r="O274" s="12">
        <f t="shared" si="23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  <c r="U274">
        <f t="shared" si="24"/>
        <v>25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 s="12">
        <f t="shared" si="22"/>
        <v>42995.208333333328</v>
      </c>
      <c r="N275">
        <v>1505883600</v>
      </c>
      <c r="O275" s="12">
        <f t="shared" si="23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  <c r="U275">
        <f t="shared" si="24"/>
        <v>3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 s="12">
        <f t="shared" si="22"/>
        <v>43045.25</v>
      </c>
      <c r="N276">
        <v>1510380000</v>
      </c>
      <c r="O276" s="12">
        <f t="shared" si="23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  <c r="U276">
        <f t="shared" si="24"/>
        <v>5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 s="12">
        <f t="shared" si="22"/>
        <v>43561.208333333328</v>
      </c>
      <c r="N277">
        <v>1555218000</v>
      </c>
      <c r="O277" s="12">
        <f t="shared" si="23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  <c r="U277">
        <f t="shared" si="24"/>
        <v>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 s="12">
        <f t="shared" si="22"/>
        <v>41018.208333333336</v>
      </c>
      <c r="N278">
        <v>1335243600</v>
      </c>
      <c r="O278" s="12">
        <f t="shared" si="23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  <c r="U278">
        <f t="shared" si="24"/>
        <v>5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 s="12">
        <f t="shared" si="22"/>
        <v>40378.208333333336</v>
      </c>
      <c r="N279">
        <v>1279688400</v>
      </c>
      <c r="O279" s="12">
        <f t="shared" si="23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  <c r="U279">
        <f t="shared" si="24"/>
        <v>2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 s="12">
        <f t="shared" si="22"/>
        <v>41239.25</v>
      </c>
      <c r="N280">
        <v>1356069600</v>
      </c>
      <c r="O280" s="12">
        <f t="shared" si="23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  <c r="U280">
        <f t="shared" si="24"/>
        <v>25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 s="12">
        <f t="shared" si="22"/>
        <v>43346.208333333328</v>
      </c>
      <c r="N281">
        <v>1536210000</v>
      </c>
      <c r="O281" s="12">
        <f t="shared" si="23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  <c r="U281">
        <f t="shared" si="24"/>
        <v>3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 s="12">
        <f t="shared" si="22"/>
        <v>43060.25</v>
      </c>
      <c r="N282">
        <v>1511762400</v>
      </c>
      <c r="O282" s="12">
        <f t="shared" si="23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  <c r="U282">
        <f t="shared" si="24"/>
        <v>6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 s="12">
        <f t="shared" si="22"/>
        <v>40979.25</v>
      </c>
      <c r="N283">
        <v>1333256400</v>
      </c>
      <c r="O283" s="12">
        <f t="shared" si="23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  <c r="U283">
        <f t="shared" si="24"/>
        <v>21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 s="12">
        <f t="shared" si="22"/>
        <v>42701.25</v>
      </c>
      <c r="N284">
        <v>1480744800</v>
      </c>
      <c r="O284" s="12">
        <f t="shared" si="23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  <c r="U284">
        <f t="shared" si="24"/>
        <v>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 s="12">
        <f t="shared" si="22"/>
        <v>42520.208333333328</v>
      </c>
      <c r="N285">
        <v>1465016400</v>
      </c>
      <c r="O285" s="12">
        <f t="shared" si="23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  <c r="U285">
        <f t="shared" si="24"/>
        <v>5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 s="12">
        <f t="shared" si="22"/>
        <v>41030.208333333336</v>
      </c>
      <c r="N286">
        <v>1336280400</v>
      </c>
      <c r="O286" s="12">
        <f t="shared" si="23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  <c r="U286">
        <f t="shared" si="24"/>
        <v>5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 s="12">
        <f t="shared" si="22"/>
        <v>42623.208333333328</v>
      </c>
      <c r="N287">
        <v>1476766800</v>
      </c>
      <c r="O287" s="12">
        <f t="shared" si="23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  <c r="U287">
        <f t="shared" si="24"/>
        <v>38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 s="12">
        <f t="shared" si="22"/>
        <v>42697.25</v>
      </c>
      <c r="N288">
        <v>1480485600</v>
      </c>
      <c r="O288" s="12">
        <f t="shared" si="23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  <c r="U288">
        <f t="shared" si="24"/>
        <v>7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 s="12">
        <f t="shared" si="22"/>
        <v>42122.208333333328</v>
      </c>
      <c r="N289">
        <v>1430197200</v>
      </c>
      <c r="O289" s="12">
        <f t="shared" si="23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  <c r="U289">
        <f t="shared" si="24"/>
        <v>0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 s="12">
        <f t="shared" si="22"/>
        <v>40982.208333333336</v>
      </c>
      <c r="N290">
        <v>1331787600</v>
      </c>
      <c r="O290" s="12">
        <f t="shared" si="23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  <c r="U290">
        <f t="shared" si="24"/>
        <v>1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 s="12">
        <f t="shared" si="22"/>
        <v>42219.208333333328</v>
      </c>
      <c r="N291">
        <v>1438837200</v>
      </c>
      <c r="O291" s="12">
        <f t="shared" si="23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  <c r="U291">
        <f t="shared" si="24"/>
        <v>3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 s="12">
        <f t="shared" si="22"/>
        <v>41404.208333333336</v>
      </c>
      <c r="N292">
        <v>1370926800</v>
      </c>
      <c r="O292" s="12">
        <f t="shared" si="23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  <c r="U292">
        <f t="shared" si="24"/>
        <v>32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 s="12">
        <f t="shared" si="22"/>
        <v>40831.208333333336</v>
      </c>
      <c r="N293">
        <v>1319000400</v>
      </c>
      <c r="O293" s="12">
        <f t="shared" si="23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  <c r="U293">
        <f t="shared" si="24"/>
        <v>4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 s="12">
        <f t="shared" si="22"/>
        <v>40984.208333333336</v>
      </c>
      <c r="N294">
        <v>1333429200</v>
      </c>
      <c r="O294" s="12">
        <f t="shared" si="23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  <c r="U294">
        <f t="shared" si="24"/>
        <v>18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 s="12">
        <f t="shared" si="22"/>
        <v>40456.208333333336</v>
      </c>
      <c r="N295">
        <v>1287032400</v>
      </c>
      <c r="O295" s="12">
        <f t="shared" si="23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  <c r="U295">
        <f t="shared" si="24"/>
        <v>9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 s="12">
        <f t="shared" si="22"/>
        <v>43399.208333333328</v>
      </c>
      <c r="N296">
        <v>1541570400</v>
      </c>
      <c r="O296" s="12">
        <f t="shared" si="23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  <c r="U296">
        <f t="shared" si="24"/>
        <v>12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 s="12">
        <f t="shared" si="22"/>
        <v>41562.208333333336</v>
      </c>
      <c r="N297">
        <v>1383976800</v>
      </c>
      <c r="O297" s="12">
        <f t="shared" si="23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  <c r="U297">
        <f t="shared" si="24"/>
        <v>25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 s="12">
        <f t="shared" si="22"/>
        <v>43493.25</v>
      </c>
      <c r="N298">
        <v>1550556000</v>
      </c>
      <c r="O298" s="12">
        <f t="shared" si="23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  <c r="U298">
        <f t="shared" si="24"/>
        <v>22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 s="12">
        <f t="shared" si="22"/>
        <v>41653.25</v>
      </c>
      <c r="N299">
        <v>1390456800</v>
      </c>
      <c r="O299" s="12">
        <f t="shared" si="23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  <c r="U299">
        <f t="shared" si="24"/>
        <v>9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 s="12">
        <f t="shared" si="22"/>
        <v>42426.25</v>
      </c>
      <c r="N300">
        <v>1458018000</v>
      </c>
      <c r="O300" s="12">
        <f t="shared" si="23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  <c r="U300">
        <f t="shared" si="24"/>
        <v>18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 s="12">
        <f t="shared" si="22"/>
        <v>42432.25</v>
      </c>
      <c r="N301">
        <v>1461819600</v>
      </c>
      <c r="O301" s="12">
        <f t="shared" si="23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  <c r="U301">
        <f t="shared" si="24"/>
        <v>56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 s="12">
        <f t="shared" si="22"/>
        <v>42977.208333333328</v>
      </c>
      <c r="N302">
        <v>1504155600</v>
      </c>
      <c r="O302" s="12">
        <f t="shared" si="23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  <c r="U302">
        <f t="shared" si="24"/>
        <v>1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 s="12">
        <f t="shared" si="22"/>
        <v>42061.25</v>
      </c>
      <c r="N303">
        <v>1426395600</v>
      </c>
      <c r="O303" s="12">
        <f t="shared" si="23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  <c r="U303">
        <f t="shared" si="24"/>
        <v>17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 s="12">
        <f t="shared" si="22"/>
        <v>43345.208333333328</v>
      </c>
      <c r="N304">
        <v>1537074000</v>
      </c>
      <c r="O304" s="12">
        <f t="shared" si="23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  <c r="U304">
        <f t="shared" si="24"/>
        <v>14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 s="12">
        <f t="shared" si="22"/>
        <v>42376.25</v>
      </c>
      <c r="N305">
        <v>1452578400</v>
      </c>
      <c r="O305" s="12">
        <f t="shared" si="23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  <c r="U305">
        <f t="shared" si="24"/>
        <v>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 s="12">
        <f t="shared" si="22"/>
        <v>42589.208333333328</v>
      </c>
      <c r="N306">
        <v>1474088400</v>
      </c>
      <c r="O306" s="12">
        <f t="shared" si="23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  <c r="U306">
        <f t="shared" si="24"/>
        <v>41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 s="12">
        <f t="shared" si="22"/>
        <v>42448.208333333328</v>
      </c>
      <c r="N307">
        <v>1461906000</v>
      </c>
      <c r="O307" s="12">
        <f t="shared" si="23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  <c r="U307">
        <f t="shared" si="24"/>
        <v>41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 s="12">
        <f t="shared" si="22"/>
        <v>42930.208333333328</v>
      </c>
      <c r="N308">
        <v>1500267600</v>
      </c>
      <c r="O308" s="12">
        <f t="shared" si="23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  <c r="U308">
        <f t="shared" si="24"/>
        <v>3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 s="12">
        <f t="shared" si="22"/>
        <v>41066.208333333336</v>
      </c>
      <c r="N309">
        <v>1340686800</v>
      </c>
      <c r="O309" s="12">
        <f t="shared" si="23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  <c r="U309">
        <f t="shared" si="24"/>
        <v>20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 s="12">
        <f t="shared" si="22"/>
        <v>40651.208333333336</v>
      </c>
      <c r="N310">
        <v>1303189200</v>
      </c>
      <c r="O310" s="12">
        <f t="shared" si="23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  <c r="U310">
        <f t="shared" si="24"/>
        <v>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 s="12">
        <f t="shared" si="22"/>
        <v>40807.208333333336</v>
      </c>
      <c r="N311">
        <v>1318309200</v>
      </c>
      <c r="O311" s="12">
        <f t="shared" si="23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  <c r="U311">
        <f t="shared" si="24"/>
        <v>20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 s="12">
        <f t="shared" si="22"/>
        <v>40277.208333333336</v>
      </c>
      <c r="N312">
        <v>1272171600</v>
      </c>
      <c r="O312" s="12">
        <f t="shared" si="23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  <c r="U312">
        <f t="shared" si="24"/>
        <v>16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 s="12">
        <f t="shared" si="22"/>
        <v>40590.25</v>
      </c>
      <c r="N313">
        <v>1298872800</v>
      </c>
      <c r="O313" s="12">
        <f t="shared" si="23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  <c r="U313">
        <f t="shared" si="24"/>
        <v>12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 s="12">
        <f t="shared" si="22"/>
        <v>41572.208333333336</v>
      </c>
      <c r="N314">
        <v>1383282000</v>
      </c>
      <c r="O314" s="12">
        <f t="shared" si="23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  <c r="U314">
        <f t="shared" si="24"/>
        <v>7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 s="12">
        <f t="shared" si="22"/>
        <v>40966.25</v>
      </c>
      <c r="N315">
        <v>1330495200</v>
      </c>
      <c r="O315" s="12">
        <f t="shared" si="23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  <c r="U315">
        <f t="shared" si="24"/>
        <v>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 s="12">
        <f t="shared" si="22"/>
        <v>43536.208333333328</v>
      </c>
      <c r="N316">
        <v>1552798800</v>
      </c>
      <c r="O316" s="12">
        <f t="shared" si="23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  <c r="U316">
        <f t="shared" si="24"/>
        <v>5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 s="12">
        <f t="shared" si="22"/>
        <v>41783.208333333336</v>
      </c>
      <c r="N317">
        <v>1403413200</v>
      </c>
      <c r="O317" s="12">
        <f t="shared" si="23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  <c r="U317">
        <f t="shared" si="24"/>
        <v>29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 s="12">
        <f t="shared" si="22"/>
        <v>43788.25</v>
      </c>
      <c r="N318">
        <v>1574229600</v>
      </c>
      <c r="O318" s="12">
        <f t="shared" si="23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  <c r="U318">
        <f t="shared" si="24"/>
        <v>1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 s="12">
        <f t="shared" si="22"/>
        <v>42869.208333333328</v>
      </c>
      <c r="N319">
        <v>1495861200</v>
      </c>
      <c r="O319" s="12">
        <f t="shared" si="23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  <c r="U319">
        <f t="shared" si="24"/>
        <v>13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 s="12">
        <f t="shared" si="22"/>
        <v>41684.25</v>
      </c>
      <c r="N320">
        <v>1392530400</v>
      </c>
      <c r="O320" s="12">
        <f t="shared" si="23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  <c r="U320">
        <f t="shared" si="24"/>
        <v>2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 s="12">
        <f t="shared" si="22"/>
        <v>40402.208333333336</v>
      </c>
      <c r="N321">
        <v>1283662800</v>
      </c>
      <c r="O321" s="12">
        <f t="shared" si="23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  <c r="U321">
        <f t="shared" si="24"/>
        <v>24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5">E322/D322</f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 s="12">
        <f t="shared" si="22"/>
        <v>40673.208333333336</v>
      </c>
      <c r="N322">
        <v>1305781200</v>
      </c>
      <c r="O322" s="12">
        <f t="shared" si="23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  <c r="U322">
        <f t="shared" si="24"/>
        <v>9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5"/>
        <v>0.94144366197183094</v>
      </c>
      <c r="G323" t="s">
        <v>14</v>
      </c>
      <c r="H323">
        <v>2468</v>
      </c>
      <c r="I323" s="5">
        <f t="shared" ref="I323:I386" si="26">IFERROR(E323/H323,0)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7">(((L323/60)/60)/24)+DATE(1970,1,1)</f>
        <v>40634.208333333336</v>
      </c>
      <c r="N323">
        <v>1302325200</v>
      </c>
      <c r="O323" s="12">
        <f t="shared" ref="O323:O386" si="28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  <c r="U323">
        <f t="shared" ref="U323:U386" si="29">ROUND(O323-M323,0)</f>
        <v>8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 s="12">
        <f t="shared" si="27"/>
        <v>40507.25</v>
      </c>
      <c r="N324">
        <v>1291788000</v>
      </c>
      <c r="O324" s="12">
        <f t="shared" si="28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  <c r="U324">
        <f t="shared" si="29"/>
        <v>13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 s="12">
        <f t="shared" si="27"/>
        <v>41725.208333333336</v>
      </c>
      <c r="N325">
        <v>1396069200</v>
      </c>
      <c r="O325" s="12">
        <f t="shared" si="28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  <c r="U325">
        <f t="shared" si="29"/>
        <v>2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 s="12">
        <f t="shared" si="27"/>
        <v>42176.208333333328</v>
      </c>
      <c r="N326">
        <v>1435899600</v>
      </c>
      <c r="O326" s="12">
        <f t="shared" si="28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  <c r="U326">
        <f t="shared" si="29"/>
        <v>12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 s="12">
        <f t="shared" si="27"/>
        <v>43267.208333333328</v>
      </c>
      <c r="N327">
        <v>1531112400</v>
      </c>
      <c r="O327" s="12">
        <f t="shared" si="28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  <c r="U327">
        <f t="shared" si="29"/>
        <v>23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 s="12">
        <f t="shared" si="27"/>
        <v>42364.25</v>
      </c>
      <c r="N328">
        <v>1451628000</v>
      </c>
      <c r="O328" s="12">
        <f t="shared" si="28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  <c r="U328">
        <f t="shared" si="29"/>
        <v>6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 s="12">
        <f t="shared" si="27"/>
        <v>43705.208333333328</v>
      </c>
      <c r="N329">
        <v>1567314000</v>
      </c>
      <c r="O329" s="12">
        <f t="shared" si="28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  <c r="U329">
        <f t="shared" si="29"/>
        <v>4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 s="12">
        <f t="shared" si="27"/>
        <v>43434.25</v>
      </c>
      <c r="N330">
        <v>1544508000</v>
      </c>
      <c r="O330" s="12">
        <f t="shared" si="28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  <c r="U330">
        <f t="shared" si="29"/>
        <v>11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 s="12">
        <f t="shared" si="27"/>
        <v>42716.25</v>
      </c>
      <c r="N331">
        <v>1482472800</v>
      </c>
      <c r="O331" s="12">
        <f t="shared" si="28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  <c r="U331">
        <f t="shared" si="29"/>
        <v>11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 s="12">
        <f t="shared" si="27"/>
        <v>43077.25</v>
      </c>
      <c r="N332">
        <v>1512799200</v>
      </c>
      <c r="O332" s="12">
        <f t="shared" si="28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  <c r="U332">
        <f t="shared" si="29"/>
        <v>1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 s="12">
        <f t="shared" si="27"/>
        <v>40896.25</v>
      </c>
      <c r="N333">
        <v>1324360800</v>
      </c>
      <c r="O333" s="12">
        <f t="shared" si="28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  <c r="U333">
        <f t="shared" si="29"/>
        <v>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 s="12">
        <f t="shared" si="27"/>
        <v>41361.208333333336</v>
      </c>
      <c r="N334">
        <v>1364533200</v>
      </c>
      <c r="O334" s="12">
        <f t="shared" si="28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  <c r="U334">
        <f t="shared" si="29"/>
        <v>1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 s="12">
        <f t="shared" si="27"/>
        <v>43424.25</v>
      </c>
      <c r="N335">
        <v>1545112800</v>
      </c>
      <c r="O335" s="12">
        <f t="shared" si="28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  <c r="U335">
        <f t="shared" si="29"/>
        <v>28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 s="12">
        <f t="shared" si="27"/>
        <v>43110.25</v>
      </c>
      <c r="N336">
        <v>1516168800</v>
      </c>
      <c r="O336" s="12">
        <f t="shared" si="28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  <c r="U336">
        <f t="shared" si="29"/>
        <v>7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 s="12">
        <f t="shared" si="27"/>
        <v>43784.25</v>
      </c>
      <c r="N337">
        <v>1574920800</v>
      </c>
      <c r="O337" s="12">
        <f t="shared" si="28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  <c r="U337">
        <f t="shared" si="29"/>
        <v>13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 s="12">
        <f t="shared" si="27"/>
        <v>40527.25</v>
      </c>
      <c r="N338">
        <v>1292479200</v>
      </c>
      <c r="O338" s="12">
        <f t="shared" si="28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  <c r="U338">
        <f t="shared" si="29"/>
        <v>1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 s="12">
        <f t="shared" si="27"/>
        <v>43780.25</v>
      </c>
      <c r="N339">
        <v>1573538400</v>
      </c>
      <c r="O339" s="12">
        <f t="shared" si="28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  <c r="U339">
        <f t="shared" si="29"/>
        <v>1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 s="12">
        <f t="shared" si="27"/>
        <v>40821.208333333336</v>
      </c>
      <c r="N340">
        <v>1320382800</v>
      </c>
      <c r="O340" s="12">
        <f t="shared" si="28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  <c r="U340">
        <f t="shared" si="29"/>
        <v>30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 s="12">
        <f t="shared" si="27"/>
        <v>42949.208333333328</v>
      </c>
      <c r="N341">
        <v>1502859600</v>
      </c>
      <c r="O341" s="12">
        <f t="shared" si="28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  <c r="U341">
        <f t="shared" si="29"/>
        <v>14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 s="12">
        <f t="shared" si="27"/>
        <v>40889.25</v>
      </c>
      <c r="N342">
        <v>1323756000</v>
      </c>
      <c r="O342" s="12">
        <f t="shared" si="28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  <c r="U342">
        <f t="shared" si="29"/>
        <v>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 s="12">
        <f t="shared" si="27"/>
        <v>42244.208333333328</v>
      </c>
      <c r="N343">
        <v>1441342800</v>
      </c>
      <c r="O343" s="12">
        <f t="shared" si="28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  <c r="U343">
        <f t="shared" si="29"/>
        <v>7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 s="12">
        <f t="shared" si="27"/>
        <v>41475.208333333336</v>
      </c>
      <c r="N344">
        <v>1375333200</v>
      </c>
      <c r="O344" s="12">
        <f t="shared" si="28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  <c r="U344">
        <f t="shared" si="29"/>
        <v>12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 s="12">
        <f t="shared" si="27"/>
        <v>41597.25</v>
      </c>
      <c r="N345">
        <v>1389420000</v>
      </c>
      <c r="O345" s="12">
        <f t="shared" si="28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  <c r="U345">
        <f t="shared" si="29"/>
        <v>53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 s="12">
        <f t="shared" si="27"/>
        <v>43122.25</v>
      </c>
      <c r="N346">
        <v>1520056800</v>
      </c>
      <c r="O346" s="12">
        <f t="shared" si="28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  <c r="U346">
        <f t="shared" si="29"/>
        <v>40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 s="12">
        <f t="shared" si="27"/>
        <v>42194.208333333328</v>
      </c>
      <c r="N347">
        <v>1436504400</v>
      </c>
      <c r="O347" s="12">
        <f t="shared" si="28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  <c r="U347">
        <f t="shared" si="29"/>
        <v>1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 s="12">
        <f t="shared" si="27"/>
        <v>42971.208333333328</v>
      </c>
      <c r="N348">
        <v>1508302800</v>
      </c>
      <c r="O348" s="12">
        <f t="shared" si="28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  <c r="U348">
        <f t="shared" si="29"/>
        <v>55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 s="12">
        <f t="shared" si="27"/>
        <v>42046.25</v>
      </c>
      <c r="N349">
        <v>1425708000</v>
      </c>
      <c r="O349" s="12">
        <f t="shared" si="28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  <c r="U349">
        <f t="shared" si="29"/>
        <v>24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 s="12">
        <f t="shared" si="27"/>
        <v>42782.25</v>
      </c>
      <c r="N350">
        <v>1488348000</v>
      </c>
      <c r="O350" s="12">
        <f t="shared" si="28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  <c r="U350">
        <f t="shared" si="29"/>
        <v>13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 s="12">
        <f t="shared" si="27"/>
        <v>42930.208333333328</v>
      </c>
      <c r="N351">
        <v>1502600400</v>
      </c>
      <c r="O351" s="12">
        <f t="shared" si="28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  <c r="U351">
        <f t="shared" si="29"/>
        <v>30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 s="12">
        <f t="shared" si="27"/>
        <v>42144.208333333328</v>
      </c>
      <c r="N352">
        <v>1433653200</v>
      </c>
      <c r="O352" s="12">
        <f t="shared" si="28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  <c r="U352">
        <f t="shared" si="29"/>
        <v>18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 s="12">
        <f t="shared" si="27"/>
        <v>42240.208333333328</v>
      </c>
      <c r="N353">
        <v>1441602000</v>
      </c>
      <c r="O353" s="12">
        <f t="shared" si="28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  <c r="U353">
        <f t="shared" si="29"/>
        <v>14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 s="12">
        <f t="shared" si="27"/>
        <v>42315.25</v>
      </c>
      <c r="N354">
        <v>1447567200</v>
      </c>
      <c r="O354" s="12">
        <f t="shared" si="28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  <c r="U354">
        <f t="shared" si="29"/>
        <v>8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 s="12">
        <f t="shared" si="27"/>
        <v>43651.208333333328</v>
      </c>
      <c r="N355">
        <v>1562389200</v>
      </c>
      <c r="O355" s="12">
        <f t="shared" si="28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  <c r="U355">
        <f t="shared" si="29"/>
        <v>1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 s="12">
        <f t="shared" si="27"/>
        <v>41520.208333333336</v>
      </c>
      <c r="N356">
        <v>1378789200</v>
      </c>
      <c r="O356" s="12">
        <f t="shared" si="28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  <c r="U356">
        <f t="shared" si="29"/>
        <v>7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 s="12">
        <f t="shared" si="27"/>
        <v>42757.25</v>
      </c>
      <c r="N357">
        <v>1488520800</v>
      </c>
      <c r="O357" s="12">
        <f t="shared" si="28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  <c r="U357">
        <f t="shared" si="29"/>
        <v>40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 s="12">
        <f t="shared" si="27"/>
        <v>40922.25</v>
      </c>
      <c r="N358">
        <v>1327298400</v>
      </c>
      <c r="O358" s="12">
        <f t="shared" si="28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  <c r="U358">
        <f t="shared" si="29"/>
        <v>9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 s="12">
        <f t="shared" si="27"/>
        <v>42250.208333333328</v>
      </c>
      <c r="N359">
        <v>1443416400</v>
      </c>
      <c r="O359" s="12">
        <f t="shared" si="28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  <c r="U359">
        <f t="shared" si="29"/>
        <v>25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 s="12">
        <f t="shared" si="27"/>
        <v>43322.208333333328</v>
      </c>
      <c r="N360">
        <v>1534136400</v>
      </c>
      <c r="O360" s="12">
        <f t="shared" si="28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  <c r="U360">
        <f t="shared" si="29"/>
        <v>3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 s="12">
        <f t="shared" si="27"/>
        <v>40782.208333333336</v>
      </c>
      <c r="N361">
        <v>1315026000</v>
      </c>
      <c r="O361" s="12">
        <f t="shared" si="28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  <c r="U361">
        <f t="shared" si="29"/>
        <v>7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 s="12">
        <f t="shared" si="27"/>
        <v>40544.25</v>
      </c>
      <c r="N362">
        <v>1295071200</v>
      </c>
      <c r="O362" s="12">
        <f t="shared" si="28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  <c r="U362">
        <f t="shared" si="29"/>
        <v>14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 s="12">
        <f t="shared" si="27"/>
        <v>43015.208333333328</v>
      </c>
      <c r="N363">
        <v>1509426000</v>
      </c>
      <c r="O363" s="12">
        <f t="shared" si="28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  <c r="U363">
        <f t="shared" si="29"/>
        <v>24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 s="12">
        <f t="shared" si="27"/>
        <v>40570.25</v>
      </c>
      <c r="N364">
        <v>1299391200</v>
      </c>
      <c r="O364" s="12">
        <f t="shared" si="28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  <c r="U364">
        <f t="shared" si="29"/>
        <v>38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 s="12">
        <f t="shared" si="27"/>
        <v>40904.25</v>
      </c>
      <c r="N365">
        <v>1325052000</v>
      </c>
      <c r="O365" s="12">
        <f t="shared" si="28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  <c r="U365">
        <f t="shared" si="29"/>
        <v>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 s="12">
        <f t="shared" si="27"/>
        <v>43164.25</v>
      </c>
      <c r="N366">
        <v>1522818000</v>
      </c>
      <c r="O366" s="12">
        <f t="shared" si="28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  <c r="U366">
        <f t="shared" si="29"/>
        <v>30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 s="12">
        <f t="shared" si="27"/>
        <v>42733.25</v>
      </c>
      <c r="N367">
        <v>1485324000</v>
      </c>
      <c r="O367" s="12">
        <f t="shared" si="28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  <c r="U367">
        <f t="shared" si="29"/>
        <v>27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 s="12">
        <f t="shared" si="27"/>
        <v>40546.25</v>
      </c>
      <c r="N368">
        <v>1294120800</v>
      </c>
      <c r="O368" s="12">
        <f t="shared" si="28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  <c r="U368">
        <f t="shared" si="29"/>
        <v>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 s="12">
        <f t="shared" si="27"/>
        <v>41930.208333333336</v>
      </c>
      <c r="N369">
        <v>1415685600</v>
      </c>
      <c r="O369" s="12">
        <f t="shared" si="28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  <c r="U369">
        <f t="shared" si="29"/>
        <v>24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 s="12">
        <f t="shared" si="27"/>
        <v>40464.208333333336</v>
      </c>
      <c r="N370">
        <v>1288933200</v>
      </c>
      <c r="O370" s="12">
        <f t="shared" si="28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  <c r="U370">
        <f t="shared" si="29"/>
        <v>23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 s="12">
        <f t="shared" si="27"/>
        <v>41308.25</v>
      </c>
      <c r="N371">
        <v>1363237200</v>
      </c>
      <c r="O371" s="12">
        <f t="shared" si="28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  <c r="U371">
        <f t="shared" si="29"/>
        <v>39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 s="12">
        <f t="shared" si="27"/>
        <v>43570.208333333328</v>
      </c>
      <c r="N372">
        <v>1555822800</v>
      </c>
      <c r="O372" s="12">
        <f t="shared" si="28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  <c r="U372">
        <f t="shared" si="29"/>
        <v>6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 s="12">
        <f t="shared" si="27"/>
        <v>42043.25</v>
      </c>
      <c r="N373">
        <v>1427778000</v>
      </c>
      <c r="O373" s="12">
        <f t="shared" si="28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  <c r="U373">
        <f t="shared" si="29"/>
        <v>51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 s="12">
        <f t="shared" si="27"/>
        <v>42012.25</v>
      </c>
      <c r="N374">
        <v>1422424800</v>
      </c>
      <c r="O374" s="12">
        <f t="shared" si="28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  <c r="U374">
        <f t="shared" si="29"/>
        <v>20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 s="12">
        <f t="shared" si="27"/>
        <v>42964.208333333328</v>
      </c>
      <c r="N375">
        <v>1503637200</v>
      </c>
      <c r="O375" s="12">
        <f t="shared" si="28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  <c r="U375">
        <f t="shared" si="29"/>
        <v>8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 s="12">
        <f t="shared" si="27"/>
        <v>43476.25</v>
      </c>
      <c r="N376">
        <v>1547618400</v>
      </c>
      <c r="O376" s="12">
        <f t="shared" si="28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  <c r="U376">
        <f t="shared" si="29"/>
        <v>5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 s="12">
        <f t="shared" si="27"/>
        <v>42293.208333333328</v>
      </c>
      <c r="N377">
        <v>1449900000</v>
      </c>
      <c r="O377" s="12">
        <f t="shared" si="28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  <c r="U377">
        <f t="shared" si="29"/>
        <v>57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 s="12">
        <f t="shared" si="27"/>
        <v>41826.208333333336</v>
      </c>
      <c r="N378">
        <v>1405141200</v>
      </c>
      <c r="O378" s="12">
        <f t="shared" si="28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  <c r="U378">
        <f t="shared" si="29"/>
        <v>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 s="12">
        <f t="shared" si="27"/>
        <v>43760.208333333328</v>
      </c>
      <c r="N379">
        <v>1572933600</v>
      </c>
      <c r="O379" s="12">
        <f t="shared" si="28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  <c r="U379">
        <f t="shared" si="29"/>
        <v>14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 s="12">
        <f t="shared" si="27"/>
        <v>43241.208333333328</v>
      </c>
      <c r="N380">
        <v>1530162000</v>
      </c>
      <c r="O380" s="12">
        <f t="shared" si="28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  <c r="U380">
        <f t="shared" si="29"/>
        <v>38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 s="12">
        <f t="shared" si="27"/>
        <v>40843.208333333336</v>
      </c>
      <c r="N381">
        <v>1320904800</v>
      </c>
      <c r="O381" s="12">
        <f t="shared" si="28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  <c r="U381">
        <f t="shared" si="29"/>
        <v>14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 s="12">
        <f t="shared" si="27"/>
        <v>41448.208333333336</v>
      </c>
      <c r="N382">
        <v>1372395600</v>
      </c>
      <c r="O382" s="12">
        <f t="shared" si="28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  <c r="U382">
        <f t="shared" si="29"/>
        <v>5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 s="12">
        <f t="shared" si="27"/>
        <v>42163.208333333328</v>
      </c>
      <c r="N383">
        <v>1437714000</v>
      </c>
      <c r="O383" s="12">
        <f t="shared" si="28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  <c r="U383">
        <f t="shared" si="29"/>
        <v>46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 s="12">
        <f t="shared" si="27"/>
        <v>43024.208333333328</v>
      </c>
      <c r="N384">
        <v>1509771600</v>
      </c>
      <c r="O384" s="12">
        <f t="shared" si="28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  <c r="U384">
        <f t="shared" si="29"/>
        <v>19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 s="12">
        <f t="shared" si="27"/>
        <v>43509.25</v>
      </c>
      <c r="N385">
        <v>1550556000</v>
      </c>
      <c r="O385" s="12">
        <f t="shared" si="28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  <c r="U385">
        <f t="shared" si="29"/>
        <v>6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0">E386/D386</f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 s="12">
        <f t="shared" si="27"/>
        <v>42776.25</v>
      </c>
      <c r="N386">
        <v>1489039200</v>
      </c>
      <c r="O386" s="12">
        <f t="shared" si="28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  <c r="U386">
        <f t="shared" si="29"/>
        <v>27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0"/>
        <v>1.4616709511568124</v>
      </c>
      <c r="G387" t="s">
        <v>20</v>
      </c>
      <c r="H387">
        <v>1137</v>
      </c>
      <c r="I387" s="5">
        <f t="shared" ref="I387:I450" si="31">IFERROR(E387/H387,0)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2">(((L387/60)/60)/24)+DATE(1970,1,1)</f>
        <v>43553.208333333328</v>
      </c>
      <c r="N387">
        <v>1556600400</v>
      </c>
      <c r="O387" s="12">
        <f t="shared" ref="O387:O450" si="33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  <c r="U387">
        <f t="shared" ref="U387:U450" si="34">ROUND(O387-M387,0)</f>
        <v>32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 s="12">
        <f t="shared" si="32"/>
        <v>40355.208333333336</v>
      </c>
      <c r="N388">
        <v>1278565200</v>
      </c>
      <c r="O388" s="12">
        <f t="shared" si="33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  <c r="U388">
        <f t="shared" si="34"/>
        <v>12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 s="12">
        <f t="shared" si="32"/>
        <v>41072.208333333336</v>
      </c>
      <c r="N389">
        <v>1339909200</v>
      </c>
      <c r="O389" s="12">
        <f t="shared" si="33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  <c r="U389">
        <f t="shared" si="34"/>
        <v>5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 s="12">
        <f t="shared" si="32"/>
        <v>40912.25</v>
      </c>
      <c r="N390">
        <v>1325829600</v>
      </c>
      <c r="O390" s="12">
        <f t="shared" si="33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  <c r="U390">
        <f t="shared" si="34"/>
        <v>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 s="12">
        <f t="shared" si="32"/>
        <v>40479.208333333336</v>
      </c>
      <c r="N391">
        <v>1290578400</v>
      </c>
      <c r="O391" s="12">
        <f t="shared" si="33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  <c r="U391">
        <f t="shared" si="34"/>
        <v>27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 s="12">
        <f t="shared" si="32"/>
        <v>41530.208333333336</v>
      </c>
      <c r="N392">
        <v>1380344400</v>
      </c>
      <c r="O392" s="12">
        <f t="shared" si="33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  <c r="U392">
        <f t="shared" si="34"/>
        <v>15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 s="12">
        <f t="shared" si="32"/>
        <v>41653.25</v>
      </c>
      <c r="N393">
        <v>1389852000</v>
      </c>
      <c r="O393" s="12">
        <f t="shared" si="33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  <c r="U393">
        <f t="shared" si="34"/>
        <v>2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 s="12">
        <f t="shared" si="32"/>
        <v>40549.25</v>
      </c>
      <c r="N394">
        <v>1294466400</v>
      </c>
      <c r="O394" s="12">
        <f t="shared" si="33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  <c r="U394">
        <f t="shared" si="34"/>
        <v>2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 s="12">
        <f t="shared" si="32"/>
        <v>42933.208333333328</v>
      </c>
      <c r="N395">
        <v>1500354000</v>
      </c>
      <c r="O395" s="12">
        <f t="shared" si="33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  <c r="U395">
        <f t="shared" si="34"/>
        <v>1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 s="12">
        <f t="shared" si="32"/>
        <v>41484.208333333336</v>
      </c>
      <c r="N396">
        <v>1375938000</v>
      </c>
      <c r="O396" s="12">
        <f t="shared" si="33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  <c r="U396">
        <f t="shared" si="34"/>
        <v>10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 s="12">
        <f t="shared" si="32"/>
        <v>40885.25</v>
      </c>
      <c r="N397">
        <v>1323410400</v>
      </c>
      <c r="O397" s="12">
        <f t="shared" si="33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  <c r="U397">
        <f t="shared" si="34"/>
        <v>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 s="12">
        <f t="shared" si="32"/>
        <v>43378.208333333328</v>
      </c>
      <c r="N398">
        <v>1539406800</v>
      </c>
      <c r="O398" s="12">
        <f t="shared" si="33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  <c r="U398">
        <f t="shared" si="34"/>
        <v>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 s="12">
        <f t="shared" si="32"/>
        <v>41417.208333333336</v>
      </c>
      <c r="N399">
        <v>1369803600</v>
      </c>
      <c r="O399" s="12">
        <f t="shared" si="33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  <c r="U399">
        <f t="shared" si="34"/>
        <v>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 s="12">
        <f t="shared" si="32"/>
        <v>43228.208333333328</v>
      </c>
      <c r="N400">
        <v>1525928400</v>
      </c>
      <c r="O400" s="12">
        <f t="shared" si="33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  <c r="U400">
        <f t="shared" si="34"/>
        <v>2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 s="12">
        <f t="shared" si="32"/>
        <v>40576.25</v>
      </c>
      <c r="N401">
        <v>1297231200</v>
      </c>
      <c r="O401" s="12">
        <f t="shared" si="33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  <c r="U401">
        <f t="shared" si="34"/>
        <v>7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 s="12">
        <f t="shared" si="32"/>
        <v>41502.208333333336</v>
      </c>
      <c r="N402">
        <v>1378530000</v>
      </c>
      <c r="O402" s="12">
        <f t="shared" si="33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  <c r="U402">
        <f t="shared" si="34"/>
        <v>22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 s="12">
        <f t="shared" si="32"/>
        <v>43765.208333333328</v>
      </c>
      <c r="N403">
        <v>1572152400</v>
      </c>
      <c r="O403" s="12">
        <f t="shared" si="33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  <c r="U403">
        <f t="shared" si="34"/>
        <v>0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 s="12">
        <f t="shared" si="32"/>
        <v>40914.25</v>
      </c>
      <c r="N404">
        <v>1329890400</v>
      </c>
      <c r="O404" s="12">
        <f t="shared" si="33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  <c r="U404">
        <f t="shared" si="34"/>
        <v>47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 s="12">
        <f t="shared" si="32"/>
        <v>40310.208333333336</v>
      </c>
      <c r="N405">
        <v>1276750800</v>
      </c>
      <c r="O405" s="12">
        <f t="shared" si="33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  <c r="U405">
        <f t="shared" si="34"/>
        <v>36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 s="12">
        <f t="shared" si="32"/>
        <v>43053.25</v>
      </c>
      <c r="N406">
        <v>1510898400</v>
      </c>
      <c r="O406" s="12">
        <f t="shared" si="33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  <c r="U406">
        <f t="shared" si="34"/>
        <v>3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 s="12">
        <f t="shared" si="32"/>
        <v>43255.208333333328</v>
      </c>
      <c r="N407">
        <v>1532408400</v>
      </c>
      <c r="O407" s="12">
        <f t="shared" si="33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  <c r="U407">
        <f t="shared" si="34"/>
        <v>50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 s="12">
        <f t="shared" si="32"/>
        <v>41304.25</v>
      </c>
      <c r="N408">
        <v>1360562400</v>
      </c>
      <c r="O408" s="12">
        <f t="shared" si="33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  <c r="U408">
        <f t="shared" si="34"/>
        <v>12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 s="12">
        <f t="shared" si="32"/>
        <v>43751.208333333328</v>
      </c>
      <c r="N409">
        <v>1571547600</v>
      </c>
      <c r="O409" s="12">
        <f t="shared" si="33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  <c r="U409">
        <f t="shared" si="34"/>
        <v>7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 s="12">
        <f t="shared" si="32"/>
        <v>42541.208333333328</v>
      </c>
      <c r="N410">
        <v>1468126800</v>
      </c>
      <c r="O410" s="12">
        <f t="shared" si="33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  <c r="U410">
        <f t="shared" si="34"/>
        <v>20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 s="12">
        <f t="shared" si="32"/>
        <v>42843.208333333328</v>
      </c>
      <c r="N411">
        <v>1492837200</v>
      </c>
      <c r="O411" s="12">
        <f t="shared" si="33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  <c r="U411">
        <f t="shared" si="34"/>
        <v>4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 s="12">
        <f t="shared" si="32"/>
        <v>42122.208333333328</v>
      </c>
      <c r="N412">
        <v>1430197200</v>
      </c>
      <c r="O412" s="12">
        <f t="shared" si="33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  <c r="U412">
        <f t="shared" si="34"/>
        <v>0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 s="12">
        <f t="shared" si="32"/>
        <v>42884.208333333328</v>
      </c>
      <c r="N413">
        <v>1496206800</v>
      </c>
      <c r="O413" s="12">
        <f t="shared" si="33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  <c r="U413">
        <f t="shared" si="34"/>
        <v>2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 s="12">
        <f t="shared" si="32"/>
        <v>41642.25</v>
      </c>
      <c r="N414">
        <v>1389592800</v>
      </c>
      <c r="O414" s="12">
        <f t="shared" si="33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  <c r="U414">
        <f t="shared" si="34"/>
        <v>10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 s="12">
        <f t="shared" si="32"/>
        <v>43431.25</v>
      </c>
      <c r="N415">
        <v>1545631200</v>
      </c>
      <c r="O415" s="12">
        <f t="shared" si="33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  <c r="U415">
        <f t="shared" si="34"/>
        <v>27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 s="12">
        <f t="shared" si="32"/>
        <v>40288.208333333336</v>
      </c>
      <c r="N416">
        <v>1272430800</v>
      </c>
      <c r="O416" s="12">
        <f t="shared" si="33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  <c r="U416">
        <f t="shared" si="34"/>
        <v>8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 s="12">
        <f t="shared" si="32"/>
        <v>40921.25</v>
      </c>
      <c r="N417">
        <v>1327903200</v>
      </c>
      <c r="O417" s="12">
        <f t="shared" si="33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  <c r="U417">
        <f t="shared" si="34"/>
        <v>17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 s="12">
        <f t="shared" si="32"/>
        <v>40560.25</v>
      </c>
      <c r="N418">
        <v>1296021600</v>
      </c>
      <c r="O418" s="12">
        <f t="shared" si="33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  <c r="U418">
        <f t="shared" si="34"/>
        <v>9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 s="12">
        <f t="shared" si="32"/>
        <v>43407.208333333328</v>
      </c>
      <c r="N419">
        <v>1543298400</v>
      </c>
      <c r="O419" s="12">
        <f t="shared" si="33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  <c r="U419">
        <f t="shared" si="34"/>
        <v>24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 s="12">
        <f t="shared" si="32"/>
        <v>41035.208333333336</v>
      </c>
      <c r="N420">
        <v>1336366800</v>
      </c>
      <c r="O420" s="12">
        <f t="shared" si="33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  <c r="U420">
        <f t="shared" si="34"/>
        <v>1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 s="12">
        <f t="shared" si="32"/>
        <v>40899.25</v>
      </c>
      <c r="N421">
        <v>1325052000</v>
      </c>
      <c r="O421" s="12">
        <f t="shared" si="33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  <c r="U421">
        <f t="shared" si="34"/>
        <v>6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 s="12">
        <f t="shared" si="32"/>
        <v>42911.208333333328</v>
      </c>
      <c r="N422">
        <v>1499576400</v>
      </c>
      <c r="O422" s="12">
        <f t="shared" si="33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  <c r="U422">
        <f t="shared" si="34"/>
        <v>14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 s="12">
        <f t="shared" si="32"/>
        <v>42915.208333333328</v>
      </c>
      <c r="N423">
        <v>1501304400</v>
      </c>
      <c r="O423" s="12">
        <f t="shared" si="33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  <c r="U423">
        <f t="shared" si="34"/>
        <v>30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 s="12">
        <f t="shared" si="32"/>
        <v>40285.208333333336</v>
      </c>
      <c r="N424">
        <v>1273208400</v>
      </c>
      <c r="O424" s="12">
        <f t="shared" si="33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  <c r="U424">
        <f t="shared" si="34"/>
        <v>20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 s="12">
        <f t="shared" si="32"/>
        <v>40808.208333333336</v>
      </c>
      <c r="N425">
        <v>1316840400</v>
      </c>
      <c r="O425" s="12">
        <f t="shared" si="33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  <c r="U425">
        <f t="shared" si="34"/>
        <v>2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 s="12">
        <f t="shared" si="32"/>
        <v>43208.208333333328</v>
      </c>
      <c r="N426">
        <v>1524546000</v>
      </c>
      <c r="O426" s="12">
        <f t="shared" si="33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  <c r="U426">
        <f t="shared" si="34"/>
        <v>6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 s="12">
        <f t="shared" si="32"/>
        <v>42213.208333333328</v>
      </c>
      <c r="N427">
        <v>1438578000</v>
      </c>
      <c r="O427" s="12">
        <f t="shared" si="33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  <c r="U427">
        <f t="shared" si="34"/>
        <v>6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 s="12">
        <f t="shared" si="32"/>
        <v>41332.25</v>
      </c>
      <c r="N428">
        <v>1362549600</v>
      </c>
      <c r="O428" s="12">
        <f t="shared" si="33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  <c r="U428">
        <f t="shared" si="34"/>
        <v>7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 s="12">
        <f t="shared" si="32"/>
        <v>41895.208333333336</v>
      </c>
      <c r="N429">
        <v>1413349200</v>
      </c>
      <c r="O429" s="12">
        <f t="shared" si="33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  <c r="U429">
        <f t="shared" si="34"/>
        <v>32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 s="12">
        <f t="shared" si="32"/>
        <v>40585.25</v>
      </c>
      <c r="N430">
        <v>1298008800</v>
      </c>
      <c r="O430" s="12">
        <f t="shared" si="33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  <c r="U430">
        <f t="shared" si="34"/>
        <v>7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 s="12">
        <f t="shared" si="32"/>
        <v>41680.25</v>
      </c>
      <c r="N431">
        <v>1394427600</v>
      </c>
      <c r="O431" s="12">
        <f t="shared" si="33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  <c r="U431">
        <f t="shared" si="34"/>
        <v>28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 s="12">
        <f t="shared" si="32"/>
        <v>43737.208333333328</v>
      </c>
      <c r="N432">
        <v>1572670800</v>
      </c>
      <c r="O432" s="12">
        <f t="shared" si="33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  <c r="U432">
        <f t="shared" si="34"/>
        <v>34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 s="12">
        <f t="shared" si="32"/>
        <v>43273.208333333328</v>
      </c>
      <c r="N433">
        <v>1531112400</v>
      </c>
      <c r="O433" s="12">
        <f t="shared" si="33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  <c r="U433">
        <f t="shared" si="34"/>
        <v>17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 s="12">
        <f t="shared" si="32"/>
        <v>41761.208333333336</v>
      </c>
      <c r="N434">
        <v>1400734800</v>
      </c>
      <c r="O434" s="12">
        <f t="shared" si="33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  <c r="U434">
        <f t="shared" si="34"/>
        <v>20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 s="12">
        <f t="shared" si="32"/>
        <v>41603.25</v>
      </c>
      <c r="N435">
        <v>1386741600</v>
      </c>
      <c r="O435" s="12">
        <f t="shared" si="33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  <c r="U435">
        <f t="shared" si="34"/>
        <v>16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 s="12">
        <f t="shared" si="32"/>
        <v>42705.25</v>
      </c>
      <c r="N436">
        <v>1481781600</v>
      </c>
      <c r="O436" s="12">
        <f t="shared" si="33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  <c r="U436">
        <f t="shared" si="34"/>
        <v>14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 s="12">
        <f t="shared" si="32"/>
        <v>41988.25</v>
      </c>
      <c r="N437">
        <v>1419660000</v>
      </c>
      <c r="O437" s="12">
        <f t="shared" si="33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  <c r="U437">
        <f t="shared" si="34"/>
        <v>12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 s="12">
        <f t="shared" si="32"/>
        <v>43575.208333333328</v>
      </c>
      <c r="N438">
        <v>1555822800</v>
      </c>
      <c r="O438" s="12">
        <f t="shared" si="33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  <c r="U438">
        <f t="shared" si="34"/>
        <v>1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 s="12">
        <f t="shared" si="32"/>
        <v>42260.208333333328</v>
      </c>
      <c r="N439">
        <v>1442379600</v>
      </c>
      <c r="O439" s="12">
        <f t="shared" si="33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  <c r="U439">
        <f t="shared" si="34"/>
        <v>3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 s="12">
        <f t="shared" si="32"/>
        <v>41337.25</v>
      </c>
      <c r="N440">
        <v>1364965200</v>
      </c>
      <c r="O440" s="12">
        <f t="shared" si="33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  <c r="U440">
        <f t="shared" si="34"/>
        <v>30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 s="12">
        <f t="shared" si="32"/>
        <v>42680.208333333328</v>
      </c>
      <c r="N441">
        <v>1479016800</v>
      </c>
      <c r="O441" s="12">
        <f t="shared" si="33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  <c r="U441">
        <f t="shared" si="34"/>
        <v>7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 s="12">
        <f t="shared" si="32"/>
        <v>42916.208333333328</v>
      </c>
      <c r="N442">
        <v>1499662800</v>
      </c>
      <c r="O442" s="12">
        <f t="shared" si="33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  <c r="U442">
        <f t="shared" si="34"/>
        <v>10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 s="12">
        <f t="shared" si="32"/>
        <v>41025.208333333336</v>
      </c>
      <c r="N443">
        <v>1337835600</v>
      </c>
      <c r="O443" s="12">
        <f t="shared" si="33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  <c r="U443">
        <f t="shared" si="34"/>
        <v>28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 s="12">
        <f t="shared" si="32"/>
        <v>42980.208333333328</v>
      </c>
      <c r="N444">
        <v>1505710800</v>
      </c>
      <c r="O444" s="12">
        <f t="shared" si="33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  <c r="U444">
        <f t="shared" si="34"/>
        <v>16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 s="12">
        <f t="shared" si="32"/>
        <v>40451.208333333336</v>
      </c>
      <c r="N445">
        <v>1287464400</v>
      </c>
      <c r="O445" s="12">
        <f t="shared" si="33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  <c r="U445">
        <f t="shared" si="34"/>
        <v>19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 s="12">
        <f t="shared" si="32"/>
        <v>40748.208333333336</v>
      </c>
      <c r="N446">
        <v>1311656400</v>
      </c>
      <c r="O446" s="12">
        <f t="shared" si="33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  <c r="U446">
        <f t="shared" si="34"/>
        <v>2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 s="12">
        <f t="shared" si="32"/>
        <v>40515.25</v>
      </c>
      <c r="N447">
        <v>1293170400</v>
      </c>
      <c r="O447" s="12">
        <f t="shared" si="33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  <c r="U447">
        <f t="shared" si="34"/>
        <v>21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 s="12">
        <f t="shared" si="32"/>
        <v>41261.25</v>
      </c>
      <c r="N448">
        <v>1355983200</v>
      </c>
      <c r="O448" s="12">
        <f t="shared" si="33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  <c r="U448">
        <f t="shared" si="34"/>
        <v>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 s="12">
        <f t="shared" si="32"/>
        <v>43088.25</v>
      </c>
      <c r="N449">
        <v>1515045600</v>
      </c>
      <c r="O449" s="12">
        <f t="shared" si="33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  <c r="U449">
        <f t="shared" si="34"/>
        <v>16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35">E450/D450</f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 s="12">
        <f t="shared" si="32"/>
        <v>41378.208333333336</v>
      </c>
      <c r="N450">
        <v>1366088400</v>
      </c>
      <c r="O450" s="12">
        <f t="shared" si="33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  <c r="U450">
        <f t="shared" si="34"/>
        <v>2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5"/>
        <v>9.67</v>
      </c>
      <c r="G451" t="s">
        <v>20</v>
      </c>
      <c r="H451">
        <v>86</v>
      </c>
      <c r="I451" s="5">
        <f t="shared" ref="I451:I514" si="36">IFERROR(E451/H451,0)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37">(((L451/60)/60)/24)+DATE(1970,1,1)</f>
        <v>43530.25</v>
      </c>
      <c r="N451">
        <v>1553317200</v>
      </c>
      <c r="O451" s="12">
        <f t="shared" ref="O451:O514" si="38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  <c r="U451">
        <f t="shared" ref="U451:U514" si="39">ROUND(O451-M451,0)</f>
        <v>17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 s="12">
        <f t="shared" si="37"/>
        <v>43394.208333333328</v>
      </c>
      <c r="N452">
        <v>1542088800</v>
      </c>
      <c r="O452" s="12">
        <f t="shared" si="38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  <c r="U452">
        <f t="shared" si="39"/>
        <v>23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 s="12">
        <f t="shared" si="37"/>
        <v>42935.208333333328</v>
      </c>
      <c r="N453">
        <v>1503118800</v>
      </c>
      <c r="O453" s="12">
        <f t="shared" si="38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  <c r="U453">
        <f t="shared" si="39"/>
        <v>31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 s="12">
        <f t="shared" si="37"/>
        <v>40365.208333333336</v>
      </c>
      <c r="N454">
        <v>1278478800</v>
      </c>
      <c r="O454" s="12">
        <f t="shared" si="38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  <c r="U454">
        <f t="shared" si="39"/>
        <v>1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 s="12">
        <f t="shared" si="37"/>
        <v>42705.25</v>
      </c>
      <c r="N455">
        <v>1484114400</v>
      </c>
      <c r="O455" s="12">
        <f t="shared" si="38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  <c r="U455">
        <f t="shared" si="39"/>
        <v>41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 s="12">
        <f t="shared" si="37"/>
        <v>41568.208333333336</v>
      </c>
      <c r="N456">
        <v>1385445600</v>
      </c>
      <c r="O456" s="12">
        <f t="shared" si="38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  <c r="U456">
        <f t="shared" si="39"/>
        <v>36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 s="12">
        <f t="shared" si="37"/>
        <v>40809.208333333336</v>
      </c>
      <c r="N457">
        <v>1318741200</v>
      </c>
      <c r="O457" s="12">
        <f t="shared" si="38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  <c r="U457">
        <f t="shared" si="39"/>
        <v>23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 s="12">
        <f t="shared" si="37"/>
        <v>43141.25</v>
      </c>
      <c r="N458">
        <v>1518242400</v>
      </c>
      <c r="O458" s="12">
        <f t="shared" si="38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  <c r="U458">
        <f t="shared" si="39"/>
        <v>0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 s="12">
        <f t="shared" si="37"/>
        <v>42657.208333333328</v>
      </c>
      <c r="N459">
        <v>1476594000</v>
      </c>
      <c r="O459" s="12">
        <f t="shared" si="38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  <c r="U459">
        <f t="shared" si="39"/>
        <v>2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 s="12">
        <f t="shared" si="37"/>
        <v>40265.208333333336</v>
      </c>
      <c r="N460">
        <v>1273554000</v>
      </c>
      <c r="O460" s="12">
        <f t="shared" si="38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  <c r="U460">
        <f t="shared" si="39"/>
        <v>44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 s="12">
        <f t="shared" si="37"/>
        <v>42001.25</v>
      </c>
      <c r="N461">
        <v>1421906400</v>
      </c>
      <c r="O461" s="12">
        <f t="shared" si="38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  <c r="U461">
        <f t="shared" si="39"/>
        <v>25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 s="12">
        <f t="shared" si="37"/>
        <v>40399.208333333336</v>
      </c>
      <c r="N462">
        <v>1281589200</v>
      </c>
      <c r="O462" s="12">
        <f t="shared" si="38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  <c r="U462">
        <f t="shared" si="39"/>
        <v>3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 s="12">
        <f t="shared" si="37"/>
        <v>41757.208333333336</v>
      </c>
      <c r="N463">
        <v>1400389200</v>
      </c>
      <c r="O463" s="12">
        <f t="shared" si="38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  <c r="U463">
        <f t="shared" si="39"/>
        <v>20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 s="12">
        <f t="shared" si="37"/>
        <v>41304.25</v>
      </c>
      <c r="N464">
        <v>1362808800</v>
      </c>
      <c r="O464" s="12">
        <f t="shared" si="38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  <c r="U464">
        <f t="shared" si="39"/>
        <v>38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 s="12">
        <f t="shared" si="37"/>
        <v>41639.25</v>
      </c>
      <c r="N465">
        <v>1388815200</v>
      </c>
      <c r="O465" s="12">
        <f t="shared" si="38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  <c r="U465">
        <f t="shared" si="39"/>
        <v>4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 s="12">
        <f t="shared" si="37"/>
        <v>43142.25</v>
      </c>
      <c r="N466">
        <v>1519538400</v>
      </c>
      <c r="O466" s="12">
        <f t="shared" si="38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  <c r="U466">
        <f t="shared" si="39"/>
        <v>14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 s="12">
        <f t="shared" si="37"/>
        <v>43127.25</v>
      </c>
      <c r="N467">
        <v>1517810400</v>
      </c>
      <c r="O467" s="12">
        <f t="shared" si="38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  <c r="U467">
        <f t="shared" si="39"/>
        <v>9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 s="12">
        <f t="shared" si="37"/>
        <v>41409.208333333336</v>
      </c>
      <c r="N468">
        <v>1370581200</v>
      </c>
      <c r="O468" s="12">
        <f t="shared" si="38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  <c r="U468">
        <f t="shared" si="39"/>
        <v>23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 s="12">
        <f t="shared" si="37"/>
        <v>42331.25</v>
      </c>
      <c r="N469">
        <v>1448863200</v>
      </c>
      <c r="O469" s="12">
        <f t="shared" si="38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  <c r="U469">
        <f t="shared" si="39"/>
        <v>7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 s="12">
        <f t="shared" si="37"/>
        <v>43569.208333333328</v>
      </c>
      <c r="N470">
        <v>1556600400</v>
      </c>
      <c r="O470" s="12">
        <f t="shared" si="38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  <c r="U470">
        <f t="shared" si="39"/>
        <v>16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 s="12">
        <f t="shared" si="37"/>
        <v>42142.208333333328</v>
      </c>
      <c r="N471">
        <v>1432098000</v>
      </c>
      <c r="O471" s="12">
        <f t="shared" si="38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  <c r="U471">
        <f t="shared" si="39"/>
        <v>2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 s="12">
        <f t="shared" si="37"/>
        <v>42716.25</v>
      </c>
      <c r="N472">
        <v>1482127200</v>
      </c>
      <c r="O472" s="12">
        <f t="shared" si="38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  <c r="U472">
        <f t="shared" si="39"/>
        <v>7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 s="12">
        <f t="shared" si="37"/>
        <v>41031.208333333336</v>
      </c>
      <c r="N473">
        <v>1335934800</v>
      </c>
      <c r="O473" s="12">
        <f t="shared" si="38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  <c r="U473">
        <f t="shared" si="39"/>
        <v>0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 s="12">
        <f t="shared" si="37"/>
        <v>43535.208333333328</v>
      </c>
      <c r="N474">
        <v>1556946000</v>
      </c>
      <c r="O474" s="12">
        <f t="shared" si="38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  <c r="U474">
        <f t="shared" si="39"/>
        <v>54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 s="12">
        <f t="shared" si="37"/>
        <v>43277.208333333328</v>
      </c>
      <c r="N475">
        <v>1530075600</v>
      </c>
      <c r="O475" s="12">
        <f t="shared" si="38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  <c r="U475">
        <f t="shared" si="39"/>
        <v>1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 s="12">
        <f t="shared" si="37"/>
        <v>41989.25</v>
      </c>
      <c r="N476">
        <v>1418796000</v>
      </c>
      <c r="O476" s="12">
        <f t="shared" si="38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  <c r="U476">
        <f t="shared" si="39"/>
        <v>1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 s="12">
        <f t="shared" si="37"/>
        <v>41450.208333333336</v>
      </c>
      <c r="N477">
        <v>1372482000</v>
      </c>
      <c r="O477" s="12">
        <f t="shared" si="38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  <c r="U477">
        <f t="shared" si="39"/>
        <v>4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 s="12">
        <f t="shared" si="37"/>
        <v>43322.208333333328</v>
      </c>
      <c r="N478">
        <v>1534395600</v>
      </c>
      <c r="O478" s="12">
        <f t="shared" si="38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  <c r="U478">
        <f t="shared" si="39"/>
        <v>6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 s="12">
        <f t="shared" si="37"/>
        <v>40720.208333333336</v>
      </c>
      <c r="N479">
        <v>1311397200</v>
      </c>
      <c r="O479" s="12">
        <f t="shared" si="38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  <c r="U479">
        <f t="shared" si="39"/>
        <v>27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 s="12">
        <f t="shared" si="37"/>
        <v>42072.208333333328</v>
      </c>
      <c r="N480">
        <v>1426914000</v>
      </c>
      <c r="O480" s="12">
        <f t="shared" si="38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  <c r="U480">
        <f t="shared" si="39"/>
        <v>12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 s="12">
        <f t="shared" si="37"/>
        <v>42945.208333333328</v>
      </c>
      <c r="N481">
        <v>1501477200</v>
      </c>
      <c r="O481" s="12">
        <f t="shared" si="38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  <c r="U481">
        <f t="shared" si="39"/>
        <v>2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 s="12">
        <f t="shared" si="37"/>
        <v>40248.25</v>
      </c>
      <c r="N482">
        <v>1269061200</v>
      </c>
      <c r="O482" s="12">
        <f t="shared" si="38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  <c r="U482">
        <f t="shared" si="39"/>
        <v>9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 s="12">
        <f t="shared" si="37"/>
        <v>41913.208333333336</v>
      </c>
      <c r="N483">
        <v>1415772000</v>
      </c>
      <c r="O483" s="12">
        <f t="shared" si="38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  <c r="U483">
        <f t="shared" si="39"/>
        <v>42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 s="12">
        <f t="shared" si="37"/>
        <v>40963.25</v>
      </c>
      <c r="N484">
        <v>1331013600</v>
      </c>
      <c r="O484" s="12">
        <f t="shared" si="38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  <c r="U484">
        <f t="shared" si="39"/>
        <v>11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 s="12">
        <f t="shared" si="37"/>
        <v>43811.25</v>
      </c>
      <c r="N485">
        <v>1576735200</v>
      </c>
      <c r="O485" s="12">
        <f t="shared" si="38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  <c r="U485">
        <f t="shared" si="39"/>
        <v>7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 s="12">
        <f t="shared" si="37"/>
        <v>41855.208333333336</v>
      </c>
      <c r="N486">
        <v>1411362000</v>
      </c>
      <c r="O486" s="12">
        <f t="shared" si="38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  <c r="U486">
        <f t="shared" si="39"/>
        <v>49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 s="12">
        <f t="shared" si="37"/>
        <v>43626.208333333328</v>
      </c>
      <c r="N487">
        <v>1563685200</v>
      </c>
      <c r="O487" s="12">
        <f t="shared" si="38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  <c r="U487">
        <f t="shared" si="39"/>
        <v>41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 s="12">
        <f t="shared" si="37"/>
        <v>43168.25</v>
      </c>
      <c r="N488">
        <v>1521867600</v>
      </c>
      <c r="O488" s="12">
        <f t="shared" si="38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  <c r="U488">
        <f t="shared" si="39"/>
        <v>15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 s="12">
        <f t="shared" si="37"/>
        <v>42845.208333333328</v>
      </c>
      <c r="N489">
        <v>1495515600</v>
      </c>
      <c r="O489" s="12">
        <f t="shared" si="38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  <c r="U489">
        <f t="shared" si="39"/>
        <v>33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 s="12">
        <f t="shared" si="37"/>
        <v>42403.25</v>
      </c>
      <c r="N490">
        <v>1455948000</v>
      </c>
      <c r="O490" s="12">
        <f t="shared" si="38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  <c r="U490">
        <f t="shared" si="39"/>
        <v>17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 s="12">
        <f t="shared" si="37"/>
        <v>40406.208333333336</v>
      </c>
      <c r="N491">
        <v>1282366800</v>
      </c>
      <c r="O491" s="12">
        <f t="shared" si="38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  <c r="U491">
        <f t="shared" si="39"/>
        <v>5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 s="12">
        <f t="shared" si="37"/>
        <v>43786.25</v>
      </c>
      <c r="N492">
        <v>1574575200</v>
      </c>
      <c r="O492" s="12">
        <f t="shared" si="38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  <c r="U492">
        <f t="shared" si="39"/>
        <v>7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 s="12">
        <f t="shared" si="37"/>
        <v>41456.208333333336</v>
      </c>
      <c r="N493">
        <v>1374901200</v>
      </c>
      <c r="O493" s="12">
        <f t="shared" si="38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  <c r="U493">
        <f t="shared" si="39"/>
        <v>26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 s="12">
        <f t="shared" si="37"/>
        <v>40336.208333333336</v>
      </c>
      <c r="N494">
        <v>1278910800</v>
      </c>
      <c r="O494" s="12">
        <f t="shared" si="38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  <c r="U494">
        <f t="shared" si="39"/>
        <v>35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 s="12">
        <f t="shared" si="37"/>
        <v>43645.208333333328</v>
      </c>
      <c r="N495">
        <v>1562907600</v>
      </c>
      <c r="O495" s="12">
        <f t="shared" si="38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  <c r="U495">
        <f t="shared" si="39"/>
        <v>13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 s="12">
        <f t="shared" si="37"/>
        <v>40990.208333333336</v>
      </c>
      <c r="N496">
        <v>1332478800</v>
      </c>
      <c r="O496" s="12">
        <f t="shared" si="38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  <c r="U496">
        <f t="shared" si="39"/>
        <v>1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 s="12">
        <f t="shared" si="37"/>
        <v>41800.208333333336</v>
      </c>
      <c r="N497">
        <v>1402722000</v>
      </c>
      <c r="O497" s="12">
        <f t="shared" si="38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  <c r="U497">
        <f t="shared" si="39"/>
        <v>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 s="12">
        <f t="shared" si="37"/>
        <v>42876.208333333328</v>
      </c>
      <c r="N498">
        <v>1496811600</v>
      </c>
      <c r="O498" s="12">
        <f t="shared" si="38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  <c r="U498">
        <f t="shared" si="39"/>
        <v>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 s="12">
        <f t="shared" si="37"/>
        <v>42724.25</v>
      </c>
      <c r="N499">
        <v>1482213600</v>
      </c>
      <c r="O499" s="12">
        <f t="shared" si="38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  <c r="U499">
        <f t="shared" si="39"/>
        <v>0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 s="12">
        <f t="shared" si="37"/>
        <v>42005.25</v>
      </c>
      <c r="N500">
        <v>1420264800</v>
      </c>
      <c r="O500" s="12">
        <f t="shared" si="38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  <c r="U500">
        <f t="shared" si="39"/>
        <v>2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 s="12">
        <f t="shared" si="37"/>
        <v>42444.208333333328</v>
      </c>
      <c r="N501">
        <v>1458450000</v>
      </c>
      <c r="O501" s="12">
        <f t="shared" si="38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  <c r="U501">
        <f t="shared" si="39"/>
        <v>5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 s="12">
        <f t="shared" si="37"/>
        <v>41395.208333333336</v>
      </c>
      <c r="N502">
        <v>1369803600</v>
      </c>
      <c r="O502" s="12">
        <f t="shared" si="38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  <c r="U502">
        <f t="shared" si="39"/>
        <v>28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 s="12">
        <f t="shared" si="37"/>
        <v>41345.208333333336</v>
      </c>
      <c r="N503">
        <v>1363237200</v>
      </c>
      <c r="O503" s="12">
        <f t="shared" si="38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  <c r="U503">
        <f t="shared" si="39"/>
        <v>2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 s="12">
        <f t="shared" si="37"/>
        <v>41117.208333333336</v>
      </c>
      <c r="N504">
        <v>1345870800</v>
      </c>
      <c r="O504" s="12">
        <f t="shared" si="38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  <c r="U504">
        <f t="shared" si="39"/>
        <v>29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 s="12">
        <f t="shared" si="37"/>
        <v>42186.208333333328</v>
      </c>
      <c r="N505">
        <v>1437454800</v>
      </c>
      <c r="O505" s="12">
        <f t="shared" si="38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  <c r="U505">
        <f t="shared" si="39"/>
        <v>20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 s="12">
        <f t="shared" si="37"/>
        <v>42142.208333333328</v>
      </c>
      <c r="N506">
        <v>1432011600</v>
      </c>
      <c r="O506" s="12">
        <f t="shared" si="38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  <c r="U506">
        <f t="shared" si="39"/>
        <v>1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 s="12">
        <f t="shared" si="37"/>
        <v>41341.25</v>
      </c>
      <c r="N507">
        <v>1366347600</v>
      </c>
      <c r="O507" s="12">
        <f t="shared" si="38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  <c r="U507">
        <f t="shared" si="39"/>
        <v>42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 s="12">
        <f t="shared" si="37"/>
        <v>43062.25</v>
      </c>
      <c r="N508">
        <v>1512885600</v>
      </c>
      <c r="O508" s="12">
        <f t="shared" si="38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  <c r="U508">
        <f t="shared" si="39"/>
        <v>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 s="12">
        <f t="shared" si="37"/>
        <v>41373.208333333336</v>
      </c>
      <c r="N509">
        <v>1369717200</v>
      </c>
      <c r="O509" s="12">
        <f t="shared" si="38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  <c r="U509">
        <f t="shared" si="39"/>
        <v>49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 s="12">
        <f t="shared" si="37"/>
        <v>43310.208333333328</v>
      </c>
      <c r="N510">
        <v>1534654800</v>
      </c>
      <c r="O510" s="12">
        <f t="shared" si="38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  <c r="U510">
        <f t="shared" si="39"/>
        <v>21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 s="12">
        <f t="shared" si="37"/>
        <v>41034.208333333336</v>
      </c>
      <c r="N511">
        <v>1337058000</v>
      </c>
      <c r="O511" s="12">
        <f t="shared" si="38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  <c r="U511">
        <f t="shared" si="39"/>
        <v>10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 s="12">
        <f t="shared" si="37"/>
        <v>43251.208333333328</v>
      </c>
      <c r="N512">
        <v>1529816400</v>
      </c>
      <c r="O512" s="12">
        <f t="shared" si="38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  <c r="U512">
        <f t="shared" si="39"/>
        <v>24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 s="12">
        <f t="shared" si="37"/>
        <v>43671.208333333328</v>
      </c>
      <c r="N513">
        <v>1564894800</v>
      </c>
      <c r="O513" s="12">
        <f t="shared" si="38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  <c r="U513">
        <f t="shared" si="39"/>
        <v>10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0">E514/D514</f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 s="12">
        <f t="shared" si="37"/>
        <v>41825.208333333336</v>
      </c>
      <c r="N514">
        <v>1404622800</v>
      </c>
      <c r="O514" s="12">
        <f t="shared" si="38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  <c r="U514">
        <f t="shared" si="39"/>
        <v>1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0"/>
        <v>0.39277108433734942</v>
      </c>
      <c r="G515" t="s">
        <v>74</v>
      </c>
      <c r="H515">
        <v>35</v>
      </c>
      <c r="I515" s="5">
        <f t="shared" ref="I515:I578" si="41">IFERROR(E515/H515,0)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42">(((L515/60)/60)/24)+DATE(1970,1,1)</f>
        <v>40430.208333333336</v>
      </c>
      <c r="N515">
        <v>1284181200</v>
      </c>
      <c r="O515" s="12">
        <f t="shared" ref="O515:O578" si="4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  <c r="U515">
        <f t="shared" ref="U515:U578" si="44">ROUND(O515-M515,0)</f>
        <v>2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 s="12">
        <f t="shared" si="42"/>
        <v>41614.25</v>
      </c>
      <c r="N516">
        <v>1386741600</v>
      </c>
      <c r="O516" s="12">
        <f t="shared" si="4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  <c r="U516">
        <f t="shared" si="44"/>
        <v>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 s="12">
        <f t="shared" si="42"/>
        <v>40900.25</v>
      </c>
      <c r="N517">
        <v>1324792800</v>
      </c>
      <c r="O517" s="12">
        <f t="shared" si="4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  <c r="U517">
        <f t="shared" si="44"/>
        <v>2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 s="12">
        <f t="shared" si="42"/>
        <v>40396.208333333336</v>
      </c>
      <c r="N518">
        <v>1284354000</v>
      </c>
      <c r="O518" s="12">
        <f t="shared" si="4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  <c r="U518">
        <f t="shared" si="44"/>
        <v>38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 s="12">
        <f t="shared" si="42"/>
        <v>42860.208333333328</v>
      </c>
      <c r="N519">
        <v>1494392400</v>
      </c>
      <c r="O519" s="12">
        <f t="shared" si="4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  <c r="U519">
        <f t="shared" si="44"/>
        <v>5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 s="12">
        <f t="shared" si="42"/>
        <v>43154.25</v>
      </c>
      <c r="N520">
        <v>1519538400</v>
      </c>
      <c r="O520" s="12">
        <f t="shared" si="4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  <c r="U520">
        <f t="shared" si="44"/>
        <v>2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 s="12">
        <f t="shared" si="42"/>
        <v>42012.25</v>
      </c>
      <c r="N521">
        <v>1421906400</v>
      </c>
      <c r="O521" s="12">
        <f t="shared" si="4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  <c r="U521">
        <f t="shared" si="44"/>
        <v>14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 s="12">
        <f t="shared" si="42"/>
        <v>43574.208333333328</v>
      </c>
      <c r="N522">
        <v>1555909200</v>
      </c>
      <c r="O522" s="12">
        <f t="shared" si="4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  <c r="U522">
        <f t="shared" si="44"/>
        <v>3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 s="12">
        <f t="shared" si="42"/>
        <v>42605.208333333328</v>
      </c>
      <c r="N523">
        <v>1472446800</v>
      </c>
      <c r="O523" s="12">
        <f t="shared" si="4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  <c r="U523">
        <f t="shared" si="44"/>
        <v>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 s="12">
        <f t="shared" si="42"/>
        <v>41093.208333333336</v>
      </c>
      <c r="N524">
        <v>1342328400</v>
      </c>
      <c r="O524" s="12">
        <f t="shared" si="4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  <c r="U524">
        <f t="shared" si="44"/>
        <v>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 s="12">
        <f t="shared" si="42"/>
        <v>40241.25</v>
      </c>
      <c r="N525">
        <v>1268114400</v>
      </c>
      <c r="O525" s="12">
        <f t="shared" si="4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  <c r="U525">
        <f t="shared" si="44"/>
        <v>5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 s="12">
        <f t="shared" si="42"/>
        <v>40294.208333333336</v>
      </c>
      <c r="N526">
        <v>1273381200</v>
      </c>
      <c r="O526" s="12">
        <f t="shared" si="4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  <c r="U526">
        <f t="shared" si="44"/>
        <v>13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 s="12">
        <f t="shared" si="42"/>
        <v>40505.25</v>
      </c>
      <c r="N527">
        <v>1290837600</v>
      </c>
      <c r="O527" s="12">
        <f t="shared" si="4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  <c r="U527">
        <f t="shared" si="44"/>
        <v>4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 s="12">
        <f t="shared" si="42"/>
        <v>42364.25</v>
      </c>
      <c r="N528">
        <v>1454306400</v>
      </c>
      <c r="O528" s="12">
        <f t="shared" si="4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  <c r="U528">
        <f t="shared" si="44"/>
        <v>37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 s="12">
        <f t="shared" si="42"/>
        <v>42405.25</v>
      </c>
      <c r="N529">
        <v>1457762400</v>
      </c>
      <c r="O529" s="12">
        <f t="shared" si="4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  <c r="U529">
        <f t="shared" si="44"/>
        <v>36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 s="12">
        <f t="shared" si="42"/>
        <v>41601.25</v>
      </c>
      <c r="N530">
        <v>1389074400</v>
      </c>
      <c r="O530" s="12">
        <f t="shared" si="4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  <c r="U530">
        <f t="shared" si="44"/>
        <v>45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 s="12">
        <f t="shared" si="42"/>
        <v>41769.208333333336</v>
      </c>
      <c r="N531">
        <v>1402117200</v>
      </c>
      <c r="O531" s="12">
        <f t="shared" si="4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  <c r="U531">
        <f t="shared" si="44"/>
        <v>28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 s="12">
        <f t="shared" si="42"/>
        <v>40421.208333333336</v>
      </c>
      <c r="N532">
        <v>1284440400</v>
      </c>
      <c r="O532" s="12">
        <f t="shared" si="4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  <c r="U532">
        <f t="shared" si="44"/>
        <v>14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 s="12">
        <f t="shared" si="42"/>
        <v>41589.25</v>
      </c>
      <c r="N533">
        <v>1388988000</v>
      </c>
      <c r="O533" s="12">
        <f t="shared" si="4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  <c r="U533">
        <f t="shared" si="44"/>
        <v>56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 s="12">
        <f t="shared" si="42"/>
        <v>43125.25</v>
      </c>
      <c r="N534">
        <v>1516946400</v>
      </c>
      <c r="O534" s="12">
        <f t="shared" si="4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  <c r="U534">
        <f t="shared" si="44"/>
        <v>1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 s="12">
        <f t="shared" si="42"/>
        <v>41479.208333333336</v>
      </c>
      <c r="N535">
        <v>1377752400</v>
      </c>
      <c r="O535" s="12">
        <f t="shared" si="4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  <c r="U535">
        <f t="shared" si="44"/>
        <v>36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 s="12">
        <f t="shared" si="42"/>
        <v>43329.208333333328</v>
      </c>
      <c r="N536">
        <v>1534568400</v>
      </c>
      <c r="O536" s="12">
        <f t="shared" si="4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  <c r="U536">
        <f t="shared" si="44"/>
        <v>1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 s="12">
        <f t="shared" si="42"/>
        <v>43259.208333333328</v>
      </c>
      <c r="N537">
        <v>1528606800</v>
      </c>
      <c r="O537" s="12">
        <f t="shared" si="4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  <c r="U537">
        <f t="shared" si="44"/>
        <v>2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 s="12">
        <f t="shared" si="42"/>
        <v>40414.208333333336</v>
      </c>
      <c r="N538">
        <v>1284872400</v>
      </c>
      <c r="O538" s="12">
        <f t="shared" si="4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  <c r="U538">
        <f t="shared" si="44"/>
        <v>26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 s="12">
        <f t="shared" si="42"/>
        <v>43342.208333333328</v>
      </c>
      <c r="N539">
        <v>1537592400</v>
      </c>
      <c r="O539" s="12">
        <f t="shared" si="4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  <c r="U539">
        <f t="shared" si="44"/>
        <v>23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 s="12">
        <f t="shared" si="42"/>
        <v>41539.208333333336</v>
      </c>
      <c r="N540">
        <v>1381208400</v>
      </c>
      <c r="O540" s="12">
        <f t="shared" si="4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  <c r="U540">
        <f t="shared" si="44"/>
        <v>16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 s="12">
        <f t="shared" si="42"/>
        <v>43647.208333333328</v>
      </c>
      <c r="N541">
        <v>1562475600</v>
      </c>
      <c r="O541" s="12">
        <f t="shared" si="4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  <c r="U541">
        <f t="shared" si="44"/>
        <v>6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 s="12">
        <f t="shared" si="42"/>
        <v>43225.208333333328</v>
      </c>
      <c r="N542">
        <v>1527397200</v>
      </c>
      <c r="O542" s="12">
        <f t="shared" si="4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  <c r="U542">
        <f t="shared" si="44"/>
        <v>22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 s="12">
        <f t="shared" si="42"/>
        <v>42165.208333333328</v>
      </c>
      <c r="N543">
        <v>1436158800</v>
      </c>
      <c r="O543" s="12">
        <f t="shared" si="4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  <c r="U543">
        <f t="shared" si="44"/>
        <v>26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 s="12">
        <f t="shared" si="42"/>
        <v>42391.25</v>
      </c>
      <c r="N544">
        <v>1456034400</v>
      </c>
      <c r="O544" s="12">
        <f t="shared" si="4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  <c r="U544">
        <f t="shared" si="44"/>
        <v>30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 s="12">
        <f t="shared" si="42"/>
        <v>41528.208333333336</v>
      </c>
      <c r="N545">
        <v>1380171600</v>
      </c>
      <c r="O545" s="12">
        <f t="shared" si="4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  <c r="U545">
        <f t="shared" si="44"/>
        <v>15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 s="12">
        <f t="shared" si="42"/>
        <v>42377.25</v>
      </c>
      <c r="N546">
        <v>1453356000</v>
      </c>
      <c r="O546" s="12">
        <f t="shared" si="4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  <c r="U546">
        <f t="shared" si="44"/>
        <v>13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 s="12">
        <f t="shared" si="42"/>
        <v>43824.25</v>
      </c>
      <c r="N547">
        <v>1578981600</v>
      </c>
      <c r="O547" s="12">
        <f t="shared" si="4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  <c r="U547">
        <f t="shared" si="44"/>
        <v>20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 s="12">
        <f t="shared" si="42"/>
        <v>43360.208333333328</v>
      </c>
      <c r="N548">
        <v>1537419600</v>
      </c>
      <c r="O548" s="12">
        <f t="shared" si="4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  <c r="U548">
        <f t="shared" si="44"/>
        <v>3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 s="12">
        <f t="shared" si="42"/>
        <v>42029.25</v>
      </c>
      <c r="N549">
        <v>1423202400</v>
      </c>
      <c r="O549" s="12">
        <f t="shared" si="4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  <c r="U549">
        <f t="shared" si="44"/>
        <v>12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 s="12">
        <f t="shared" si="42"/>
        <v>42461.208333333328</v>
      </c>
      <c r="N550">
        <v>1460610000</v>
      </c>
      <c r="O550" s="12">
        <f t="shared" si="4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  <c r="U550">
        <f t="shared" si="44"/>
        <v>13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 s="12">
        <f t="shared" si="42"/>
        <v>41422.208333333336</v>
      </c>
      <c r="N551">
        <v>1370494800</v>
      </c>
      <c r="O551" s="12">
        <f t="shared" si="4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  <c r="U551">
        <f t="shared" si="44"/>
        <v>9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 s="12">
        <f t="shared" si="42"/>
        <v>40968.25</v>
      </c>
      <c r="N552">
        <v>1332306000</v>
      </c>
      <c r="O552" s="12">
        <f t="shared" si="4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  <c r="U552">
        <f t="shared" si="44"/>
        <v>21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 s="12">
        <f t="shared" si="42"/>
        <v>41993.25</v>
      </c>
      <c r="N553">
        <v>1422511200</v>
      </c>
      <c r="O553" s="12">
        <f t="shared" si="4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  <c r="U553">
        <f t="shared" si="44"/>
        <v>40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 s="12">
        <f t="shared" si="42"/>
        <v>42700.25</v>
      </c>
      <c r="N554">
        <v>1480312800</v>
      </c>
      <c r="O554" s="12">
        <f t="shared" si="4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  <c r="U554">
        <f t="shared" si="44"/>
        <v>2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 s="12">
        <f t="shared" si="42"/>
        <v>40545.25</v>
      </c>
      <c r="N555">
        <v>1294034400</v>
      </c>
      <c r="O555" s="12">
        <f t="shared" si="4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  <c r="U555">
        <f t="shared" si="44"/>
        <v>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 s="12">
        <f t="shared" si="42"/>
        <v>42723.25</v>
      </c>
      <c r="N556">
        <v>1482645600</v>
      </c>
      <c r="O556" s="12">
        <f t="shared" si="4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  <c r="U556">
        <f t="shared" si="44"/>
        <v>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 s="12">
        <f t="shared" si="42"/>
        <v>41731.208333333336</v>
      </c>
      <c r="N557">
        <v>1399093200</v>
      </c>
      <c r="O557" s="12">
        <f t="shared" si="4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  <c r="U557">
        <f t="shared" si="44"/>
        <v>31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 s="12">
        <f t="shared" si="42"/>
        <v>40792.208333333336</v>
      </c>
      <c r="N558">
        <v>1315890000</v>
      </c>
      <c r="O558" s="12">
        <f t="shared" si="4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  <c r="U558">
        <f t="shared" si="44"/>
        <v>7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 s="12">
        <f t="shared" si="42"/>
        <v>42279.208333333328</v>
      </c>
      <c r="N559">
        <v>1444021200</v>
      </c>
      <c r="O559" s="12">
        <f t="shared" si="4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  <c r="U559">
        <f t="shared" si="44"/>
        <v>3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 s="12">
        <f t="shared" si="42"/>
        <v>42424.25</v>
      </c>
      <c r="N560">
        <v>1460005200</v>
      </c>
      <c r="O560" s="12">
        <f t="shared" si="4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  <c r="U560">
        <f t="shared" si="44"/>
        <v>43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 s="12">
        <f t="shared" si="42"/>
        <v>42584.208333333328</v>
      </c>
      <c r="N561">
        <v>1470718800</v>
      </c>
      <c r="O561" s="12">
        <f t="shared" si="4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  <c r="U561">
        <f t="shared" si="44"/>
        <v>7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 s="12">
        <f t="shared" si="42"/>
        <v>40865.25</v>
      </c>
      <c r="N562">
        <v>1325052000</v>
      </c>
      <c r="O562" s="12">
        <f t="shared" si="4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  <c r="U562">
        <f t="shared" si="44"/>
        <v>40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 s="12">
        <f t="shared" si="42"/>
        <v>40833.208333333336</v>
      </c>
      <c r="N563">
        <v>1319000400</v>
      </c>
      <c r="O563" s="12">
        <f t="shared" si="4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  <c r="U563">
        <f t="shared" si="44"/>
        <v>2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 s="12">
        <f t="shared" si="42"/>
        <v>43536.208333333328</v>
      </c>
      <c r="N564">
        <v>1552539600</v>
      </c>
      <c r="O564" s="12">
        <f t="shared" si="4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  <c r="U564">
        <f t="shared" si="44"/>
        <v>2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 s="12">
        <f t="shared" si="42"/>
        <v>43417.25</v>
      </c>
      <c r="N565">
        <v>1543816800</v>
      </c>
      <c r="O565" s="12">
        <f t="shared" si="4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  <c r="U565">
        <f t="shared" si="44"/>
        <v>20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 s="12">
        <f t="shared" si="42"/>
        <v>42078.208333333328</v>
      </c>
      <c r="N566">
        <v>1427086800</v>
      </c>
      <c r="O566" s="12">
        <f t="shared" si="4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  <c r="U566">
        <f t="shared" si="44"/>
        <v>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 s="12">
        <f t="shared" si="42"/>
        <v>40862.25</v>
      </c>
      <c r="N567">
        <v>1323064800</v>
      </c>
      <c r="O567" s="12">
        <f t="shared" si="4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  <c r="U567">
        <f t="shared" si="44"/>
        <v>20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 s="12">
        <f t="shared" si="42"/>
        <v>42424.25</v>
      </c>
      <c r="N568">
        <v>1458277200</v>
      </c>
      <c r="O568" s="12">
        <f t="shared" si="4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  <c r="U568">
        <f t="shared" si="44"/>
        <v>23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 s="12">
        <f t="shared" si="42"/>
        <v>41830.208333333336</v>
      </c>
      <c r="N569">
        <v>1405141200</v>
      </c>
      <c r="O569" s="12">
        <f t="shared" si="4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  <c r="U569">
        <f t="shared" si="44"/>
        <v>2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 s="12">
        <f t="shared" si="42"/>
        <v>40374.208333333336</v>
      </c>
      <c r="N570">
        <v>1283058000</v>
      </c>
      <c r="O570" s="12">
        <f t="shared" si="4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  <c r="U570">
        <f t="shared" si="44"/>
        <v>45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 s="12">
        <f t="shared" si="42"/>
        <v>40554.25</v>
      </c>
      <c r="N571">
        <v>1295762400</v>
      </c>
      <c r="O571" s="12">
        <f t="shared" si="4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  <c r="U571">
        <f t="shared" si="44"/>
        <v>12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 s="12">
        <f t="shared" si="42"/>
        <v>41993.25</v>
      </c>
      <c r="N572">
        <v>1419573600</v>
      </c>
      <c r="O572" s="12">
        <f t="shared" si="4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  <c r="U572">
        <f t="shared" si="44"/>
        <v>6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 s="12">
        <f t="shared" si="42"/>
        <v>42174.208333333328</v>
      </c>
      <c r="N573">
        <v>1438750800</v>
      </c>
      <c r="O573" s="12">
        <f t="shared" si="4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  <c r="U573">
        <f t="shared" si="44"/>
        <v>47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 s="12">
        <f t="shared" si="42"/>
        <v>42275.208333333328</v>
      </c>
      <c r="N574">
        <v>1444798800</v>
      </c>
      <c r="O574" s="12">
        <f t="shared" si="4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  <c r="U574">
        <f t="shared" si="44"/>
        <v>16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 s="12">
        <f t="shared" si="42"/>
        <v>41761.208333333336</v>
      </c>
      <c r="N575">
        <v>1399179600</v>
      </c>
      <c r="O575" s="12">
        <f t="shared" si="4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  <c r="U575">
        <f t="shared" si="44"/>
        <v>2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 s="12">
        <f t="shared" si="42"/>
        <v>43806.25</v>
      </c>
      <c r="N576">
        <v>1576562400</v>
      </c>
      <c r="O576" s="12">
        <f t="shared" si="4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  <c r="U576">
        <f t="shared" si="44"/>
        <v>10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 s="12">
        <f t="shared" si="42"/>
        <v>41779.208333333336</v>
      </c>
      <c r="N577">
        <v>1400821200</v>
      </c>
      <c r="O577" s="12">
        <f t="shared" si="4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  <c r="U577">
        <f t="shared" si="44"/>
        <v>3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45">E578/D578</f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 s="12">
        <f t="shared" si="42"/>
        <v>43040.208333333328</v>
      </c>
      <c r="N578">
        <v>1510984800</v>
      </c>
      <c r="O578" s="12">
        <f t="shared" si="4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  <c r="U578">
        <f t="shared" si="44"/>
        <v>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5"/>
        <v>0.18853658536585366</v>
      </c>
      <c r="G579" t="s">
        <v>74</v>
      </c>
      <c r="H579">
        <v>37</v>
      </c>
      <c r="I579" s="5">
        <f t="shared" ref="I579:I642" si="46">IFERROR(E579/H579,0)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47">(((L579/60)/60)/24)+DATE(1970,1,1)</f>
        <v>40613.25</v>
      </c>
      <c r="N579">
        <v>1302066000</v>
      </c>
      <c r="O579" s="12">
        <f t="shared" ref="O579:O642" si="4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  <c r="U579">
        <f t="shared" ref="U579:U642" si="49">ROUND(O579-M579,0)</f>
        <v>26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 s="12">
        <f t="shared" si="47"/>
        <v>40878.25</v>
      </c>
      <c r="N580">
        <v>1322978400</v>
      </c>
      <c r="O580" s="12">
        <f t="shared" si="48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  <c r="U580">
        <f t="shared" si="49"/>
        <v>3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 s="12">
        <f t="shared" si="47"/>
        <v>40762.208333333336</v>
      </c>
      <c r="N581">
        <v>1313730000</v>
      </c>
      <c r="O581" s="12">
        <f t="shared" si="48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  <c r="U581">
        <f t="shared" si="49"/>
        <v>12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 s="12">
        <f t="shared" si="47"/>
        <v>41696.25</v>
      </c>
      <c r="N582">
        <v>1394085600</v>
      </c>
      <c r="O582" s="12">
        <f t="shared" si="48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  <c r="U582">
        <f t="shared" si="49"/>
        <v>8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 s="12">
        <f t="shared" si="47"/>
        <v>40662.208333333336</v>
      </c>
      <c r="N583">
        <v>1305349200</v>
      </c>
      <c r="O583" s="12">
        <f t="shared" si="48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  <c r="U583">
        <f t="shared" si="49"/>
        <v>15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 s="12">
        <f t="shared" si="47"/>
        <v>42165.208333333328</v>
      </c>
      <c r="N584">
        <v>1434344400</v>
      </c>
      <c r="O584" s="12">
        <f t="shared" si="48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  <c r="U584">
        <f t="shared" si="49"/>
        <v>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 s="12">
        <f t="shared" si="47"/>
        <v>40959.25</v>
      </c>
      <c r="N585">
        <v>1331186400</v>
      </c>
      <c r="O585" s="12">
        <f t="shared" si="48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  <c r="U585">
        <f t="shared" si="49"/>
        <v>17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 s="12">
        <f t="shared" si="47"/>
        <v>41024.208333333336</v>
      </c>
      <c r="N586">
        <v>1336539600</v>
      </c>
      <c r="O586" s="12">
        <f t="shared" si="48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  <c r="U586">
        <f t="shared" si="49"/>
        <v>14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 s="12">
        <f t="shared" si="47"/>
        <v>40255.208333333336</v>
      </c>
      <c r="N587">
        <v>1269752400</v>
      </c>
      <c r="O587" s="12">
        <f t="shared" si="48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  <c r="U587">
        <f t="shared" si="49"/>
        <v>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 s="12">
        <f t="shared" si="47"/>
        <v>40499.25</v>
      </c>
      <c r="N588">
        <v>1291615200</v>
      </c>
      <c r="O588" s="12">
        <f t="shared" si="48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  <c r="U588">
        <f t="shared" si="49"/>
        <v>19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 s="12">
        <f t="shared" si="47"/>
        <v>43484.25</v>
      </c>
      <c r="N589">
        <v>1552366800</v>
      </c>
      <c r="O589" s="12">
        <f t="shared" si="48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  <c r="U589">
        <f t="shared" si="49"/>
        <v>52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 s="12">
        <f t="shared" si="47"/>
        <v>40262.208333333336</v>
      </c>
      <c r="N590">
        <v>1272171600</v>
      </c>
      <c r="O590" s="12">
        <f t="shared" si="48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  <c r="U590">
        <f t="shared" si="49"/>
        <v>31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 s="12">
        <f t="shared" si="47"/>
        <v>42190.208333333328</v>
      </c>
      <c r="N591">
        <v>1436677200</v>
      </c>
      <c r="O591" s="12">
        <f t="shared" si="48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  <c r="U591">
        <f t="shared" si="49"/>
        <v>7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 s="12">
        <f t="shared" si="47"/>
        <v>41994.25</v>
      </c>
      <c r="N592">
        <v>1420092000</v>
      </c>
      <c r="O592" s="12">
        <f t="shared" si="48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  <c r="U592">
        <f t="shared" si="49"/>
        <v>11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 s="12">
        <f t="shared" si="47"/>
        <v>40373.208333333336</v>
      </c>
      <c r="N593">
        <v>1279947600</v>
      </c>
      <c r="O593" s="12">
        <f t="shared" si="48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  <c r="U593">
        <f t="shared" si="49"/>
        <v>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 s="12">
        <f t="shared" si="47"/>
        <v>41789.208333333336</v>
      </c>
      <c r="N594">
        <v>1402203600</v>
      </c>
      <c r="O594" s="12">
        <f t="shared" si="48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  <c r="U594">
        <f t="shared" si="49"/>
        <v>9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 s="12">
        <f t="shared" si="47"/>
        <v>41724.208333333336</v>
      </c>
      <c r="N595">
        <v>1396933200</v>
      </c>
      <c r="O595" s="12">
        <f t="shared" si="48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  <c r="U595">
        <f t="shared" si="49"/>
        <v>13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 s="12">
        <f t="shared" si="47"/>
        <v>42548.208333333328</v>
      </c>
      <c r="N596">
        <v>1467262800</v>
      </c>
      <c r="O596" s="12">
        <f t="shared" si="48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  <c r="U596">
        <f t="shared" si="49"/>
        <v>3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 s="12">
        <f t="shared" si="47"/>
        <v>40253.208333333336</v>
      </c>
      <c r="N597">
        <v>1270530000</v>
      </c>
      <c r="O597" s="12">
        <f t="shared" si="48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  <c r="U597">
        <f t="shared" si="49"/>
        <v>21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 s="12">
        <f t="shared" si="47"/>
        <v>42434.25</v>
      </c>
      <c r="N598">
        <v>1457762400</v>
      </c>
      <c r="O598" s="12">
        <f t="shared" si="48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  <c r="U598">
        <f t="shared" si="49"/>
        <v>7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 s="12">
        <f t="shared" si="47"/>
        <v>43786.25</v>
      </c>
      <c r="N599">
        <v>1575525600</v>
      </c>
      <c r="O599" s="12">
        <f t="shared" si="48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  <c r="U599">
        <f t="shared" si="49"/>
        <v>18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 s="12">
        <f t="shared" si="47"/>
        <v>40344.208333333336</v>
      </c>
      <c r="N600">
        <v>1279083600</v>
      </c>
      <c r="O600" s="12">
        <f t="shared" si="48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  <c r="U600">
        <f t="shared" si="49"/>
        <v>29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 s="12">
        <f t="shared" si="47"/>
        <v>42047.25</v>
      </c>
      <c r="N601">
        <v>1424412000</v>
      </c>
      <c r="O601" s="12">
        <f t="shared" si="48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  <c r="U601">
        <f t="shared" si="49"/>
        <v>8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 s="12">
        <f t="shared" si="47"/>
        <v>41485.208333333336</v>
      </c>
      <c r="N602">
        <v>1376197200</v>
      </c>
      <c r="O602" s="12">
        <f t="shared" si="48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  <c r="U602">
        <f t="shared" si="49"/>
        <v>12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 s="12">
        <f t="shared" si="47"/>
        <v>41789.208333333336</v>
      </c>
      <c r="N603">
        <v>1402894800</v>
      </c>
      <c r="O603" s="12">
        <f t="shared" si="48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  <c r="U603">
        <f t="shared" si="49"/>
        <v>17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 s="12">
        <f t="shared" si="47"/>
        <v>42160.208333333328</v>
      </c>
      <c r="N604">
        <v>1434430800</v>
      </c>
      <c r="O604" s="12">
        <f t="shared" si="48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  <c r="U604">
        <f t="shared" si="49"/>
        <v>11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 s="12">
        <f t="shared" si="47"/>
        <v>43573.208333333328</v>
      </c>
      <c r="N605">
        <v>1557896400</v>
      </c>
      <c r="O605" s="12">
        <f t="shared" si="48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  <c r="U605">
        <f t="shared" si="49"/>
        <v>27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 s="12">
        <f t="shared" si="47"/>
        <v>40565.25</v>
      </c>
      <c r="N606">
        <v>1297490400</v>
      </c>
      <c r="O606" s="12">
        <f t="shared" si="48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  <c r="U606">
        <f t="shared" si="49"/>
        <v>21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 s="12">
        <f t="shared" si="47"/>
        <v>42280.208333333328</v>
      </c>
      <c r="N607">
        <v>1447394400</v>
      </c>
      <c r="O607" s="12">
        <f t="shared" si="48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  <c r="U607">
        <f t="shared" si="49"/>
        <v>41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 s="12">
        <f t="shared" si="47"/>
        <v>42436.25</v>
      </c>
      <c r="N608">
        <v>1458277200</v>
      </c>
      <c r="O608" s="12">
        <f t="shared" si="48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  <c r="U608">
        <f t="shared" si="49"/>
        <v>11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 s="12">
        <f t="shared" si="47"/>
        <v>41721.208333333336</v>
      </c>
      <c r="N609">
        <v>1395723600</v>
      </c>
      <c r="O609" s="12">
        <f t="shared" si="48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  <c r="U609">
        <f t="shared" si="49"/>
        <v>2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 s="12">
        <f t="shared" si="47"/>
        <v>43530.25</v>
      </c>
      <c r="N610">
        <v>1552197600</v>
      </c>
      <c r="O610" s="12">
        <f t="shared" si="48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  <c r="U610">
        <f t="shared" si="49"/>
        <v>4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 s="12">
        <f t="shared" si="47"/>
        <v>43481.25</v>
      </c>
      <c r="N611">
        <v>1549087200</v>
      </c>
      <c r="O611" s="12">
        <f t="shared" si="48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  <c r="U611">
        <f t="shared" si="49"/>
        <v>17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 s="12">
        <f t="shared" si="47"/>
        <v>41259.25</v>
      </c>
      <c r="N612">
        <v>1356847200</v>
      </c>
      <c r="O612" s="12">
        <f t="shared" si="48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  <c r="U612">
        <f t="shared" si="49"/>
        <v>14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 s="12">
        <f t="shared" si="47"/>
        <v>41480.208333333336</v>
      </c>
      <c r="N613">
        <v>1375765200</v>
      </c>
      <c r="O613" s="12">
        <f t="shared" si="48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  <c r="U613">
        <f t="shared" si="49"/>
        <v>12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 s="12">
        <f t="shared" si="47"/>
        <v>40474.208333333336</v>
      </c>
      <c r="N614">
        <v>1289800800</v>
      </c>
      <c r="O614" s="12">
        <f t="shared" si="48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  <c r="U614">
        <f t="shared" si="49"/>
        <v>23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 s="12">
        <f t="shared" si="47"/>
        <v>42973.208333333328</v>
      </c>
      <c r="N615">
        <v>1504501200</v>
      </c>
      <c r="O615" s="12">
        <f t="shared" si="48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  <c r="U615">
        <f t="shared" si="49"/>
        <v>9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 s="12">
        <f t="shared" si="47"/>
        <v>42746.25</v>
      </c>
      <c r="N616">
        <v>1485669600</v>
      </c>
      <c r="O616" s="12">
        <f t="shared" si="48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  <c r="U616">
        <f t="shared" si="49"/>
        <v>18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 s="12">
        <f t="shared" si="47"/>
        <v>42489.208333333328</v>
      </c>
      <c r="N617">
        <v>1462770000</v>
      </c>
      <c r="O617" s="12">
        <f t="shared" si="48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  <c r="U617">
        <f t="shared" si="49"/>
        <v>10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 s="12">
        <f t="shared" si="47"/>
        <v>41537.208333333336</v>
      </c>
      <c r="N618">
        <v>1379739600</v>
      </c>
      <c r="O618" s="12">
        <f t="shared" si="48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  <c r="U618">
        <f t="shared" si="49"/>
        <v>1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 s="12">
        <f t="shared" si="47"/>
        <v>41794.208333333336</v>
      </c>
      <c r="N619">
        <v>1402722000</v>
      </c>
      <c r="O619" s="12">
        <f t="shared" si="48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  <c r="U619">
        <f t="shared" si="49"/>
        <v>10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 s="12">
        <f t="shared" si="47"/>
        <v>41396.208333333336</v>
      </c>
      <c r="N620">
        <v>1369285200</v>
      </c>
      <c r="O620" s="12">
        <f t="shared" si="48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  <c r="U620">
        <f t="shared" si="49"/>
        <v>21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 s="12">
        <f t="shared" si="47"/>
        <v>40669.208333333336</v>
      </c>
      <c r="N621">
        <v>1304744400</v>
      </c>
      <c r="O621" s="12">
        <f t="shared" si="48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  <c r="U621">
        <f t="shared" si="49"/>
        <v>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 s="12">
        <f t="shared" si="47"/>
        <v>42559.208333333328</v>
      </c>
      <c r="N622">
        <v>1468299600</v>
      </c>
      <c r="O622" s="12">
        <f t="shared" si="48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  <c r="U622">
        <f t="shared" si="49"/>
        <v>4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 s="12">
        <f t="shared" si="47"/>
        <v>42626.208333333328</v>
      </c>
      <c r="N623">
        <v>1474174800</v>
      </c>
      <c r="O623" s="12">
        <f t="shared" si="48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  <c r="U623">
        <f t="shared" si="49"/>
        <v>5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 s="12">
        <f t="shared" si="47"/>
        <v>43205.208333333328</v>
      </c>
      <c r="N624">
        <v>1526014800</v>
      </c>
      <c r="O624" s="12">
        <f t="shared" si="48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  <c r="U624">
        <f t="shared" si="49"/>
        <v>26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 s="12">
        <f t="shared" si="47"/>
        <v>42201.208333333328</v>
      </c>
      <c r="N625">
        <v>1437454800</v>
      </c>
      <c r="O625" s="12">
        <f t="shared" si="48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  <c r="U625">
        <f t="shared" si="49"/>
        <v>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 s="12">
        <f t="shared" si="47"/>
        <v>42029.25</v>
      </c>
      <c r="N626">
        <v>1422684000</v>
      </c>
      <c r="O626" s="12">
        <f t="shared" si="48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  <c r="U626">
        <f t="shared" si="49"/>
        <v>6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 s="12">
        <f t="shared" si="47"/>
        <v>43857.25</v>
      </c>
      <c r="N627">
        <v>1581314400</v>
      </c>
      <c r="O627" s="12">
        <f t="shared" si="48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  <c r="U627">
        <f t="shared" si="49"/>
        <v>14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 s="12">
        <f t="shared" si="47"/>
        <v>40449.208333333336</v>
      </c>
      <c r="N628">
        <v>1286427600</v>
      </c>
      <c r="O628" s="12">
        <f t="shared" si="48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  <c r="U628">
        <f t="shared" si="49"/>
        <v>9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 s="12">
        <f t="shared" si="47"/>
        <v>40345.208333333336</v>
      </c>
      <c r="N629">
        <v>1278738000</v>
      </c>
      <c r="O629" s="12">
        <f t="shared" si="48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  <c r="U629">
        <f t="shared" si="49"/>
        <v>24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 s="12">
        <f t="shared" si="47"/>
        <v>40455.208333333336</v>
      </c>
      <c r="N630">
        <v>1286427600</v>
      </c>
      <c r="O630" s="12">
        <f t="shared" si="48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  <c r="U630">
        <f t="shared" si="49"/>
        <v>3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 s="12">
        <f t="shared" si="47"/>
        <v>42557.208333333328</v>
      </c>
      <c r="N631">
        <v>1467954000</v>
      </c>
      <c r="O631" s="12">
        <f t="shared" si="48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  <c r="U631">
        <f t="shared" si="49"/>
        <v>2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 s="12">
        <f t="shared" si="47"/>
        <v>43586.208333333328</v>
      </c>
      <c r="N632">
        <v>1557637200</v>
      </c>
      <c r="O632" s="12">
        <f t="shared" si="48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  <c r="U632">
        <f t="shared" si="49"/>
        <v>11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 s="12">
        <f t="shared" si="47"/>
        <v>43550.208333333328</v>
      </c>
      <c r="N633">
        <v>1553922000</v>
      </c>
      <c r="O633" s="12">
        <f t="shared" si="48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  <c r="U633">
        <f t="shared" si="49"/>
        <v>4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 s="12">
        <f t="shared" si="47"/>
        <v>41945.208333333336</v>
      </c>
      <c r="N634">
        <v>1416463200</v>
      </c>
      <c r="O634" s="12">
        <f t="shared" si="48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  <c r="U634">
        <f t="shared" si="49"/>
        <v>18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 s="12">
        <f t="shared" si="47"/>
        <v>42315.25</v>
      </c>
      <c r="N635">
        <v>1447221600</v>
      </c>
      <c r="O635" s="12">
        <f t="shared" si="48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  <c r="U635">
        <f t="shared" si="49"/>
        <v>4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 s="12">
        <f t="shared" si="47"/>
        <v>42819.208333333328</v>
      </c>
      <c r="N636">
        <v>1491627600</v>
      </c>
      <c r="O636" s="12">
        <f t="shared" si="48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  <c r="U636">
        <f t="shared" si="49"/>
        <v>14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 s="12">
        <f t="shared" si="47"/>
        <v>41314.25</v>
      </c>
      <c r="N637">
        <v>1363150800</v>
      </c>
      <c r="O637" s="12">
        <f t="shared" si="48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  <c r="U637">
        <f t="shared" si="49"/>
        <v>32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 s="12">
        <f t="shared" si="47"/>
        <v>40926.25</v>
      </c>
      <c r="N638">
        <v>1330754400</v>
      </c>
      <c r="O638" s="12">
        <f t="shared" si="48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  <c r="U638">
        <f t="shared" si="49"/>
        <v>45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 s="12">
        <f t="shared" si="47"/>
        <v>42688.25</v>
      </c>
      <c r="N639">
        <v>1479794400</v>
      </c>
      <c r="O639" s="12">
        <f t="shared" si="48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  <c r="U639">
        <f t="shared" si="49"/>
        <v>8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 s="12">
        <f t="shared" si="47"/>
        <v>40386.208333333336</v>
      </c>
      <c r="N640">
        <v>1281243600</v>
      </c>
      <c r="O640" s="12">
        <f t="shared" si="48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  <c r="U640">
        <f t="shared" si="49"/>
        <v>12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 s="12">
        <f t="shared" si="47"/>
        <v>43309.208333333328</v>
      </c>
      <c r="N641">
        <v>1532754000</v>
      </c>
      <c r="O641" s="12">
        <f t="shared" si="48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  <c r="U641">
        <f t="shared" si="49"/>
        <v>0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50">E642/D642</f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 s="12">
        <f t="shared" si="47"/>
        <v>42387.25</v>
      </c>
      <c r="N642">
        <v>1453356000</v>
      </c>
      <c r="O642" s="12">
        <f t="shared" si="48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  <c r="U642">
        <f t="shared" si="49"/>
        <v>3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0"/>
        <v>1.1996808510638297</v>
      </c>
      <c r="G643" t="s">
        <v>20</v>
      </c>
      <c r="H643">
        <v>194</v>
      </c>
      <c r="I643" s="5">
        <f t="shared" ref="I643:I706" si="51">IFERROR(E643/H643,0)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52">(((L643/60)/60)/24)+DATE(1970,1,1)</f>
        <v>42786.25</v>
      </c>
      <c r="N643">
        <v>1489986000</v>
      </c>
      <c r="O643" s="12">
        <f t="shared" ref="O643:O706" si="5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  <c r="U643">
        <f t="shared" ref="U643:U706" si="54">ROUND(O643-M643,0)</f>
        <v>28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 s="12">
        <f t="shared" si="52"/>
        <v>43451.25</v>
      </c>
      <c r="N644">
        <v>1545804000</v>
      </c>
      <c r="O644" s="12">
        <f t="shared" si="5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  <c r="U644">
        <f t="shared" si="54"/>
        <v>9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 s="12">
        <f t="shared" si="52"/>
        <v>42795.25</v>
      </c>
      <c r="N645">
        <v>1489899600</v>
      </c>
      <c r="O645" s="12">
        <f t="shared" si="5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  <c r="U645">
        <f t="shared" si="54"/>
        <v>18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 s="12">
        <f t="shared" si="52"/>
        <v>43452.25</v>
      </c>
      <c r="N646">
        <v>1546495200</v>
      </c>
      <c r="O646" s="12">
        <f t="shared" si="5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  <c r="U646">
        <f t="shared" si="54"/>
        <v>16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 s="12">
        <f t="shared" si="52"/>
        <v>43369.208333333328</v>
      </c>
      <c r="N647">
        <v>1539752400</v>
      </c>
      <c r="O647" s="12">
        <f t="shared" si="5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  <c r="U647">
        <f t="shared" si="54"/>
        <v>21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 s="12">
        <f t="shared" si="52"/>
        <v>41346.208333333336</v>
      </c>
      <c r="N648">
        <v>1364101200</v>
      </c>
      <c r="O648" s="12">
        <f t="shared" si="5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  <c r="U648">
        <f t="shared" si="54"/>
        <v>11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 s="12">
        <f t="shared" si="52"/>
        <v>43199.208333333328</v>
      </c>
      <c r="N649">
        <v>1525323600</v>
      </c>
      <c r="O649" s="12">
        <f t="shared" si="5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  <c r="U649">
        <f t="shared" si="54"/>
        <v>24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 s="12">
        <f t="shared" si="52"/>
        <v>42922.208333333328</v>
      </c>
      <c r="N650">
        <v>1500872400</v>
      </c>
      <c r="O650" s="12">
        <f t="shared" si="5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  <c r="U650">
        <f t="shared" si="54"/>
        <v>18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 s="12">
        <f t="shared" si="52"/>
        <v>40471.208333333336</v>
      </c>
      <c r="N651">
        <v>1288501200</v>
      </c>
      <c r="O651" s="12">
        <f t="shared" si="5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  <c r="U651">
        <f t="shared" si="54"/>
        <v>11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 s="12">
        <f t="shared" si="52"/>
        <v>41828.208333333336</v>
      </c>
      <c r="N652">
        <v>1407128400</v>
      </c>
      <c r="O652" s="12">
        <f t="shared" si="5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  <c r="U652">
        <f t="shared" si="54"/>
        <v>27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 s="12">
        <f t="shared" si="52"/>
        <v>41692.25</v>
      </c>
      <c r="N653">
        <v>1394344800</v>
      </c>
      <c r="O653" s="12">
        <f t="shared" si="5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  <c r="U653">
        <f t="shared" si="54"/>
        <v>15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 s="12">
        <f t="shared" si="52"/>
        <v>42587.208333333328</v>
      </c>
      <c r="N654">
        <v>1474088400</v>
      </c>
      <c r="O654" s="12">
        <f t="shared" si="5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  <c r="U654">
        <f t="shared" si="54"/>
        <v>43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 s="12">
        <f t="shared" si="52"/>
        <v>42468.208333333328</v>
      </c>
      <c r="N655">
        <v>1460264400</v>
      </c>
      <c r="O655" s="12">
        <f t="shared" si="5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  <c r="U655">
        <f t="shared" si="54"/>
        <v>2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 s="12">
        <f t="shared" si="52"/>
        <v>42240.208333333328</v>
      </c>
      <c r="N656">
        <v>1440824400</v>
      </c>
      <c r="O656" s="12">
        <f t="shared" si="5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  <c r="U656">
        <f t="shared" si="54"/>
        <v>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 s="12">
        <f t="shared" si="52"/>
        <v>42796.25</v>
      </c>
      <c r="N657">
        <v>1489554000</v>
      </c>
      <c r="O657" s="12">
        <f t="shared" si="5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  <c r="U657">
        <f t="shared" si="54"/>
        <v>13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 s="12">
        <f t="shared" si="52"/>
        <v>43097.25</v>
      </c>
      <c r="N658">
        <v>1514872800</v>
      </c>
      <c r="O658" s="12">
        <f t="shared" si="5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  <c r="U658">
        <f t="shared" si="54"/>
        <v>5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 s="12">
        <f t="shared" si="52"/>
        <v>43096.25</v>
      </c>
      <c r="N659">
        <v>1515736800</v>
      </c>
      <c r="O659" s="12">
        <f t="shared" si="5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  <c r="U659">
        <f t="shared" si="54"/>
        <v>16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 s="12">
        <f t="shared" si="52"/>
        <v>42246.208333333328</v>
      </c>
      <c r="N660">
        <v>1442898000</v>
      </c>
      <c r="O660" s="12">
        <f t="shared" si="5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  <c r="U660">
        <f t="shared" si="54"/>
        <v>23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 s="12">
        <f t="shared" si="52"/>
        <v>40570.25</v>
      </c>
      <c r="N661">
        <v>1296194400</v>
      </c>
      <c r="O661" s="12">
        <f t="shared" si="5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  <c r="U661">
        <f t="shared" si="54"/>
        <v>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 s="12">
        <f t="shared" si="52"/>
        <v>42237.208333333328</v>
      </c>
      <c r="N662">
        <v>1440910800</v>
      </c>
      <c r="O662" s="12">
        <f t="shared" si="5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  <c r="U662">
        <f t="shared" si="54"/>
        <v>9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 s="12">
        <f t="shared" si="52"/>
        <v>40996.208333333336</v>
      </c>
      <c r="N663">
        <v>1335502800</v>
      </c>
      <c r="O663" s="12">
        <f t="shared" si="5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  <c r="U663">
        <f t="shared" si="54"/>
        <v>30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 s="12">
        <f t="shared" si="52"/>
        <v>43443.25</v>
      </c>
      <c r="N664">
        <v>1544680800</v>
      </c>
      <c r="O664" s="12">
        <f t="shared" si="5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  <c r="U664">
        <f t="shared" si="54"/>
        <v>4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 s="12">
        <f t="shared" si="52"/>
        <v>40458.208333333336</v>
      </c>
      <c r="N665">
        <v>1288414800</v>
      </c>
      <c r="O665" s="12">
        <f t="shared" si="5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  <c r="U665">
        <f t="shared" si="54"/>
        <v>23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 s="12">
        <f t="shared" si="52"/>
        <v>40959.25</v>
      </c>
      <c r="N666">
        <v>1330581600</v>
      </c>
      <c r="O666" s="12">
        <f t="shared" si="5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  <c r="U666">
        <f t="shared" si="54"/>
        <v>10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 s="12">
        <f t="shared" si="52"/>
        <v>40733.208333333336</v>
      </c>
      <c r="N667">
        <v>1311397200</v>
      </c>
      <c r="O667" s="12">
        <f t="shared" si="5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  <c r="U667">
        <f t="shared" si="54"/>
        <v>14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 s="12">
        <f t="shared" si="52"/>
        <v>41516.208333333336</v>
      </c>
      <c r="N668">
        <v>1378357200</v>
      </c>
      <c r="O668" s="12">
        <f t="shared" si="5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  <c r="U668">
        <f t="shared" si="54"/>
        <v>6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 s="12">
        <f t="shared" si="52"/>
        <v>41892.208333333336</v>
      </c>
      <c r="N669">
        <v>1411102800</v>
      </c>
      <c r="O669" s="12">
        <f t="shared" si="5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  <c r="U669">
        <f t="shared" si="54"/>
        <v>9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 s="12">
        <f t="shared" si="52"/>
        <v>41122.208333333336</v>
      </c>
      <c r="N670">
        <v>1344834000</v>
      </c>
      <c r="O670" s="12">
        <f t="shared" si="5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  <c r="U670">
        <f t="shared" si="54"/>
        <v>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 s="12">
        <f t="shared" si="52"/>
        <v>42912.208333333328</v>
      </c>
      <c r="N671">
        <v>1499230800</v>
      </c>
      <c r="O671" s="12">
        <f t="shared" si="5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  <c r="U671">
        <f t="shared" si="54"/>
        <v>9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 s="12">
        <f t="shared" si="52"/>
        <v>42425.25</v>
      </c>
      <c r="N672">
        <v>1457416800</v>
      </c>
      <c r="O672" s="12">
        <f t="shared" si="5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  <c r="U672">
        <f t="shared" si="54"/>
        <v>12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 s="12">
        <f t="shared" si="52"/>
        <v>40390.208333333336</v>
      </c>
      <c r="N673">
        <v>1280898000</v>
      </c>
      <c r="O673" s="12">
        <f t="shared" si="5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  <c r="U673">
        <f t="shared" si="54"/>
        <v>4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 s="12">
        <f t="shared" si="52"/>
        <v>43180.208333333328</v>
      </c>
      <c r="N674">
        <v>1522472400</v>
      </c>
      <c r="O674" s="12">
        <f t="shared" si="5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  <c r="U674">
        <f t="shared" si="54"/>
        <v>10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 s="12">
        <f t="shared" si="52"/>
        <v>42475.208333333328</v>
      </c>
      <c r="N675">
        <v>1462510800</v>
      </c>
      <c r="O675" s="12">
        <f t="shared" si="5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  <c r="U675">
        <f t="shared" si="54"/>
        <v>21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 s="12">
        <f t="shared" si="52"/>
        <v>40774.208333333336</v>
      </c>
      <c r="N676">
        <v>1317790800</v>
      </c>
      <c r="O676" s="12">
        <f t="shared" si="5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  <c r="U676">
        <f t="shared" si="54"/>
        <v>47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 s="12">
        <f t="shared" si="52"/>
        <v>43719.208333333328</v>
      </c>
      <c r="N677">
        <v>1568782800</v>
      </c>
      <c r="O677" s="12">
        <f t="shared" si="5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  <c r="U677">
        <f t="shared" si="54"/>
        <v>7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 s="12">
        <f t="shared" si="52"/>
        <v>41178.208333333336</v>
      </c>
      <c r="N678">
        <v>1349413200</v>
      </c>
      <c r="O678" s="12">
        <f t="shared" si="5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  <c r="U678">
        <f t="shared" si="54"/>
        <v>9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 s="12">
        <f t="shared" si="52"/>
        <v>42561.208333333328</v>
      </c>
      <c r="N679">
        <v>1472446800</v>
      </c>
      <c r="O679" s="12">
        <f t="shared" si="5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  <c r="U679">
        <f t="shared" si="54"/>
        <v>50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 s="12">
        <f t="shared" si="52"/>
        <v>43484.25</v>
      </c>
      <c r="N680">
        <v>1548050400</v>
      </c>
      <c r="O680" s="12">
        <f t="shared" si="5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  <c r="U680">
        <f t="shared" si="54"/>
        <v>2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 s="12">
        <f t="shared" si="52"/>
        <v>43756.208333333328</v>
      </c>
      <c r="N681">
        <v>1571806800</v>
      </c>
      <c r="O681" s="12">
        <f t="shared" si="5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  <c r="U681">
        <f t="shared" si="54"/>
        <v>5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 s="12">
        <f t="shared" si="52"/>
        <v>43813.25</v>
      </c>
      <c r="N682">
        <v>1576476000</v>
      </c>
      <c r="O682" s="12">
        <f t="shared" si="5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  <c r="U682">
        <f t="shared" si="54"/>
        <v>2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 s="12">
        <f t="shared" si="52"/>
        <v>40898.25</v>
      </c>
      <c r="N683">
        <v>1324965600</v>
      </c>
      <c r="O683" s="12">
        <f t="shared" si="5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  <c r="U683">
        <f t="shared" si="54"/>
        <v>6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 s="12">
        <f t="shared" si="52"/>
        <v>41619.25</v>
      </c>
      <c r="N684">
        <v>1387519200</v>
      </c>
      <c r="O684" s="12">
        <f t="shared" si="5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  <c r="U684">
        <f t="shared" si="54"/>
        <v>9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 s="12">
        <f t="shared" si="52"/>
        <v>43359.208333333328</v>
      </c>
      <c r="N685">
        <v>1537246800</v>
      </c>
      <c r="O685" s="12">
        <f t="shared" si="5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  <c r="U685">
        <f t="shared" si="54"/>
        <v>2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 s="12">
        <f t="shared" si="52"/>
        <v>40358.208333333336</v>
      </c>
      <c r="N686">
        <v>1279515600</v>
      </c>
      <c r="O686" s="12">
        <f t="shared" si="5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  <c r="U686">
        <f t="shared" si="54"/>
        <v>20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 s="12">
        <f t="shared" si="52"/>
        <v>42239.208333333328</v>
      </c>
      <c r="N687">
        <v>1442379600</v>
      </c>
      <c r="O687" s="12">
        <f t="shared" si="5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  <c r="U687">
        <f t="shared" si="54"/>
        <v>24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 s="12">
        <f t="shared" si="52"/>
        <v>43186.208333333328</v>
      </c>
      <c r="N688">
        <v>1523077200</v>
      </c>
      <c r="O688" s="12">
        <f t="shared" si="5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  <c r="U688">
        <f t="shared" si="54"/>
        <v>11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 s="12">
        <f t="shared" si="52"/>
        <v>42806.25</v>
      </c>
      <c r="N689">
        <v>1489554000</v>
      </c>
      <c r="O689" s="12">
        <f t="shared" si="5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  <c r="U689">
        <f t="shared" si="54"/>
        <v>3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 s="12">
        <f t="shared" si="52"/>
        <v>43475.25</v>
      </c>
      <c r="N690">
        <v>1548482400</v>
      </c>
      <c r="O690" s="12">
        <f t="shared" si="5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  <c r="U690">
        <f t="shared" si="54"/>
        <v>16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 s="12">
        <f t="shared" si="52"/>
        <v>41576.208333333336</v>
      </c>
      <c r="N691">
        <v>1384063200</v>
      </c>
      <c r="O691" s="12">
        <f t="shared" si="5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  <c r="U691">
        <f t="shared" si="54"/>
        <v>12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 s="12">
        <f t="shared" si="52"/>
        <v>40874.25</v>
      </c>
      <c r="N692">
        <v>1322892000</v>
      </c>
      <c r="O692" s="12">
        <f t="shared" si="5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  <c r="U692">
        <f t="shared" si="54"/>
        <v>6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 s="12">
        <f t="shared" si="52"/>
        <v>41185.208333333336</v>
      </c>
      <c r="N693">
        <v>1350709200</v>
      </c>
      <c r="O693" s="12">
        <f t="shared" si="5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  <c r="U693">
        <f t="shared" si="54"/>
        <v>17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 s="12">
        <f t="shared" si="52"/>
        <v>43655.208333333328</v>
      </c>
      <c r="N694">
        <v>1564203600</v>
      </c>
      <c r="O694" s="12">
        <f t="shared" si="5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  <c r="U694">
        <f t="shared" si="54"/>
        <v>18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 s="12">
        <f t="shared" si="52"/>
        <v>43025.208333333328</v>
      </c>
      <c r="N695">
        <v>1509685200</v>
      </c>
      <c r="O695" s="12">
        <f t="shared" si="5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  <c r="U695">
        <f t="shared" si="54"/>
        <v>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 s="12">
        <f t="shared" si="52"/>
        <v>43066.25</v>
      </c>
      <c r="N696">
        <v>1514959200</v>
      </c>
      <c r="O696" s="12">
        <f t="shared" si="5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  <c r="U696">
        <f t="shared" si="54"/>
        <v>37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 s="12">
        <f t="shared" si="52"/>
        <v>42322.25</v>
      </c>
      <c r="N697">
        <v>1448863200</v>
      </c>
      <c r="O697" s="12">
        <f t="shared" si="5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  <c r="U697">
        <f t="shared" si="54"/>
        <v>16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 s="12">
        <f t="shared" si="52"/>
        <v>42114.208333333328</v>
      </c>
      <c r="N698">
        <v>1429592400</v>
      </c>
      <c r="O698" s="12">
        <f t="shared" si="5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  <c r="U698">
        <f t="shared" si="54"/>
        <v>1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 s="12">
        <f t="shared" si="52"/>
        <v>43190.208333333328</v>
      </c>
      <c r="N699">
        <v>1522645200</v>
      </c>
      <c r="O699" s="12">
        <f t="shared" si="5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  <c r="U699">
        <f t="shared" si="54"/>
        <v>2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 s="12">
        <f t="shared" si="52"/>
        <v>40871.25</v>
      </c>
      <c r="N700">
        <v>1323324000</v>
      </c>
      <c r="O700" s="12">
        <f t="shared" si="5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  <c r="U700">
        <f t="shared" si="54"/>
        <v>14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 s="12">
        <f t="shared" si="52"/>
        <v>43641.208333333328</v>
      </c>
      <c r="N701">
        <v>1561525200</v>
      </c>
      <c r="O701" s="12">
        <f t="shared" si="5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  <c r="U701">
        <f t="shared" si="54"/>
        <v>1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 s="12">
        <f t="shared" si="52"/>
        <v>40203.25</v>
      </c>
      <c r="N702">
        <v>1265695200</v>
      </c>
      <c r="O702" s="12">
        <f t="shared" si="5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  <c r="U702">
        <f t="shared" si="54"/>
        <v>15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 s="12">
        <f t="shared" si="52"/>
        <v>40629.208333333336</v>
      </c>
      <c r="N703">
        <v>1301806800</v>
      </c>
      <c r="O703" s="12">
        <f t="shared" si="5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  <c r="U703">
        <f t="shared" si="54"/>
        <v>7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 s="12">
        <f t="shared" si="52"/>
        <v>41477.208333333336</v>
      </c>
      <c r="N704">
        <v>1374901200</v>
      </c>
      <c r="O704" s="12">
        <f t="shared" si="5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  <c r="U704">
        <f t="shared" si="54"/>
        <v>5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 s="12">
        <f t="shared" si="52"/>
        <v>41020.208333333336</v>
      </c>
      <c r="N705">
        <v>1336453200</v>
      </c>
      <c r="O705" s="12">
        <f t="shared" si="5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  <c r="U705">
        <f t="shared" si="54"/>
        <v>17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55">E706/D706</f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 s="12">
        <f t="shared" si="52"/>
        <v>42555.208333333328</v>
      </c>
      <c r="N706">
        <v>1468904400</v>
      </c>
      <c r="O706" s="12">
        <f t="shared" si="5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  <c r="U706">
        <f t="shared" si="54"/>
        <v>15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5"/>
        <v>0.99026517383618151</v>
      </c>
      <c r="G707" t="s">
        <v>14</v>
      </c>
      <c r="H707">
        <v>2025</v>
      </c>
      <c r="I707" s="5">
        <f t="shared" ref="I707:I770" si="56">IFERROR(E707/H707,0)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57">(((L707/60)/60)/24)+DATE(1970,1,1)</f>
        <v>41619.25</v>
      </c>
      <c r="N707">
        <v>1387087200</v>
      </c>
      <c r="O707" s="12">
        <f t="shared" ref="O707:O770" si="58"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  <c r="U707">
        <f t="shared" ref="U707:U770" si="59">ROUND(O707-M707,0)</f>
        <v>4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 s="12">
        <f t="shared" si="57"/>
        <v>43471.25</v>
      </c>
      <c r="N708">
        <v>1547445600</v>
      </c>
      <c r="O708" s="12">
        <f t="shared" si="58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  <c r="U708">
        <f t="shared" si="59"/>
        <v>8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 s="12">
        <f t="shared" si="57"/>
        <v>43442.25</v>
      </c>
      <c r="N709">
        <v>1547359200</v>
      </c>
      <c r="O709" s="12">
        <f t="shared" si="58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  <c r="U709">
        <f t="shared" si="59"/>
        <v>36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 s="12">
        <f t="shared" si="57"/>
        <v>42877.208333333328</v>
      </c>
      <c r="N710">
        <v>1496293200</v>
      </c>
      <c r="O710" s="12">
        <f t="shared" si="58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  <c r="U710">
        <f t="shared" si="59"/>
        <v>10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 s="12">
        <f t="shared" si="57"/>
        <v>41018.208333333336</v>
      </c>
      <c r="N711">
        <v>1335416400</v>
      </c>
      <c r="O711" s="12">
        <f t="shared" si="58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  <c r="U711">
        <f t="shared" si="59"/>
        <v>7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 s="12">
        <f t="shared" si="57"/>
        <v>43295.208333333328</v>
      </c>
      <c r="N712">
        <v>1532149200</v>
      </c>
      <c r="O712" s="12">
        <f t="shared" si="58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  <c r="U712">
        <f t="shared" si="59"/>
        <v>7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 s="12">
        <f t="shared" si="57"/>
        <v>42393.25</v>
      </c>
      <c r="N713">
        <v>1453788000</v>
      </c>
      <c r="O713" s="12">
        <f t="shared" si="58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  <c r="U713">
        <f t="shared" si="59"/>
        <v>2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 s="12">
        <f t="shared" si="57"/>
        <v>42559.208333333328</v>
      </c>
      <c r="N714">
        <v>1471496400</v>
      </c>
      <c r="O714" s="12">
        <f t="shared" si="58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  <c r="U714">
        <f t="shared" si="59"/>
        <v>41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 s="12">
        <f t="shared" si="57"/>
        <v>42604.208333333328</v>
      </c>
      <c r="N715">
        <v>1472878800</v>
      </c>
      <c r="O715" s="12">
        <f t="shared" si="58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  <c r="U715">
        <f t="shared" si="59"/>
        <v>12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 s="12">
        <f t="shared" si="57"/>
        <v>41870.208333333336</v>
      </c>
      <c r="N716">
        <v>1408510800</v>
      </c>
      <c r="O716" s="12">
        <f t="shared" si="58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  <c r="U716">
        <f t="shared" si="59"/>
        <v>1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 s="12">
        <f t="shared" si="57"/>
        <v>40397.208333333336</v>
      </c>
      <c r="N717">
        <v>1281589200</v>
      </c>
      <c r="O717" s="12">
        <f t="shared" si="58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  <c r="U717">
        <f t="shared" si="59"/>
        <v>5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 s="12">
        <f t="shared" si="57"/>
        <v>41465.208333333336</v>
      </c>
      <c r="N718">
        <v>1375851600</v>
      </c>
      <c r="O718" s="12">
        <f t="shared" si="58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  <c r="U718">
        <f t="shared" si="59"/>
        <v>28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 s="12">
        <f t="shared" si="57"/>
        <v>40777.208333333336</v>
      </c>
      <c r="N719">
        <v>1315803600</v>
      </c>
      <c r="O719" s="12">
        <f t="shared" si="58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  <c r="U719">
        <f t="shared" si="59"/>
        <v>21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 s="12">
        <f t="shared" si="57"/>
        <v>41442.208333333336</v>
      </c>
      <c r="N720">
        <v>1373691600</v>
      </c>
      <c r="O720" s="12">
        <f t="shared" si="58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  <c r="U720">
        <f t="shared" si="59"/>
        <v>26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 s="12">
        <f t="shared" si="57"/>
        <v>41058.208333333336</v>
      </c>
      <c r="N721">
        <v>1339218000</v>
      </c>
      <c r="O721" s="12">
        <f t="shared" si="58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  <c r="U721">
        <f t="shared" si="59"/>
        <v>11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 s="12">
        <f t="shared" si="57"/>
        <v>43152.25</v>
      </c>
      <c r="N722">
        <v>1520402400</v>
      </c>
      <c r="O722" s="12">
        <f t="shared" si="58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  <c r="U722">
        <f t="shared" si="59"/>
        <v>14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 s="12">
        <f t="shared" si="57"/>
        <v>43194.208333333328</v>
      </c>
      <c r="N723">
        <v>1523336400</v>
      </c>
      <c r="O723" s="12">
        <f t="shared" si="58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  <c r="U723">
        <f t="shared" si="59"/>
        <v>6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 s="12">
        <f t="shared" si="57"/>
        <v>43045.25</v>
      </c>
      <c r="N724">
        <v>1512280800</v>
      </c>
      <c r="O724" s="12">
        <f t="shared" si="58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  <c r="U724">
        <f t="shared" si="59"/>
        <v>27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 s="12">
        <f t="shared" si="57"/>
        <v>42431.25</v>
      </c>
      <c r="N725">
        <v>1458709200</v>
      </c>
      <c r="O725" s="12">
        <f t="shared" si="58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  <c r="U725">
        <f t="shared" si="59"/>
        <v>21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 s="12">
        <f t="shared" si="57"/>
        <v>41934.208333333336</v>
      </c>
      <c r="N726">
        <v>1414126800</v>
      </c>
      <c r="O726" s="12">
        <f t="shared" si="58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  <c r="U726">
        <f t="shared" si="59"/>
        <v>2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 s="12">
        <f t="shared" si="57"/>
        <v>41958.25</v>
      </c>
      <c r="N727">
        <v>1416204000</v>
      </c>
      <c r="O727" s="12">
        <f t="shared" si="58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  <c r="U727">
        <f t="shared" si="59"/>
        <v>2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 s="12">
        <f t="shared" si="57"/>
        <v>40476.208333333336</v>
      </c>
      <c r="N728">
        <v>1288501200</v>
      </c>
      <c r="O728" s="12">
        <f t="shared" si="58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  <c r="U728">
        <f t="shared" si="59"/>
        <v>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 s="12">
        <f t="shared" si="57"/>
        <v>43485.25</v>
      </c>
      <c r="N729">
        <v>1552971600</v>
      </c>
      <c r="O729" s="12">
        <f t="shared" si="58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  <c r="U729">
        <f t="shared" si="59"/>
        <v>58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 s="12">
        <f t="shared" si="57"/>
        <v>42515.208333333328</v>
      </c>
      <c r="N730">
        <v>1465102800</v>
      </c>
      <c r="O730" s="12">
        <f t="shared" si="58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  <c r="U730">
        <f t="shared" si="59"/>
        <v>11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 s="12">
        <f t="shared" si="57"/>
        <v>41309.25</v>
      </c>
      <c r="N731">
        <v>1360130400</v>
      </c>
      <c r="O731" s="12">
        <f t="shared" si="58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  <c r="U731">
        <f t="shared" si="59"/>
        <v>2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 s="12">
        <f t="shared" si="57"/>
        <v>42147.208333333328</v>
      </c>
      <c r="N732">
        <v>1432875600</v>
      </c>
      <c r="O732" s="12">
        <f t="shared" si="58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  <c r="U732">
        <f t="shared" si="59"/>
        <v>6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 s="12">
        <f t="shared" si="57"/>
        <v>42939.208333333328</v>
      </c>
      <c r="N733">
        <v>1500872400</v>
      </c>
      <c r="O733" s="12">
        <f t="shared" si="58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  <c r="U733">
        <f t="shared" si="59"/>
        <v>1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 s="12">
        <f t="shared" si="57"/>
        <v>42816.208333333328</v>
      </c>
      <c r="N734">
        <v>1492146000</v>
      </c>
      <c r="O734" s="12">
        <f t="shared" si="58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  <c r="U734">
        <f t="shared" si="59"/>
        <v>23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 s="12">
        <f t="shared" si="57"/>
        <v>41844.208333333336</v>
      </c>
      <c r="N735">
        <v>1407301200</v>
      </c>
      <c r="O735" s="12">
        <f t="shared" si="58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  <c r="U735">
        <f t="shared" si="59"/>
        <v>13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 s="12">
        <f t="shared" si="57"/>
        <v>42763.25</v>
      </c>
      <c r="N736">
        <v>1486620000</v>
      </c>
      <c r="O736" s="12">
        <f t="shared" si="58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  <c r="U736">
        <f t="shared" si="59"/>
        <v>12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 s="12">
        <f t="shared" si="57"/>
        <v>42459.208333333328</v>
      </c>
      <c r="N737">
        <v>1459918800</v>
      </c>
      <c r="O737" s="12">
        <f t="shared" si="58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  <c r="U737">
        <f t="shared" si="59"/>
        <v>7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 s="12">
        <f t="shared" si="57"/>
        <v>42055.25</v>
      </c>
      <c r="N738">
        <v>1424757600</v>
      </c>
      <c r="O738" s="12">
        <f t="shared" si="58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  <c r="U738">
        <f t="shared" si="59"/>
        <v>4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 s="12">
        <f t="shared" si="57"/>
        <v>42685.25</v>
      </c>
      <c r="N739">
        <v>1479880800</v>
      </c>
      <c r="O739" s="12">
        <f t="shared" si="58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  <c r="U739">
        <f t="shared" si="59"/>
        <v>12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 s="12">
        <f t="shared" si="57"/>
        <v>41959.25</v>
      </c>
      <c r="N740">
        <v>1418018400</v>
      </c>
      <c r="O740" s="12">
        <f t="shared" si="58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  <c r="U740">
        <f t="shared" si="59"/>
        <v>22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 s="12">
        <f t="shared" si="57"/>
        <v>41089.208333333336</v>
      </c>
      <c r="N741">
        <v>1341032400</v>
      </c>
      <c r="O741" s="12">
        <f t="shared" si="58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  <c r="U741">
        <f t="shared" si="59"/>
        <v>1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 s="12">
        <f t="shared" si="57"/>
        <v>42769.25</v>
      </c>
      <c r="N742">
        <v>1486360800</v>
      </c>
      <c r="O742" s="12">
        <f t="shared" si="58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  <c r="U742">
        <f t="shared" si="59"/>
        <v>3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 s="12">
        <f t="shared" si="57"/>
        <v>40321.208333333336</v>
      </c>
      <c r="N743">
        <v>1274677200</v>
      </c>
      <c r="O743" s="12">
        <f t="shared" si="58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  <c r="U743">
        <f t="shared" si="59"/>
        <v>1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 s="12">
        <f t="shared" si="57"/>
        <v>40197.25</v>
      </c>
      <c r="N744">
        <v>1267509600</v>
      </c>
      <c r="O744" s="12">
        <f t="shared" si="58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  <c r="U744">
        <f t="shared" si="59"/>
        <v>42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 s="12">
        <f t="shared" si="57"/>
        <v>42298.208333333328</v>
      </c>
      <c r="N745">
        <v>1445922000</v>
      </c>
      <c r="O745" s="12">
        <f t="shared" si="58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  <c r="U745">
        <f t="shared" si="59"/>
        <v>6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 s="12">
        <f t="shared" si="57"/>
        <v>43322.208333333328</v>
      </c>
      <c r="N746">
        <v>1534050000</v>
      </c>
      <c r="O746" s="12">
        <f t="shared" si="58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  <c r="U746">
        <f t="shared" si="59"/>
        <v>2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 s="12">
        <f t="shared" si="57"/>
        <v>40328.208333333336</v>
      </c>
      <c r="N747">
        <v>1277528400</v>
      </c>
      <c r="O747" s="12">
        <f t="shared" si="58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  <c r="U747">
        <f t="shared" si="59"/>
        <v>27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 s="12">
        <f t="shared" si="57"/>
        <v>40825.208333333336</v>
      </c>
      <c r="N748">
        <v>1318568400</v>
      </c>
      <c r="O748" s="12">
        <f t="shared" si="58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  <c r="U748">
        <f t="shared" si="59"/>
        <v>5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 s="12">
        <f t="shared" si="57"/>
        <v>40423.208333333336</v>
      </c>
      <c r="N749">
        <v>1284354000</v>
      </c>
      <c r="O749" s="12">
        <f t="shared" si="58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  <c r="U749">
        <f t="shared" si="59"/>
        <v>11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 s="12">
        <f t="shared" si="57"/>
        <v>40238.25</v>
      </c>
      <c r="N750">
        <v>1269579600</v>
      </c>
      <c r="O750" s="12">
        <f t="shared" si="58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  <c r="U750">
        <f t="shared" si="59"/>
        <v>25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 s="12">
        <f t="shared" si="57"/>
        <v>41920.208333333336</v>
      </c>
      <c r="N751">
        <v>1413781200</v>
      </c>
      <c r="O751" s="12">
        <f t="shared" si="58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  <c r="U751">
        <f t="shared" si="59"/>
        <v>12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 s="12">
        <f t="shared" si="57"/>
        <v>40360.208333333336</v>
      </c>
      <c r="N752">
        <v>1280120400</v>
      </c>
      <c r="O752" s="12">
        <f t="shared" si="58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  <c r="U752">
        <f t="shared" si="59"/>
        <v>25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 s="12">
        <f t="shared" si="57"/>
        <v>42446.208333333328</v>
      </c>
      <c r="N753">
        <v>1459486800</v>
      </c>
      <c r="O753" s="12">
        <f t="shared" si="58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  <c r="U753">
        <f t="shared" si="59"/>
        <v>15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 s="12">
        <f t="shared" si="57"/>
        <v>40395.208333333336</v>
      </c>
      <c r="N754">
        <v>1282539600</v>
      </c>
      <c r="O754" s="12">
        <f t="shared" si="58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  <c r="U754">
        <f t="shared" si="59"/>
        <v>18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 s="12">
        <f t="shared" si="57"/>
        <v>40321.208333333336</v>
      </c>
      <c r="N755">
        <v>1275886800</v>
      </c>
      <c r="O755" s="12">
        <f t="shared" si="58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  <c r="U755">
        <f t="shared" si="59"/>
        <v>15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 s="12">
        <f t="shared" si="57"/>
        <v>41210.208333333336</v>
      </c>
      <c r="N756">
        <v>1355983200</v>
      </c>
      <c r="O756" s="12">
        <f t="shared" si="58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  <c r="U756">
        <f t="shared" si="59"/>
        <v>53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 s="12">
        <f t="shared" si="57"/>
        <v>43096.25</v>
      </c>
      <c r="N757">
        <v>1515391200</v>
      </c>
      <c r="O757" s="12">
        <f t="shared" si="58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  <c r="U757">
        <f t="shared" si="59"/>
        <v>12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 s="12">
        <f t="shared" si="57"/>
        <v>42024.25</v>
      </c>
      <c r="N758">
        <v>1422252000</v>
      </c>
      <c r="O758" s="12">
        <f t="shared" si="58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  <c r="U758">
        <f t="shared" si="59"/>
        <v>6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 s="12">
        <f t="shared" si="57"/>
        <v>40675.208333333336</v>
      </c>
      <c r="N759">
        <v>1305522000</v>
      </c>
      <c r="O759" s="12">
        <f t="shared" si="58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  <c r="U759">
        <f t="shared" si="59"/>
        <v>4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 s="12">
        <f t="shared" si="57"/>
        <v>41936.208333333336</v>
      </c>
      <c r="N760">
        <v>1414904400</v>
      </c>
      <c r="O760" s="12">
        <f t="shared" si="58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  <c r="U760">
        <f t="shared" si="59"/>
        <v>9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 s="12">
        <f t="shared" si="57"/>
        <v>43136.25</v>
      </c>
      <c r="N761">
        <v>1520402400</v>
      </c>
      <c r="O761" s="12">
        <f t="shared" si="58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  <c r="U761">
        <f t="shared" si="59"/>
        <v>30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 s="12">
        <f t="shared" si="57"/>
        <v>43678.208333333328</v>
      </c>
      <c r="N762">
        <v>1567141200</v>
      </c>
      <c r="O762" s="12">
        <f t="shared" si="58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  <c r="U762">
        <f t="shared" si="59"/>
        <v>29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 s="12">
        <f t="shared" si="57"/>
        <v>42938.208333333328</v>
      </c>
      <c r="N763">
        <v>1501131600</v>
      </c>
      <c r="O763" s="12">
        <f t="shared" si="58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  <c r="U763">
        <f t="shared" si="59"/>
        <v>5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 s="12">
        <f t="shared" si="57"/>
        <v>41241.25</v>
      </c>
      <c r="N764">
        <v>1355032800</v>
      </c>
      <c r="O764" s="12">
        <f t="shared" si="58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  <c r="U764">
        <f t="shared" si="59"/>
        <v>11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 s="12">
        <f t="shared" si="57"/>
        <v>41037.208333333336</v>
      </c>
      <c r="N765">
        <v>1339477200</v>
      </c>
      <c r="O765" s="12">
        <f t="shared" si="58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  <c r="U765">
        <f t="shared" si="59"/>
        <v>35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 s="12">
        <f t="shared" si="57"/>
        <v>40676.208333333336</v>
      </c>
      <c r="N766">
        <v>1305954000</v>
      </c>
      <c r="O766" s="12">
        <f t="shared" si="58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  <c r="U766">
        <f t="shared" si="59"/>
        <v>8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 s="12">
        <f t="shared" si="57"/>
        <v>42840.208333333328</v>
      </c>
      <c r="N767">
        <v>1494392400</v>
      </c>
      <c r="O767" s="12">
        <f t="shared" si="58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  <c r="U767">
        <f t="shared" si="59"/>
        <v>25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 s="12">
        <f t="shared" si="57"/>
        <v>43362.208333333328</v>
      </c>
      <c r="N768">
        <v>1537419600</v>
      </c>
      <c r="O768" s="12">
        <f t="shared" si="58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  <c r="U768">
        <f t="shared" si="59"/>
        <v>1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 s="12">
        <f t="shared" si="57"/>
        <v>42283.208333333328</v>
      </c>
      <c r="N769">
        <v>1447999200</v>
      </c>
      <c r="O769" s="12">
        <f t="shared" si="58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  <c r="U769">
        <f t="shared" si="59"/>
        <v>45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60">E770/D770</f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 s="12">
        <f t="shared" si="57"/>
        <v>41619.25</v>
      </c>
      <c r="N770">
        <v>1388037600</v>
      </c>
      <c r="O770" s="12">
        <f t="shared" si="58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  <c r="U770">
        <f t="shared" si="59"/>
        <v>15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60"/>
        <v>0.86867834394904464</v>
      </c>
      <c r="G771" t="s">
        <v>14</v>
      </c>
      <c r="H771">
        <v>3410</v>
      </c>
      <c r="I771" s="5">
        <f t="shared" ref="I771:I834" si="61">IFERROR(E771/H771,0)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62">(((L771/60)/60)/24)+DATE(1970,1,1)</f>
        <v>41501.208333333336</v>
      </c>
      <c r="N771">
        <v>1378789200</v>
      </c>
      <c r="O771" s="12">
        <f t="shared" ref="O771:O834" si="63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  <c r="U771">
        <f t="shared" ref="U771:U834" si="64">ROUND(O771-M771,0)</f>
        <v>26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 s="12">
        <f t="shared" si="62"/>
        <v>41743.208333333336</v>
      </c>
      <c r="N772">
        <v>1398056400</v>
      </c>
      <c r="O772" s="12">
        <f t="shared" si="63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  <c r="U772">
        <f t="shared" si="64"/>
        <v>7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 s="12">
        <f t="shared" si="62"/>
        <v>43491.25</v>
      </c>
      <c r="N773">
        <v>1550815200</v>
      </c>
      <c r="O773" s="12">
        <f t="shared" si="63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  <c r="U773">
        <f t="shared" si="64"/>
        <v>27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 s="12">
        <f t="shared" si="62"/>
        <v>43505.25</v>
      </c>
      <c r="N774">
        <v>1550037600</v>
      </c>
      <c r="O774" s="12">
        <f t="shared" si="63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  <c r="U774">
        <f t="shared" si="64"/>
        <v>4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 s="12">
        <f t="shared" si="62"/>
        <v>42838.208333333328</v>
      </c>
      <c r="N775">
        <v>1492923600</v>
      </c>
      <c r="O775" s="12">
        <f t="shared" si="63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  <c r="U775">
        <f t="shared" si="64"/>
        <v>10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 s="12">
        <f t="shared" si="62"/>
        <v>42513.208333333328</v>
      </c>
      <c r="N776">
        <v>1467522000</v>
      </c>
      <c r="O776" s="12">
        <f t="shared" si="63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  <c r="U776">
        <f t="shared" si="64"/>
        <v>41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 s="12">
        <f t="shared" si="62"/>
        <v>41949.25</v>
      </c>
      <c r="N777">
        <v>1416117600</v>
      </c>
      <c r="O777" s="12">
        <f t="shared" si="63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  <c r="U777">
        <f t="shared" si="64"/>
        <v>10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 s="12">
        <f t="shared" si="62"/>
        <v>43650.208333333328</v>
      </c>
      <c r="N778">
        <v>1563771600</v>
      </c>
      <c r="O778" s="12">
        <f t="shared" si="63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  <c r="U778">
        <f t="shared" si="64"/>
        <v>18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 s="12">
        <f t="shared" si="62"/>
        <v>40809.208333333336</v>
      </c>
      <c r="N779">
        <v>1319259600</v>
      </c>
      <c r="O779" s="12">
        <f t="shared" si="63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  <c r="U779">
        <f t="shared" si="64"/>
        <v>29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 s="12">
        <f t="shared" si="62"/>
        <v>40768.208333333336</v>
      </c>
      <c r="N780">
        <v>1313643600</v>
      </c>
      <c r="O780" s="12">
        <f t="shared" si="63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  <c r="U780">
        <f t="shared" si="64"/>
        <v>5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 s="12">
        <f t="shared" si="62"/>
        <v>42230.208333333328</v>
      </c>
      <c r="N781">
        <v>1440306000</v>
      </c>
      <c r="O781" s="12">
        <f t="shared" si="63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  <c r="U781">
        <f t="shared" si="64"/>
        <v>9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 s="12">
        <f t="shared" si="62"/>
        <v>42573.208333333328</v>
      </c>
      <c r="N782">
        <v>1470805200</v>
      </c>
      <c r="O782" s="12">
        <f t="shared" si="63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  <c r="U782">
        <f t="shared" si="64"/>
        <v>19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 s="12">
        <f t="shared" si="62"/>
        <v>40482.208333333336</v>
      </c>
      <c r="N783">
        <v>1292911200</v>
      </c>
      <c r="O783" s="12">
        <f t="shared" si="63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  <c r="U783">
        <f t="shared" si="64"/>
        <v>51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 s="12">
        <f t="shared" si="62"/>
        <v>40603.25</v>
      </c>
      <c r="N784">
        <v>1301374800</v>
      </c>
      <c r="O784" s="12">
        <f t="shared" si="63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  <c r="U784">
        <f t="shared" si="64"/>
        <v>28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 s="12">
        <f t="shared" si="62"/>
        <v>41625.25</v>
      </c>
      <c r="N785">
        <v>1387864800</v>
      </c>
      <c r="O785" s="12">
        <f t="shared" si="63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  <c r="U785">
        <f t="shared" si="64"/>
        <v>7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 s="12">
        <f t="shared" si="62"/>
        <v>42435.25</v>
      </c>
      <c r="N786">
        <v>1458190800</v>
      </c>
      <c r="O786" s="12">
        <f t="shared" si="63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  <c r="U786">
        <f t="shared" si="64"/>
        <v>11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 s="12">
        <f t="shared" si="62"/>
        <v>43582.208333333328</v>
      </c>
      <c r="N787">
        <v>1559278800</v>
      </c>
      <c r="O787" s="12">
        <f t="shared" si="63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  <c r="U787">
        <f t="shared" si="64"/>
        <v>34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 s="12">
        <f t="shared" si="62"/>
        <v>43186.208333333328</v>
      </c>
      <c r="N788">
        <v>1522731600</v>
      </c>
      <c r="O788" s="12">
        <f t="shared" si="63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  <c r="U788">
        <f t="shared" si="64"/>
        <v>7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 s="12">
        <f t="shared" si="62"/>
        <v>40684.208333333336</v>
      </c>
      <c r="N789">
        <v>1306731600</v>
      </c>
      <c r="O789" s="12">
        <f t="shared" si="63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  <c r="U789">
        <f t="shared" si="64"/>
        <v>9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 s="12">
        <f t="shared" si="62"/>
        <v>41202.208333333336</v>
      </c>
      <c r="N790">
        <v>1352527200</v>
      </c>
      <c r="O790" s="12">
        <f t="shared" si="63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  <c r="U790">
        <f t="shared" si="64"/>
        <v>21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 s="12">
        <f t="shared" si="62"/>
        <v>41786.208333333336</v>
      </c>
      <c r="N791">
        <v>1404363600</v>
      </c>
      <c r="O791" s="12">
        <f t="shared" si="63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  <c r="U791">
        <f t="shared" si="64"/>
        <v>37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 s="12">
        <f t="shared" si="62"/>
        <v>40223.25</v>
      </c>
      <c r="N792">
        <v>1266645600</v>
      </c>
      <c r="O792" s="12">
        <f t="shared" si="63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  <c r="U792">
        <f t="shared" si="64"/>
        <v>6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 s="12">
        <f t="shared" si="62"/>
        <v>42715.25</v>
      </c>
      <c r="N793">
        <v>1482818400</v>
      </c>
      <c r="O793" s="12">
        <f t="shared" si="63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  <c r="U793">
        <f t="shared" si="64"/>
        <v>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 s="12">
        <f t="shared" si="62"/>
        <v>41451.208333333336</v>
      </c>
      <c r="N794">
        <v>1374642000</v>
      </c>
      <c r="O794" s="12">
        <f t="shared" si="63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  <c r="U794">
        <f t="shared" si="64"/>
        <v>28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 s="12">
        <f t="shared" si="62"/>
        <v>41450.208333333336</v>
      </c>
      <c r="N795">
        <v>1372482000</v>
      </c>
      <c r="O795" s="12">
        <f t="shared" si="63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  <c r="U795">
        <f t="shared" si="64"/>
        <v>4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 s="12">
        <f t="shared" si="62"/>
        <v>43091.25</v>
      </c>
      <c r="N796">
        <v>1514959200</v>
      </c>
      <c r="O796" s="12">
        <f t="shared" si="63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  <c r="U796">
        <f t="shared" si="64"/>
        <v>12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 s="12">
        <f t="shared" si="62"/>
        <v>42675.208333333328</v>
      </c>
      <c r="N797">
        <v>1478235600</v>
      </c>
      <c r="O797" s="12">
        <f t="shared" si="63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  <c r="U797">
        <f t="shared" si="64"/>
        <v>3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 s="12">
        <f t="shared" si="62"/>
        <v>41859.208333333336</v>
      </c>
      <c r="N798">
        <v>1408078800</v>
      </c>
      <c r="O798" s="12">
        <f t="shared" si="63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  <c r="U798">
        <f t="shared" si="64"/>
        <v>7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 s="12">
        <f t="shared" si="62"/>
        <v>43464.25</v>
      </c>
      <c r="N799">
        <v>1548136800</v>
      </c>
      <c r="O799" s="12">
        <f t="shared" si="63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  <c r="U799">
        <f t="shared" si="64"/>
        <v>23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 s="12">
        <f t="shared" si="62"/>
        <v>41060.208333333336</v>
      </c>
      <c r="N800">
        <v>1340859600</v>
      </c>
      <c r="O800" s="12">
        <f t="shared" si="63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  <c r="U800">
        <f t="shared" si="64"/>
        <v>28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 s="12">
        <f t="shared" si="62"/>
        <v>42399.25</v>
      </c>
      <c r="N801">
        <v>1454479200</v>
      </c>
      <c r="O801" s="12">
        <f t="shared" si="63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  <c r="U801">
        <f t="shared" si="64"/>
        <v>4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 s="12">
        <f t="shared" si="62"/>
        <v>42167.208333333328</v>
      </c>
      <c r="N802">
        <v>1434430800</v>
      </c>
      <c r="O802" s="12">
        <f t="shared" si="63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  <c r="U802">
        <f t="shared" si="64"/>
        <v>4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 s="12">
        <f t="shared" si="62"/>
        <v>43830.25</v>
      </c>
      <c r="N803">
        <v>1579672800</v>
      </c>
      <c r="O803" s="12">
        <f t="shared" si="63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  <c r="U803">
        <f t="shared" si="64"/>
        <v>22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 s="12">
        <f t="shared" si="62"/>
        <v>43650.208333333328</v>
      </c>
      <c r="N804">
        <v>1562389200</v>
      </c>
      <c r="O804" s="12">
        <f t="shared" si="63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  <c r="U804">
        <f t="shared" si="64"/>
        <v>2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 s="12">
        <f t="shared" si="62"/>
        <v>43492.25</v>
      </c>
      <c r="N805">
        <v>1551506400</v>
      </c>
      <c r="O805" s="12">
        <f t="shared" si="63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  <c r="U805">
        <f t="shared" si="64"/>
        <v>34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 s="12">
        <f t="shared" si="62"/>
        <v>43102.25</v>
      </c>
      <c r="N806">
        <v>1516600800</v>
      </c>
      <c r="O806" s="12">
        <f t="shared" si="63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  <c r="U806">
        <f t="shared" si="64"/>
        <v>20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 s="12">
        <f t="shared" si="62"/>
        <v>41958.25</v>
      </c>
      <c r="N807">
        <v>1420437600</v>
      </c>
      <c r="O807" s="12">
        <f t="shared" si="63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  <c r="U807">
        <f t="shared" si="64"/>
        <v>51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 s="12">
        <f t="shared" si="62"/>
        <v>40973.25</v>
      </c>
      <c r="N808">
        <v>1332997200</v>
      </c>
      <c r="O808" s="12">
        <f t="shared" si="63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  <c r="U808">
        <f t="shared" si="64"/>
        <v>24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 s="12">
        <f t="shared" si="62"/>
        <v>43753.208333333328</v>
      </c>
      <c r="N809">
        <v>1574920800</v>
      </c>
      <c r="O809" s="12">
        <f t="shared" si="63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  <c r="U809">
        <f t="shared" si="64"/>
        <v>44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 s="12">
        <f t="shared" si="62"/>
        <v>42507.208333333328</v>
      </c>
      <c r="N810">
        <v>1464930000</v>
      </c>
      <c r="O810" s="12">
        <f t="shared" si="63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  <c r="U810">
        <f t="shared" si="64"/>
        <v>17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 s="12">
        <f t="shared" si="62"/>
        <v>41135.208333333336</v>
      </c>
      <c r="N811">
        <v>1345006800</v>
      </c>
      <c r="O811" s="12">
        <f t="shared" si="63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  <c r="U811">
        <f t="shared" si="64"/>
        <v>1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 s="12">
        <f t="shared" si="62"/>
        <v>43067.25</v>
      </c>
      <c r="N812">
        <v>1512712800</v>
      </c>
      <c r="O812" s="12">
        <f t="shared" si="63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  <c r="U812">
        <f t="shared" si="64"/>
        <v>10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 s="12">
        <f t="shared" si="62"/>
        <v>42378.25</v>
      </c>
      <c r="N813">
        <v>1452492000</v>
      </c>
      <c r="O813" s="12">
        <f t="shared" si="63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  <c r="U813">
        <f t="shared" si="64"/>
        <v>2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 s="12">
        <f t="shared" si="62"/>
        <v>43206.208333333328</v>
      </c>
      <c r="N814">
        <v>1524286800</v>
      </c>
      <c r="O814" s="12">
        <f t="shared" si="63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  <c r="U814">
        <f t="shared" si="64"/>
        <v>5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 s="12">
        <f t="shared" si="62"/>
        <v>41148.208333333336</v>
      </c>
      <c r="N815">
        <v>1346907600</v>
      </c>
      <c r="O815" s="12">
        <f t="shared" si="63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  <c r="U815">
        <f t="shared" si="64"/>
        <v>10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 s="12">
        <f t="shared" si="62"/>
        <v>42517.208333333328</v>
      </c>
      <c r="N816">
        <v>1464498000</v>
      </c>
      <c r="O816" s="12">
        <f t="shared" si="63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  <c r="U816">
        <f t="shared" si="64"/>
        <v>2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 s="12">
        <f t="shared" si="62"/>
        <v>43068.25</v>
      </c>
      <c r="N817">
        <v>1514181600</v>
      </c>
      <c r="O817" s="12">
        <f t="shared" si="63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  <c r="U817">
        <f t="shared" si="64"/>
        <v>26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 s="12">
        <f t="shared" si="62"/>
        <v>41680.25</v>
      </c>
      <c r="N818">
        <v>1392184800</v>
      </c>
      <c r="O818" s="12">
        <f t="shared" si="63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  <c r="U818">
        <f t="shared" si="64"/>
        <v>2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 s="12">
        <f t="shared" si="62"/>
        <v>43589.208333333328</v>
      </c>
      <c r="N819">
        <v>1559365200</v>
      </c>
      <c r="O819" s="12">
        <f t="shared" si="63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  <c r="U819">
        <f t="shared" si="64"/>
        <v>28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 s="12">
        <f t="shared" si="62"/>
        <v>43486.25</v>
      </c>
      <c r="N820">
        <v>1549173600</v>
      </c>
      <c r="O820" s="12">
        <f t="shared" si="63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  <c r="U820">
        <f t="shared" si="64"/>
        <v>13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 s="12">
        <f t="shared" si="62"/>
        <v>41237.25</v>
      </c>
      <c r="N821">
        <v>1355032800</v>
      </c>
      <c r="O821" s="12">
        <f t="shared" si="63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  <c r="U821">
        <f t="shared" si="64"/>
        <v>15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 s="12">
        <f t="shared" si="62"/>
        <v>43310.208333333328</v>
      </c>
      <c r="N822">
        <v>1533963600</v>
      </c>
      <c r="O822" s="12">
        <f t="shared" si="63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  <c r="U822">
        <f t="shared" si="64"/>
        <v>13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 s="12">
        <f t="shared" si="62"/>
        <v>42794.25</v>
      </c>
      <c r="N823">
        <v>1489381200</v>
      </c>
      <c r="O823" s="12">
        <f t="shared" si="63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  <c r="U823">
        <f t="shared" si="64"/>
        <v>13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 s="12">
        <f t="shared" si="62"/>
        <v>41698.25</v>
      </c>
      <c r="N824">
        <v>1395032400</v>
      </c>
      <c r="O824" s="12">
        <f t="shared" si="63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  <c r="U824">
        <f t="shared" si="64"/>
        <v>17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 s="12">
        <f t="shared" si="62"/>
        <v>41892.208333333336</v>
      </c>
      <c r="N825">
        <v>1412485200</v>
      </c>
      <c r="O825" s="12">
        <f t="shared" si="63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  <c r="U825">
        <f t="shared" si="64"/>
        <v>25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 s="12">
        <f t="shared" si="62"/>
        <v>40348.208333333336</v>
      </c>
      <c r="N826">
        <v>1279688400</v>
      </c>
      <c r="O826" s="12">
        <f t="shared" si="63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  <c r="U826">
        <f t="shared" si="64"/>
        <v>32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 s="12">
        <f t="shared" si="62"/>
        <v>42941.208333333328</v>
      </c>
      <c r="N827">
        <v>1501995600</v>
      </c>
      <c r="O827" s="12">
        <f t="shared" si="63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  <c r="U827">
        <f t="shared" si="64"/>
        <v>12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 s="12">
        <f t="shared" si="62"/>
        <v>40525.25</v>
      </c>
      <c r="N828">
        <v>1294639200</v>
      </c>
      <c r="O828" s="12">
        <f t="shared" si="63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  <c r="U828">
        <f t="shared" si="64"/>
        <v>28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 s="12">
        <f t="shared" si="62"/>
        <v>40666.208333333336</v>
      </c>
      <c r="N829">
        <v>1305435600</v>
      </c>
      <c r="O829" s="12">
        <f t="shared" si="63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  <c r="U829">
        <f t="shared" si="64"/>
        <v>12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 s="12">
        <f t="shared" si="62"/>
        <v>43340.208333333328</v>
      </c>
      <c r="N830">
        <v>1537592400</v>
      </c>
      <c r="O830" s="12">
        <f t="shared" si="63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  <c r="U830">
        <f t="shared" si="64"/>
        <v>25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 s="12">
        <f t="shared" si="62"/>
        <v>42164.208333333328</v>
      </c>
      <c r="N831">
        <v>1435122000</v>
      </c>
      <c r="O831" s="12">
        <f t="shared" si="63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  <c r="U831">
        <f t="shared" si="64"/>
        <v>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 s="12">
        <f t="shared" si="62"/>
        <v>43103.25</v>
      </c>
      <c r="N832">
        <v>1520056800</v>
      </c>
      <c r="O832" s="12">
        <f t="shared" si="63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  <c r="U832">
        <f t="shared" si="64"/>
        <v>59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 s="12">
        <f t="shared" si="62"/>
        <v>40994.208333333336</v>
      </c>
      <c r="N833">
        <v>1335675600</v>
      </c>
      <c r="O833" s="12">
        <f t="shared" si="63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  <c r="U833">
        <f t="shared" si="64"/>
        <v>34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65">E834/D834</f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 s="12">
        <f t="shared" si="62"/>
        <v>42299.208333333328</v>
      </c>
      <c r="N834">
        <v>1448431200</v>
      </c>
      <c r="O834" s="12">
        <f t="shared" si="63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  <c r="U834">
        <f t="shared" si="64"/>
        <v>34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5"/>
        <v>1.5769117647058823</v>
      </c>
      <c r="G835" t="s">
        <v>20</v>
      </c>
      <c r="H835">
        <v>165</v>
      </c>
      <c r="I835" s="5">
        <f t="shared" ref="I835:I898" si="66">IFERROR(E835/H835,0)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67">(((L835/60)/60)/24)+DATE(1970,1,1)</f>
        <v>40588.25</v>
      </c>
      <c r="N835">
        <v>1298613600</v>
      </c>
      <c r="O835" s="12">
        <f t="shared" ref="O835:O898" si="68">(((N835/60)/60)/24)+DATE(1970,1,1)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  <c r="U835">
        <f t="shared" ref="U835:U898" si="69">ROUND(O835-M835,0)</f>
        <v>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 s="12">
        <f t="shared" si="67"/>
        <v>41448.208333333336</v>
      </c>
      <c r="N836">
        <v>1372482000</v>
      </c>
      <c r="O836" s="12">
        <f t="shared" si="68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  <c r="U836">
        <f t="shared" si="69"/>
        <v>6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 s="12">
        <f t="shared" si="67"/>
        <v>42063.25</v>
      </c>
      <c r="N837">
        <v>1425621600</v>
      </c>
      <c r="O837" s="12">
        <f t="shared" si="68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  <c r="U837">
        <f t="shared" si="69"/>
        <v>6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 s="12">
        <f t="shared" si="67"/>
        <v>40214.25</v>
      </c>
      <c r="N838">
        <v>1266300000</v>
      </c>
      <c r="O838" s="12">
        <f t="shared" si="68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  <c r="U838">
        <f t="shared" si="69"/>
        <v>11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 s="12">
        <f t="shared" si="67"/>
        <v>40629.208333333336</v>
      </c>
      <c r="N839">
        <v>1305867600</v>
      </c>
      <c r="O839" s="12">
        <f t="shared" si="68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  <c r="U839">
        <f t="shared" si="69"/>
        <v>54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 s="12">
        <f t="shared" si="67"/>
        <v>43370.208333333328</v>
      </c>
      <c r="N840">
        <v>1538802000</v>
      </c>
      <c r="O840" s="12">
        <f t="shared" si="68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  <c r="U840">
        <f t="shared" si="69"/>
        <v>9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 s="12">
        <f t="shared" si="67"/>
        <v>41715.208333333336</v>
      </c>
      <c r="N841">
        <v>1398920400</v>
      </c>
      <c r="O841" s="12">
        <f t="shared" si="68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  <c r="U841">
        <f t="shared" si="69"/>
        <v>45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 s="12">
        <f t="shared" si="67"/>
        <v>41836.208333333336</v>
      </c>
      <c r="N842">
        <v>1405659600</v>
      </c>
      <c r="O842" s="12">
        <f t="shared" si="68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  <c r="U842">
        <f t="shared" si="69"/>
        <v>2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 s="12">
        <f t="shared" si="67"/>
        <v>42419.25</v>
      </c>
      <c r="N843">
        <v>1457244000</v>
      </c>
      <c r="O843" s="12">
        <f t="shared" si="68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  <c r="U843">
        <f t="shared" si="69"/>
        <v>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 s="12">
        <f t="shared" si="67"/>
        <v>43266.208333333328</v>
      </c>
      <c r="N844">
        <v>1529298000</v>
      </c>
      <c r="O844" s="12">
        <f t="shared" si="68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  <c r="U844">
        <f t="shared" si="69"/>
        <v>3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 s="12">
        <f t="shared" si="67"/>
        <v>43338.208333333328</v>
      </c>
      <c r="N845">
        <v>1535778000</v>
      </c>
      <c r="O845" s="12">
        <f t="shared" si="68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  <c r="U845">
        <f t="shared" si="69"/>
        <v>6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 s="12">
        <f t="shared" si="67"/>
        <v>40930.25</v>
      </c>
      <c r="N846">
        <v>1327471200</v>
      </c>
      <c r="O846" s="12">
        <f t="shared" si="68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  <c r="U846">
        <f t="shared" si="69"/>
        <v>3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 s="12">
        <f t="shared" si="67"/>
        <v>43235.208333333328</v>
      </c>
      <c r="N847">
        <v>1529557200</v>
      </c>
      <c r="O847" s="12">
        <f t="shared" si="68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  <c r="U847">
        <f t="shared" si="69"/>
        <v>37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 s="12">
        <f t="shared" si="67"/>
        <v>43302.208333333328</v>
      </c>
      <c r="N848">
        <v>1535259600</v>
      </c>
      <c r="O848" s="12">
        <f t="shared" si="68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  <c r="U848">
        <f t="shared" si="69"/>
        <v>36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 s="12">
        <f t="shared" si="67"/>
        <v>43107.25</v>
      </c>
      <c r="N849">
        <v>1515564000</v>
      </c>
      <c r="O849" s="12">
        <f t="shared" si="68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  <c r="U849">
        <f t="shared" si="69"/>
        <v>3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 s="12">
        <f t="shared" si="67"/>
        <v>40341.208333333336</v>
      </c>
      <c r="N850">
        <v>1277096400</v>
      </c>
      <c r="O850" s="12">
        <f t="shared" si="68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  <c r="U850">
        <f t="shared" si="69"/>
        <v>9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 s="12">
        <f t="shared" si="67"/>
        <v>40948.25</v>
      </c>
      <c r="N851">
        <v>1329026400</v>
      </c>
      <c r="O851" s="12">
        <f t="shared" si="68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  <c r="U851">
        <f t="shared" si="69"/>
        <v>3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 s="12">
        <f t="shared" si="67"/>
        <v>40866.25</v>
      </c>
      <c r="N852">
        <v>1322978400</v>
      </c>
      <c r="O852" s="12">
        <f t="shared" si="68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  <c r="U852">
        <f t="shared" si="69"/>
        <v>15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 s="12">
        <f t="shared" si="67"/>
        <v>41031.208333333336</v>
      </c>
      <c r="N853">
        <v>1338786000</v>
      </c>
      <c r="O853" s="12">
        <f t="shared" si="68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  <c r="U853">
        <f t="shared" si="69"/>
        <v>33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 s="12">
        <f t="shared" si="67"/>
        <v>40740.208333333336</v>
      </c>
      <c r="N854">
        <v>1311656400</v>
      </c>
      <c r="O854" s="12">
        <f t="shared" si="68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  <c r="U854">
        <f t="shared" si="69"/>
        <v>10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 s="12">
        <f t="shared" si="67"/>
        <v>40714.208333333336</v>
      </c>
      <c r="N855">
        <v>1308978000</v>
      </c>
      <c r="O855" s="12">
        <f t="shared" si="68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  <c r="U855">
        <f t="shared" si="69"/>
        <v>5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 s="12">
        <f t="shared" si="67"/>
        <v>43787.25</v>
      </c>
      <c r="N856">
        <v>1576389600</v>
      </c>
      <c r="O856" s="12">
        <f t="shared" si="68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  <c r="U856">
        <f t="shared" si="69"/>
        <v>27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 s="12">
        <f t="shared" si="67"/>
        <v>40712.208333333336</v>
      </c>
      <c r="N857">
        <v>1311051600</v>
      </c>
      <c r="O857" s="12">
        <f t="shared" si="68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  <c r="U857">
        <f t="shared" si="69"/>
        <v>31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 s="12">
        <f t="shared" si="67"/>
        <v>41023.208333333336</v>
      </c>
      <c r="N858">
        <v>1336712400</v>
      </c>
      <c r="O858" s="12">
        <f t="shared" si="68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  <c r="U858">
        <f t="shared" si="69"/>
        <v>17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 s="12">
        <f t="shared" si="67"/>
        <v>40944.25</v>
      </c>
      <c r="N859">
        <v>1330408800</v>
      </c>
      <c r="O859" s="12">
        <f t="shared" si="68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  <c r="U859">
        <f t="shared" si="69"/>
        <v>23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 s="12">
        <f t="shared" si="67"/>
        <v>43211.208333333328</v>
      </c>
      <c r="N860">
        <v>1524891600</v>
      </c>
      <c r="O860" s="12">
        <f t="shared" si="68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  <c r="U860">
        <f t="shared" si="69"/>
        <v>7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 s="12">
        <f t="shared" si="67"/>
        <v>41334.25</v>
      </c>
      <c r="N861">
        <v>1363669200</v>
      </c>
      <c r="O861" s="12">
        <f t="shared" si="68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  <c r="U861">
        <f t="shared" si="69"/>
        <v>18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 s="12">
        <f t="shared" si="67"/>
        <v>43515.25</v>
      </c>
      <c r="N862">
        <v>1551420000</v>
      </c>
      <c r="O862" s="12">
        <f t="shared" si="68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  <c r="U862">
        <f t="shared" si="69"/>
        <v>10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 s="12">
        <f t="shared" si="67"/>
        <v>40258.208333333336</v>
      </c>
      <c r="N863">
        <v>1269838800</v>
      </c>
      <c r="O863" s="12">
        <f t="shared" si="68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  <c r="U863">
        <f t="shared" si="69"/>
        <v>8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 s="12">
        <f t="shared" si="67"/>
        <v>40756.208333333336</v>
      </c>
      <c r="N864">
        <v>1312520400</v>
      </c>
      <c r="O864" s="12">
        <f t="shared" si="68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  <c r="U864">
        <f t="shared" si="69"/>
        <v>4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 s="12">
        <f t="shared" si="67"/>
        <v>42172.208333333328</v>
      </c>
      <c r="N865">
        <v>1436504400</v>
      </c>
      <c r="O865" s="12">
        <f t="shared" si="68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  <c r="U865">
        <f t="shared" si="69"/>
        <v>23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 s="12">
        <f t="shared" si="67"/>
        <v>42601.208333333328</v>
      </c>
      <c r="N866">
        <v>1472014800</v>
      </c>
      <c r="O866" s="12">
        <f t="shared" si="68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  <c r="U866">
        <f t="shared" si="69"/>
        <v>5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 s="12">
        <f t="shared" si="67"/>
        <v>41897.208333333336</v>
      </c>
      <c r="N867">
        <v>1411534800</v>
      </c>
      <c r="O867" s="12">
        <f t="shared" si="68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  <c r="U867">
        <f t="shared" si="69"/>
        <v>9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 s="12">
        <f t="shared" si="67"/>
        <v>40671.208333333336</v>
      </c>
      <c r="N868">
        <v>1304917200</v>
      </c>
      <c r="O868" s="12">
        <f t="shared" si="68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  <c r="U868">
        <f t="shared" si="69"/>
        <v>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 s="12">
        <f t="shared" si="67"/>
        <v>43382.208333333328</v>
      </c>
      <c r="N869">
        <v>1539579600</v>
      </c>
      <c r="O869" s="12">
        <f t="shared" si="68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  <c r="U869">
        <f t="shared" si="69"/>
        <v>6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 s="12">
        <f t="shared" si="67"/>
        <v>41559.208333333336</v>
      </c>
      <c r="N870">
        <v>1382504400</v>
      </c>
      <c r="O870" s="12">
        <f t="shared" si="68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  <c r="U870">
        <f t="shared" si="69"/>
        <v>11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 s="12">
        <f t="shared" si="67"/>
        <v>40350.208333333336</v>
      </c>
      <c r="N871">
        <v>1278306000</v>
      </c>
      <c r="O871" s="12">
        <f t="shared" si="68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  <c r="U871">
        <f t="shared" si="69"/>
        <v>14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 s="12">
        <f t="shared" si="67"/>
        <v>42240.208333333328</v>
      </c>
      <c r="N872">
        <v>1442552400</v>
      </c>
      <c r="O872" s="12">
        <f t="shared" si="68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  <c r="U872">
        <f t="shared" si="69"/>
        <v>25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 s="12">
        <f t="shared" si="67"/>
        <v>43040.208333333328</v>
      </c>
      <c r="N873">
        <v>1511071200</v>
      </c>
      <c r="O873" s="12">
        <f t="shared" si="68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  <c r="U873">
        <f t="shared" si="69"/>
        <v>18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 s="12">
        <f t="shared" si="67"/>
        <v>43346.208333333328</v>
      </c>
      <c r="N874">
        <v>1536382800</v>
      </c>
      <c r="O874" s="12">
        <f t="shared" si="68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  <c r="U874">
        <f t="shared" si="69"/>
        <v>5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 s="12">
        <f t="shared" si="67"/>
        <v>41647.25</v>
      </c>
      <c r="N875">
        <v>1389592800</v>
      </c>
      <c r="O875" s="12">
        <f t="shared" si="68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  <c r="U875">
        <f t="shared" si="69"/>
        <v>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 s="12">
        <f t="shared" si="67"/>
        <v>40291.208333333336</v>
      </c>
      <c r="N876">
        <v>1275282000</v>
      </c>
      <c r="O876" s="12">
        <f t="shared" si="68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  <c r="U876">
        <f t="shared" si="69"/>
        <v>38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 s="12">
        <f t="shared" si="67"/>
        <v>40556.25</v>
      </c>
      <c r="N877">
        <v>1294984800</v>
      </c>
      <c r="O877" s="12">
        <f t="shared" si="68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  <c r="U877">
        <f t="shared" si="69"/>
        <v>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 s="12">
        <f t="shared" si="67"/>
        <v>43624.208333333328</v>
      </c>
      <c r="N878">
        <v>1562043600</v>
      </c>
      <c r="O878" s="12">
        <f t="shared" si="68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  <c r="U878">
        <f t="shared" si="69"/>
        <v>24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 s="12">
        <f t="shared" si="67"/>
        <v>42577.208333333328</v>
      </c>
      <c r="N879">
        <v>1469595600</v>
      </c>
      <c r="O879" s="12">
        <f t="shared" si="68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  <c r="U879">
        <f t="shared" si="69"/>
        <v>1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 s="12">
        <f t="shared" si="67"/>
        <v>43845.25</v>
      </c>
      <c r="N880">
        <v>1581141600</v>
      </c>
      <c r="O880" s="12">
        <f t="shared" si="68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  <c r="U880">
        <f t="shared" si="69"/>
        <v>24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 s="12">
        <f t="shared" si="67"/>
        <v>42788.25</v>
      </c>
      <c r="N881">
        <v>1488520800</v>
      </c>
      <c r="O881" s="12">
        <f t="shared" si="68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  <c r="U881">
        <f t="shared" si="69"/>
        <v>9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 s="12">
        <f t="shared" si="67"/>
        <v>43667.208333333328</v>
      </c>
      <c r="N882">
        <v>1563858000</v>
      </c>
      <c r="O882" s="12">
        <f t="shared" si="68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  <c r="U882">
        <f t="shared" si="69"/>
        <v>2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 s="12">
        <f t="shared" si="67"/>
        <v>42194.208333333328</v>
      </c>
      <c r="N883">
        <v>1438923600</v>
      </c>
      <c r="O883" s="12">
        <f t="shared" si="68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  <c r="U883">
        <f t="shared" si="69"/>
        <v>29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 s="12">
        <f t="shared" si="67"/>
        <v>42025.25</v>
      </c>
      <c r="N884">
        <v>1422165600</v>
      </c>
      <c r="O884" s="12">
        <f t="shared" si="68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  <c r="U884">
        <f t="shared" si="69"/>
        <v>4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 s="12">
        <f t="shared" si="67"/>
        <v>40323.208333333336</v>
      </c>
      <c r="N885">
        <v>1277874000</v>
      </c>
      <c r="O885" s="12">
        <f t="shared" si="68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  <c r="U885">
        <f t="shared" si="69"/>
        <v>36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 s="12">
        <f t="shared" si="67"/>
        <v>41763.208333333336</v>
      </c>
      <c r="N886">
        <v>1399352400</v>
      </c>
      <c r="O886" s="12">
        <f t="shared" si="68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  <c r="U886">
        <f t="shared" si="69"/>
        <v>2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 s="12">
        <f t="shared" si="67"/>
        <v>40335.208333333336</v>
      </c>
      <c r="N887">
        <v>1279083600</v>
      </c>
      <c r="O887" s="12">
        <f t="shared" si="68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  <c r="U887">
        <f t="shared" si="69"/>
        <v>38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 s="12">
        <f t="shared" si="67"/>
        <v>40416.208333333336</v>
      </c>
      <c r="N888">
        <v>1284354000</v>
      </c>
      <c r="O888" s="12">
        <f t="shared" si="68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  <c r="U888">
        <f t="shared" si="69"/>
        <v>18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 s="12">
        <f t="shared" si="67"/>
        <v>42202.208333333328</v>
      </c>
      <c r="N889">
        <v>1441170000</v>
      </c>
      <c r="O889" s="12">
        <f t="shared" si="68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  <c r="U889">
        <f t="shared" si="69"/>
        <v>47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 s="12">
        <f t="shared" si="67"/>
        <v>42836.208333333328</v>
      </c>
      <c r="N890">
        <v>1493528400</v>
      </c>
      <c r="O890" s="12">
        <f t="shared" si="68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  <c r="U890">
        <f t="shared" si="69"/>
        <v>19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 s="12">
        <f t="shared" si="67"/>
        <v>41710.208333333336</v>
      </c>
      <c r="N891">
        <v>1395205200</v>
      </c>
      <c r="O891" s="12">
        <f t="shared" si="68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  <c r="U891">
        <f t="shared" si="69"/>
        <v>7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 s="12">
        <f t="shared" si="67"/>
        <v>43640.208333333328</v>
      </c>
      <c r="N892">
        <v>1561438800</v>
      </c>
      <c r="O892" s="12">
        <f t="shared" si="68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  <c r="U892">
        <f t="shared" si="69"/>
        <v>1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 s="12">
        <f t="shared" si="67"/>
        <v>40880.25</v>
      </c>
      <c r="N893">
        <v>1326693600</v>
      </c>
      <c r="O893" s="12">
        <f t="shared" si="68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  <c r="U893">
        <f t="shared" si="69"/>
        <v>44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 s="12">
        <f t="shared" si="67"/>
        <v>40319.208333333336</v>
      </c>
      <c r="N894">
        <v>1277960400</v>
      </c>
      <c r="O894" s="12">
        <f t="shared" si="68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  <c r="U894">
        <f t="shared" si="69"/>
        <v>41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 s="12">
        <f t="shared" si="67"/>
        <v>42170.208333333328</v>
      </c>
      <c r="N895">
        <v>1434690000</v>
      </c>
      <c r="O895" s="12">
        <f t="shared" si="68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  <c r="U895">
        <f t="shared" si="69"/>
        <v>4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 s="12">
        <f t="shared" si="67"/>
        <v>41466.208333333336</v>
      </c>
      <c r="N896">
        <v>1376110800</v>
      </c>
      <c r="O896" s="12">
        <f t="shared" si="68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  <c r="U896">
        <f t="shared" si="69"/>
        <v>30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 s="12">
        <f t="shared" si="67"/>
        <v>43134.25</v>
      </c>
      <c r="N897">
        <v>1518415200</v>
      </c>
      <c r="O897" s="12">
        <f t="shared" si="68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  <c r="U897">
        <f t="shared" si="69"/>
        <v>9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70">E898/D898</f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 s="12">
        <f t="shared" si="67"/>
        <v>40738.208333333336</v>
      </c>
      <c r="N898">
        <v>1310878800</v>
      </c>
      <c r="O898" s="12">
        <f t="shared" si="68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  <c r="U898">
        <f t="shared" si="69"/>
        <v>3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70"/>
        <v>0.27693181818181817</v>
      </c>
      <c r="G899" t="s">
        <v>14</v>
      </c>
      <c r="H899">
        <v>27</v>
      </c>
      <c r="I899" s="5">
        <f t="shared" ref="I899:I962" si="71">IFERROR(E899/H899,0)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72">(((L899/60)/60)/24)+DATE(1970,1,1)</f>
        <v>43583.208333333328</v>
      </c>
      <c r="N899">
        <v>1556600400</v>
      </c>
      <c r="O899" s="12">
        <f t="shared" ref="O899:O962" si="73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  <c r="U899">
        <f t="shared" ref="U899:U962" si="74">ROUND(O899-M899,0)</f>
        <v>2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 s="12">
        <f t="shared" si="72"/>
        <v>43815.25</v>
      </c>
      <c r="N900">
        <v>1576994400</v>
      </c>
      <c r="O900" s="12">
        <f t="shared" si="73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  <c r="U900">
        <f t="shared" si="74"/>
        <v>6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 s="12">
        <f t="shared" si="72"/>
        <v>41554.208333333336</v>
      </c>
      <c r="N901">
        <v>1382677200</v>
      </c>
      <c r="O901" s="12">
        <f t="shared" si="73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  <c r="U901">
        <f t="shared" si="74"/>
        <v>18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 s="12">
        <f t="shared" si="72"/>
        <v>41901.208333333336</v>
      </c>
      <c r="N902">
        <v>1411189200</v>
      </c>
      <c r="O902" s="12">
        <f t="shared" si="73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  <c r="U902">
        <f t="shared" si="74"/>
        <v>1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 s="12">
        <f t="shared" si="72"/>
        <v>43298.208333333328</v>
      </c>
      <c r="N903">
        <v>1534654800</v>
      </c>
      <c r="O903" s="12">
        <f t="shared" si="73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  <c r="U903">
        <f t="shared" si="74"/>
        <v>33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 s="12">
        <f t="shared" si="72"/>
        <v>42399.25</v>
      </c>
      <c r="N904">
        <v>1457762400</v>
      </c>
      <c r="O904" s="12">
        <f t="shared" si="73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  <c r="U904">
        <f t="shared" si="74"/>
        <v>42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 s="12">
        <f t="shared" si="72"/>
        <v>41034.208333333336</v>
      </c>
      <c r="N905">
        <v>1337490000</v>
      </c>
      <c r="O905" s="12">
        <f t="shared" si="73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  <c r="U905">
        <f t="shared" si="74"/>
        <v>15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 s="12">
        <f t="shared" si="72"/>
        <v>41186.208333333336</v>
      </c>
      <c r="N906">
        <v>1349672400</v>
      </c>
      <c r="O906" s="12">
        <f t="shared" si="73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  <c r="U906">
        <f t="shared" si="74"/>
        <v>4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 s="12">
        <f t="shared" si="72"/>
        <v>41536.208333333336</v>
      </c>
      <c r="N907">
        <v>1379826000</v>
      </c>
      <c r="O907" s="12">
        <f t="shared" si="73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  <c r="U907">
        <f t="shared" si="74"/>
        <v>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 s="12">
        <f t="shared" si="72"/>
        <v>42868.208333333328</v>
      </c>
      <c r="N908">
        <v>1497762000</v>
      </c>
      <c r="O908" s="12">
        <f t="shared" si="73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  <c r="U908">
        <f t="shared" si="74"/>
        <v>36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 s="12">
        <f t="shared" si="72"/>
        <v>40660.208333333336</v>
      </c>
      <c r="N909">
        <v>1304485200</v>
      </c>
      <c r="O909" s="12">
        <f t="shared" si="73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  <c r="U909">
        <f t="shared" si="74"/>
        <v>7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 s="12">
        <f t="shared" si="72"/>
        <v>41031.208333333336</v>
      </c>
      <c r="N910">
        <v>1336885200</v>
      </c>
      <c r="O910" s="12">
        <f t="shared" si="73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  <c r="U910">
        <f t="shared" si="74"/>
        <v>11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 s="12">
        <f t="shared" si="72"/>
        <v>43255.208333333328</v>
      </c>
      <c r="N911">
        <v>1530421200</v>
      </c>
      <c r="O911" s="12">
        <f t="shared" si="73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  <c r="U911">
        <f t="shared" si="74"/>
        <v>27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 s="12">
        <f t="shared" si="72"/>
        <v>42026.25</v>
      </c>
      <c r="N912">
        <v>1421992800</v>
      </c>
      <c r="O912" s="12">
        <f t="shared" si="73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  <c r="U912">
        <f t="shared" si="74"/>
        <v>1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 s="12">
        <f t="shared" si="72"/>
        <v>43717.208333333328</v>
      </c>
      <c r="N913">
        <v>1568178000</v>
      </c>
      <c r="O913" s="12">
        <f t="shared" si="73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  <c r="U913">
        <f t="shared" si="74"/>
        <v>2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 s="12">
        <f t="shared" si="72"/>
        <v>41157.208333333336</v>
      </c>
      <c r="N914">
        <v>1347944400</v>
      </c>
      <c r="O914" s="12">
        <f t="shared" si="73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  <c r="U914">
        <f t="shared" si="74"/>
        <v>13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 s="12">
        <f t="shared" si="72"/>
        <v>43597.208333333328</v>
      </c>
      <c r="N915">
        <v>1558760400</v>
      </c>
      <c r="O915" s="12">
        <f t="shared" si="73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  <c r="U915">
        <f t="shared" si="74"/>
        <v>13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 s="12">
        <f t="shared" si="72"/>
        <v>41490.208333333336</v>
      </c>
      <c r="N916">
        <v>1376629200</v>
      </c>
      <c r="O916" s="12">
        <f t="shared" si="73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  <c r="U916">
        <f t="shared" si="74"/>
        <v>12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 s="12">
        <f t="shared" si="72"/>
        <v>42976.208333333328</v>
      </c>
      <c r="N917">
        <v>1504760400</v>
      </c>
      <c r="O917" s="12">
        <f t="shared" si="73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  <c r="U917">
        <f t="shared" si="74"/>
        <v>9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 s="12">
        <f t="shared" si="72"/>
        <v>41991.25</v>
      </c>
      <c r="N918">
        <v>1419660000</v>
      </c>
      <c r="O918" s="12">
        <f t="shared" si="73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  <c r="U918">
        <f t="shared" si="74"/>
        <v>9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 s="12">
        <f t="shared" si="72"/>
        <v>40722.208333333336</v>
      </c>
      <c r="N919">
        <v>1311310800</v>
      </c>
      <c r="O919" s="12">
        <f t="shared" si="73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  <c r="U919">
        <f t="shared" si="74"/>
        <v>24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 s="12">
        <f t="shared" si="72"/>
        <v>41117.208333333336</v>
      </c>
      <c r="N920">
        <v>1344315600</v>
      </c>
      <c r="O920" s="12">
        <f t="shared" si="73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  <c r="U920">
        <f t="shared" si="74"/>
        <v>11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 s="12">
        <f t="shared" si="72"/>
        <v>43022.208333333328</v>
      </c>
      <c r="N921">
        <v>1510725600</v>
      </c>
      <c r="O921" s="12">
        <f t="shared" si="73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  <c r="U921">
        <f t="shared" si="74"/>
        <v>32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 s="12">
        <f t="shared" si="72"/>
        <v>43503.25</v>
      </c>
      <c r="N922">
        <v>1551247200</v>
      </c>
      <c r="O922" s="12">
        <f t="shared" si="73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  <c r="U922">
        <f t="shared" si="74"/>
        <v>20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 s="12">
        <f t="shared" si="72"/>
        <v>40951.25</v>
      </c>
      <c r="N923">
        <v>1330236000</v>
      </c>
      <c r="O923" s="12">
        <f t="shared" si="73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  <c r="U923">
        <f t="shared" si="74"/>
        <v>14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 s="12">
        <f t="shared" si="72"/>
        <v>43443.25</v>
      </c>
      <c r="N924">
        <v>1545112800</v>
      </c>
      <c r="O924" s="12">
        <f t="shared" si="73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  <c r="U924">
        <f t="shared" si="74"/>
        <v>9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 s="12">
        <f t="shared" si="72"/>
        <v>40373.208333333336</v>
      </c>
      <c r="N925">
        <v>1279170000</v>
      </c>
      <c r="O925" s="12">
        <f t="shared" si="73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  <c r="U925">
        <f t="shared" si="74"/>
        <v>1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 s="12">
        <f t="shared" si="72"/>
        <v>43769.208333333328</v>
      </c>
      <c r="N926">
        <v>1573452000</v>
      </c>
      <c r="O926" s="12">
        <f t="shared" si="73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  <c r="U926">
        <f t="shared" si="74"/>
        <v>11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 s="12">
        <f t="shared" si="72"/>
        <v>43000.208333333328</v>
      </c>
      <c r="N927">
        <v>1507093200</v>
      </c>
      <c r="O927" s="12">
        <f t="shared" si="73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  <c r="U927">
        <f t="shared" si="74"/>
        <v>12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 s="12">
        <f t="shared" si="72"/>
        <v>42502.208333333328</v>
      </c>
      <c r="N928">
        <v>1463374800</v>
      </c>
      <c r="O928" s="12">
        <f t="shared" si="73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  <c r="U928">
        <f t="shared" si="74"/>
        <v>4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 s="12">
        <f t="shared" si="72"/>
        <v>41102.208333333336</v>
      </c>
      <c r="N929">
        <v>1344574800</v>
      </c>
      <c r="O929" s="12">
        <f t="shared" si="73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  <c r="U929">
        <f t="shared" si="74"/>
        <v>29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 s="12">
        <f t="shared" si="72"/>
        <v>41637.25</v>
      </c>
      <c r="N930">
        <v>1389074400</v>
      </c>
      <c r="O930" s="12">
        <f t="shared" si="73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  <c r="U930">
        <f t="shared" si="74"/>
        <v>9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 s="12">
        <f t="shared" si="72"/>
        <v>42858.208333333328</v>
      </c>
      <c r="N931">
        <v>1494997200</v>
      </c>
      <c r="O931" s="12">
        <f t="shared" si="73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  <c r="U931">
        <f t="shared" si="74"/>
        <v>14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 s="12">
        <f t="shared" si="72"/>
        <v>42060.25</v>
      </c>
      <c r="N932">
        <v>1425448800</v>
      </c>
      <c r="O932" s="12">
        <f t="shared" si="73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  <c r="U932">
        <f t="shared" si="74"/>
        <v>7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 s="12">
        <f t="shared" si="72"/>
        <v>41818.208333333336</v>
      </c>
      <c r="N933">
        <v>1404104400</v>
      </c>
      <c r="O933" s="12">
        <f t="shared" si="73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  <c r="U933">
        <f t="shared" si="74"/>
        <v>2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 s="12">
        <f t="shared" si="72"/>
        <v>41709.208333333336</v>
      </c>
      <c r="N934">
        <v>1394773200</v>
      </c>
      <c r="O934" s="12">
        <f t="shared" si="73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  <c r="U934">
        <f t="shared" si="74"/>
        <v>3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 s="12">
        <f t="shared" si="72"/>
        <v>41372.208333333336</v>
      </c>
      <c r="N935">
        <v>1366520400</v>
      </c>
      <c r="O935" s="12">
        <f t="shared" si="73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  <c r="U935">
        <f t="shared" si="74"/>
        <v>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 s="12">
        <f t="shared" si="72"/>
        <v>42422.25</v>
      </c>
      <c r="N936">
        <v>1456639200</v>
      </c>
      <c r="O936" s="12">
        <f t="shared" si="73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  <c r="U936">
        <f t="shared" si="74"/>
        <v>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 s="12">
        <f t="shared" si="72"/>
        <v>42209.208333333328</v>
      </c>
      <c r="N937">
        <v>1438318800</v>
      </c>
      <c r="O937" s="12">
        <f t="shared" si="73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  <c r="U937">
        <f t="shared" si="74"/>
        <v>7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 s="12">
        <f t="shared" si="72"/>
        <v>43668.208333333328</v>
      </c>
      <c r="N938">
        <v>1564030800</v>
      </c>
      <c r="O938" s="12">
        <f t="shared" si="73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  <c r="U938">
        <f t="shared" si="74"/>
        <v>3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 s="12">
        <f t="shared" si="72"/>
        <v>42334.25</v>
      </c>
      <c r="N939">
        <v>1449295200</v>
      </c>
      <c r="O939" s="12">
        <f t="shared" si="73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  <c r="U939">
        <f t="shared" si="74"/>
        <v>9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 s="12">
        <f t="shared" si="72"/>
        <v>43263.208333333328</v>
      </c>
      <c r="N940">
        <v>1531890000</v>
      </c>
      <c r="O940" s="12">
        <f t="shared" si="73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  <c r="U940">
        <f t="shared" si="74"/>
        <v>36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 s="12">
        <f t="shared" si="72"/>
        <v>40670.208333333336</v>
      </c>
      <c r="N941">
        <v>1306213200</v>
      </c>
      <c r="O941" s="12">
        <f t="shared" si="73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  <c r="U941">
        <f t="shared" si="74"/>
        <v>17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 s="12">
        <f t="shared" si="72"/>
        <v>41244.25</v>
      </c>
      <c r="N942">
        <v>1356242400</v>
      </c>
      <c r="O942" s="12">
        <f t="shared" si="73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  <c r="U942">
        <f t="shared" si="74"/>
        <v>22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 s="12">
        <f t="shared" si="72"/>
        <v>40552.25</v>
      </c>
      <c r="N943">
        <v>1297576800</v>
      </c>
      <c r="O943" s="12">
        <f t="shared" si="73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  <c r="U943">
        <f t="shared" si="74"/>
        <v>35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 s="12">
        <f t="shared" si="72"/>
        <v>40568.25</v>
      </c>
      <c r="N944">
        <v>1296194400</v>
      </c>
      <c r="O944" s="12">
        <f t="shared" si="73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  <c r="U944">
        <f t="shared" si="74"/>
        <v>3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 s="12">
        <f t="shared" si="72"/>
        <v>41906.208333333336</v>
      </c>
      <c r="N945">
        <v>1414558800</v>
      </c>
      <c r="O945" s="12">
        <f t="shared" si="73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  <c r="U945">
        <f t="shared" si="74"/>
        <v>35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 s="12">
        <f t="shared" si="72"/>
        <v>42776.25</v>
      </c>
      <c r="N946">
        <v>1488348000</v>
      </c>
      <c r="O946" s="12">
        <f t="shared" si="73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  <c r="U946">
        <f t="shared" si="74"/>
        <v>19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 s="12">
        <f t="shared" si="72"/>
        <v>41004.208333333336</v>
      </c>
      <c r="N947">
        <v>1334898000</v>
      </c>
      <c r="O947" s="12">
        <f t="shared" si="73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  <c r="U947">
        <f t="shared" si="74"/>
        <v>15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 s="12">
        <f t="shared" si="72"/>
        <v>40710.208333333336</v>
      </c>
      <c r="N948">
        <v>1308373200</v>
      </c>
      <c r="O948" s="12">
        <f t="shared" si="73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  <c r="U948">
        <f t="shared" si="74"/>
        <v>2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 s="12">
        <f t="shared" si="72"/>
        <v>41908.208333333336</v>
      </c>
      <c r="N949">
        <v>1412312400</v>
      </c>
      <c r="O949" s="12">
        <f t="shared" si="73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  <c r="U949">
        <f t="shared" si="74"/>
        <v>7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 s="12">
        <f t="shared" si="72"/>
        <v>41985.25</v>
      </c>
      <c r="N950">
        <v>1419228000</v>
      </c>
      <c r="O950" s="12">
        <f t="shared" si="73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  <c r="U950">
        <f t="shared" si="74"/>
        <v>10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 s="12">
        <f t="shared" si="72"/>
        <v>42112.208333333328</v>
      </c>
      <c r="N951">
        <v>1430974800</v>
      </c>
      <c r="O951" s="12">
        <f t="shared" si="73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  <c r="U951">
        <f t="shared" si="74"/>
        <v>19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 s="12">
        <f t="shared" si="72"/>
        <v>43571.208333333328</v>
      </c>
      <c r="N952">
        <v>1555822800</v>
      </c>
      <c r="O952" s="12">
        <f t="shared" si="73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  <c r="U952">
        <f t="shared" si="74"/>
        <v>5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 s="12">
        <f t="shared" si="72"/>
        <v>42730.25</v>
      </c>
      <c r="N953">
        <v>1482818400</v>
      </c>
      <c r="O953" s="12">
        <f t="shared" si="73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  <c r="U953">
        <f t="shared" si="74"/>
        <v>1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 s="12">
        <f t="shared" si="72"/>
        <v>42591.208333333328</v>
      </c>
      <c r="N954">
        <v>1471928400</v>
      </c>
      <c r="O954" s="12">
        <f t="shared" si="73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  <c r="U954">
        <f t="shared" si="74"/>
        <v>14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 s="12">
        <f t="shared" si="72"/>
        <v>42358.25</v>
      </c>
      <c r="N955">
        <v>1453701600</v>
      </c>
      <c r="O955" s="12">
        <f t="shared" si="73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  <c r="U955">
        <f t="shared" si="74"/>
        <v>36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 s="12">
        <f t="shared" si="72"/>
        <v>41174.208333333336</v>
      </c>
      <c r="N956">
        <v>1350363600</v>
      </c>
      <c r="O956" s="12">
        <f t="shared" si="73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  <c r="U956">
        <f t="shared" si="74"/>
        <v>24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 s="12">
        <f t="shared" si="72"/>
        <v>41238.25</v>
      </c>
      <c r="N957">
        <v>1353996000</v>
      </c>
      <c r="O957" s="12">
        <f t="shared" si="73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  <c r="U957">
        <f t="shared" si="74"/>
        <v>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 s="12">
        <f t="shared" si="72"/>
        <v>42360.25</v>
      </c>
      <c r="N958">
        <v>1451109600</v>
      </c>
      <c r="O958" s="12">
        <f t="shared" si="73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  <c r="U958">
        <f t="shared" si="74"/>
        <v>4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 s="12">
        <f t="shared" si="72"/>
        <v>40955.25</v>
      </c>
      <c r="N959">
        <v>1329631200</v>
      </c>
      <c r="O959" s="12">
        <f t="shared" si="73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  <c r="U959">
        <f t="shared" si="74"/>
        <v>3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 s="12">
        <f t="shared" si="72"/>
        <v>40350.208333333336</v>
      </c>
      <c r="N960">
        <v>1278997200</v>
      </c>
      <c r="O960" s="12">
        <f t="shared" si="73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  <c r="U960">
        <f t="shared" si="74"/>
        <v>22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 s="12">
        <f t="shared" si="72"/>
        <v>40357.208333333336</v>
      </c>
      <c r="N961">
        <v>1280120400</v>
      </c>
      <c r="O961" s="12">
        <f t="shared" si="73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  <c r="U961">
        <f t="shared" si="74"/>
        <v>28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75">E962/D962</f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 s="12">
        <f t="shared" si="72"/>
        <v>42408.25</v>
      </c>
      <c r="N962">
        <v>1458104400</v>
      </c>
      <c r="O962" s="12">
        <f t="shared" si="73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  <c r="U962">
        <f t="shared" si="74"/>
        <v>37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5"/>
        <v>1.1929824561403508</v>
      </c>
      <c r="G963" t="s">
        <v>20</v>
      </c>
      <c r="H963">
        <v>155</v>
      </c>
      <c r="I963" s="5">
        <f t="shared" ref="I963:I1001" si="76">IFERROR(E963/H963,0)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77">(((L963/60)/60)/24)+DATE(1970,1,1)</f>
        <v>40591.25</v>
      </c>
      <c r="N963">
        <v>1298268000</v>
      </c>
      <c r="O963" s="12">
        <f t="shared" ref="O963:O1001" si="78">(((N963/60)/60)/24)+DATE(1970,1,1)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  <c r="U963">
        <f t="shared" ref="U963:U1001" si="79">ROUND(O963-M963,0)</f>
        <v>4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 s="12">
        <f t="shared" si="77"/>
        <v>41592.25</v>
      </c>
      <c r="N964">
        <v>1386223200</v>
      </c>
      <c r="O964" s="12">
        <f t="shared" si="78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  <c r="U964">
        <f t="shared" si="79"/>
        <v>21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 s="12">
        <f t="shared" si="77"/>
        <v>40607.25</v>
      </c>
      <c r="N965">
        <v>1299823200</v>
      </c>
      <c r="O965" s="12">
        <f t="shared" si="78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  <c r="U965">
        <f t="shared" si="79"/>
        <v>6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 s="12">
        <f t="shared" si="77"/>
        <v>42135.208333333328</v>
      </c>
      <c r="N966">
        <v>1431752400</v>
      </c>
      <c r="O966" s="12">
        <f t="shared" si="78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  <c r="U966">
        <f t="shared" si="79"/>
        <v>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 s="12">
        <f t="shared" si="77"/>
        <v>40203.25</v>
      </c>
      <c r="N967">
        <v>1267855200</v>
      </c>
      <c r="O967" s="12">
        <f t="shared" si="78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  <c r="U967">
        <f t="shared" si="79"/>
        <v>40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 s="12">
        <f t="shared" si="77"/>
        <v>42901.208333333328</v>
      </c>
      <c r="N968">
        <v>1497675600</v>
      </c>
      <c r="O968" s="12">
        <f t="shared" si="78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  <c r="U968">
        <f t="shared" si="79"/>
        <v>2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 s="12">
        <f t="shared" si="77"/>
        <v>41005.208333333336</v>
      </c>
      <c r="N969">
        <v>1336885200</v>
      </c>
      <c r="O969" s="12">
        <f t="shared" si="78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  <c r="U969">
        <f t="shared" si="79"/>
        <v>37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 s="12">
        <f t="shared" si="77"/>
        <v>40544.25</v>
      </c>
      <c r="N970">
        <v>1295157600</v>
      </c>
      <c r="O970" s="12">
        <f t="shared" si="78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  <c r="U970">
        <f t="shared" si="79"/>
        <v>15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 s="12">
        <f t="shared" si="77"/>
        <v>43821.25</v>
      </c>
      <c r="N971">
        <v>1577599200</v>
      </c>
      <c r="O971" s="12">
        <f t="shared" si="78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  <c r="U971">
        <f t="shared" si="79"/>
        <v>7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 s="12">
        <f t="shared" si="77"/>
        <v>40672.208333333336</v>
      </c>
      <c r="N972">
        <v>1305003600</v>
      </c>
      <c r="O972" s="12">
        <f t="shared" si="78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  <c r="U972">
        <f t="shared" si="79"/>
        <v>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 s="12">
        <f t="shared" si="77"/>
        <v>41555.208333333336</v>
      </c>
      <c r="N973">
        <v>1381726800</v>
      </c>
      <c r="O973" s="12">
        <f t="shared" si="78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  <c r="U973">
        <f t="shared" si="79"/>
        <v>6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 s="12">
        <f t="shared" si="77"/>
        <v>41792.208333333336</v>
      </c>
      <c r="N974">
        <v>1402462800</v>
      </c>
      <c r="O974" s="12">
        <f t="shared" si="78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  <c r="U974">
        <f t="shared" si="79"/>
        <v>9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 s="12">
        <f t="shared" si="77"/>
        <v>40522.25</v>
      </c>
      <c r="N975">
        <v>1292133600</v>
      </c>
      <c r="O975" s="12">
        <f t="shared" si="78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  <c r="U975">
        <f t="shared" si="79"/>
        <v>2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 s="12">
        <f t="shared" si="77"/>
        <v>41412.208333333336</v>
      </c>
      <c r="N976">
        <v>1368939600</v>
      </c>
      <c r="O976" s="12">
        <f t="shared" si="78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  <c r="U976">
        <f t="shared" si="79"/>
        <v>1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 s="12">
        <f t="shared" si="77"/>
        <v>42337.25</v>
      </c>
      <c r="N977">
        <v>1452146400</v>
      </c>
      <c r="O977" s="12">
        <f t="shared" si="78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  <c r="U977">
        <f t="shared" si="79"/>
        <v>39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 s="12">
        <f t="shared" si="77"/>
        <v>40571.25</v>
      </c>
      <c r="N978">
        <v>1296712800</v>
      </c>
      <c r="O978" s="12">
        <f t="shared" si="78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  <c r="U978">
        <f t="shared" si="79"/>
        <v>6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 s="12">
        <f t="shared" si="77"/>
        <v>43138.25</v>
      </c>
      <c r="N979">
        <v>1520748000</v>
      </c>
      <c r="O979" s="12">
        <f t="shared" si="78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  <c r="U979">
        <f t="shared" si="79"/>
        <v>32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 s="12">
        <f t="shared" si="77"/>
        <v>42686.25</v>
      </c>
      <c r="N980">
        <v>1480831200</v>
      </c>
      <c r="O980" s="12">
        <f t="shared" si="78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  <c r="U980">
        <f t="shared" si="79"/>
        <v>22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 s="12">
        <f t="shared" si="77"/>
        <v>42078.208333333328</v>
      </c>
      <c r="N981">
        <v>1426914000</v>
      </c>
      <c r="O981" s="12">
        <f t="shared" si="78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  <c r="U981">
        <f t="shared" si="79"/>
        <v>6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 s="12">
        <f t="shared" si="77"/>
        <v>42307.208333333328</v>
      </c>
      <c r="N982">
        <v>1446616800</v>
      </c>
      <c r="O982" s="12">
        <f t="shared" si="78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  <c r="U982">
        <f t="shared" si="79"/>
        <v>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 s="12">
        <f t="shared" si="77"/>
        <v>43094.25</v>
      </c>
      <c r="N983">
        <v>1517032800</v>
      </c>
      <c r="O983" s="12">
        <f t="shared" si="78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  <c r="U983">
        <f t="shared" si="79"/>
        <v>33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 s="12">
        <f t="shared" si="77"/>
        <v>40743.208333333336</v>
      </c>
      <c r="N984">
        <v>1311224400</v>
      </c>
      <c r="O984" s="12">
        <f t="shared" si="78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  <c r="U984">
        <f t="shared" si="79"/>
        <v>2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 s="12">
        <f t="shared" si="77"/>
        <v>43681.208333333328</v>
      </c>
      <c r="N985">
        <v>1566190800</v>
      </c>
      <c r="O985" s="12">
        <f t="shared" si="78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  <c r="U985">
        <f t="shared" si="79"/>
        <v>15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 s="12">
        <f t="shared" si="77"/>
        <v>43716.208333333328</v>
      </c>
      <c r="N986">
        <v>1570165200</v>
      </c>
      <c r="O986" s="12">
        <f t="shared" si="78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  <c r="U986">
        <f t="shared" si="79"/>
        <v>26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 s="12">
        <f t="shared" si="77"/>
        <v>41614.25</v>
      </c>
      <c r="N987">
        <v>1388556000</v>
      </c>
      <c r="O987" s="12">
        <f t="shared" si="78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  <c r="U987">
        <f t="shared" si="79"/>
        <v>26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 s="12">
        <f t="shared" si="77"/>
        <v>40638.208333333336</v>
      </c>
      <c r="N988">
        <v>1303189200</v>
      </c>
      <c r="O988" s="12">
        <f t="shared" si="78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  <c r="U988">
        <f t="shared" si="79"/>
        <v>14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 s="12">
        <f t="shared" si="77"/>
        <v>42852.208333333328</v>
      </c>
      <c r="N989">
        <v>1494478800</v>
      </c>
      <c r="O989" s="12">
        <f t="shared" si="78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  <c r="U989">
        <f t="shared" si="79"/>
        <v>14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 s="12">
        <f t="shared" si="77"/>
        <v>42686.25</v>
      </c>
      <c r="N990">
        <v>1480744800</v>
      </c>
      <c r="O990" s="12">
        <f t="shared" si="78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  <c r="U990">
        <f t="shared" si="79"/>
        <v>21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 s="12">
        <f t="shared" si="77"/>
        <v>43571.208333333328</v>
      </c>
      <c r="N991">
        <v>1555822800</v>
      </c>
      <c r="O991" s="12">
        <f t="shared" si="78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  <c r="U991">
        <f t="shared" si="79"/>
        <v>5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 s="12">
        <f t="shared" si="77"/>
        <v>42432.25</v>
      </c>
      <c r="N992">
        <v>1458882000</v>
      </c>
      <c r="O992" s="12">
        <f t="shared" si="78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  <c r="U992">
        <f t="shared" si="79"/>
        <v>22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 s="12">
        <f t="shared" si="77"/>
        <v>41907.208333333336</v>
      </c>
      <c r="N993">
        <v>1411966800</v>
      </c>
      <c r="O993" s="12">
        <f t="shared" si="78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  <c r="U993">
        <f t="shared" si="79"/>
        <v>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 s="12">
        <f t="shared" si="77"/>
        <v>43227.208333333328</v>
      </c>
      <c r="N994">
        <v>1526878800</v>
      </c>
      <c r="O994" s="12">
        <f t="shared" si="78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  <c r="U994">
        <f t="shared" si="79"/>
        <v>14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 s="12">
        <f t="shared" si="77"/>
        <v>42362.25</v>
      </c>
      <c r="N995">
        <v>1452405600</v>
      </c>
      <c r="O995" s="12">
        <f t="shared" si="78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  <c r="U995">
        <f t="shared" si="79"/>
        <v>17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 s="12">
        <f t="shared" si="77"/>
        <v>41929.208333333336</v>
      </c>
      <c r="N996">
        <v>1414040400</v>
      </c>
      <c r="O996" s="12">
        <f t="shared" si="78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  <c r="U996">
        <f t="shared" si="79"/>
        <v>6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 s="12">
        <f t="shared" si="77"/>
        <v>43408.208333333328</v>
      </c>
      <c r="N997">
        <v>1543816800</v>
      </c>
      <c r="O997" s="12">
        <f t="shared" si="78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  <c r="U997">
        <f t="shared" si="79"/>
        <v>29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 s="12">
        <f t="shared" si="77"/>
        <v>41276.25</v>
      </c>
      <c r="N998">
        <v>1359698400</v>
      </c>
      <c r="O998" s="12">
        <f t="shared" si="78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  <c r="U998">
        <f t="shared" si="79"/>
        <v>30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 s="12">
        <f t="shared" si="77"/>
        <v>41659.25</v>
      </c>
      <c r="N999">
        <v>1390629600</v>
      </c>
      <c r="O999" s="12">
        <f t="shared" si="78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  <c r="U999">
        <f t="shared" si="79"/>
        <v>5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 s="12">
        <f t="shared" si="77"/>
        <v>40220.25</v>
      </c>
      <c r="N1000">
        <v>1267077600</v>
      </c>
      <c r="O1000" s="12">
        <f t="shared" si="78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  <c r="U1000">
        <f t="shared" si="79"/>
        <v>14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 s="12">
        <f t="shared" si="77"/>
        <v>42550.208333333328</v>
      </c>
      <c r="N1001">
        <v>1467781200</v>
      </c>
      <c r="O1001" s="12">
        <f t="shared" si="78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  <c r="U1001">
        <f t="shared" si="79"/>
        <v>7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F1:G1048576">
    <cfRule type="containsText" dxfId="21" priority="2" stopIfTrue="1" operator="containsText" text="canceled">
      <formula>NOT(ISERROR(SEARCH("canceled",F1)))</formula>
    </cfRule>
    <cfRule type="containsText" dxfId="20" priority="3" operator="containsText" text="successful">
      <formula>NOT(ISERROR(SEARCH("successful",F1)))</formula>
    </cfRule>
    <cfRule type="containsText" dxfId="19" priority="4" operator="containsText" text="live">
      <formula>NOT(ISERROR(SEARCH("live",F1)))</formula>
    </cfRule>
    <cfRule type="containsText" dxfId="18" priority="5" operator="containsText" text="failed">
      <formula>NOT(ISERROR(SEARCH("failed",F1)))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E514-3EF7-1B40-A896-0449236816D5}">
  <dimension ref="B1:X58"/>
  <sheetViews>
    <sheetView workbookViewId="0">
      <selection activeCell="T28" sqref="T28"/>
    </sheetView>
  </sheetViews>
  <sheetFormatPr baseColWidth="10" defaultRowHeight="16" x14ac:dyDescent="0.2"/>
  <cols>
    <col min="2" max="2" width="16.6640625" bestFit="1" customWidth="1"/>
    <col min="3" max="3" width="15.5" bestFit="1" customWidth="1"/>
    <col min="4" max="4" width="5.83203125" bestFit="1" customWidth="1"/>
    <col min="5" max="5" width="8.33203125" bestFit="1" customWidth="1"/>
    <col min="6" max="6" width="4.1640625" bestFit="1" customWidth="1"/>
    <col min="19" max="19" width="15.6640625" bestFit="1" customWidth="1"/>
    <col min="20" max="20" width="15.5" bestFit="1" customWidth="1"/>
    <col min="21" max="21" width="5.83203125" bestFit="1" customWidth="1"/>
    <col min="22" max="22" width="8.33203125" bestFit="1" customWidth="1"/>
    <col min="23" max="23" width="4.1640625" bestFit="1" customWidth="1"/>
  </cols>
  <sheetData>
    <row r="1" spans="2:24" x14ac:dyDescent="0.2">
      <c r="B1" s="9" t="s">
        <v>2071</v>
      </c>
    </row>
    <row r="2" spans="2:24" x14ac:dyDescent="0.2">
      <c r="B2" s="6" t="s">
        <v>6</v>
      </c>
      <c r="C2" t="s">
        <v>2069</v>
      </c>
      <c r="S2" s="6" t="s">
        <v>6</v>
      </c>
      <c r="T2" t="s">
        <v>2069</v>
      </c>
    </row>
    <row r="4" spans="2:24" x14ac:dyDescent="0.2">
      <c r="B4" s="6" t="s">
        <v>2067</v>
      </c>
      <c r="C4" s="6" t="s">
        <v>2068</v>
      </c>
      <c r="S4" s="6" t="s">
        <v>2067</v>
      </c>
      <c r="T4" s="6" t="s">
        <v>2068</v>
      </c>
    </row>
    <row r="5" spans="2:24" x14ac:dyDescent="0.2">
      <c r="B5" s="6" t="s">
        <v>2065</v>
      </c>
      <c r="C5" t="s">
        <v>20</v>
      </c>
      <c r="D5" t="s">
        <v>14</v>
      </c>
      <c r="E5" t="s">
        <v>74</v>
      </c>
      <c r="F5" t="s">
        <v>47</v>
      </c>
      <c r="G5" t="s">
        <v>2066</v>
      </c>
      <c r="S5" s="6" t="s">
        <v>2065</v>
      </c>
      <c r="T5" t="s">
        <v>20</v>
      </c>
      <c r="U5" t="s">
        <v>14</v>
      </c>
      <c r="V5" t="s">
        <v>74</v>
      </c>
      <c r="W5" t="s">
        <v>47</v>
      </c>
      <c r="X5" t="s">
        <v>2066</v>
      </c>
    </row>
    <row r="6" spans="2:24" x14ac:dyDescent="0.2">
      <c r="B6" s="7" t="s">
        <v>2038</v>
      </c>
      <c r="C6" s="19">
        <v>102</v>
      </c>
      <c r="D6" s="19">
        <v>60</v>
      </c>
      <c r="E6" s="19">
        <v>11</v>
      </c>
      <c r="F6" s="19">
        <v>5</v>
      </c>
      <c r="G6" s="19">
        <v>178</v>
      </c>
      <c r="S6" s="7" t="s">
        <v>2038</v>
      </c>
      <c r="T6" s="18">
        <v>0.5730337078651685</v>
      </c>
      <c r="U6" s="18">
        <v>0.33707865168539325</v>
      </c>
      <c r="V6" s="18">
        <v>6.1797752808988762E-2</v>
      </c>
      <c r="W6" s="18">
        <v>2.8089887640449437E-2</v>
      </c>
      <c r="X6" s="18">
        <v>1</v>
      </c>
    </row>
    <row r="7" spans="2:24" x14ac:dyDescent="0.2">
      <c r="B7" s="7" t="s">
        <v>2030</v>
      </c>
      <c r="C7" s="19">
        <v>22</v>
      </c>
      <c r="D7" s="19">
        <v>20</v>
      </c>
      <c r="E7" s="19">
        <v>4</v>
      </c>
      <c r="F7" s="19"/>
      <c r="G7" s="19">
        <v>46</v>
      </c>
      <c r="S7" s="7" t="s">
        <v>2030</v>
      </c>
      <c r="T7" s="18">
        <v>0.47826086956521741</v>
      </c>
      <c r="U7" s="18">
        <v>0.43478260869565216</v>
      </c>
      <c r="V7" s="18">
        <v>8.6956521739130432E-2</v>
      </c>
      <c r="W7" s="18">
        <v>0</v>
      </c>
      <c r="X7" s="18">
        <v>1</v>
      </c>
    </row>
    <row r="8" spans="2:24" x14ac:dyDescent="0.2">
      <c r="B8" s="7" t="s">
        <v>2047</v>
      </c>
      <c r="C8" s="19">
        <v>21</v>
      </c>
      <c r="D8" s="19">
        <v>23</v>
      </c>
      <c r="E8" s="19">
        <v>1</v>
      </c>
      <c r="F8" s="19">
        <v>3</v>
      </c>
      <c r="G8" s="19">
        <v>48</v>
      </c>
      <c r="S8" s="7" t="s">
        <v>2047</v>
      </c>
      <c r="T8" s="18">
        <v>0.4375</v>
      </c>
      <c r="U8" s="18">
        <v>0.47916666666666669</v>
      </c>
      <c r="V8" s="18">
        <v>2.0833333333333332E-2</v>
      </c>
      <c r="W8" s="18">
        <v>6.25E-2</v>
      </c>
      <c r="X8" s="18">
        <v>1</v>
      </c>
    </row>
    <row r="9" spans="2:24" x14ac:dyDescent="0.2">
      <c r="B9" s="7" t="s">
        <v>2061</v>
      </c>
      <c r="C9" s="19">
        <v>4</v>
      </c>
      <c r="D9" s="19"/>
      <c r="E9" s="19"/>
      <c r="F9" s="19"/>
      <c r="G9" s="19">
        <v>4</v>
      </c>
      <c r="S9" s="7" t="s">
        <v>2061</v>
      </c>
      <c r="T9" s="18">
        <v>1</v>
      </c>
      <c r="U9" s="18">
        <v>0</v>
      </c>
      <c r="V9" s="18">
        <v>0</v>
      </c>
      <c r="W9" s="18">
        <v>0</v>
      </c>
      <c r="X9" s="18">
        <v>1</v>
      </c>
    </row>
    <row r="10" spans="2:24" x14ac:dyDescent="0.2">
      <c r="B10" s="7" t="s">
        <v>2032</v>
      </c>
      <c r="C10" s="19">
        <v>99</v>
      </c>
      <c r="D10" s="19">
        <v>66</v>
      </c>
      <c r="E10" s="19">
        <v>10</v>
      </c>
      <c r="F10" s="19"/>
      <c r="G10" s="19">
        <v>175</v>
      </c>
      <c r="S10" s="7" t="s">
        <v>2032</v>
      </c>
      <c r="T10" s="18">
        <v>0.56571428571428573</v>
      </c>
      <c r="U10" s="18">
        <v>0.37714285714285717</v>
      </c>
      <c r="V10" s="18">
        <v>5.7142857142857141E-2</v>
      </c>
      <c r="W10" s="18">
        <v>0</v>
      </c>
      <c r="X10" s="18">
        <v>1</v>
      </c>
    </row>
    <row r="11" spans="2:24" x14ac:dyDescent="0.2">
      <c r="B11" s="7" t="s">
        <v>2051</v>
      </c>
      <c r="C11" s="19">
        <v>26</v>
      </c>
      <c r="D11" s="19">
        <v>11</v>
      </c>
      <c r="E11" s="19">
        <v>4</v>
      </c>
      <c r="F11" s="19">
        <v>1</v>
      </c>
      <c r="G11" s="19">
        <v>42</v>
      </c>
      <c r="S11" s="7" t="s">
        <v>2051</v>
      </c>
      <c r="T11" s="18">
        <v>0.61904761904761907</v>
      </c>
      <c r="U11" s="18">
        <v>0.26190476190476192</v>
      </c>
      <c r="V11" s="18">
        <v>9.5238095238095233E-2</v>
      </c>
      <c r="W11" s="18">
        <v>2.3809523809523808E-2</v>
      </c>
      <c r="X11" s="18">
        <v>1</v>
      </c>
    </row>
    <row r="12" spans="2:24" x14ac:dyDescent="0.2">
      <c r="B12" s="7" t="s">
        <v>2044</v>
      </c>
      <c r="C12" s="19">
        <v>40</v>
      </c>
      <c r="D12" s="19">
        <v>24</v>
      </c>
      <c r="E12" s="19">
        <v>2</v>
      </c>
      <c r="F12" s="19">
        <v>1</v>
      </c>
      <c r="G12" s="19">
        <v>67</v>
      </c>
      <c r="S12" s="7" t="s">
        <v>2044</v>
      </c>
      <c r="T12" s="18">
        <v>0.59701492537313428</v>
      </c>
      <c r="U12" s="18">
        <v>0.35820895522388058</v>
      </c>
      <c r="V12" s="18">
        <v>2.9850746268656716E-2</v>
      </c>
      <c r="W12" s="18">
        <v>1.4925373134328358E-2</v>
      </c>
      <c r="X12" s="18">
        <v>1</v>
      </c>
    </row>
    <row r="13" spans="2:24" x14ac:dyDescent="0.2">
      <c r="B13" s="7" t="s">
        <v>2034</v>
      </c>
      <c r="C13" s="19">
        <v>64</v>
      </c>
      <c r="D13" s="19">
        <v>28</v>
      </c>
      <c r="E13" s="19">
        <v>2</v>
      </c>
      <c r="F13" s="19">
        <v>2</v>
      </c>
      <c r="G13" s="19">
        <v>96</v>
      </c>
      <c r="S13" s="7" t="s">
        <v>2034</v>
      </c>
      <c r="T13" s="18">
        <v>0.66666666666666663</v>
      </c>
      <c r="U13" s="18">
        <v>0.29166666666666669</v>
      </c>
      <c r="V13" s="18">
        <v>2.0833333333333332E-2</v>
      </c>
      <c r="W13" s="18">
        <v>2.0833333333333332E-2</v>
      </c>
      <c r="X13" s="18">
        <v>1</v>
      </c>
    </row>
    <row r="14" spans="2:24" x14ac:dyDescent="0.2">
      <c r="B14" s="7" t="s">
        <v>2036</v>
      </c>
      <c r="C14" s="19">
        <v>187</v>
      </c>
      <c r="D14" s="19">
        <v>132</v>
      </c>
      <c r="E14" s="19">
        <v>23</v>
      </c>
      <c r="F14" s="19">
        <v>2</v>
      </c>
      <c r="G14" s="19">
        <v>344</v>
      </c>
      <c r="S14" s="7" t="s">
        <v>2036</v>
      </c>
      <c r="T14" s="18">
        <v>0.54360465116279066</v>
      </c>
      <c r="U14" s="18">
        <v>0.38372093023255816</v>
      </c>
      <c r="V14" s="18">
        <v>6.6860465116279064E-2</v>
      </c>
      <c r="W14" s="18">
        <v>5.8139534883720929E-3</v>
      </c>
      <c r="X14" s="18">
        <v>1</v>
      </c>
    </row>
    <row r="15" spans="2:24" x14ac:dyDescent="0.2">
      <c r="B15" s="7" t="s">
        <v>2066</v>
      </c>
      <c r="C15" s="19">
        <v>565</v>
      </c>
      <c r="D15" s="19">
        <v>364</v>
      </c>
      <c r="E15" s="19">
        <v>57</v>
      </c>
      <c r="F15" s="19">
        <v>14</v>
      </c>
      <c r="G15" s="19">
        <v>1000</v>
      </c>
      <c r="S15" s="7" t="s">
        <v>2066</v>
      </c>
      <c r="T15" s="18">
        <v>0.56499999999999995</v>
      </c>
      <c r="U15" s="18">
        <v>0.36399999999999999</v>
      </c>
      <c r="V15" s="18">
        <v>5.7000000000000002E-2</v>
      </c>
      <c r="W15" s="18">
        <v>1.4E-2</v>
      </c>
      <c r="X15" s="18">
        <v>1</v>
      </c>
    </row>
    <row r="27" spans="2:3" x14ac:dyDescent="0.2">
      <c r="B27" s="9" t="s">
        <v>2072</v>
      </c>
    </row>
    <row r="29" spans="2:3" x14ac:dyDescent="0.2">
      <c r="B29" s="6" t="s">
        <v>6</v>
      </c>
      <c r="C29" t="s">
        <v>2069</v>
      </c>
    </row>
    <row r="30" spans="2:3" x14ac:dyDescent="0.2">
      <c r="B30" s="6" t="s">
        <v>2070</v>
      </c>
      <c r="C30" t="s">
        <v>2069</v>
      </c>
    </row>
    <row r="32" spans="2:3" x14ac:dyDescent="0.2">
      <c r="B32" s="6" t="s">
        <v>2067</v>
      </c>
      <c r="C32" s="6" t="s">
        <v>2068</v>
      </c>
    </row>
    <row r="33" spans="2:7" x14ac:dyDescent="0.2">
      <c r="B33" s="6" t="s">
        <v>2065</v>
      </c>
      <c r="C33" t="s">
        <v>20</v>
      </c>
      <c r="D33" t="s">
        <v>14</v>
      </c>
      <c r="E33" t="s">
        <v>74</v>
      </c>
      <c r="F33" t="s">
        <v>47</v>
      </c>
      <c r="G33" t="s">
        <v>2066</v>
      </c>
    </row>
    <row r="34" spans="2:7" x14ac:dyDescent="0.2">
      <c r="B34" s="7" t="s">
        <v>2046</v>
      </c>
      <c r="C34" s="19">
        <v>21</v>
      </c>
      <c r="D34" s="19">
        <v>10</v>
      </c>
      <c r="E34" s="19">
        <v>1</v>
      </c>
      <c r="F34" s="19">
        <v>2</v>
      </c>
      <c r="G34" s="19">
        <v>34</v>
      </c>
    </row>
    <row r="35" spans="2:7" x14ac:dyDescent="0.2">
      <c r="B35" s="7" t="s">
        <v>2062</v>
      </c>
      <c r="C35" s="19">
        <v>4</v>
      </c>
      <c r="D35" s="19"/>
      <c r="E35" s="19"/>
      <c r="F35" s="19"/>
      <c r="G35" s="19">
        <v>4</v>
      </c>
    </row>
    <row r="36" spans="2:7" x14ac:dyDescent="0.2">
      <c r="B36" s="7" t="s">
        <v>2039</v>
      </c>
      <c r="C36" s="19">
        <v>34</v>
      </c>
      <c r="D36" s="19">
        <v>21</v>
      </c>
      <c r="E36" s="19">
        <v>4</v>
      </c>
      <c r="F36" s="19">
        <v>1</v>
      </c>
      <c r="G36" s="19">
        <v>60</v>
      </c>
    </row>
    <row r="37" spans="2:7" x14ac:dyDescent="0.2">
      <c r="B37" s="7" t="s">
        <v>2041</v>
      </c>
      <c r="C37" s="19">
        <v>22</v>
      </c>
      <c r="D37" s="19">
        <v>12</v>
      </c>
      <c r="E37" s="19">
        <v>2</v>
      </c>
      <c r="F37" s="19">
        <v>1</v>
      </c>
      <c r="G37" s="19">
        <v>37</v>
      </c>
    </row>
    <row r="38" spans="2:7" x14ac:dyDescent="0.2">
      <c r="B38" s="7" t="s">
        <v>2040</v>
      </c>
      <c r="C38" s="19">
        <v>10</v>
      </c>
      <c r="D38" s="19">
        <v>8</v>
      </c>
      <c r="E38" s="19"/>
      <c r="F38" s="19"/>
      <c r="G38" s="19">
        <v>18</v>
      </c>
    </row>
    <row r="39" spans="2:7" x14ac:dyDescent="0.2">
      <c r="B39" s="7" t="s">
        <v>2050</v>
      </c>
      <c r="C39" s="19">
        <v>9</v>
      </c>
      <c r="D39" s="19">
        <v>7</v>
      </c>
      <c r="E39" s="19">
        <v>1</v>
      </c>
      <c r="F39" s="19"/>
      <c r="G39" s="19">
        <v>17</v>
      </c>
    </row>
    <row r="40" spans="2:7" x14ac:dyDescent="0.2">
      <c r="B40" s="7" t="s">
        <v>2031</v>
      </c>
      <c r="C40" s="19">
        <v>22</v>
      </c>
      <c r="D40" s="19">
        <v>20</v>
      </c>
      <c r="E40" s="19">
        <v>4</v>
      </c>
      <c r="F40" s="19"/>
      <c r="G40" s="19">
        <v>46</v>
      </c>
    </row>
    <row r="41" spans="2:7" x14ac:dyDescent="0.2">
      <c r="B41" s="7" t="s">
        <v>2042</v>
      </c>
      <c r="C41" s="19">
        <v>23</v>
      </c>
      <c r="D41" s="19">
        <v>19</v>
      </c>
      <c r="E41" s="19">
        <v>3</v>
      </c>
      <c r="F41" s="19"/>
      <c r="G41" s="19">
        <v>45</v>
      </c>
    </row>
    <row r="42" spans="2:7" x14ac:dyDescent="0.2">
      <c r="B42" s="7" t="s">
        <v>2055</v>
      </c>
      <c r="C42" s="19">
        <v>10</v>
      </c>
      <c r="D42" s="19">
        <v>6</v>
      </c>
      <c r="E42" s="19">
        <v>1</v>
      </c>
      <c r="F42" s="19"/>
      <c r="G42" s="19">
        <v>17</v>
      </c>
    </row>
    <row r="43" spans="2:7" x14ac:dyDescent="0.2">
      <c r="B43" s="7" t="s">
        <v>2054</v>
      </c>
      <c r="C43" s="19">
        <v>4</v>
      </c>
      <c r="D43" s="19">
        <v>3</v>
      </c>
      <c r="E43" s="19"/>
      <c r="F43" s="19"/>
      <c r="G43" s="19">
        <v>7</v>
      </c>
    </row>
    <row r="44" spans="2:7" x14ac:dyDescent="0.2">
      <c r="B44" s="7" t="s">
        <v>2058</v>
      </c>
      <c r="C44" s="19">
        <v>4</v>
      </c>
      <c r="D44" s="19">
        <v>8</v>
      </c>
      <c r="E44" s="19"/>
      <c r="F44" s="19">
        <v>1</v>
      </c>
      <c r="G44" s="19">
        <v>13</v>
      </c>
    </row>
    <row r="45" spans="2:7" x14ac:dyDescent="0.2">
      <c r="B45" s="7" t="s">
        <v>2045</v>
      </c>
      <c r="C45" s="19">
        <v>13</v>
      </c>
      <c r="D45" s="19">
        <v>6</v>
      </c>
      <c r="E45" s="19">
        <v>1</v>
      </c>
      <c r="F45" s="19">
        <v>1</v>
      </c>
      <c r="G45" s="19">
        <v>21</v>
      </c>
    </row>
    <row r="46" spans="2:7" x14ac:dyDescent="0.2">
      <c r="B46" s="7" t="s">
        <v>2052</v>
      </c>
      <c r="C46" s="19">
        <v>26</v>
      </c>
      <c r="D46" s="19">
        <v>11</v>
      </c>
      <c r="E46" s="19">
        <v>4</v>
      </c>
      <c r="F46" s="19">
        <v>1</v>
      </c>
      <c r="G46" s="19">
        <v>42</v>
      </c>
    </row>
    <row r="47" spans="2:7" x14ac:dyDescent="0.2">
      <c r="B47" s="7" t="s">
        <v>2037</v>
      </c>
      <c r="C47" s="19">
        <v>187</v>
      </c>
      <c r="D47" s="19">
        <v>132</v>
      </c>
      <c r="E47" s="19">
        <v>23</v>
      </c>
      <c r="F47" s="19">
        <v>2</v>
      </c>
      <c r="G47" s="19">
        <v>344</v>
      </c>
    </row>
    <row r="48" spans="2:7" x14ac:dyDescent="0.2">
      <c r="B48" s="7" t="s">
        <v>2053</v>
      </c>
      <c r="C48" s="19">
        <v>4</v>
      </c>
      <c r="D48" s="19">
        <v>4</v>
      </c>
      <c r="E48" s="19"/>
      <c r="F48" s="19"/>
      <c r="G48" s="19">
        <v>8</v>
      </c>
    </row>
    <row r="49" spans="2:7" x14ac:dyDescent="0.2">
      <c r="B49" s="7" t="s">
        <v>2033</v>
      </c>
      <c r="C49" s="19">
        <v>49</v>
      </c>
      <c r="D49" s="19">
        <v>30</v>
      </c>
      <c r="E49" s="19">
        <v>6</v>
      </c>
      <c r="F49" s="19"/>
      <c r="G49" s="19">
        <v>85</v>
      </c>
    </row>
    <row r="50" spans="2:7" x14ac:dyDescent="0.2">
      <c r="B50" s="7" t="s">
        <v>2060</v>
      </c>
      <c r="C50" s="19">
        <v>5</v>
      </c>
      <c r="D50" s="19">
        <v>9</v>
      </c>
      <c r="E50" s="19"/>
      <c r="F50" s="19"/>
      <c r="G50" s="19">
        <v>14</v>
      </c>
    </row>
    <row r="51" spans="2:7" x14ac:dyDescent="0.2">
      <c r="B51" s="7" t="s">
        <v>2049</v>
      </c>
      <c r="C51" s="19">
        <v>9</v>
      </c>
      <c r="D51" s="19">
        <v>5</v>
      </c>
      <c r="E51" s="19">
        <v>1</v>
      </c>
      <c r="F51" s="19">
        <v>1</v>
      </c>
      <c r="G51" s="19">
        <v>16</v>
      </c>
    </row>
    <row r="52" spans="2:7" x14ac:dyDescent="0.2">
      <c r="B52" s="7" t="s">
        <v>2057</v>
      </c>
      <c r="C52" s="19">
        <v>11</v>
      </c>
      <c r="D52" s="19">
        <v>3</v>
      </c>
      <c r="E52" s="19">
        <v>3</v>
      </c>
      <c r="F52" s="19"/>
      <c r="G52" s="19">
        <v>17</v>
      </c>
    </row>
    <row r="53" spans="2:7" x14ac:dyDescent="0.2">
      <c r="B53" s="7" t="s">
        <v>2056</v>
      </c>
      <c r="C53" s="19">
        <v>14</v>
      </c>
      <c r="D53" s="19">
        <v>7</v>
      </c>
      <c r="E53" s="19"/>
      <c r="F53" s="19"/>
      <c r="G53" s="19">
        <v>21</v>
      </c>
    </row>
    <row r="54" spans="2:7" x14ac:dyDescent="0.2">
      <c r="B54" s="7" t="s">
        <v>2048</v>
      </c>
      <c r="C54" s="19">
        <v>17</v>
      </c>
      <c r="D54" s="19">
        <v>15</v>
      </c>
      <c r="E54" s="19">
        <v>1</v>
      </c>
      <c r="F54" s="19">
        <v>2</v>
      </c>
      <c r="G54" s="19">
        <v>35</v>
      </c>
    </row>
    <row r="55" spans="2:7" x14ac:dyDescent="0.2">
      <c r="B55" s="7" t="s">
        <v>2043</v>
      </c>
      <c r="C55" s="19">
        <v>28</v>
      </c>
      <c r="D55" s="19">
        <v>16</v>
      </c>
      <c r="E55" s="19"/>
      <c r="F55" s="19">
        <v>1</v>
      </c>
      <c r="G55" s="19">
        <v>45</v>
      </c>
    </row>
    <row r="56" spans="2:7" x14ac:dyDescent="0.2">
      <c r="B56" s="7" t="s">
        <v>2035</v>
      </c>
      <c r="C56" s="19">
        <v>36</v>
      </c>
      <c r="D56" s="19">
        <v>12</v>
      </c>
      <c r="E56" s="19">
        <v>2</v>
      </c>
      <c r="F56" s="19">
        <v>1</v>
      </c>
      <c r="G56" s="19">
        <v>51</v>
      </c>
    </row>
    <row r="57" spans="2:7" x14ac:dyDescent="0.2">
      <c r="B57" s="7" t="s">
        <v>2059</v>
      </c>
      <c r="C57" s="19">
        <v>3</v>
      </c>
      <c r="D57" s="19"/>
      <c r="E57" s="19"/>
      <c r="F57" s="19"/>
      <c r="G57" s="19">
        <v>3</v>
      </c>
    </row>
    <row r="58" spans="2:7" x14ac:dyDescent="0.2">
      <c r="B58" s="7" t="s">
        <v>2066</v>
      </c>
      <c r="C58" s="19">
        <v>565</v>
      </c>
      <c r="D58" s="19">
        <v>364</v>
      </c>
      <c r="E58" s="19">
        <v>57</v>
      </c>
      <c r="F58" s="19">
        <v>14</v>
      </c>
      <c r="G58" s="19">
        <v>1000</v>
      </c>
    </row>
  </sheetData>
  <conditionalFormatting pivot="1" sqref="T6:W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2185-A408-9D4D-8C69-E15C7D189B35}">
  <dimension ref="A1:E28"/>
  <sheetViews>
    <sheetView workbookViewId="0">
      <selection activeCell="B38" sqref="B3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12" width="7.33203125" bestFit="1" customWidth="1"/>
    <col min="13" max="13" width="10.83203125" bestFit="1" customWidth="1"/>
    <col min="14" max="18" width="7.83203125" bestFit="1" customWidth="1"/>
    <col min="19" max="21" width="6.83203125" bestFit="1" customWidth="1"/>
    <col min="22" max="24" width="7.83203125" bestFit="1" customWidth="1"/>
    <col min="25" max="26" width="6.83203125" bestFit="1" customWidth="1"/>
    <col min="27" max="30" width="7.83203125" bestFit="1" customWidth="1"/>
    <col min="31" max="31" width="6.83203125" bestFit="1" customWidth="1"/>
    <col min="32" max="36" width="7.83203125" bestFit="1" customWidth="1"/>
    <col min="37" max="40" width="6.83203125" bestFit="1" customWidth="1"/>
    <col min="41" max="51" width="7.83203125" bestFit="1" customWidth="1"/>
    <col min="52" max="54" width="6.83203125" bestFit="1" customWidth="1"/>
    <col min="55" max="60" width="7.83203125" bestFit="1" customWidth="1"/>
    <col min="61" max="63" width="6.83203125" bestFit="1" customWidth="1"/>
    <col min="64" max="71" width="7.83203125" bestFit="1" customWidth="1"/>
    <col min="72" max="78" width="8.83203125" bestFit="1" customWidth="1"/>
    <col min="79" max="80" width="7.83203125" bestFit="1" customWidth="1"/>
    <col min="81" max="84" width="8.83203125" bestFit="1" customWidth="1"/>
    <col min="85" max="87" width="7.83203125" bestFit="1" customWidth="1"/>
    <col min="88" max="93" width="8.83203125" bestFit="1" customWidth="1"/>
    <col min="94" max="96" width="6.83203125" bestFit="1" customWidth="1"/>
    <col min="97" max="105" width="7.83203125" bestFit="1" customWidth="1"/>
    <col min="106" max="107" width="6.83203125" bestFit="1" customWidth="1"/>
    <col min="108" max="113" width="7.83203125" bestFit="1" customWidth="1"/>
    <col min="114" max="114" width="6.83203125" bestFit="1" customWidth="1"/>
    <col min="115" max="118" width="7.83203125" bestFit="1" customWidth="1"/>
    <col min="119" max="122" width="6.83203125" bestFit="1" customWidth="1"/>
    <col min="123" max="125" width="7.83203125" bestFit="1" customWidth="1"/>
    <col min="126" max="129" width="6.83203125" bestFit="1" customWidth="1"/>
    <col min="130" max="138" width="7.83203125" bestFit="1" customWidth="1"/>
    <col min="139" max="139" width="6.83203125" bestFit="1" customWidth="1"/>
    <col min="140" max="149" width="7.83203125" bestFit="1" customWidth="1"/>
    <col min="150" max="151" width="6.83203125" bestFit="1" customWidth="1"/>
    <col min="152" max="153" width="7.83203125" bestFit="1" customWidth="1"/>
    <col min="154" max="154" width="6.83203125" bestFit="1" customWidth="1"/>
    <col min="155" max="162" width="7.83203125" bestFit="1" customWidth="1"/>
    <col min="163" max="167" width="8.83203125" bestFit="1" customWidth="1"/>
    <col min="168" max="169" width="7.83203125" bestFit="1" customWidth="1"/>
    <col min="170" max="173" width="8.83203125" bestFit="1" customWidth="1"/>
    <col min="174" max="178" width="7.83203125" bestFit="1" customWidth="1"/>
    <col min="179" max="184" width="8.83203125" bestFit="1" customWidth="1"/>
    <col min="185" max="185" width="6.83203125" bestFit="1" customWidth="1"/>
    <col min="186" max="195" width="7.83203125" bestFit="1" customWidth="1"/>
    <col min="196" max="199" width="6.83203125" bestFit="1" customWidth="1"/>
    <col min="200" max="203" width="7.83203125" bestFit="1" customWidth="1"/>
    <col min="204" max="206" width="6.83203125" bestFit="1" customWidth="1"/>
    <col min="207" max="212" width="7.83203125" bestFit="1" customWidth="1"/>
    <col min="213" max="217" width="6.83203125" bestFit="1" customWidth="1"/>
    <col min="218" max="223" width="7.83203125" bestFit="1" customWidth="1"/>
    <col min="224" max="225" width="6.83203125" bestFit="1" customWidth="1"/>
    <col min="226" max="233" width="7.83203125" bestFit="1" customWidth="1"/>
    <col min="234" max="234" width="6.83203125" bestFit="1" customWidth="1"/>
    <col min="235" max="239" width="7.83203125" bestFit="1" customWidth="1"/>
    <col min="240" max="241" width="6.83203125" bestFit="1" customWidth="1"/>
    <col min="242" max="247" width="7.83203125" bestFit="1" customWidth="1"/>
    <col min="248" max="252" width="8.83203125" bestFit="1" customWidth="1"/>
    <col min="253" max="253" width="7.83203125" bestFit="1" customWidth="1"/>
    <col min="254" max="256" width="8.83203125" bestFit="1" customWidth="1"/>
    <col min="257" max="257" width="7.83203125" bestFit="1" customWidth="1"/>
    <col min="258" max="263" width="8.83203125" bestFit="1" customWidth="1"/>
    <col min="264" max="265" width="6.83203125" bestFit="1" customWidth="1"/>
    <col min="266" max="268" width="7.83203125" bestFit="1" customWidth="1"/>
    <col min="269" max="270" width="6.83203125" bestFit="1" customWidth="1"/>
    <col min="271" max="279" width="7.83203125" bestFit="1" customWidth="1"/>
    <col min="280" max="280" width="6.83203125" bestFit="1" customWidth="1"/>
    <col min="281" max="289" width="7.83203125" bestFit="1" customWidth="1"/>
    <col min="290" max="292" width="6.83203125" bestFit="1" customWidth="1"/>
    <col min="293" max="300" width="7.83203125" bestFit="1" customWidth="1"/>
    <col min="301" max="305" width="6.83203125" bestFit="1" customWidth="1"/>
    <col min="306" max="309" width="7.83203125" bestFit="1" customWidth="1"/>
    <col min="310" max="311" width="6.83203125" bestFit="1" customWidth="1"/>
    <col min="312" max="318" width="7.83203125" bestFit="1" customWidth="1"/>
    <col min="319" max="322" width="8.83203125" bestFit="1" customWidth="1"/>
    <col min="323" max="325" width="7.83203125" bestFit="1" customWidth="1"/>
    <col min="326" max="328" width="8.83203125" bestFit="1" customWidth="1"/>
    <col min="329" max="329" width="7.83203125" bestFit="1" customWidth="1"/>
    <col min="330" max="335" width="8.83203125" bestFit="1" customWidth="1"/>
    <col min="336" max="339" width="6.83203125" bestFit="1" customWidth="1"/>
    <col min="340" max="345" width="7.83203125" bestFit="1" customWidth="1"/>
    <col min="346" max="346" width="6.83203125" bestFit="1" customWidth="1"/>
    <col min="347" max="349" width="7.83203125" bestFit="1" customWidth="1"/>
    <col min="350" max="351" width="6.83203125" bestFit="1" customWidth="1"/>
    <col min="352" max="357" width="7.83203125" bestFit="1" customWidth="1"/>
    <col min="358" max="358" width="6.83203125" bestFit="1" customWidth="1"/>
    <col min="359" max="363" width="7.83203125" bestFit="1" customWidth="1"/>
    <col min="364" max="367" width="6.83203125" bestFit="1" customWidth="1"/>
    <col min="368" max="370" width="7.83203125" bestFit="1" customWidth="1"/>
    <col min="371" max="372" width="6.83203125" bestFit="1" customWidth="1"/>
    <col min="373" max="380" width="7.83203125" bestFit="1" customWidth="1"/>
    <col min="381" max="383" width="6.83203125" bestFit="1" customWidth="1"/>
    <col min="384" max="387" width="7.83203125" bestFit="1" customWidth="1"/>
    <col min="388" max="391" width="6.83203125" bestFit="1" customWidth="1"/>
    <col min="392" max="395" width="7.83203125" bestFit="1" customWidth="1"/>
    <col min="396" max="397" width="6.83203125" bestFit="1" customWidth="1"/>
    <col min="398" max="405" width="7.83203125" bestFit="1" customWidth="1"/>
    <col min="406" max="411" width="8.83203125" bestFit="1" customWidth="1"/>
    <col min="412" max="413" width="7.83203125" bestFit="1" customWidth="1"/>
    <col min="414" max="418" width="8.83203125" bestFit="1" customWidth="1"/>
    <col min="419" max="420" width="7.83203125" bestFit="1" customWidth="1"/>
    <col min="421" max="426" width="8.83203125" bestFit="1" customWidth="1"/>
    <col min="427" max="430" width="6.83203125" bestFit="1" customWidth="1"/>
    <col min="431" max="438" width="7.83203125" bestFit="1" customWidth="1"/>
    <col min="439" max="439" width="6.83203125" bestFit="1" customWidth="1"/>
    <col min="440" max="442" width="7.83203125" bestFit="1" customWidth="1"/>
    <col min="443" max="445" width="6.83203125" bestFit="1" customWidth="1"/>
    <col min="446" max="453" width="7.83203125" bestFit="1" customWidth="1"/>
    <col min="454" max="455" width="6.83203125" bestFit="1" customWidth="1"/>
    <col min="456" max="461" width="7.83203125" bestFit="1" customWidth="1"/>
    <col min="462" max="463" width="6.83203125" bestFit="1" customWidth="1"/>
    <col min="464" max="468" width="7.83203125" bestFit="1" customWidth="1"/>
    <col min="469" max="471" width="6.83203125" bestFit="1" customWidth="1"/>
    <col min="472" max="477" width="7.83203125" bestFit="1" customWidth="1"/>
    <col min="478" max="481" width="6.83203125" bestFit="1" customWidth="1"/>
    <col min="482" max="486" width="7.83203125" bestFit="1" customWidth="1"/>
    <col min="487" max="489" width="6.83203125" bestFit="1" customWidth="1"/>
    <col min="490" max="499" width="7.83203125" bestFit="1" customWidth="1"/>
    <col min="500" max="502" width="8.83203125" bestFit="1" customWidth="1"/>
    <col min="503" max="503" width="7.83203125" bestFit="1" customWidth="1"/>
    <col min="504" max="510" width="8.83203125" bestFit="1" customWidth="1"/>
    <col min="511" max="512" width="7.83203125" bestFit="1" customWidth="1"/>
    <col min="513" max="515" width="8.83203125" bestFit="1" customWidth="1"/>
    <col min="516" max="517" width="6.83203125" bestFit="1" customWidth="1"/>
    <col min="518" max="523" width="7.83203125" bestFit="1" customWidth="1"/>
    <col min="524" max="526" width="6.83203125" bestFit="1" customWidth="1"/>
    <col min="527" max="531" width="7.83203125" bestFit="1" customWidth="1"/>
    <col min="532" max="535" width="6.83203125" bestFit="1" customWidth="1"/>
    <col min="536" max="545" width="7.83203125" bestFit="1" customWidth="1"/>
    <col min="546" max="548" width="6.83203125" bestFit="1" customWidth="1"/>
    <col min="549" max="552" width="7.83203125" bestFit="1" customWidth="1"/>
    <col min="553" max="554" width="6.83203125" bestFit="1" customWidth="1"/>
    <col min="555" max="557" width="7.83203125" bestFit="1" customWidth="1"/>
    <col min="558" max="560" width="6.83203125" bestFit="1" customWidth="1"/>
    <col min="561" max="563" width="7.83203125" bestFit="1" customWidth="1"/>
    <col min="564" max="566" width="6.83203125" bestFit="1" customWidth="1"/>
    <col min="567" max="571" width="7.83203125" bestFit="1" customWidth="1"/>
    <col min="572" max="572" width="6.83203125" bestFit="1" customWidth="1"/>
    <col min="573" max="578" width="7.83203125" bestFit="1" customWidth="1"/>
    <col min="579" max="579" width="6.83203125" bestFit="1" customWidth="1"/>
    <col min="580" max="586" width="7.83203125" bestFit="1" customWidth="1"/>
    <col min="587" max="588" width="8.83203125" bestFit="1" customWidth="1"/>
    <col min="589" max="589" width="7.83203125" bestFit="1" customWidth="1"/>
    <col min="590" max="595" width="8.83203125" bestFit="1" customWidth="1"/>
    <col min="596" max="597" width="7.83203125" bestFit="1" customWidth="1"/>
    <col min="598" max="604" width="8.83203125" bestFit="1" customWidth="1"/>
    <col min="605" max="605" width="6.83203125" bestFit="1" customWidth="1"/>
    <col min="606" max="609" width="7.83203125" bestFit="1" customWidth="1"/>
    <col min="610" max="611" width="6.83203125" bestFit="1" customWidth="1"/>
    <col min="612" max="614" width="7.83203125" bestFit="1" customWidth="1"/>
    <col min="615" max="617" width="6.83203125" bestFit="1" customWidth="1"/>
    <col min="618" max="623" width="7.83203125" bestFit="1" customWidth="1"/>
    <col min="624" max="624" width="6.83203125" bestFit="1" customWidth="1"/>
    <col min="625" max="628" width="7.83203125" bestFit="1" customWidth="1"/>
    <col min="629" max="629" width="6.83203125" bestFit="1" customWidth="1"/>
    <col min="630" max="637" width="7.83203125" bestFit="1" customWidth="1"/>
    <col min="638" max="639" width="6.83203125" bestFit="1" customWidth="1"/>
    <col min="640" max="642" width="7.83203125" bestFit="1" customWidth="1"/>
    <col min="643" max="645" width="6.83203125" bestFit="1" customWidth="1"/>
    <col min="646" max="653" width="7.83203125" bestFit="1" customWidth="1"/>
    <col min="654" max="655" width="6.83203125" bestFit="1" customWidth="1"/>
    <col min="656" max="662" width="7.83203125" bestFit="1" customWidth="1"/>
    <col min="663" max="665" width="6.83203125" bestFit="1" customWidth="1"/>
    <col min="666" max="675" width="7.83203125" bestFit="1" customWidth="1"/>
    <col min="676" max="678" width="8.83203125" bestFit="1" customWidth="1"/>
    <col min="679" max="680" width="7.83203125" bestFit="1" customWidth="1"/>
    <col min="681" max="686" width="8.83203125" bestFit="1" customWidth="1"/>
    <col min="687" max="689" width="7.83203125" bestFit="1" customWidth="1"/>
    <col min="690" max="693" width="8.83203125" bestFit="1" customWidth="1"/>
    <col min="694" max="697" width="6.83203125" bestFit="1" customWidth="1"/>
    <col min="698" max="704" width="7.83203125" bestFit="1" customWidth="1"/>
    <col min="705" max="706" width="6.83203125" bestFit="1" customWidth="1"/>
    <col min="707" max="709" width="7.83203125" bestFit="1" customWidth="1"/>
    <col min="710" max="712" width="6.83203125" bestFit="1" customWidth="1"/>
    <col min="713" max="716" width="7.83203125" bestFit="1" customWidth="1"/>
    <col min="717" max="720" width="6.83203125" bestFit="1" customWidth="1"/>
    <col min="721" max="727" width="7.83203125" bestFit="1" customWidth="1"/>
    <col min="728" max="728" width="6.83203125" bestFit="1" customWidth="1"/>
    <col min="729" max="739" width="7.83203125" bestFit="1" customWidth="1"/>
    <col min="740" max="741" width="6.83203125" bestFit="1" customWidth="1"/>
    <col min="742" max="747" width="7.83203125" bestFit="1" customWidth="1"/>
    <col min="748" max="749" width="6.83203125" bestFit="1" customWidth="1"/>
    <col min="750" max="758" width="7.83203125" bestFit="1" customWidth="1"/>
    <col min="759" max="761" width="6.83203125" bestFit="1" customWidth="1"/>
    <col min="762" max="769" width="7.83203125" bestFit="1" customWidth="1"/>
    <col min="770" max="773" width="8.83203125" bestFit="1" customWidth="1"/>
    <col min="774" max="774" width="7.83203125" bestFit="1" customWidth="1"/>
    <col min="775" max="776" width="8.83203125" bestFit="1" customWidth="1"/>
    <col min="777" max="777" width="7.83203125" bestFit="1" customWidth="1"/>
    <col min="778" max="783" width="8.83203125" bestFit="1" customWidth="1"/>
    <col min="784" max="785" width="6.83203125" bestFit="1" customWidth="1"/>
    <col min="786" max="792" width="7.83203125" bestFit="1" customWidth="1"/>
    <col min="793" max="794" width="6.83203125" bestFit="1" customWidth="1"/>
    <col min="795" max="800" width="7.83203125" bestFit="1" customWidth="1"/>
    <col min="801" max="802" width="6.83203125" bestFit="1" customWidth="1"/>
    <col min="803" max="812" width="7.83203125" bestFit="1" customWidth="1"/>
    <col min="813" max="813" width="6.83203125" bestFit="1" customWidth="1"/>
    <col min="814" max="819" width="7.83203125" bestFit="1" customWidth="1"/>
    <col min="820" max="821" width="6.83203125" bestFit="1" customWidth="1"/>
    <col min="822" max="827" width="7.83203125" bestFit="1" customWidth="1"/>
    <col min="828" max="828" width="6.83203125" bestFit="1" customWidth="1"/>
    <col min="829" max="830" width="7.83203125" bestFit="1" customWidth="1"/>
    <col min="831" max="835" width="6.83203125" bestFit="1" customWidth="1"/>
    <col min="836" max="841" width="7.83203125" bestFit="1" customWidth="1"/>
    <col min="842" max="842" width="6.83203125" bestFit="1" customWidth="1"/>
    <col min="843" max="844" width="7.83203125" bestFit="1" customWidth="1"/>
    <col min="845" max="845" width="6.83203125" bestFit="1" customWidth="1"/>
    <col min="846" max="850" width="7.83203125" bestFit="1" customWidth="1"/>
    <col min="851" max="856" width="8.83203125" bestFit="1" customWidth="1"/>
    <col min="857" max="859" width="7.83203125" bestFit="1" customWidth="1"/>
    <col min="860" max="864" width="8.83203125" bestFit="1" customWidth="1"/>
    <col min="865" max="867" width="7.83203125" bestFit="1" customWidth="1"/>
    <col min="868" max="874" width="8.83203125" bestFit="1" customWidth="1"/>
    <col min="875" max="877" width="7.83203125" bestFit="1" customWidth="1"/>
    <col min="878" max="878" width="6.83203125" bestFit="1" customWidth="1"/>
    <col min="879" max="879" width="7.83203125" bestFit="1" customWidth="1"/>
  </cols>
  <sheetData>
    <row r="1" spans="1:5" x14ac:dyDescent="0.2">
      <c r="A1" s="6" t="s">
        <v>2087</v>
      </c>
      <c r="B1" t="s">
        <v>2069</v>
      </c>
    </row>
    <row r="2" spans="1:5" x14ac:dyDescent="0.2">
      <c r="A2" s="6" t="s">
        <v>2070</v>
      </c>
      <c r="B2" t="s">
        <v>2069</v>
      </c>
    </row>
    <row r="4" spans="1:5" x14ac:dyDescent="0.2">
      <c r="A4" s="6" t="s">
        <v>2067</v>
      </c>
      <c r="B4" s="6" t="s">
        <v>2068</v>
      </c>
    </row>
    <row r="5" spans="1:5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7" t="s">
        <v>2075</v>
      </c>
      <c r="B6" s="19">
        <v>6</v>
      </c>
      <c r="C6" s="19">
        <v>36</v>
      </c>
      <c r="D6" s="19">
        <v>49</v>
      </c>
      <c r="E6" s="19">
        <v>91</v>
      </c>
    </row>
    <row r="7" spans="1:5" x14ac:dyDescent="0.2">
      <c r="A7" s="7" t="s">
        <v>2076</v>
      </c>
      <c r="B7" s="19">
        <v>7</v>
      </c>
      <c r="C7" s="19">
        <v>28</v>
      </c>
      <c r="D7" s="19">
        <v>44</v>
      </c>
      <c r="E7" s="19">
        <v>79</v>
      </c>
    </row>
    <row r="8" spans="1:5" x14ac:dyDescent="0.2">
      <c r="A8" s="7" t="s">
        <v>2077</v>
      </c>
      <c r="B8" s="19">
        <v>4</v>
      </c>
      <c r="C8" s="19">
        <v>33</v>
      </c>
      <c r="D8" s="19">
        <v>49</v>
      </c>
      <c r="E8" s="19">
        <v>86</v>
      </c>
    </row>
    <row r="9" spans="1:5" x14ac:dyDescent="0.2">
      <c r="A9" s="7" t="s">
        <v>2078</v>
      </c>
      <c r="B9" s="19">
        <v>1</v>
      </c>
      <c r="C9" s="19">
        <v>30</v>
      </c>
      <c r="D9" s="19">
        <v>46</v>
      </c>
      <c r="E9" s="19">
        <v>77</v>
      </c>
    </row>
    <row r="10" spans="1:5" x14ac:dyDescent="0.2">
      <c r="A10" s="7" t="s">
        <v>2079</v>
      </c>
      <c r="B10" s="19">
        <v>3</v>
      </c>
      <c r="C10" s="19">
        <v>35</v>
      </c>
      <c r="D10" s="19">
        <v>46</v>
      </c>
      <c r="E10" s="19">
        <v>84</v>
      </c>
    </row>
    <row r="11" spans="1:5" x14ac:dyDescent="0.2">
      <c r="A11" s="7" t="s">
        <v>2080</v>
      </c>
      <c r="B11" s="19">
        <v>3</v>
      </c>
      <c r="C11" s="19">
        <v>28</v>
      </c>
      <c r="D11" s="19">
        <v>55</v>
      </c>
      <c r="E11" s="19">
        <v>86</v>
      </c>
    </row>
    <row r="12" spans="1:5" x14ac:dyDescent="0.2">
      <c r="A12" s="7" t="s">
        <v>2081</v>
      </c>
      <c r="B12" s="19">
        <v>4</v>
      </c>
      <c r="C12" s="19">
        <v>31</v>
      </c>
      <c r="D12" s="19">
        <v>58</v>
      </c>
      <c r="E12" s="19">
        <v>93</v>
      </c>
    </row>
    <row r="13" spans="1:5" x14ac:dyDescent="0.2">
      <c r="A13" s="7" t="s">
        <v>2082</v>
      </c>
      <c r="B13" s="19">
        <v>8</v>
      </c>
      <c r="C13" s="19">
        <v>35</v>
      </c>
      <c r="D13" s="19">
        <v>41</v>
      </c>
      <c r="E13" s="19">
        <v>84</v>
      </c>
    </row>
    <row r="14" spans="1:5" x14ac:dyDescent="0.2">
      <c r="A14" s="7" t="s">
        <v>2083</v>
      </c>
      <c r="B14" s="19">
        <v>5</v>
      </c>
      <c r="C14" s="19">
        <v>23</v>
      </c>
      <c r="D14" s="19">
        <v>45</v>
      </c>
      <c r="E14" s="19">
        <v>73</v>
      </c>
    </row>
    <row r="15" spans="1:5" x14ac:dyDescent="0.2">
      <c r="A15" s="7" t="s">
        <v>2084</v>
      </c>
      <c r="B15" s="19">
        <v>6</v>
      </c>
      <c r="C15" s="19">
        <v>26</v>
      </c>
      <c r="D15" s="19">
        <v>45</v>
      </c>
      <c r="E15" s="19">
        <v>77</v>
      </c>
    </row>
    <row r="16" spans="1:5" x14ac:dyDescent="0.2">
      <c r="A16" s="7" t="s">
        <v>2085</v>
      </c>
      <c r="B16" s="19">
        <v>3</v>
      </c>
      <c r="C16" s="19">
        <v>27</v>
      </c>
      <c r="D16" s="19">
        <v>45</v>
      </c>
      <c r="E16" s="19">
        <v>75</v>
      </c>
    </row>
    <row r="17" spans="1:5" x14ac:dyDescent="0.2">
      <c r="A17" s="7" t="s">
        <v>2086</v>
      </c>
      <c r="B17" s="19">
        <v>7</v>
      </c>
      <c r="C17" s="19">
        <v>32</v>
      </c>
      <c r="D17" s="19">
        <v>42</v>
      </c>
      <c r="E17" s="19">
        <v>81</v>
      </c>
    </row>
    <row r="18" spans="1:5" x14ac:dyDescent="0.2">
      <c r="A18" s="7" t="s">
        <v>2066</v>
      </c>
      <c r="B18" s="19">
        <v>57</v>
      </c>
      <c r="C18" s="19">
        <v>364</v>
      </c>
      <c r="D18" s="19">
        <v>565</v>
      </c>
      <c r="E18" s="19">
        <v>986</v>
      </c>
    </row>
    <row r="25" spans="1:5" x14ac:dyDescent="0.2">
      <c r="A25" t="s">
        <v>2118</v>
      </c>
    </row>
    <row r="26" spans="1:5" x14ac:dyDescent="0.2">
      <c r="A26">
        <f>AVERAGE(Crowdfunding!U2:U1001)</f>
        <v>15.397</v>
      </c>
    </row>
    <row r="27" spans="1:5" x14ac:dyDescent="0.2">
      <c r="A27" t="s">
        <v>2119</v>
      </c>
    </row>
    <row r="28" spans="1:5" x14ac:dyDescent="0.2">
      <c r="A28">
        <f>MEDIAN(Crowdfunding!U2:U1001)</f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63E0-D7C9-3246-8792-4A2E41DF90DB}">
  <dimension ref="A1:J14"/>
  <sheetViews>
    <sheetView zoomScale="130" zoomScaleNormal="130" workbookViewId="0">
      <selection activeCell="K20" sqref="K20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10" x14ac:dyDescent="0.2">
      <c r="A1" s="8" t="s">
        <v>2088</v>
      </c>
      <c r="B1" s="8" t="s">
        <v>2089</v>
      </c>
      <c r="C1" s="8" t="s">
        <v>2090</v>
      </c>
      <c r="D1" s="8" t="s">
        <v>2091</v>
      </c>
      <c r="E1" s="8" t="s">
        <v>2092</v>
      </c>
      <c r="F1" s="8" t="s">
        <v>2093</v>
      </c>
      <c r="G1" s="8" t="s">
        <v>2094</v>
      </c>
      <c r="H1" s="8" t="s">
        <v>2095</v>
      </c>
    </row>
    <row r="2" spans="1:10" x14ac:dyDescent="0.2">
      <c r="A2" t="s">
        <v>2096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10" x14ac:dyDescent="0.2">
      <c r="A3" t="s">
        <v>2097</v>
      </c>
      <c r="B3">
        <f>COUNTIFS(Crowdfunding!$G$2:$G$1001,"=successful",Crowdfunding!$D$2:$D$1001,"&gt;=1000",Crowdfunding!$D$2:$D$1001,"&lt;=4999")</f>
        <v>191</v>
      </c>
      <c r="C3">
        <f>COUNTIFS(Crowdfunding!$G$2:$G$1001,"=failed",Crowdfunding!$D$2:$D$1001,"&gt;=1000",Crowdfunding!$D$2:$D$1001,"&lt;=4999")</f>
        <v>38</v>
      </c>
      <c r="D3">
        <f>COUNTIFS(Crowdfunding!$G$2:$G$1001,"=canceled",Crowdfunding!$D$2:$D$1001,"&gt;=1000",Crowdfunding!$D$2:$D$1001,"&lt;=4999")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10" x14ac:dyDescent="0.2">
      <c r="A4" t="s">
        <v>2098</v>
      </c>
      <c r="B4">
        <f>COUNTIFS(Crowdfunding!$G$2:$G$1001,"=successful",Crowdfunding!$D$2:$D$1001,"&gt;5000",Crowdfunding!$D$2:$D$1001,"&lt;=9999")</f>
        <v>157</v>
      </c>
      <c r="C4">
        <f>COUNTIFS(Crowdfunding!$G$2:$G$1001,"=failed",Crowdfunding!$D$2:$D$1001,"&gt;5000",Crowdfunding!$D$2:$D$1001,"&lt;=9999")</f>
        <v>125</v>
      </c>
      <c r="D4">
        <f>COUNTIFS(Crowdfunding!$G$2:$G$1001,"=canceled",Crowdfunding!$D$2:$D$1001,"&gt;5000",Crowdfunding!$D$2:$D$1001,"&lt;=9999")</f>
        <v>25</v>
      </c>
      <c r="E4">
        <f t="shared" si="1"/>
        <v>307</v>
      </c>
      <c r="F4" s="4">
        <f t="shared" si="2"/>
        <v>0.51140065146579805</v>
      </c>
      <c r="G4" s="4">
        <f t="shared" si="0"/>
        <v>0.40716612377850164</v>
      </c>
      <c r="H4" s="4">
        <f t="shared" si="0"/>
        <v>8.143322475570032E-2</v>
      </c>
    </row>
    <row r="5" spans="1:10" x14ac:dyDescent="0.2">
      <c r="A5" t="s">
        <v>2099</v>
      </c>
      <c r="B5">
        <f>COUNTIFS(Crowdfunding!$G$2:$G$1001,"=successful",Crowdfunding!$D$2:$D$1001,"&gt;10000",Crowdfunding!$D$2:$D$1001,"&lt;=14999")</f>
        <v>2</v>
      </c>
      <c r="C5">
        <f>COUNTIFS(Crowdfunding!$G$2:$G$1001,"=failed",Crowdfunding!$D$2:$D$1001,"&gt;10000",Crowdfunding!$D$2:$D$1001,"&lt;=14999")</f>
        <v>0</v>
      </c>
      <c r="D5">
        <f>COUNTIFS(Crowdfunding!$G$2:$G$1001,"=canceled",Crowdfunding!$D$2:$D$1001,"&gt;10000",Crowdfunding!$D$2:$D$1001,"&lt;=14999")</f>
        <v>0</v>
      </c>
      <c r="E5">
        <f t="shared" si="1"/>
        <v>2</v>
      </c>
      <c r="F5" s="4">
        <f t="shared" si="2"/>
        <v>1</v>
      </c>
      <c r="G5" s="4">
        <f t="shared" si="0"/>
        <v>0</v>
      </c>
      <c r="H5" s="4">
        <f t="shared" si="0"/>
        <v>0</v>
      </c>
    </row>
    <row r="6" spans="1:10" x14ac:dyDescent="0.2">
      <c r="A6" t="s">
        <v>2100</v>
      </c>
      <c r="B6">
        <f>COUNTIFS(Crowdfunding!$G$2:$G$1001,"=successful",Crowdfunding!$D$2:$D$1001,"&gt;15000",Crowdfunding!$D$2:$D$1001,"&lt;=19999")</f>
        <v>10</v>
      </c>
      <c r="C6">
        <f>COUNTIFS(Crowdfunding!$G$2:$G$1001,"=failed",Crowdfunding!$D$2:$D$1001,"&gt;15000",Crowdfunding!$D$2:$D$1001,"&lt;=19999")</f>
        <v>0</v>
      </c>
      <c r="D6">
        <f>COUNTIFS(Crowdfunding!$G$2:$G$1001,"=canceled",Crowdfunding!$D$2:$D$1001,"&gt;15000",Crowdfunding!$D$2:$D$1001,"&lt;=19999")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  <c r="J6" t="s">
        <v>2120</v>
      </c>
    </row>
    <row r="7" spans="1:10" x14ac:dyDescent="0.2">
      <c r="A7" t="s">
        <v>2101</v>
      </c>
      <c r="B7">
        <f>COUNTIFS(Crowdfunding!$G$2:$G$1001,"=successful",Crowdfunding!$D$2:$D$1001,"&gt;20000",Crowdfunding!$D$2:$D$1001,"&lt;=24999")</f>
        <v>5</v>
      </c>
      <c r="C7">
        <f>COUNTIFS(Crowdfunding!$G$2:$G$1001,"=failed",Crowdfunding!$D$2:$D$1001,"&gt;20000",Crowdfunding!$D$2:$D$1001,"&lt;=24999")</f>
        <v>0</v>
      </c>
      <c r="D7">
        <f>COUNTIFS(Crowdfunding!$G$2:$G$1001,"=canceled",Crowdfunding!$D$2:$D$1001,"&gt;20000",Crowdfunding!$D$2:$D$1001,"&lt;=24999")</f>
        <v>0</v>
      </c>
      <c r="E7">
        <f t="shared" si="1"/>
        <v>5</v>
      </c>
      <c r="F7" s="4">
        <f t="shared" si="2"/>
        <v>1</v>
      </c>
      <c r="G7" s="4">
        <f t="shared" si="0"/>
        <v>0</v>
      </c>
      <c r="H7" s="4">
        <f t="shared" si="0"/>
        <v>0</v>
      </c>
      <c r="J7">
        <f>SUM(E5:E9)</f>
        <v>37</v>
      </c>
    </row>
    <row r="8" spans="1:10" x14ac:dyDescent="0.2">
      <c r="A8" t="s">
        <v>2102</v>
      </c>
      <c r="B8">
        <f>COUNTIFS(Crowdfunding!$G$2:$G$1001,"=successful",Crowdfunding!$D$2:$D$1001,"&gt;25000",Crowdfunding!$D$2:$D$1001,"&lt;=29999")</f>
        <v>10</v>
      </c>
      <c r="C8">
        <f>COUNTIFS(Crowdfunding!$G$2:$G$1001,"=failed",Crowdfunding!$D$2:$D$1001,"&gt;25000",Crowdfunding!$D$2:$D$1001,"&lt;=29999")</f>
        <v>3</v>
      </c>
      <c r="D8">
        <f>COUNTIFS(Crowdfunding!$G$2:$G$1001,"=canceled",Crowdfunding!$D$2:$D$1001,"&gt;25000",Crowdfunding!$D$2:$D$1001,"&lt;=29999")</f>
        <v>0</v>
      </c>
      <c r="E8">
        <f t="shared" si="1"/>
        <v>13</v>
      </c>
      <c r="F8" s="4">
        <f t="shared" si="2"/>
        <v>0.76923076923076927</v>
      </c>
      <c r="G8" s="4">
        <f t="shared" si="0"/>
        <v>0.23076923076923078</v>
      </c>
      <c r="H8" s="4">
        <f t="shared" si="0"/>
        <v>0</v>
      </c>
      <c r="J8" t="s">
        <v>2121</v>
      </c>
    </row>
    <row r="9" spans="1:10" x14ac:dyDescent="0.2">
      <c r="A9" t="s">
        <v>2103</v>
      </c>
      <c r="B9">
        <f>COUNTIFS(Crowdfunding!$G$2:$G$1001,"=successful",Crowdfunding!$D$2:$D$1001,"&gt;30000",Crowdfunding!$D$2:$D$1001,"&lt;=34999")</f>
        <v>7</v>
      </c>
      <c r="C9">
        <f>COUNTIFS(Crowdfunding!$G$2:$G$1001,"=failed",Crowdfunding!$D$2:$D$1001,"&gt;30000",Crowdfunding!$D$2:$D$1001,"&lt;=34999")</f>
        <v>0</v>
      </c>
      <c r="D9">
        <f>COUNTIFS(Crowdfunding!$G$2:$G$1001,"=canceled",Crowdfunding!$D$2:$D$1001,"&gt;30000",Crowdfunding!$D$2:$D$1001,"&lt;=34999")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  <c r="J9" s="4">
        <f>SUM(B5:B9)/J7</f>
        <v>0.91891891891891897</v>
      </c>
    </row>
    <row r="10" spans="1:10" x14ac:dyDescent="0.2">
      <c r="A10" t="s">
        <v>2104</v>
      </c>
      <c r="B10">
        <f>COUNTIFS(Crowdfunding!$G$2:$G$1001,"=successful",Crowdfunding!$D$2:$D$1001,"&gt;35000",Crowdfunding!$D$2:$D$1001,"&lt;=39999")</f>
        <v>7</v>
      </c>
      <c r="C10">
        <f>COUNTIFS(Crowdfunding!$G$2:$G$1001,"=failed",Crowdfunding!$D$2:$D$1001,"&gt;35000",Crowdfunding!$D$2:$D$1001,"&lt;=39999")</f>
        <v>3</v>
      </c>
      <c r="D10">
        <f>COUNTIFS(Crowdfunding!$G$2:$G$1001,"=canceled",Crowdfunding!$D$2:$D$1001,"&gt;35000",Crowdfunding!$D$2:$D$1001,"&lt;=39999")</f>
        <v>1</v>
      </c>
      <c r="E10">
        <f t="shared" si="1"/>
        <v>11</v>
      </c>
      <c r="F10" s="4">
        <f t="shared" si="2"/>
        <v>0.63636363636363635</v>
      </c>
      <c r="G10" s="4">
        <f t="shared" si="0"/>
        <v>0.27272727272727271</v>
      </c>
      <c r="H10" s="4">
        <f t="shared" si="0"/>
        <v>9.0909090909090912E-2</v>
      </c>
    </row>
    <row r="11" spans="1:10" x14ac:dyDescent="0.2">
      <c r="A11" t="s">
        <v>2105</v>
      </c>
      <c r="B11">
        <f>COUNTIFS(Crowdfunding!$G$2:$G$1001,"=successful",Crowdfunding!$D$2:$D$1001,"&gt;40000",Crowdfunding!$D$2:$D$1001,"&lt;=44999")</f>
        <v>11</v>
      </c>
      <c r="C11">
        <f>COUNTIFS(Crowdfunding!$G$2:$G$1001,"=failed",Crowdfunding!$D$2:$D$1001,"&gt;40000",Crowdfunding!$D$2:$D$1001,"&lt;=44999")</f>
        <v>3</v>
      </c>
      <c r="D11">
        <f>COUNTIFS(Crowdfunding!$G$2:$G$1001,"=canceled",Crowdfunding!$D$2:$D$1001,"&gt;40000",Crowdfunding!$D$2:$D$1001,"&lt;=44999")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10" x14ac:dyDescent="0.2">
      <c r="A12" t="s">
        <v>2106</v>
      </c>
      <c r="B12">
        <f>COUNTIFS(Crowdfunding!$G$2:$G$1001,"=successful",Crowdfunding!$D$2:$D$1001,"&gt;45000",Crowdfunding!$D$2:$D$1001,"&lt;=49999")</f>
        <v>8</v>
      </c>
      <c r="C12">
        <f>COUNTIFS(Crowdfunding!$G$2:$G$1001,"=failed",Crowdfunding!$D$2:$D$1001,"&gt;45000",Crowdfunding!$D$2:$D$1001,"&lt;=49999")</f>
        <v>3</v>
      </c>
      <c r="D12">
        <f>COUNTIFS(Crowdfunding!$G$2:$G$1001,"=canceled",Crowdfunding!$D$2:$D$1001,"&gt;45000",Crowdfunding!$D$2:$D$1001,"&lt;=49999")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10" x14ac:dyDescent="0.2">
      <c r="A13" t="s">
        <v>2107</v>
      </c>
      <c r="B13">
        <f>COUNTIFS(Crowdfunding!$G$2:$G$1001,"=successful",Crowdfunding!$D$2:$D$1001,"&gt;=50000")</f>
        <v>114</v>
      </c>
      <c r="C13">
        <f>COUNTIFS(Crowdfunding!$G$2:$G$1001,"=failed",Crowdfunding!$D$2:$D$1001,"&gt;=50000")</f>
        <v>163</v>
      </c>
      <c r="D13">
        <f>COUNTIFS(Crowdfunding!$G$2:$G$1001,"=canceled",Crowdfunding!$D$2:$D$1001,"&gt;=50000")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  <row r="14" spans="1:10" x14ac:dyDescent="0.2">
      <c r="A14" s="20" t="s">
        <v>2122</v>
      </c>
      <c r="B14" s="20">
        <f>SUM(B2:B13)</f>
        <v>552</v>
      </c>
      <c r="C14" s="20">
        <f t="shared" ref="C14:E14" si="3">SUM(C2:C13)</f>
        <v>358</v>
      </c>
      <c r="D14" s="20">
        <f t="shared" si="3"/>
        <v>57</v>
      </c>
      <c r="E14" s="20">
        <f t="shared" si="3"/>
        <v>967</v>
      </c>
      <c r="F14" s="21">
        <f t="shared" ref="F14" si="4">B14/$E14</f>
        <v>0.57083764219234745</v>
      </c>
      <c r="G14" s="21">
        <f t="shared" ref="G14" si="5">C14/$E14</f>
        <v>0.3702171664943123</v>
      </c>
      <c r="H14" s="21">
        <f t="shared" ref="H14" si="6">D14/$E14</f>
        <v>5.894519131334023E-2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2C4C-2160-C24A-A556-596E66F8B592}">
  <dimension ref="A2:L568"/>
  <sheetViews>
    <sheetView tabSelected="1" workbookViewId="0">
      <selection activeCell="H37" sqref="H37"/>
    </sheetView>
  </sheetViews>
  <sheetFormatPr baseColWidth="10" defaultRowHeight="16" x14ac:dyDescent="0.2"/>
  <cols>
    <col min="8" max="8" width="16.83203125" bestFit="1" customWidth="1"/>
    <col min="9" max="9" width="14" bestFit="1" customWidth="1"/>
    <col min="11" max="11" width="16.83203125" bestFit="1" customWidth="1"/>
    <col min="12" max="12" width="11.5" bestFit="1" customWidth="1"/>
  </cols>
  <sheetData>
    <row r="2" spans="1:12" x14ac:dyDescent="0.2">
      <c r="C2" s="8"/>
      <c r="H2" s="17" t="s">
        <v>2110</v>
      </c>
      <c r="I2" s="17"/>
      <c r="K2" s="17" t="s">
        <v>2116</v>
      </c>
      <c r="L2" s="17"/>
    </row>
    <row r="3" spans="1:12" x14ac:dyDescent="0.2">
      <c r="A3" s="8" t="s">
        <v>4</v>
      </c>
      <c r="B3" s="8" t="s">
        <v>5</v>
      </c>
      <c r="D3" s="8" t="s">
        <v>4</v>
      </c>
      <c r="E3" s="8" t="s">
        <v>5</v>
      </c>
      <c r="H3" t="s">
        <v>2108</v>
      </c>
      <c r="I3" s="14">
        <f>AVERAGE(B4:B568)</f>
        <v>851.14690265486729</v>
      </c>
      <c r="K3" t="s">
        <v>2108</v>
      </c>
      <c r="L3" s="14">
        <f>AVERAGE(E4:E367)</f>
        <v>585.61538461538464</v>
      </c>
    </row>
    <row r="4" spans="1:12" x14ac:dyDescent="0.2">
      <c r="A4" t="s">
        <v>20</v>
      </c>
      <c r="B4">
        <v>16</v>
      </c>
      <c r="D4" t="s">
        <v>14</v>
      </c>
      <c r="E4">
        <v>0</v>
      </c>
      <c r="H4" t="s">
        <v>2109</v>
      </c>
      <c r="I4" s="13">
        <f>MEDIAN(B4:B568)</f>
        <v>201</v>
      </c>
      <c r="K4" t="s">
        <v>2109</v>
      </c>
      <c r="L4" s="13">
        <f>MEDIAN(E4:E367)</f>
        <v>114.5</v>
      </c>
    </row>
    <row r="5" spans="1:12" x14ac:dyDescent="0.2">
      <c r="A5" t="s">
        <v>20</v>
      </c>
      <c r="B5">
        <v>26</v>
      </c>
      <c r="D5" t="s">
        <v>14</v>
      </c>
      <c r="E5">
        <v>24</v>
      </c>
      <c r="H5" t="s">
        <v>2112</v>
      </c>
      <c r="I5" s="13">
        <f>MIN(B4:B568)</f>
        <v>16</v>
      </c>
      <c r="K5" t="s">
        <v>2112</v>
      </c>
      <c r="L5" s="16">
        <v>0</v>
      </c>
    </row>
    <row r="6" spans="1:12" x14ac:dyDescent="0.2">
      <c r="A6" t="s">
        <v>20</v>
      </c>
      <c r="B6">
        <v>27</v>
      </c>
      <c r="D6" t="s">
        <v>14</v>
      </c>
      <c r="E6">
        <v>53</v>
      </c>
      <c r="H6" t="s">
        <v>2111</v>
      </c>
      <c r="I6" s="13">
        <f>MAX(B4:B568)</f>
        <v>7295</v>
      </c>
      <c r="K6" t="s">
        <v>2111</v>
      </c>
      <c r="L6" s="13">
        <f>MAX(E4:E367)</f>
        <v>6080</v>
      </c>
    </row>
    <row r="7" spans="1:12" x14ac:dyDescent="0.2">
      <c r="A7" t="s">
        <v>20</v>
      </c>
      <c r="B7">
        <v>32</v>
      </c>
      <c r="D7" t="s">
        <v>14</v>
      </c>
      <c r="E7">
        <v>18</v>
      </c>
      <c r="H7" t="s">
        <v>2113</v>
      </c>
      <c r="I7" s="13">
        <f>STDEV(B4:B568)</f>
        <v>1267.366006183523</v>
      </c>
      <c r="K7" t="s">
        <v>2113</v>
      </c>
      <c r="L7" s="13">
        <f>STDEV(E4:E367)</f>
        <v>961.30819978260524</v>
      </c>
    </row>
    <row r="8" spans="1:12" x14ac:dyDescent="0.2">
      <c r="A8" t="s">
        <v>20</v>
      </c>
      <c r="B8">
        <v>32</v>
      </c>
      <c r="D8" t="s">
        <v>14</v>
      </c>
      <c r="E8">
        <v>44</v>
      </c>
      <c r="H8" t="s">
        <v>2114</v>
      </c>
      <c r="I8" s="13">
        <f>_xlfn.VAR.P(B4:B568)</f>
        <v>1603373.7324019109</v>
      </c>
      <c r="K8" t="s">
        <v>2114</v>
      </c>
      <c r="L8" s="13">
        <f>_xlfn.VAR.P(E4:E367)</f>
        <v>921574.68174133555</v>
      </c>
    </row>
    <row r="9" spans="1:12" x14ac:dyDescent="0.2">
      <c r="A9" t="s">
        <v>20</v>
      </c>
      <c r="B9">
        <v>34</v>
      </c>
      <c r="D9" t="s">
        <v>14</v>
      </c>
      <c r="E9">
        <v>27</v>
      </c>
      <c r="H9" t="s">
        <v>2115</v>
      </c>
      <c r="I9" s="15">
        <f>I6-I5</f>
        <v>7279</v>
      </c>
      <c r="K9" t="s">
        <v>2115</v>
      </c>
      <c r="L9" s="15">
        <f>L6-L5</f>
        <v>6080</v>
      </c>
    </row>
    <row r="10" spans="1:12" x14ac:dyDescent="0.2">
      <c r="A10" t="s">
        <v>20</v>
      </c>
      <c r="B10">
        <v>40</v>
      </c>
      <c r="D10" t="s">
        <v>14</v>
      </c>
      <c r="E10">
        <v>55</v>
      </c>
    </row>
    <row r="11" spans="1:12" x14ac:dyDescent="0.2">
      <c r="A11" t="s">
        <v>20</v>
      </c>
      <c r="B11">
        <v>41</v>
      </c>
      <c r="D11" t="s">
        <v>14</v>
      </c>
      <c r="E11">
        <v>200</v>
      </c>
    </row>
    <row r="12" spans="1:12" x14ac:dyDescent="0.2">
      <c r="A12" t="s">
        <v>20</v>
      </c>
      <c r="B12">
        <v>41</v>
      </c>
      <c r="D12" t="s">
        <v>14</v>
      </c>
      <c r="E12">
        <v>452</v>
      </c>
    </row>
    <row r="13" spans="1:12" x14ac:dyDescent="0.2">
      <c r="A13" t="s">
        <v>20</v>
      </c>
      <c r="B13">
        <v>42</v>
      </c>
      <c r="D13" t="s">
        <v>14</v>
      </c>
      <c r="E13">
        <v>674</v>
      </c>
    </row>
    <row r="14" spans="1:12" x14ac:dyDescent="0.2">
      <c r="A14" t="s">
        <v>20</v>
      </c>
      <c r="B14">
        <v>43</v>
      </c>
      <c r="D14" t="s">
        <v>14</v>
      </c>
      <c r="E14">
        <v>558</v>
      </c>
    </row>
    <row r="15" spans="1:12" x14ac:dyDescent="0.2">
      <c r="A15" t="s">
        <v>20</v>
      </c>
      <c r="B15">
        <v>43</v>
      </c>
      <c r="D15" t="s">
        <v>14</v>
      </c>
      <c r="E15">
        <v>15</v>
      </c>
    </row>
    <row r="16" spans="1:12" x14ac:dyDescent="0.2">
      <c r="A16" t="s">
        <v>20</v>
      </c>
      <c r="B16">
        <v>48</v>
      </c>
      <c r="D16" t="s">
        <v>14</v>
      </c>
      <c r="E16">
        <v>2307</v>
      </c>
    </row>
    <row r="17" spans="1:5" x14ac:dyDescent="0.2">
      <c r="A17" t="s">
        <v>20</v>
      </c>
      <c r="B17">
        <v>48</v>
      </c>
      <c r="D17" t="s">
        <v>14</v>
      </c>
      <c r="E17">
        <v>88</v>
      </c>
    </row>
    <row r="18" spans="1:5" x14ac:dyDescent="0.2">
      <c r="A18" t="s">
        <v>20</v>
      </c>
      <c r="B18">
        <v>48</v>
      </c>
      <c r="D18" t="s">
        <v>14</v>
      </c>
      <c r="E18">
        <v>48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50</v>
      </c>
      <c r="D20" t="s">
        <v>14</v>
      </c>
      <c r="E20">
        <v>1467</v>
      </c>
    </row>
    <row r="21" spans="1:5" x14ac:dyDescent="0.2">
      <c r="A21" t="s">
        <v>20</v>
      </c>
      <c r="B21">
        <v>50</v>
      </c>
      <c r="D21" t="s">
        <v>14</v>
      </c>
      <c r="E21">
        <v>75</v>
      </c>
    </row>
    <row r="22" spans="1:5" x14ac:dyDescent="0.2">
      <c r="A22" t="s">
        <v>20</v>
      </c>
      <c r="B22">
        <v>52</v>
      </c>
      <c r="D22" t="s">
        <v>14</v>
      </c>
      <c r="E22">
        <v>120</v>
      </c>
    </row>
    <row r="23" spans="1:5" x14ac:dyDescent="0.2">
      <c r="A23" t="s">
        <v>20</v>
      </c>
      <c r="B23">
        <v>53</v>
      </c>
      <c r="D23" t="s">
        <v>14</v>
      </c>
      <c r="E23">
        <v>2253</v>
      </c>
    </row>
    <row r="24" spans="1:5" x14ac:dyDescent="0.2">
      <c r="A24" t="s">
        <v>20</v>
      </c>
      <c r="B24">
        <v>53</v>
      </c>
      <c r="D24" t="s">
        <v>14</v>
      </c>
      <c r="E24">
        <v>5</v>
      </c>
    </row>
    <row r="25" spans="1:5" x14ac:dyDescent="0.2">
      <c r="A25" t="s">
        <v>20</v>
      </c>
      <c r="B25">
        <v>54</v>
      </c>
      <c r="D25" t="s">
        <v>14</v>
      </c>
      <c r="E25">
        <v>38</v>
      </c>
    </row>
    <row r="26" spans="1:5" x14ac:dyDescent="0.2">
      <c r="A26" t="s">
        <v>20</v>
      </c>
      <c r="B26">
        <v>55</v>
      </c>
      <c r="D26" t="s">
        <v>14</v>
      </c>
      <c r="E26">
        <v>12</v>
      </c>
    </row>
    <row r="27" spans="1:5" x14ac:dyDescent="0.2">
      <c r="A27" t="s">
        <v>20</v>
      </c>
      <c r="B27">
        <v>56</v>
      </c>
      <c r="D27" t="s">
        <v>14</v>
      </c>
      <c r="E27">
        <v>1684</v>
      </c>
    </row>
    <row r="28" spans="1:5" x14ac:dyDescent="0.2">
      <c r="A28" t="s">
        <v>20</v>
      </c>
      <c r="B28">
        <v>59</v>
      </c>
      <c r="D28" t="s">
        <v>14</v>
      </c>
      <c r="E28">
        <v>56</v>
      </c>
    </row>
    <row r="29" spans="1:5" x14ac:dyDescent="0.2">
      <c r="A29" t="s">
        <v>20</v>
      </c>
      <c r="B29">
        <v>62</v>
      </c>
      <c r="D29" t="s">
        <v>14</v>
      </c>
      <c r="E29">
        <v>838</v>
      </c>
    </row>
    <row r="30" spans="1:5" x14ac:dyDescent="0.2">
      <c r="A30" t="s">
        <v>20</v>
      </c>
      <c r="B30">
        <v>64</v>
      </c>
      <c r="D30" t="s">
        <v>14</v>
      </c>
      <c r="E30">
        <v>1000</v>
      </c>
    </row>
    <row r="31" spans="1:5" x14ac:dyDescent="0.2">
      <c r="A31" t="s">
        <v>20</v>
      </c>
      <c r="B31">
        <v>65</v>
      </c>
      <c r="D31" t="s">
        <v>14</v>
      </c>
      <c r="E31">
        <v>1482</v>
      </c>
    </row>
    <row r="32" spans="1:5" x14ac:dyDescent="0.2">
      <c r="A32" t="s">
        <v>20</v>
      </c>
      <c r="B32">
        <v>65</v>
      </c>
      <c r="D32" t="s">
        <v>14</v>
      </c>
      <c r="E32">
        <v>106</v>
      </c>
    </row>
    <row r="33" spans="1:5" x14ac:dyDescent="0.2">
      <c r="A33" t="s">
        <v>20</v>
      </c>
      <c r="B33">
        <v>67</v>
      </c>
      <c r="D33" t="s">
        <v>14</v>
      </c>
      <c r="E33">
        <v>679</v>
      </c>
    </row>
    <row r="34" spans="1:5" x14ac:dyDescent="0.2">
      <c r="A34" t="s">
        <v>20</v>
      </c>
      <c r="B34">
        <v>68</v>
      </c>
      <c r="D34" t="s">
        <v>14</v>
      </c>
      <c r="E34">
        <v>1220</v>
      </c>
    </row>
    <row r="35" spans="1:5" x14ac:dyDescent="0.2">
      <c r="A35" t="s">
        <v>20</v>
      </c>
      <c r="B35">
        <v>69</v>
      </c>
      <c r="D35" t="s">
        <v>14</v>
      </c>
      <c r="E35">
        <v>1</v>
      </c>
    </row>
    <row r="36" spans="1:5" x14ac:dyDescent="0.2">
      <c r="A36" t="s">
        <v>20</v>
      </c>
      <c r="B36">
        <v>69</v>
      </c>
      <c r="D36" t="s">
        <v>14</v>
      </c>
      <c r="E36">
        <v>37</v>
      </c>
    </row>
    <row r="37" spans="1:5" x14ac:dyDescent="0.2">
      <c r="A37" t="s">
        <v>20</v>
      </c>
      <c r="B37">
        <v>70</v>
      </c>
      <c r="D37" t="s">
        <v>14</v>
      </c>
      <c r="E37">
        <v>60</v>
      </c>
    </row>
    <row r="38" spans="1:5" x14ac:dyDescent="0.2">
      <c r="A38" t="s">
        <v>20</v>
      </c>
      <c r="B38">
        <v>71</v>
      </c>
      <c r="D38" t="s">
        <v>14</v>
      </c>
      <c r="E38">
        <v>296</v>
      </c>
    </row>
    <row r="39" spans="1:5" x14ac:dyDescent="0.2">
      <c r="A39" t="s">
        <v>20</v>
      </c>
      <c r="B39">
        <v>72</v>
      </c>
      <c r="D39" t="s">
        <v>14</v>
      </c>
      <c r="E39">
        <v>3304</v>
      </c>
    </row>
    <row r="40" spans="1:5" x14ac:dyDescent="0.2">
      <c r="A40" t="s">
        <v>20</v>
      </c>
      <c r="B40">
        <v>76</v>
      </c>
      <c r="D40" t="s">
        <v>14</v>
      </c>
      <c r="E40">
        <v>73</v>
      </c>
    </row>
    <row r="41" spans="1:5" x14ac:dyDescent="0.2">
      <c r="A41" t="s">
        <v>20</v>
      </c>
      <c r="B41">
        <v>76</v>
      </c>
      <c r="D41" t="s">
        <v>14</v>
      </c>
      <c r="E41">
        <v>3387</v>
      </c>
    </row>
    <row r="42" spans="1:5" x14ac:dyDescent="0.2">
      <c r="A42" t="s">
        <v>20</v>
      </c>
      <c r="B42">
        <v>78</v>
      </c>
      <c r="D42" t="s">
        <v>14</v>
      </c>
      <c r="E42">
        <v>662</v>
      </c>
    </row>
    <row r="43" spans="1:5" x14ac:dyDescent="0.2">
      <c r="A43" t="s">
        <v>20</v>
      </c>
      <c r="B43">
        <v>78</v>
      </c>
      <c r="D43" t="s">
        <v>14</v>
      </c>
      <c r="E43">
        <v>774</v>
      </c>
    </row>
    <row r="44" spans="1:5" x14ac:dyDescent="0.2">
      <c r="A44" t="s">
        <v>20</v>
      </c>
      <c r="B44">
        <v>80</v>
      </c>
      <c r="D44" t="s">
        <v>14</v>
      </c>
      <c r="E44">
        <v>672</v>
      </c>
    </row>
    <row r="45" spans="1:5" x14ac:dyDescent="0.2">
      <c r="A45" t="s">
        <v>20</v>
      </c>
      <c r="B45">
        <v>80</v>
      </c>
      <c r="D45" t="s">
        <v>14</v>
      </c>
      <c r="E45">
        <v>940</v>
      </c>
    </row>
    <row r="46" spans="1:5" x14ac:dyDescent="0.2">
      <c r="A46" t="s">
        <v>20</v>
      </c>
      <c r="B46">
        <v>80</v>
      </c>
      <c r="D46" t="s">
        <v>14</v>
      </c>
      <c r="E46">
        <v>117</v>
      </c>
    </row>
    <row r="47" spans="1:5" x14ac:dyDescent="0.2">
      <c r="A47" t="s">
        <v>20</v>
      </c>
      <c r="B47">
        <v>80</v>
      </c>
      <c r="D47" t="s">
        <v>14</v>
      </c>
      <c r="E47">
        <v>115</v>
      </c>
    </row>
    <row r="48" spans="1:5" x14ac:dyDescent="0.2">
      <c r="A48" t="s">
        <v>20</v>
      </c>
      <c r="B48">
        <v>80</v>
      </c>
      <c r="D48" t="s">
        <v>14</v>
      </c>
      <c r="E48">
        <v>326</v>
      </c>
    </row>
    <row r="49" spans="1:5" x14ac:dyDescent="0.2">
      <c r="A49" t="s">
        <v>20</v>
      </c>
      <c r="B49">
        <v>80</v>
      </c>
      <c r="D49" t="s">
        <v>14</v>
      </c>
      <c r="E49">
        <v>1</v>
      </c>
    </row>
    <row r="50" spans="1:5" x14ac:dyDescent="0.2">
      <c r="A50" t="s">
        <v>20</v>
      </c>
      <c r="B50">
        <v>81</v>
      </c>
      <c r="D50" t="s">
        <v>14</v>
      </c>
      <c r="E50">
        <v>1467</v>
      </c>
    </row>
    <row r="51" spans="1:5" x14ac:dyDescent="0.2">
      <c r="A51" t="s">
        <v>20</v>
      </c>
      <c r="B51">
        <v>82</v>
      </c>
      <c r="D51" t="s">
        <v>14</v>
      </c>
      <c r="E51">
        <v>5681</v>
      </c>
    </row>
    <row r="52" spans="1:5" x14ac:dyDescent="0.2">
      <c r="A52" t="s">
        <v>20</v>
      </c>
      <c r="B52">
        <v>82</v>
      </c>
      <c r="D52" t="s">
        <v>14</v>
      </c>
      <c r="E52">
        <v>1059</v>
      </c>
    </row>
    <row r="53" spans="1:5" x14ac:dyDescent="0.2">
      <c r="A53" t="s">
        <v>20</v>
      </c>
      <c r="B53">
        <v>83</v>
      </c>
      <c r="D53" t="s">
        <v>14</v>
      </c>
      <c r="E53">
        <v>1194</v>
      </c>
    </row>
    <row r="54" spans="1:5" x14ac:dyDescent="0.2">
      <c r="A54" t="s">
        <v>20</v>
      </c>
      <c r="B54">
        <v>83</v>
      </c>
      <c r="D54" t="s">
        <v>14</v>
      </c>
      <c r="E54">
        <v>30</v>
      </c>
    </row>
    <row r="55" spans="1:5" x14ac:dyDescent="0.2">
      <c r="A55" t="s">
        <v>20</v>
      </c>
      <c r="B55">
        <v>84</v>
      </c>
      <c r="D55" t="s">
        <v>14</v>
      </c>
      <c r="E55">
        <v>75</v>
      </c>
    </row>
    <row r="56" spans="1:5" x14ac:dyDescent="0.2">
      <c r="A56" t="s">
        <v>20</v>
      </c>
      <c r="B56">
        <v>84</v>
      </c>
      <c r="D56" t="s">
        <v>14</v>
      </c>
      <c r="E56">
        <v>955</v>
      </c>
    </row>
    <row r="57" spans="1:5" x14ac:dyDescent="0.2">
      <c r="A57" t="s">
        <v>20</v>
      </c>
      <c r="B57">
        <v>85</v>
      </c>
      <c r="D57" t="s">
        <v>14</v>
      </c>
      <c r="E57">
        <v>67</v>
      </c>
    </row>
    <row r="58" spans="1:5" x14ac:dyDescent="0.2">
      <c r="A58" t="s">
        <v>20</v>
      </c>
      <c r="B58">
        <v>85</v>
      </c>
      <c r="D58" t="s">
        <v>14</v>
      </c>
      <c r="E58">
        <v>5</v>
      </c>
    </row>
    <row r="59" spans="1:5" x14ac:dyDescent="0.2">
      <c r="A59" t="s">
        <v>20</v>
      </c>
      <c r="B59">
        <v>85</v>
      </c>
      <c r="D59" t="s">
        <v>14</v>
      </c>
      <c r="E59">
        <v>26</v>
      </c>
    </row>
    <row r="60" spans="1:5" x14ac:dyDescent="0.2">
      <c r="A60" t="s">
        <v>20</v>
      </c>
      <c r="B60">
        <v>85</v>
      </c>
      <c r="D60" t="s">
        <v>14</v>
      </c>
      <c r="E60">
        <v>1130</v>
      </c>
    </row>
    <row r="61" spans="1:5" x14ac:dyDescent="0.2">
      <c r="A61" t="s">
        <v>20</v>
      </c>
      <c r="B61">
        <v>85</v>
      </c>
      <c r="D61" t="s">
        <v>14</v>
      </c>
      <c r="E61">
        <v>782</v>
      </c>
    </row>
    <row r="62" spans="1:5" x14ac:dyDescent="0.2">
      <c r="A62" t="s">
        <v>20</v>
      </c>
      <c r="B62">
        <v>85</v>
      </c>
      <c r="D62" t="s">
        <v>14</v>
      </c>
      <c r="E62">
        <v>210</v>
      </c>
    </row>
    <row r="63" spans="1:5" x14ac:dyDescent="0.2">
      <c r="A63" t="s">
        <v>20</v>
      </c>
      <c r="B63">
        <v>86</v>
      </c>
      <c r="D63" t="s">
        <v>14</v>
      </c>
      <c r="E63">
        <v>136</v>
      </c>
    </row>
    <row r="64" spans="1:5" x14ac:dyDescent="0.2">
      <c r="A64" t="s">
        <v>20</v>
      </c>
      <c r="B64">
        <v>86</v>
      </c>
      <c r="D64" t="s">
        <v>14</v>
      </c>
      <c r="E64">
        <v>86</v>
      </c>
    </row>
    <row r="65" spans="1:5" x14ac:dyDescent="0.2">
      <c r="A65" t="s">
        <v>20</v>
      </c>
      <c r="B65">
        <v>86</v>
      </c>
      <c r="D65" t="s">
        <v>14</v>
      </c>
      <c r="E65">
        <v>19</v>
      </c>
    </row>
    <row r="66" spans="1:5" x14ac:dyDescent="0.2">
      <c r="A66" t="s">
        <v>20</v>
      </c>
      <c r="B66">
        <v>87</v>
      </c>
      <c r="D66" t="s">
        <v>14</v>
      </c>
      <c r="E66">
        <v>886</v>
      </c>
    </row>
    <row r="67" spans="1:5" x14ac:dyDescent="0.2">
      <c r="A67" t="s">
        <v>20</v>
      </c>
      <c r="B67">
        <v>87</v>
      </c>
      <c r="D67" t="s">
        <v>14</v>
      </c>
      <c r="E67">
        <v>35</v>
      </c>
    </row>
    <row r="68" spans="1:5" x14ac:dyDescent="0.2">
      <c r="A68" t="s">
        <v>20</v>
      </c>
      <c r="B68">
        <v>87</v>
      </c>
      <c r="D68" t="s">
        <v>14</v>
      </c>
      <c r="E68">
        <v>24</v>
      </c>
    </row>
    <row r="69" spans="1:5" x14ac:dyDescent="0.2">
      <c r="A69" t="s">
        <v>20</v>
      </c>
      <c r="B69">
        <v>88</v>
      </c>
      <c r="D69" t="s">
        <v>14</v>
      </c>
      <c r="E69">
        <v>86</v>
      </c>
    </row>
    <row r="70" spans="1:5" x14ac:dyDescent="0.2">
      <c r="A70" t="s">
        <v>20</v>
      </c>
      <c r="B70">
        <v>88</v>
      </c>
      <c r="D70" t="s">
        <v>14</v>
      </c>
      <c r="E70">
        <v>243</v>
      </c>
    </row>
    <row r="71" spans="1:5" x14ac:dyDescent="0.2">
      <c r="A71" t="s">
        <v>20</v>
      </c>
      <c r="B71">
        <v>88</v>
      </c>
      <c r="D71" t="s">
        <v>14</v>
      </c>
      <c r="E71">
        <v>65</v>
      </c>
    </row>
    <row r="72" spans="1:5" x14ac:dyDescent="0.2">
      <c r="A72" t="s">
        <v>20</v>
      </c>
      <c r="B72">
        <v>88</v>
      </c>
      <c r="D72" t="s">
        <v>14</v>
      </c>
      <c r="E72">
        <v>100</v>
      </c>
    </row>
    <row r="73" spans="1:5" x14ac:dyDescent="0.2">
      <c r="A73" t="s">
        <v>20</v>
      </c>
      <c r="B73">
        <v>89</v>
      </c>
      <c r="D73" t="s">
        <v>14</v>
      </c>
      <c r="E73">
        <v>168</v>
      </c>
    </row>
    <row r="74" spans="1:5" x14ac:dyDescent="0.2">
      <c r="A74" t="s">
        <v>20</v>
      </c>
      <c r="B74">
        <v>89</v>
      </c>
      <c r="D74" t="s">
        <v>14</v>
      </c>
      <c r="E74">
        <v>13</v>
      </c>
    </row>
    <row r="75" spans="1:5" x14ac:dyDescent="0.2">
      <c r="A75" t="s">
        <v>20</v>
      </c>
      <c r="B75">
        <v>91</v>
      </c>
      <c r="D75" t="s">
        <v>14</v>
      </c>
      <c r="E75">
        <v>1</v>
      </c>
    </row>
    <row r="76" spans="1:5" x14ac:dyDescent="0.2">
      <c r="A76" t="s">
        <v>20</v>
      </c>
      <c r="B76">
        <v>92</v>
      </c>
      <c r="D76" t="s">
        <v>14</v>
      </c>
      <c r="E76">
        <v>40</v>
      </c>
    </row>
    <row r="77" spans="1:5" x14ac:dyDescent="0.2">
      <c r="A77" t="s">
        <v>20</v>
      </c>
      <c r="B77">
        <v>92</v>
      </c>
      <c r="D77" t="s">
        <v>14</v>
      </c>
      <c r="E77">
        <v>226</v>
      </c>
    </row>
    <row r="78" spans="1:5" x14ac:dyDescent="0.2">
      <c r="A78" t="s">
        <v>20</v>
      </c>
      <c r="B78">
        <v>92</v>
      </c>
      <c r="D78" t="s">
        <v>14</v>
      </c>
      <c r="E78">
        <v>1625</v>
      </c>
    </row>
    <row r="79" spans="1:5" x14ac:dyDescent="0.2">
      <c r="A79" t="s">
        <v>20</v>
      </c>
      <c r="B79">
        <v>92</v>
      </c>
      <c r="D79" t="s">
        <v>14</v>
      </c>
      <c r="E79">
        <v>143</v>
      </c>
    </row>
    <row r="80" spans="1:5" x14ac:dyDescent="0.2">
      <c r="A80" t="s">
        <v>20</v>
      </c>
      <c r="B80">
        <v>92</v>
      </c>
      <c r="D80" t="s">
        <v>14</v>
      </c>
      <c r="E80">
        <v>934</v>
      </c>
    </row>
    <row r="81" spans="1:5" x14ac:dyDescent="0.2">
      <c r="A81" t="s">
        <v>20</v>
      </c>
      <c r="B81">
        <v>93</v>
      </c>
      <c r="D81" t="s">
        <v>14</v>
      </c>
      <c r="E81">
        <v>17</v>
      </c>
    </row>
    <row r="82" spans="1:5" x14ac:dyDescent="0.2">
      <c r="A82" t="s">
        <v>20</v>
      </c>
      <c r="B82">
        <v>94</v>
      </c>
      <c r="D82" t="s">
        <v>14</v>
      </c>
      <c r="E82">
        <v>2179</v>
      </c>
    </row>
    <row r="83" spans="1:5" x14ac:dyDescent="0.2">
      <c r="A83" t="s">
        <v>20</v>
      </c>
      <c r="B83">
        <v>94</v>
      </c>
      <c r="D83" t="s">
        <v>14</v>
      </c>
      <c r="E83">
        <v>931</v>
      </c>
    </row>
    <row r="84" spans="1:5" x14ac:dyDescent="0.2">
      <c r="A84" t="s">
        <v>20</v>
      </c>
      <c r="B84">
        <v>94</v>
      </c>
      <c r="D84" t="s">
        <v>14</v>
      </c>
      <c r="E84">
        <v>92</v>
      </c>
    </row>
    <row r="85" spans="1:5" x14ac:dyDescent="0.2">
      <c r="A85" t="s">
        <v>20</v>
      </c>
      <c r="B85">
        <v>95</v>
      </c>
      <c r="D85" t="s">
        <v>14</v>
      </c>
      <c r="E85">
        <v>57</v>
      </c>
    </row>
    <row r="86" spans="1:5" x14ac:dyDescent="0.2">
      <c r="A86" t="s">
        <v>20</v>
      </c>
      <c r="B86">
        <v>96</v>
      </c>
      <c r="D86" t="s">
        <v>14</v>
      </c>
      <c r="E86">
        <v>41</v>
      </c>
    </row>
    <row r="87" spans="1:5" x14ac:dyDescent="0.2">
      <c r="A87" t="s">
        <v>20</v>
      </c>
      <c r="B87">
        <v>96</v>
      </c>
      <c r="D87" t="s">
        <v>14</v>
      </c>
      <c r="E87">
        <v>1</v>
      </c>
    </row>
    <row r="88" spans="1:5" x14ac:dyDescent="0.2">
      <c r="A88" t="s">
        <v>20</v>
      </c>
      <c r="B88">
        <v>96</v>
      </c>
      <c r="D88" t="s">
        <v>14</v>
      </c>
      <c r="E88">
        <v>101</v>
      </c>
    </row>
    <row r="89" spans="1:5" x14ac:dyDescent="0.2">
      <c r="A89" t="s">
        <v>20</v>
      </c>
      <c r="B89">
        <v>97</v>
      </c>
      <c r="D89" t="s">
        <v>14</v>
      </c>
      <c r="E89">
        <v>1335</v>
      </c>
    </row>
    <row r="90" spans="1:5" x14ac:dyDescent="0.2">
      <c r="A90" t="s">
        <v>20</v>
      </c>
      <c r="B90">
        <v>98</v>
      </c>
      <c r="D90" t="s">
        <v>14</v>
      </c>
      <c r="E90">
        <v>15</v>
      </c>
    </row>
    <row r="91" spans="1:5" x14ac:dyDescent="0.2">
      <c r="A91" t="s">
        <v>20</v>
      </c>
      <c r="B91">
        <v>98</v>
      </c>
      <c r="D91" t="s">
        <v>14</v>
      </c>
      <c r="E91">
        <v>454</v>
      </c>
    </row>
    <row r="92" spans="1:5" x14ac:dyDescent="0.2">
      <c r="A92" t="s">
        <v>20</v>
      </c>
      <c r="B92">
        <v>100</v>
      </c>
      <c r="D92" t="s">
        <v>14</v>
      </c>
      <c r="E92">
        <v>3182</v>
      </c>
    </row>
    <row r="93" spans="1:5" x14ac:dyDescent="0.2">
      <c r="A93" t="s">
        <v>20</v>
      </c>
      <c r="B93">
        <v>100</v>
      </c>
      <c r="D93" t="s">
        <v>14</v>
      </c>
      <c r="E93">
        <v>15</v>
      </c>
    </row>
    <row r="94" spans="1:5" x14ac:dyDescent="0.2">
      <c r="A94" t="s">
        <v>20</v>
      </c>
      <c r="B94">
        <v>101</v>
      </c>
      <c r="D94" t="s">
        <v>14</v>
      </c>
      <c r="E94">
        <v>133</v>
      </c>
    </row>
    <row r="95" spans="1:5" x14ac:dyDescent="0.2">
      <c r="A95" t="s">
        <v>20</v>
      </c>
      <c r="B95">
        <v>101</v>
      </c>
      <c r="D95" t="s">
        <v>14</v>
      </c>
      <c r="E95">
        <v>2062</v>
      </c>
    </row>
    <row r="96" spans="1:5" x14ac:dyDescent="0.2">
      <c r="A96" t="s">
        <v>20</v>
      </c>
      <c r="B96">
        <v>102</v>
      </c>
      <c r="D96" t="s">
        <v>14</v>
      </c>
      <c r="E96">
        <v>29</v>
      </c>
    </row>
    <row r="97" spans="1:5" x14ac:dyDescent="0.2">
      <c r="A97" t="s">
        <v>20</v>
      </c>
      <c r="B97">
        <v>102</v>
      </c>
      <c r="D97" t="s">
        <v>14</v>
      </c>
      <c r="E97">
        <v>132</v>
      </c>
    </row>
    <row r="98" spans="1:5" x14ac:dyDescent="0.2">
      <c r="A98" t="s">
        <v>20</v>
      </c>
      <c r="B98">
        <v>103</v>
      </c>
      <c r="D98" t="s">
        <v>14</v>
      </c>
      <c r="E98">
        <v>137</v>
      </c>
    </row>
    <row r="99" spans="1:5" x14ac:dyDescent="0.2">
      <c r="A99" t="s">
        <v>20</v>
      </c>
      <c r="B99">
        <v>103</v>
      </c>
      <c r="D99" t="s">
        <v>14</v>
      </c>
      <c r="E99">
        <v>908</v>
      </c>
    </row>
    <row r="100" spans="1:5" x14ac:dyDescent="0.2">
      <c r="A100" t="s">
        <v>20</v>
      </c>
      <c r="B100">
        <v>105</v>
      </c>
      <c r="D100" t="s">
        <v>14</v>
      </c>
      <c r="E100">
        <v>10</v>
      </c>
    </row>
    <row r="101" spans="1:5" x14ac:dyDescent="0.2">
      <c r="A101" t="s">
        <v>20</v>
      </c>
      <c r="B101">
        <v>106</v>
      </c>
      <c r="D101" t="s">
        <v>14</v>
      </c>
      <c r="E101">
        <v>1910</v>
      </c>
    </row>
    <row r="102" spans="1:5" x14ac:dyDescent="0.2">
      <c r="A102" t="s">
        <v>20</v>
      </c>
      <c r="B102">
        <v>106</v>
      </c>
      <c r="D102" t="s">
        <v>14</v>
      </c>
      <c r="E102">
        <v>38</v>
      </c>
    </row>
    <row r="103" spans="1:5" x14ac:dyDescent="0.2">
      <c r="A103" t="s">
        <v>20</v>
      </c>
      <c r="B103">
        <v>107</v>
      </c>
      <c r="D103" t="s">
        <v>14</v>
      </c>
      <c r="E103">
        <v>104</v>
      </c>
    </row>
    <row r="104" spans="1:5" x14ac:dyDescent="0.2">
      <c r="A104" t="s">
        <v>20</v>
      </c>
      <c r="B104">
        <v>107</v>
      </c>
      <c r="D104" t="s">
        <v>14</v>
      </c>
      <c r="E104">
        <v>49</v>
      </c>
    </row>
    <row r="105" spans="1:5" x14ac:dyDescent="0.2">
      <c r="A105" t="s">
        <v>20</v>
      </c>
      <c r="B105">
        <v>107</v>
      </c>
      <c r="D105" t="s">
        <v>14</v>
      </c>
      <c r="E105">
        <v>1</v>
      </c>
    </row>
    <row r="106" spans="1:5" x14ac:dyDescent="0.2">
      <c r="A106" t="s">
        <v>20</v>
      </c>
      <c r="B106">
        <v>107</v>
      </c>
      <c r="D106" t="s">
        <v>14</v>
      </c>
      <c r="E106">
        <v>245</v>
      </c>
    </row>
    <row r="107" spans="1:5" x14ac:dyDescent="0.2">
      <c r="A107" t="s">
        <v>20</v>
      </c>
      <c r="B107">
        <v>107</v>
      </c>
      <c r="D107" t="s">
        <v>14</v>
      </c>
      <c r="E107">
        <v>32</v>
      </c>
    </row>
    <row r="108" spans="1:5" x14ac:dyDescent="0.2">
      <c r="A108" t="s">
        <v>20</v>
      </c>
      <c r="B108">
        <v>110</v>
      </c>
      <c r="D108" t="s">
        <v>14</v>
      </c>
      <c r="E108">
        <v>7</v>
      </c>
    </row>
    <row r="109" spans="1:5" x14ac:dyDescent="0.2">
      <c r="A109" t="s">
        <v>20</v>
      </c>
      <c r="B109">
        <v>110</v>
      </c>
      <c r="D109" t="s">
        <v>14</v>
      </c>
      <c r="E109">
        <v>803</v>
      </c>
    </row>
    <row r="110" spans="1:5" x14ac:dyDescent="0.2">
      <c r="A110" t="s">
        <v>20</v>
      </c>
      <c r="B110">
        <v>110</v>
      </c>
      <c r="D110" t="s">
        <v>14</v>
      </c>
      <c r="E110">
        <v>16</v>
      </c>
    </row>
    <row r="111" spans="1:5" x14ac:dyDescent="0.2">
      <c r="A111" t="s">
        <v>20</v>
      </c>
      <c r="B111">
        <v>110</v>
      </c>
      <c r="D111" t="s">
        <v>14</v>
      </c>
      <c r="E111">
        <v>31</v>
      </c>
    </row>
    <row r="112" spans="1:5" x14ac:dyDescent="0.2">
      <c r="A112" t="s">
        <v>20</v>
      </c>
      <c r="B112">
        <v>111</v>
      </c>
      <c r="D112" t="s">
        <v>14</v>
      </c>
      <c r="E112">
        <v>108</v>
      </c>
    </row>
    <row r="113" spans="1:5" x14ac:dyDescent="0.2">
      <c r="A113" t="s">
        <v>20</v>
      </c>
      <c r="B113">
        <v>112</v>
      </c>
      <c r="D113" t="s">
        <v>14</v>
      </c>
      <c r="E113">
        <v>30</v>
      </c>
    </row>
    <row r="114" spans="1:5" x14ac:dyDescent="0.2">
      <c r="A114" t="s">
        <v>20</v>
      </c>
      <c r="B114">
        <v>112</v>
      </c>
      <c r="D114" t="s">
        <v>14</v>
      </c>
      <c r="E114">
        <v>17</v>
      </c>
    </row>
    <row r="115" spans="1:5" x14ac:dyDescent="0.2">
      <c r="A115" t="s">
        <v>20</v>
      </c>
      <c r="B115">
        <v>112</v>
      </c>
      <c r="D115" t="s">
        <v>14</v>
      </c>
      <c r="E115">
        <v>80</v>
      </c>
    </row>
    <row r="116" spans="1:5" x14ac:dyDescent="0.2">
      <c r="A116" t="s">
        <v>20</v>
      </c>
      <c r="B116">
        <v>113</v>
      </c>
      <c r="D116" t="s">
        <v>14</v>
      </c>
      <c r="E116">
        <v>2468</v>
      </c>
    </row>
    <row r="117" spans="1:5" x14ac:dyDescent="0.2">
      <c r="A117" t="s">
        <v>20</v>
      </c>
      <c r="B117">
        <v>113</v>
      </c>
      <c r="D117" t="s">
        <v>14</v>
      </c>
      <c r="E117">
        <v>26</v>
      </c>
    </row>
    <row r="118" spans="1:5" x14ac:dyDescent="0.2">
      <c r="A118" t="s">
        <v>20</v>
      </c>
      <c r="B118">
        <v>114</v>
      </c>
      <c r="D118" t="s">
        <v>14</v>
      </c>
      <c r="E118">
        <v>73</v>
      </c>
    </row>
    <row r="119" spans="1:5" x14ac:dyDescent="0.2">
      <c r="A119" t="s">
        <v>20</v>
      </c>
      <c r="B119">
        <v>114</v>
      </c>
      <c r="D119" t="s">
        <v>14</v>
      </c>
      <c r="E119">
        <v>128</v>
      </c>
    </row>
    <row r="120" spans="1:5" x14ac:dyDescent="0.2">
      <c r="A120" t="s">
        <v>20</v>
      </c>
      <c r="B120">
        <v>114</v>
      </c>
      <c r="D120" t="s">
        <v>14</v>
      </c>
      <c r="E120">
        <v>33</v>
      </c>
    </row>
    <row r="121" spans="1:5" x14ac:dyDescent="0.2">
      <c r="A121" t="s">
        <v>20</v>
      </c>
      <c r="B121">
        <v>115</v>
      </c>
      <c r="D121" t="s">
        <v>14</v>
      </c>
      <c r="E121">
        <v>1072</v>
      </c>
    </row>
    <row r="122" spans="1:5" x14ac:dyDescent="0.2">
      <c r="A122" t="s">
        <v>20</v>
      </c>
      <c r="B122">
        <v>116</v>
      </c>
      <c r="D122" t="s">
        <v>14</v>
      </c>
      <c r="E122">
        <v>393</v>
      </c>
    </row>
    <row r="123" spans="1:5" x14ac:dyDescent="0.2">
      <c r="A123" t="s">
        <v>20</v>
      </c>
      <c r="B123">
        <v>116</v>
      </c>
      <c r="D123" t="s">
        <v>14</v>
      </c>
      <c r="E123">
        <v>1257</v>
      </c>
    </row>
    <row r="124" spans="1:5" x14ac:dyDescent="0.2">
      <c r="A124" t="s">
        <v>20</v>
      </c>
      <c r="B124">
        <v>117</v>
      </c>
      <c r="D124" t="s">
        <v>14</v>
      </c>
      <c r="E124">
        <v>328</v>
      </c>
    </row>
    <row r="125" spans="1:5" x14ac:dyDescent="0.2">
      <c r="A125" t="s">
        <v>20</v>
      </c>
      <c r="B125">
        <v>117</v>
      </c>
      <c r="D125" t="s">
        <v>14</v>
      </c>
      <c r="E125">
        <v>147</v>
      </c>
    </row>
    <row r="126" spans="1:5" x14ac:dyDescent="0.2">
      <c r="A126" t="s">
        <v>20</v>
      </c>
      <c r="B126">
        <v>119</v>
      </c>
      <c r="D126" t="s">
        <v>14</v>
      </c>
      <c r="E126">
        <v>830</v>
      </c>
    </row>
    <row r="127" spans="1:5" x14ac:dyDescent="0.2">
      <c r="A127" t="s">
        <v>20</v>
      </c>
      <c r="B127">
        <v>121</v>
      </c>
      <c r="D127" t="s">
        <v>14</v>
      </c>
      <c r="E127">
        <v>331</v>
      </c>
    </row>
    <row r="128" spans="1:5" x14ac:dyDescent="0.2">
      <c r="A128" t="s">
        <v>20</v>
      </c>
      <c r="B128">
        <v>121</v>
      </c>
      <c r="D128" t="s">
        <v>14</v>
      </c>
      <c r="E128">
        <v>25</v>
      </c>
    </row>
    <row r="129" spans="1:5" x14ac:dyDescent="0.2">
      <c r="A129" t="s">
        <v>20</v>
      </c>
      <c r="B129">
        <v>121</v>
      </c>
      <c r="D129" t="s">
        <v>14</v>
      </c>
      <c r="E129">
        <v>3483</v>
      </c>
    </row>
    <row r="130" spans="1:5" x14ac:dyDescent="0.2">
      <c r="A130" t="s">
        <v>20</v>
      </c>
      <c r="B130">
        <v>122</v>
      </c>
      <c r="D130" t="s">
        <v>14</v>
      </c>
      <c r="E130">
        <v>923</v>
      </c>
    </row>
    <row r="131" spans="1:5" x14ac:dyDescent="0.2">
      <c r="A131" t="s">
        <v>20</v>
      </c>
      <c r="B131">
        <v>122</v>
      </c>
      <c r="D131" t="s">
        <v>14</v>
      </c>
      <c r="E131">
        <v>1</v>
      </c>
    </row>
    <row r="132" spans="1:5" x14ac:dyDescent="0.2">
      <c r="A132" t="s">
        <v>20</v>
      </c>
      <c r="B132">
        <v>122</v>
      </c>
      <c r="D132" t="s">
        <v>14</v>
      </c>
      <c r="E132">
        <v>33</v>
      </c>
    </row>
    <row r="133" spans="1:5" x14ac:dyDescent="0.2">
      <c r="A133" t="s">
        <v>20</v>
      </c>
      <c r="B133">
        <v>122</v>
      </c>
      <c r="D133" t="s">
        <v>14</v>
      </c>
      <c r="E133">
        <v>40</v>
      </c>
    </row>
    <row r="134" spans="1:5" x14ac:dyDescent="0.2">
      <c r="A134" t="s">
        <v>20</v>
      </c>
      <c r="B134">
        <v>123</v>
      </c>
      <c r="D134" t="s">
        <v>14</v>
      </c>
      <c r="E134">
        <v>23</v>
      </c>
    </row>
    <row r="135" spans="1:5" x14ac:dyDescent="0.2">
      <c r="A135" t="s">
        <v>20</v>
      </c>
      <c r="B135">
        <v>123</v>
      </c>
      <c r="D135" t="s">
        <v>14</v>
      </c>
      <c r="E135">
        <v>75</v>
      </c>
    </row>
    <row r="136" spans="1:5" x14ac:dyDescent="0.2">
      <c r="A136" t="s">
        <v>20</v>
      </c>
      <c r="B136">
        <v>123</v>
      </c>
      <c r="D136" t="s">
        <v>14</v>
      </c>
      <c r="E136">
        <v>2176</v>
      </c>
    </row>
    <row r="137" spans="1:5" x14ac:dyDescent="0.2">
      <c r="A137" t="s">
        <v>20</v>
      </c>
      <c r="B137">
        <v>125</v>
      </c>
      <c r="D137" t="s">
        <v>14</v>
      </c>
      <c r="E137">
        <v>441</v>
      </c>
    </row>
    <row r="138" spans="1:5" x14ac:dyDescent="0.2">
      <c r="A138" t="s">
        <v>20</v>
      </c>
      <c r="B138">
        <v>126</v>
      </c>
      <c r="D138" t="s">
        <v>14</v>
      </c>
      <c r="E138">
        <v>25</v>
      </c>
    </row>
    <row r="139" spans="1:5" x14ac:dyDescent="0.2">
      <c r="A139" t="s">
        <v>20</v>
      </c>
      <c r="B139">
        <v>126</v>
      </c>
      <c r="D139" t="s">
        <v>14</v>
      </c>
      <c r="E139">
        <v>127</v>
      </c>
    </row>
    <row r="140" spans="1:5" x14ac:dyDescent="0.2">
      <c r="A140" t="s">
        <v>20</v>
      </c>
      <c r="B140">
        <v>126</v>
      </c>
      <c r="D140" t="s">
        <v>14</v>
      </c>
      <c r="E140">
        <v>355</v>
      </c>
    </row>
    <row r="141" spans="1:5" x14ac:dyDescent="0.2">
      <c r="A141" t="s">
        <v>20</v>
      </c>
      <c r="B141">
        <v>126</v>
      </c>
      <c r="D141" t="s">
        <v>14</v>
      </c>
      <c r="E141">
        <v>44</v>
      </c>
    </row>
    <row r="142" spans="1:5" x14ac:dyDescent="0.2">
      <c r="A142" t="s">
        <v>20</v>
      </c>
      <c r="B142">
        <v>126</v>
      </c>
      <c r="D142" t="s">
        <v>14</v>
      </c>
      <c r="E142">
        <v>67</v>
      </c>
    </row>
    <row r="143" spans="1:5" x14ac:dyDescent="0.2">
      <c r="A143" t="s">
        <v>20</v>
      </c>
      <c r="B143">
        <v>127</v>
      </c>
      <c r="D143" t="s">
        <v>14</v>
      </c>
      <c r="E143">
        <v>1068</v>
      </c>
    </row>
    <row r="144" spans="1:5" x14ac:dyDescent="0.2">
      <c r="A144" t="s">
        <v>20</v>
      </c>
      <c r="B144">
        <v>127</v>
      </c>
      <c r="D144" t="s">
        <v>14</v>
      </c>
      <c r="E144">
        <v>424</v>
      </c>
    </row>
    <row r="145" spans="1:5" x14ac:dyDescent="0.2">
      <c r="A145" t="s">
        <v>20</v>
      </c>
      <c r="B145">
        <v>128</v>
      </c>
      <c r="D145" t="s">
        <v>14</v>
      </c>
      <c r="E145">
        <v>151</v>
      </c>
    </row>
    <row r="146" spans="1:5" x14ac:dyDescent="0.2">
      <c r="A146" t="s">
        <v>20</v>
      </c>
      <c r="B146">
        <v>128</v>
      </c>
      <c r="D146" t="s">
        <v>14</v>
      </c>
      <c r="E146">
        <v>1608</v>
      </c>
    </row>
    <row r="147" spans="1:5" x14ac:dyDescent="0.2">
      <c r="A147" t="s">
        <v>20</v>
      </c>
      <c r="B147">
        <v>129</v>
      </c>
      <c r="D147" t="s">
        <v>14</v>
      </c>
      <c r="E147">
        <v>941</v>
      </c>
    </row>
    <row r="148" spans="1:5" x14ac:dyDescent="0.2">
      <c r="A148" t="s">
        <v>20</v>
      </c>
      <c r="B148">
        <v>129</v>
      </c>
      <c r="D148" t="s">
        <v>14</v>
      </c>
      <c r="E148">
        <v>1</v>
      </c>
    </row>
    <row r="149" spans="1:5" x14ac:dyDescent="0.2">
      <c r="A149" t="s">
        <v>20</v>
      </c>
      <c r="B149">
        <v>130</v>
      </c>
      <c r="D149" t="s">
        <v>14</v>
      </c>
      <c r="E149">
        <v>40</v>
      </c>
    </row>
    <row r="150" spans="1:5" x14ac:dyDescent="0.2">
      <c r="A150" t="s">
        <v>20</v>
      </c>
      <c r="B150">
        <v>130</v>
      </c>
      <c r="D150" t="s">
        <v>14</v>
      </c>
      <c r="E150">
        <v>3015</v>
      </c>
    </row>
    <row r="151" spans="1:5" x14ac:dyDescent="0.2">
      <c r="A151" t="s">
        <v>20</v>
      </c>
      <c r="B151">
        <v>131</v>
      </c>
      <c r="D151" t="s">
        <v>14</v>
      </c>
      <c r="E151">
        <v>435</v>
      </c>
    </row>
    <row r="152" spans="1:5" x14ac:dyDescent="0.2">
      <c r="A152" t="s">
        <v>20</v>
      </c>
      <c r="B152">
        <v>131</v>
      </c>
      <c r="D152" t="s">
        <v>14</v>
      </c>
      <c r="E152">
        <v>714</v>
      </c>
    </row>
    <row r="153" spans="1:5" x14ac:dyDescent="0.2">
      <c r="A153" t="s">
        <v>20</v>
      </c>
      <c r="B153">
        <v>131</v>
      </c>
      <c r="D153" t="s">
        <v>14</v>
      </c>
      <c r="E153">
        <v>5497</v>
      </c>
    </row>
    <row r="154" spans="1:5" x14ac:dyDescent="0.2">
      <c r="A154" t="s">
        <v>20</v>
      </c>
      <c r="B154">
        <v>131</v>
      </c>
      <c r="D154" t="s">
        <v>14</v>
      </c>
      <c r="E154">
        <v>418</v>
      </c>
    </row>
    <row r="155" spans="1:5" x14ac:dyDescent="0.2">
      <c r="A155" t="s">
        <v>20</v>
      </c>
      <c r="B155">
        <v>131</v>
      </c>
      <c r="D155" t="s">
        <v>14</v>
      </c>
      <c r="E155">
        <v>1439</v>
      </c>
    </row>
    <row r="156" spans="1:5" x14ac:dyDescent="0.2">
      <c r="A156" t="s">
        <v>20</v>
      </c>
      <c r="B156">
        <v>132</v>
      </c>
      <c r="D156" t="s">
        <v>14</v>
      </c>
      <c r="E156">
        <v>15</v>
      </c>
    </row>
    <row r="157" spans="1:5" x14ac:dyDescent="0.2">
      <c r="A157" t="s">
        <v>20</v>
      </c>
      <c r="B157">
        <v>132</v>
      </c>
      <c r="D157" t="s">
        <v>14</v>
      </c>
      <c r="E157">
        <v>1999</v>
      </c>
    </row>
    <row r="158" spans="1:5" x14ac:dyDescent="0.2">
      <c r="A158" t="s">
        <v>20</v>
      </c>
      <c r="B158">
        <v>132</v>
      </c>
      <c r="D158" t="s">
        <v>14</v>
      </c>
      <c r="E158">
        <v>118</v>
      </c>
    </row>
    <row r="159" spans="1:5" x14ac:dyDescent="0.2">
      <c r="A159" t="s">
        <v>20</v>
      </c>
      <c r="B159">
        <v>133</v>
      </c>
      <c r="D159" t="s">
        <v>14</v>
      </c>
      <c r="E159">
        <v>162</v>
      </c>
    </row>
    <row r="160" spans="1:5" x14ac:dyDescent="0.2">
      <c r="A160" t="s">
        <v>20</v>
      </c>
      <c r="B160">
        <v>133</v>
      </c>
      <c r="D160" t="s">
        <v>14</v>
      </c>
      <c r="E160">
        <v>83</v>
      </c>
    </row>
    <row r="161" spans="1:5" x14ac:dyDescent="0.2">
      <c r="A161" t="s">
        <v>20</v>
      </c>
      <c r="B161">
        <v>133</v>
      </c>
      <c r="D161" t="s">
        <v>14</v>
      </c>
      <c r="E161">
        <v>747</v>
      </c>
    </row>
    <row r="162" spans="1:5" x14ac:dyDescent="0.2">
      <c r="A162" t="s">
        <v>20</v>
      </c>
      <c r="B162">
        <v>134</v>
      </c>
      <c r="D162" t="s">
        <v>14</v>
      </c>
      <c r="E162">
        <v>84</v>
      </c>
    </row>
    <row r="163" spans="1:5" x14ac:dyDescent="0.2">
      <c r="A163" t="s">
        <v>20</v>
      </c>
      <c r="B163">
        <v>134</v>
      </c>
      <c r="D163" t="s">
        <v>14</v>
      </c>
      <c r="E163">
        <v>91</v>
      </c>
    </row>
    <row r="164" spans="1:5" x14ac:dyDescent="0.2">
      <c r="A164" t="s">
        <v>20</v>
      </c>
      <c r="B164">
        <v>134</v>
      </c>
      <c r="D164" t="s">
        <v>14</v>
      </c>
      <c r="E164">
        <v>792</v>
      </c>
    </row>
    <row r="165" spans="1:5" x14ac:dyDescent="0.2">
      <c r="A165" t="s">
        <v>20</v>
      </c>
      <c r="B165">
        <v>135</v>
      </c>
      <c r="D165" t="s">
        <v>14</v>
      </c>
      <c r="E165">
        <v>32</v>
      </c>
    </row>
    <row r="166" spans="1:5" x14ac:dyDescent="0.2">
      <c r="A166" t="s">
        <v>20</v>
      </c>
      <c r="B166">
        <v>135</v>
      </c>
      <c r="D166" t="s">
        <v>14</v>
      </c>
      <c r="E166">
        <v>186</v>
      </c>
    </row>
    <row r="167" spans="1:5" x14ac:dyDescent="0.2">
      <c r="A167" t="s">
        <v>20</v>
      </c>
      <c r="B167">
        <v>135</v>
      </c>
      <c r="D167" t="s">
        <v>14</v>
      </c>
      <c r="E167">
        <v>605</v>
      </c>
    </row>
    <row r="168" spans="1:5" x14ac:dyDescent="0.2">
      <c r="A168" t="s">
        <v>20</v>
      </c>
      <c r="B168">
        <v>136</v>
      </c>
      <c r="D168" t="s">
        <v>14</v>
      </c>
      <c r="E168">
        <v>1</v>
      </c>
    </row>
    <row r="169" spans="1:5" x14ac:dyDescent="0.2">
      <c r="A169" t="s">
        <v>20</v>
      </c>
      <c r="B169">
        <v>137</v>
      </c>
      <c r="D169" t="s">
        <v>14</v>
      </c>
      <c r="E169">
        <v>31</v>
      </c>
    </row>
    <row r="170" spans="1:5" x14ac:dyDescent="0.2">
      <c r="A170" t="s">
        <v>20</v>
      </c>
      <c r="B170">
        <v>137</v>
      </c>
      <c r="D170" t="s">
        <v>14</v>
      </c>
      <c r="E170">
        <v>1181</v>
      </c>
    </row>
    <row r="171" spans="1:5" x14ac:dyDescent="0.2">
      <c r="A171" t="s">
        <v>20</v>
      </c>
      <c r="B171">
        <v>138</v>
      </c>
      <c r="D171" t="s">
        <v>14</v>
      </c>
      <c r="E171">
        <v>39</v>
      </c>
    </row>
    <row r="172" spans="1:5" x14ac:dyDescent="0.2">
      <c r="A172" t="s">
        <v>20</v>
      </c>
      <c r="B172">
        <v>138</v>
      </c>
      <c r="D172" t="s">
        <v>14</v>
      </c>
      <c r="E172">
        <v>46</v>
      </c>
    </row>
    <row r="173" spans="1:5" x14ac:dyDescent="0.2">
      <c r="A173" t="s">
        <v>20</v>
      </c>
      <c r="B173">
        <v>138</v>
      </c>
      <c r="D173" t="s">
        <v>14</v>
      </c>
      <c r="E173">
        <v>105</v>
      </c>
    </row>
    <row r="174" spans="1:5" x14ac:dyDescent="0.2">
      <c r="A174" t="s">
        <v>20</v>
      </c>
      <c r="B174">
        <v>139</v>
      </c>
      <c r="D174" t="s">
        <v>14</v>
      </c>
      <c r="E174">
        <v>535</v>
      </c>
    </row>
    <row r="175" spans="1:5" x14ac:dyDescent="0.2">
      <c r="A175" t="s">
        <v>20</v>
      </c>
      <c r="B175">
        <v>139</v>
      </c>
      <c r="D175" t="s">
        <v>14</v>
      </c>
      <c r="E175">
        <v>16</v>
      </c>
    </row>
    <row r="176" spans="1:5" x14ac:dyDescent="0.2">
      <c r="A176" t="s">
        <v>20</v>
      </c>
      <c r="B176">
        <v>140</v>
      </c>
      <c r="D176" t="s">
        <v>14</v>
      </c>
      <c r="E176">
        <v>575</v>
      </c>
    </row>
    <row r="177" spans="1:5" x14ac:dyDescent="0.2">
      <c r="A177" t="s">
        <v>20</v>
      </c>
      <c r="B177">
        <v>140</v>
      </c>
      <c r="D177" t="s">
        <v>14</v>
      </c>
      <c r="E177">
        <v>1120</v>
      </c>
    </row>
    <row r="178" spans="1:5" x14ac:dyDescent="0.2">
      <c r="A178" t="s">
        <v>20</v>
      </c>
      <c r="B178">
        <v>140</v>
      </c>
      <c r="D178" t="s">
        <v>14</v>
      </c>
      <c r="E178">
        <v>113</v>
      </c>
    </row>
    <row r="179" spans="1:5" x14ac:dyDescent="0.2">
      <c r="A179" t="s">
        <v>20</v>
      </c>
      <c r="B179">
        <v>142</v>
      </c>
      <c r="D179" t="s">
        <v>14</v>
      </c>
      <c r="E179">
        <v>1538</v>
      </c>
    </row>
    <row r="180" spans="1:5" x14ac:dyDescent="0.2">
      <c r="A180" t="s">
        <v>20</v>
      </c>
      <c r="B180">
        <v>142</v>
      </c>
      <c r="D180" t="s">
        <v>14</v>
      </c>
      <c r="E180">
        <v>9</v>
      </c>
    </row>
    <row r="181" spans="1:5" x14ac:dyDescent="0.2">
      <c r="A181" t="s">
        <v>20</v>
      </c>
      <c r="B181">
        <v>142</v>
      </c>
      <c r="D181" t="s">
        <v>14</v>
      </c>
      <c r="E181">
        <v>554</v>
      </c>
    </row>
    <row r="182" spans="1:5" x14ac:dyDescent="0.2">
      <c r="A182" t="s">
        <v>20</v>
      </c>
      <c r="B182">
        <v>142</v>
      </c>
      <c r="D182" t="s">
        <v>14</v>
      </c>
      <c r="E182">
        <v>648</v>
      </c>
    </row>
    <row r="183" spans="1:5" x14ac:dyDescent="0.2">
      <c r="A183" t="s">
        <v>20</v>
      </c>
      <c r="B183">
        <v>143</v>
      </c>
      <c r="D183" t="s">
        <v>14</v>
      </c>
      <c r="E183">
        <v>21</v>
      </c>
    </row>
    <row r="184" spans="1:5" x14ac:dyDescent="0.2">
      <c r="A184" t="s">
        <v>20</v>
      </c>
      <c r="B184">
        <v>144</v>
      </c>
      <c r="D184" t="s">
        <v>14</v>
      </c>
      <c r="E184">
        <v>54</v>
      </c>
    </row>
    <row r="185" spans="1:5" x14ac:dyDescent="0.2">
      <c r="A185" t="s">
        <v>20</v>
      </c>
      <c r="B185">
        <v>144</v>
      </c>
      <c r="D185" t="s">
        <v>14</v>
      </c>
      <c r="E185">
        <v>120</v>
      </c>
    </row>
    <row r="186" spans="1:5" x14ac:dyDescent="0.2">
      <c r="A186" t="s">
        <v>20</v>
      </c>
      <c r="B186">
        <v>144</v>
      </c>
      <c r="D186" t="s">
        <v>14</v>
      </c>
      <c r="E186">
        <v>579</v>
      </c>
    </row>
    <row r="187" spans="1:5" x14ac:dyDescent="0.2">
      <c r="A187" t="s">
        <v>20</v>
      </c>
      <c r="B187">
        <v>144</v>
      </c>
      <c r="D187" t="s">
        <v>14</v>
      </c>
      <c r="E187">
        <v>2072</v>
      </c>
    </row>
    <row r="188" spans="1:5" x14ac:dyDescent="0.2">
      <c r="A188" t="s">
        <v>20</v>
      </c>
      <c r="B188">
        <v>146</v>
      </c>
      <c r="D188" t="s">
        <v>14</v>
      </c>
      <c r="E188">
        <v>0</v>
      </c>
    </row>
    <row r="189" spans="1:5" x14ac:dyDescent="0.2">
      <c r="A189" t="s">
        <v>20</v>
      </c>
      <c r="B189">
        <v>147</v>
      </c>
      <c r="D189" t="s">
        <v>14</v>
      </c>
      <c r="E189">
        <v>1796</v>
      </c>
    </row>
    <row r="190" spans="1:5" x14ac:dyDescent="0.2">
      <c r="A190" t="s">
        <v>20</v>
      </c>
      <c r="B190">
        <v>147</v>
      </c>
      <c r="D190" t="s">
        <v>14</v>
      </c>
      <c r="E190">
        <v>62</v>
      </c>
    </row>
    <row r="191" spans="1:5" x14ac:dyDescent="0.2">
      <c r="A191" t="s">
        <v>20</v>
      </c>
      <c r="B191">
        <v>147</v>
      </c>
      <c r="D191" t="s">
        <v>14</v>
      </c>
      <c r="E191">
        <v>347</v>
      </c>
    </row>
    <row r="192" spans="1:5" x14ac:dyDescent="0.2">
      <c r="A192" t="s">
        <v>20</v>
      </c>
      <c r="B192">
        <v>148</v>
      </c>
      <c r="D192" t="s">
        <v>14</v>
      </c>
      <c r="E192">
        <v>19</v>
      </c>
    </row>
    <row r="193" spans="1:5" x14ac:dyDescent="0.2">
      <c r="A193" t="s">
        <v>20</v>
      </c>
      <c r="B193">
        <v>148</v>
      </c>
      <c r="D193" t="s">
        <v>14</v>
      </c>
      <c r="E193">
        <v>1258</v>
      </c>
    </row>
    <row r="194" spans="1:5" x14ac:dyDescent="0.2">
      <c r="A194" t="s">
        <v>20</v>
      </c>
      <c r="B194">
        <v>149</v>
      </c>
      <c r="D194" t="s">
        <v>14</v>
      </c>
      <c r="E194">
        <v>362</v>
      </c>
    </row>
    <row r="195" spans="1:5" x14ac:dyDescent="0.2">
      <c r="A195" t="s">
        <v>20</v>
      </c>
      <c r="B195">
        <v>149</v>
      </c>
      <c r="D195" t="s">
        <v>14</v>
      </c>
      <c r="E195">
        <v>133</v>
      </c>
    </row>
    <row r="196" spans="1:5" x14ac:dyDescent="0.2">
      <c r="A196" t="s">
        <v>20</v>
      </c>
      <c r="B196">
        <v>150</v>
      </c>
      <c r="D196" t="s">
        <v>14</v>
      </c>
      <c r="E196">
        <v>846</v>
      </c>
    </row>
    <row r="197" spans="1:5" x14ac:dyDescent="0.2">
      <c r="A197" t="s">
        <v>20</v>
      </c>
      <c r="B197">
        <v>150</v>
      </c>
      <c r="D197" t="s">
        <v>14</v>
      </c>
      <c r="E197">
        <v>10</v>
      </c>
    </row>
    <row r="198" spans="1:5" x14ac:dyDescent="0.2">
      <c r="A198" t="s">
        <v>20</v>
      </c>
      <c r="B198">
        <v>154</v>
      </c>
      <c r="D198" t="s">
        <v>14</v>
      </c>
      <c r="E198">
        <v>191</v>
      </c>
    </row>
    <row r="199" spans="1:5" x14ac:dyDescent="0.2">
      <c r="A199" t="s">
        <v>20</v>
      </c>
      <c r="B199">
        <v>154</v>
      </c>
      <c r="D199" t="s">
        <v>14</v>
      </c>
      <c r="E199">
        <v>1979</v>
      </c>
    </row>
    <row r="200" spans="1:5" x14ac:dyDescent="0.2">
      <c r="A200" t="s">
        <v>20</v>
      </c>
      <c r="B200">
        <v>154</v>
      </c>
      <c r="D200" t="s">
        <v>14</v>
      </c>
      <c r="E200">
        <v>63</v>
      </c>
    </row>
    <row r="201" spans="1:5" x14ac:dyDescent="0.2">
      <c r="A201" t="s">
        <v>20</v>
      </c>
      <c r="B201">
        <v>154</v>
      </c>
      <c r="D201" t="s">
        <v>14</v>
      </c>
      <c r="E201">
        <v>6080</v>
      </c>
    </row>
    <row r="202" spans="1:5" x14ac:dyDescent="0.2">
      <c r="A202" t="s">
        <v>20</v>
      </c>
      <c r="B202">
        <v>155</v>
      </c>
      <c r="D202" t="s">
        <v>14</v>
      </c>
      <c r="E202">
        <v>80</v>
      </c>
    </row>
    <row r="203" spans="1:5" x14ac:dyDescent="0.2">
      <c r="A203" t="s">
        <v>20</v>
      </c>
      <c r="B203">
        <v>155</v>
      </c>
      <c r="D203" t="s">
        <v>14</v>
      </c>
      <c r="E203">
        <v>9</v>
      </c>
    </row>
    <row r="204" spans="1:5" x14ac:dyDescent="0.2">
      <c r="A204" t="s">
        <v>20</v>
      </c>
      <c r="B204">
        <v>155</v>
      </c>
      <c r="D204" t="s">
        <v>14</v>
      </c>
      <c r="E204">
        <v>1784</v>
      </c>
    </row>
    <row r="205" spans="1:5" x14ac:dyDescent="0.2">
      <c r="A205" t="s">
        <v>20</v>
      </c>
      <c r="B205">
        <v>155</v>
      </c>
      <c r="D205" t="s">
        <v>14</v>
      </c>
      <c r="E205">
        <v>243</v>
      </c>
    </row>
    <row r="206" spans="1:5" x14ac:dyDescent="0.2">
      <c r="A206" t="s">
        <v>20</v>
      </c>
      <c r="B206">
        <v>156</v>
      </c>
      <c r="D206" t="s">
        <v>14</v>
      </c>
      <c r="E206">
        <v>1296</v>
      </c>
    </row>
    <row r="207" spans="1:5" x14ac:dyDescent="0.2">
      <c r="A207" t="s">
        <v>20</v>
      </c>
      <c r="B207">
        <v>156</v>
      </c>
      <c r="D207" t="s">
        <v>14</v>
      </c>
      <c r="E207">
        <v>77</v>
      </c>
    </row>
    <row r="208" spans="1:5" x14ac:dyDescent="0.2">
      <c r="A208" t="s">
        <v>20</v>
      </c>
      <c r="B208">
        <v>157</v>
      </c>
      <c r="D208" t="s">
        <v>14</v>
      </c>
      <c r="E208">
        <v>395</v>
      </c>
    </row>
    <row r="209" spans="1:5" x14ac:dyDescent="0.2">
      <c r="A209" t="s">
        <v>20</v>
      </c>
      <c r="B209">
        <v>157</v>
      </c>
      <c r="D209" t="s">
        <v>14</v>
      </c>
      <c r="E209">
        <v>49</v>
      </c>
    </row>
    <row r="210" spans="1:5" x14ac:dyDescent="0.2">
      <c r="A210" t="s">
        <v>20</v>
      </c>
      <c r="B210">
        <v>157</v>
      </c>
      <c r="D210" t="s">
        <v>14</v>
      </c>
      <c r="E210">
        <v>180</v>
      </c>
    </row>
    <row r="211" spans="1:5" x14ac:dyDescent="0.2">
      <c r="A211" t="s">
        <v>20</v>
      </c>
      <c r="B211">
        <v>157</v>
      </c>
      <c r="D211" t="s">
        <v>14</v>
      </c>
      <c r="E211">
        <v>2690</v>
      </c>
    </row>
    <row r="212" spans="1:5" x14ac:dyDescent="0.2">
      <c r="A212" t="s">
        <v>20</v>
      </c>
      <c r="B212">
        <v>157</v>
      </c>
      <c r="D212" t="s">
        <v>14</v>
      </c>
      <c r="E212">
        <v>2779</v>
      </c>
    </row>
    <row r="213" spans="1:5" x14ac:dyDescent="0.2">
      <c r="A213" t="s">
        <v>20</v>
      </c>
      <c r="B213">
        <v>158</v>
      </c>
      <c r="D213" t="s">
        <v>14</v>
      </c>
      <c r="E213">
        <v>92</v>
      </c>
    </row>
    <row r="214" spans="1:5" x14ac:dyDescent="0.2">
      <c r="A214" t="s">
        <v>20</v>
      </c>
      <c r="B214">
        <v>158</v>
      </c>
      <c r="D214" t="s">
        <v>14</v>
      </c>
      <c r="E214">
        <v>1028</v>
      </c>
    </row>
    <row r="215" spans="1:5" x14ac:dyDescent="0.2">
      <c r="A215" t="s">
        <v>20</v>
      </c>
      <c r="B215">
        <v>159</v>
      </c>
      <c r="D215" t="s">
        <v>14</v>
      </c>
      <c r="E215">
        <v>26</v>
      </c>
    </row>
    <row r="216" spans="1:5" x14ac:dyDescent="0.2">
      <c r="A216" t="s">
        <v>20</v>
      </c>
      <c r="B216">
        <v>159</v>
      </c>
      <c r="D216" t="s">
        <v>14</v>
      </c>
      <c r="E216">
        <v>1790</v>
      </c>
    </row>
    <row r="217" spans="1:5" x14ac:dyDescent="0.2">
      <c r="A217" t="s">
        <v>20</v>
      </c>
      <c r="B217">
        <v>159</v>
      </c>
      <c r="D217" t="s">
        <v>14</v>
      </c>
      <c r="E217">
        <v>37</v>
      </c>
    </row>
    <row r="218" spans="1:5" x14ac:dyDescent="0.2">
      <c r="A218" t="s">
        <v>20</v>
      </c>
      <c r="B218">
        <v>160</v>
      </c>
      <c r="D218" t="s">
        <v>14</v>
      </c>
      <c r="E218">
        <v>35</v>
      </c>
    </row>
    <row r="219" spans="1:5" x14ac:dyDescent="0.2">
      <c r="A219" t="s">
        <v>20</v>
      </c>
      <c r="B219">
        <v>160</v>
      </c>
      <c r="D219" t="s">
        <v>14</v>
      </c>
      <c r="E219">
        <v>558</v>
      </c>
    </row>
    <row r="220" spans="1:5" x14ac:dyDescent="0.2">
      <c r="A220" t="s">
        <v>20</v>
      </c>
      <c r="B220">
        <v>161</v>
      </c>
      <c r="D220" t="s">
        <v>14</v>
      </c>
      <c r="E220">
        <v>64</v>
      </c>
    </row>
    <row r="221" spans="1:5" x14ac:dyDescent="0.2">
      <c r="A221" t="s">
        <v>20</v>
      </c>
      <c r="B221">
        <v>163</v>
      </c>
      <c r="D221" t="s">
        <v>14</v>
      </c>
      <c r="E221">
        <v>245</v>
      </c>
    </row>
    <row r="222" spans="1:5" x14ac:dyDescent="0.2">
      <c r="A222" t="s">
        <v>20</v>
      </c>
      <c r="B222">
        <v>163</v>
      </c>
      <c r="D222" t="s">
        <v>14</v>
      </c>
      <c r="E222">
        <v>71</v>
      </c>
    </row>
    <row r="223" spans="1:5" x14ac:dyDescent="0.2">
      <c r="A223" t="s">
        <v>20</v>
      </c>
      <c r="B223">
        <v>164</v>
      </c>
      <c r="D223" t="s">
        <v>14</v>
      </c>
      <c r="E223">
        <v>42</v>
      </c>
    </row>
    <row r="224" spans="1:5" x14ac:dyDescent="0.2">
      <c r="A224" t="s">
        <v>20</v>
      </c>
      <c r="B224">
        <v>164</v>
      </c>
      <c r="D224" t="s">
        <v>14</v>
      </c>
      <c r="E224">
        <v>156</v>
      </c>
    </row>
    <row r="225" spans="1:5" x14ac:dyDescent="0.2">
      <c r="A225" t="s">
        <v>20</v>
      </c>
      <c r="B225">
        <v>164</v>
      </c>
      <c r="D225" t="s">
        <v>14</v>
      </c>
      <c r="E225">
        <v>1368</v>
      </c>
    </row>
    <row r="226" spans="1:5" x14ac:dyDescent="0.2">
      <c r="A226" t="s">
        <v>20</v>
      </c>
      <c r="B226">
        <v>164</v>
      </c>
      <c r="D226" t="s">
        <v>14</v>
      </c>
      <c r="E226">
        <v>102</v>
      </c>
    </row>
    <row r="227" spans="1:5" x14ac:dyDescent="0.2">
      <c r="A227" t="s">
        <v>20</v>
      </c>
      <c r="B227">
        <v>164</v>
      </c>
      <c r="D227" t="s">
        <v>14</v>
      </c>
      <c r="E227">
        <v>86</v>
      </c>
    </row>
    <row r="228" spans="1:5" x14ac:dyDescent="0.2">
      <c r="A228" t="s">
        <v>20</v>
      </c>
      <c r="B228">
        <v>165</v>
      </c>
      <c r="D228" t="s">
        <v>14</v>
      </c>
      <c r="E228">
        <v>253</v>
      </c>
    </row>
    <row r="229" spans="1:5" x14ac:dyDescent="0.2">
      <c r="A229" t="s">
        <v>20</v>
      </c>
      <c r="B229">
        <v>165</v>
      </c>
      <c r="D229" t="s">
        <v>14</v>
      </c>
      <c r="E229">
        <v>157</v>
      </c>
    </row>
    <row r="230" spans="1:5" x14ac:dyDescent="0.2">
      <c r="A230" t="s">
        <v>20</v>
      </c>
      <c r="B230">
        <v>165</v>
      </c>
      <c r="D230" t="s">
        <v>14</v>
      </c>
      <c r="E230">
        <v>183</v>
      </c>
    </row>
    <row r="231" spans="1:5" x14ac:dyDescent="0.2">
      <c r="A231" t="s">
        <v>20</v>
      </c>
      <c r="B231">
        <v>165</v>
      </c>
      <c r="D231" t="s">
        <v>14</v>
      </c>
      <c r="E231">
        <v>82</v>
      </c>
    </row>
    <row r="232" spans="1:5" x14ac:dyDescent="0.2">
      <c r="A232" t="s">
        <v>20</v>
      </c>
      <c r="B232">
        <v>166</v>
      </c>
      <c r="D232" t="s">
        <v>14</v>
      </c>
      <c r="E232">
        <v>1</v>
      </c>
    </row>
    <row r="233" spans="1:5" x14ac:dyDescent="0.2">
      <c r="A233" t="s">
        <v>20</v>
      </c>
      <c r="B233">
        <v>168</v>
      </c>
      <c r="D233" t="s">
        <v>14</v>
      </c>
      <c r="E233">
        <v>1198</v>
      </c>
    </row>
    <row r="234" spans="1:5" x14ac:dyDescent="0.2">
      <c r="A234" t="s">
        <v>20</v>
      </c>
      <c r="B234">
        <v>168</v>
      </c>
      <c r="D234" t="s">
        <v>14</v>
      </c>
      <c r="E234">
        <v>648</v>
      </c>
    </row>
    <row r="235" spans="1:5" x14ac:dyDescent="0.2">
      <c r="A235" t="s">
        <v>20</v>
      </c>
      <c r="B235">
        <v>169</v>
      </c>
      <c r="D235" t="s">
        <v>14</v>
      </c>
      <c r="E235">
        <v>64</v>
      </c>
    </row>
    <row r="236" spans="1:5" x14ac:dyDescent="0.2">
      <c r="A236" t="s">
        <v>20</v>
      </c>
      <c r="B236">
        <v>170</v>
      </c>
      <c r="D236" t="s">
        <v>14</v>
      </c>
      <c r="E236">
        <v>62</v>
      </c>
    </row>
    <row r="237" spans="1:5" x14ac:dyDescent="0.2">
      <c r="A237" t="s">
        <v>20</v>
      </c>
      <c r="B237">
        <v>170</v>
      </c>
      <c r="D237" t="s">
        <v>14</v>
      </c>
      <c r="E237">
        <v>750</v>
      </c>
    </row>
    <row r="238" spans="1:5" x14ac:dyDescent="0.2">
      <c r="A238" t="s">
        <v>20</v>
      </c>
      <c r="B238">
        <v>170</v>
      </c>
      <c r="D238" t="s">
        <v>14</v>
      </c>
      <c r="E238">
        <v>105</v>
      </c>
    </row>
    <row r="239" spans="1:5" x14ac:dyDescent="0.2">
      <c r="A239" t="s">
        <v>20</v>
      </c>
      <c r="B239">
        <v>172</v>
      </c>
      <c r="D239" t="s">
        <v>14</v>
      </c>
      <c r="E239">
        <v>2604</v>
      </c>
    </row>
    <row r="240" spans="1:5" x14ac:dyDescent="0.2">
      <c r="A240" t="s">
        <v>20</v>
      </c>
      <c r="B240">
        <v>173</v>
      </c>
      <c r="D240" t="s">
        <v>14</v>
      </c>
      <c r="E240">
        <v>65</v>
      </c>
    </row>
    <row r="241" spans="1:5" x14ac:dyDescent="0.2">
      <c r="A241" t="s">
        <v>20</v>
      </c>
      <c r="B241">
        <v>174</v>
      </c>
      <c r="D241" t="s">
        <v>14</v>
      </c>
      <c r="E241">
        <v>94</v>
      </c>
    </row>
    <row r="242" spans="1:5" x14ac:dyDescent="0.2">
      <c r="A242" t="s">
        <v>20</v>
      </c>
      <c r="B242">
        <v>174</v>
      </c>
      <c r="D242" t="s">
        <v>14</v>
      </c>
      <c r="E242">
        <v>257</v>
      </c>
    </row>
    <row r="243" spans="1:5" x14ac:dyDescent="0.2">
      <c r="A243" t="s">
        <v>20</v>
      </c>
      <c r="B243">
        <v>175</v>
      </c>
      <c r="D243" t="s">
        <v>14</v>
      </c>
      <c r="E243">
        <v>2928</v>
      </c>
    </row>
    <row r="244" spans="1:5" x14ac:dyDescent="0.2">
      <c r="A244" t="s">
        <v>20</v>
      </c>
      <c r="B244">
        <v>176</v>
      </c>
      <c r="D244" t="s">
        <v>14</v>
      </c>
      <c r="E244">
        <v>4697</v>
      </c>
    </row>
    <row r="245" spans="1:5" x14ac:dyDescent="0.2">
      <c r="A245" t="s">
        <v>20</v>
      </c>
      <c r="B245">
        <v>179</v>
      </c>
      <c r="D245" t="s">
        <v>14</v>
      </c>
      <c r="E245">
        <v>2915</v>
      </c>
    </row>
    <row r="246" spans="1:5" x14ac:dyDescent="0.2">
      <c r="A246" t="s">
        <v>20</v>
      </c>
      <c r="B246">
        <v>180</v>
      </c>
      <c r="D246" t="s">
        <v>14</v>
      </c>
      <c r="E246">
        <v>18</v>
      </c>
    </row>
    <row r="247" spans="1:5" x14ac:dyDescent="0.2">
      <c r="A247" t="s">
        <v>20</v>
      </c>
      <c r="B247">
        <v>180</v>
      </c>
      <c r="D247" t="s">
        <v>14</v>
      </c>
      <c r="E247">
        <v>602</v>
      </c>
    </row>
    <row r="248" spans="1:5" x14ac:dyDescent="0.2">
      <c r="A248" t="s">
        <v>20</v>
      </c>
      <c r="B248">
        <v>180</v>
      </c>
      <c r="D248" t="s">
        <v>14</v>
      </c>
      <c r="E248">
        <v>1</v>
      </c>
    </row>
    <row r="249" spans="1:5" x14ac:dyDescent="0.2">
      <c r="A249" t="s">
        <v>20</v>
      </c>
      <c r="B249">
        <v>180</v>
      </c>
      <c r="D249" t="s">
        <v>14</v>
      </c>
      <c r="E249">
        <v>3868</v>
      </c>
    </row>
    <row r="250" spans="1:5" x14ac:dyDescent="0.2">
      <c r="A250" t="s">
        <v>20</v>
      </c>
      <c r="B250">
        <v>181</v>
      </c>
      <c r="D250" t="s">
        <v>14</v>
      </c>
      <c r="E250">
        <v>504</v>
      </c>
    </row>
    <row r="251" spans="1:5" x14ac:dyDescent="0.2">
      <c r="A251" t="s">
        <v>20</v>
      </c>
      <c r="B251">
        <v>181</v>
      </c>
      <c r="D251" t="s">
        <v>14</v>
      </c>
      <c r="E251">
        <v>14</v>
      </c>
    </row>
    <row r="252" spans="1:5" x14ac:dyDescent="0.2">
      <c r="A252" t="s">
        <v>20</v>
      </c>
      <c r="B252">
        <v>182</v>
      </c>
      <c r="D252" t="s">
        <v>14</v>
      </c>
      <c r="E252">
        <v>750</v>
      </c>
    </row>
    <row r="253" spans="1:5" x14ac:dyDescent="0.2">
      <c r="A253" t="s">
        <v>20</v>
      </c>
      <c r="B253">
        <v>183</v>
      </c>
      <c r="D253" t="s">
        <v>14</v>
      </c>
      <c r="E253">
        <v>77</v>
      </c>
    </row>
    <row r="254" spans="1:5" x14ac:dyDescent="0.2">
      <c r="A254" t="s">
        <v>20</v>
      </c>
      <c r="B254">
        <v>183</v>
      </c>
      <c r="D254" t="s">
        <v>14</v>
      </c>
      <c r="E254">
        <v>752</v>
      </c>
    </row>
    <row r="255" spans="1:5" x14ac:dyDescent="0.2">
      <c r="A255" t="s">
        <v>20</v>
      </c>
      <c r="B255">
        <v>184</v>
      </c>
      <c r="D255" t="s">
        <v>14</v>
      </c>
      <c r="E255">
        <v>131</v>
      </c>
    </row>
    <row r="256" spans="1:5" x14ac:dyDescent="0.2">
      <c r="A256" t="s">
        <v>20</v>
      </c>
      <c r="B256">
        <v>185</v>
      </c>
      <c r="D256" t="s">
        <v>14</v>
      </c>
      <c r="E256">
        <v>87</v>
      </c>
    </row>
    <row r="257" spans="1:5" x14ac:dyDescent="0.2">
      <c r="A257" t="s">
        <v>20</v>
      </c>
      <c r="B257">
        <v>186</v>
      </c>
      <c r="D257" t="s">
        <v>14</v>
      </c>
      <c r="E257">
        <v>1063</v>
      </c>
    </row>
    <row r="258" spans="1:5" x14ac:dyDescent="0.2">
      <c r="A258" t="s">
        <v>20</v>
      </c>
      <c r="B258">
        <v>186</v>
      </c>
      <c r="D258" t="s">
        <v>14</v>
      </c>
      <c r="E258">
        <v>76</v>
      </c>
    </row>
    <row r="259" spans="1:5" x14ac:dyDescent="0.2">
      <c r="A259" t="s">
        <v>20</v>
      </c>
      <c r="B259">
        <v>186</v>
      </c>
      <c r="D259" t="s">
        <v>14</v>
      </c>
      <c r="E259">
        <v>4428</v>
      </c>
    </row>
    <row r="260" spans="1:5" x14ac:dyDescent="0.2">
      <c r="A260" t="s">
        <v>20</v>
      </c>
      <c r="B260">
        <v>186</v>
      </c>
      <c r="D260" t="s">
        <v>14</v>
      </c>
      <c r="E260">
        <v>58</v>
      </c>
    </row>
    <row r="261" spans="1:5" x14ac:dyDescent="0.2">
      <c r="A261" t="s">
        <v>20</v>
      </c>
      <c r="B261">
        <v>186</v>
      </c>
      <c r="D261" t="s">
        <v>14</v>
      </c>
      <c r="E261">
        <v>111</v>
      </c>
    </row>
    <row r="262" spans="1:5" x14ac:dyDescent="0.2">
      <c r="A262" t="s">
        <v>20</v>
      </c>
      <c r="B262">
        <v>187</v>
      </c>
      <c r="D262" t="s">
        <v>14</v>
      </c>
      <c r="E262">
        <v>2955</v>
      </c>
    </row>
    <row r="263" spans="1:5" x14ac:dyDescent="0.2">
      <c r="A263" t="s">
        <v>20</v>
      </c>
      <c r="B263">
        <v>189</v>
      </c>
      <c r="D263" t="s">
        <v>14</v>
      </c>
      <c r="E263">
        <v>1657</v>
      </c>
    </row>
    <row r="264" spans="1:5" x14ac:dyDescent="0.2">
      <c r="A264" t="s">
        <v>20</v>
      </c>
      <c r="B264">
        <v>189</v>
      </c>
      <c r="D264" t="s">
        <v>14</v>
      </c>
      <c r="E264">
        <v>926</v>
      </c>
    </row>
    <row r="265" spans="1:5" x14ac:dyDescent="0.2">
      <c r="A265" t="s">
        <v>20</v>
      </c>
      <c r="B265">
        <v>190</v>
      </c>
      <c r="D265" t="s">
        <v>14</v>
      </c>
      <c r="E265">
        <v>77</v>
      </c>
    </row>
    <row r="266" spans="1:5" x14ac:dyDescent="0.2">
      <c r="A266" t="s">
        <v>20</v>
      </c>
      <c r="B266">
        <v>190</v>
      </c>
      <c r="D266" t="s">
        <v>14</v>
      </c>
      <c r="E266">
        <v>1748</v>
      </c>
    </row>
    <row r="267" spans="1:5" x14ac:dyDescent="0.2">
      <c r="A267" t="s">
        <v>20</v>
      </c>
      <c r="B267">
        <v>191</v>
      </c>
      <c r="D267" t="s">
        <v>14</v>
      </c>
      <c r="E267">
        <v>79</v>
      </c>
    </row>
    <row r="268" spans="1:5" x14ac:dyDescent="0.2">
      <c r="A268" t="s">
        <v>20</v>
      </c>
      <c r="B268">
        <v>191</v>
      </c>
      <c r="D268" t="s">
        <v>14</v>
      </c>
      <c r="E268">
        <v>889</v>
      </c>
    </row>
    <row r="269" spans="1:5" x14ac:dyDescent="0.2">
      <c r="A269" t="s">
        <v>20</v>
      </c>
      <c r="B269">
        <v>191</v>
      </c>
      <c r="D269" t="s">
        <v>14</v>
      </c>
      <c r="E269">
        <v>56</v>
      </c>
    </row>
    <row r="270" spans="1:5" x14ac:dyDescent="0.2">
      <c r="A270" t="s">
        <v>20</v>
      </c>
      <c r="B270">
        <v>192</v>
      </c>
      <c r="D270" t="s">
        <v>14</v>
      </c>
      <c r="E270">
        <v>1</v>
      </c>
    </row>
    <row r="271" spans="1:5" x14ac:dyDescent="0.2">
      <c r="A271" t="s">
        <v>20</v>
      </c>
      <c r="B271">
        <v>192</v>
      </c>
      <c r="D271" t="s">
        <v>14</v>
      </c>
      <c r="E271">
        <v>83</v>
      </c>
    </row>
    <row r="272" spans="1:5" x14ac:dyDescent="0.2">
      <c r="A272" t="s">
        <v>20</v>
      </c>
      <c r="B272">
        <v>193</v>
      </c>
      <c r="D272" t="s">
        <v>14</v>
      </c>
      <c r="E272">
        <v>2025</v>
      </c>
    </row>
    <row r="273" spans="1:5" x14ac:dyDescent="0.2">
      <c r="A273" t="s">
        <v>20</v>
      </c>
      <c r="B273">
        <v>194</v>
      </c>
      <c r="D273" t="s">
        <v>14</v>
      </c>
      <c r="E273">
        <v>14</v>
      </c>
    </row>
    <row r="274" spans="1:5" x14ac:dyDescent="0.2">
      <c r="A274" t="s">
        <v>20</v>
      </c>
      <c r="B274">
        <v>194</v>
      </c>
      <c r="D274" t="s">
        <v>14</v>
      </c>
      <c r="E274">
        <v>656</v>
      </c>
    </row>
    <row r="275" spans="1:5" x14ac:dyDescent="0.2">
      <c r="A275" t="s">
        <v>20</v>
      </c>
      <c r="B275">
        <v>194</v>
      </c>
      <c r="D275" t="s">
        <v>14</v>
      </c>
      <c r="E275">
        <v>1596</v>
      </c>
    </row>
    <row r="276" spans="1:5" x14ac:dyDescent="0.2">
      <c r="A276" t="s">
        <v>20</v>
      </c>
      <c r="B276">
        <v>194</v>
      </c>
      <c r="D276" t="s">
        <v>14</v>
      </c>
      <c r="E276">
        <v>10</v>
      </c>
    </row>
    <row r="277" spans="1:5" x14ac:dyDescent="0.2">
      <c r="A277" t="s">
        <v>20</v>
      </c>
      <c r="B277">
        <v>195</v>
      </c>
      <c r="D277" t="s">
        <v>14</v>
      </c>
      <c r="E277">
        <v>1121</v>
      </c>
    </row>
    <row r="278" spans="1:5" x14ac:dyDescent="0.2">
      <c r="A278" t="s">
        <v>20</v>
      </c>
      <c r="B278">
        <v>195</v>
      </c>
      <c r="D278" t="s">
        <v>14</v>
      </c>
      <c r="E278">
        <v>15</v>
      </c>
    </row>
    <row r="279" spans="1:5" x14ac:dyDescent="0.2">
      <c r="A279" t="s">
        <v>20</v>
      </c>
      <c r="B279">
        <v>196</v>
      </c>
      <c r="D279" t="s">
        <v>14</v>
      </c>
      <c r="E279">
        <v>191</v>
      </c>
    </row>
    <row r="280" spans="1:5" x14ac:dyDescent="0.2">
      <c r="A280" t="s">
        <v>20</v>
      </c>
      <c r="B280">
        <v>198</v>
      </c>
      <c r="D280" t="s">
        <v>14</v>
      </c>
      <c r="E280">
        <v>16</v>
      </c>
    </row>
    <row r="281" spans="1:5" x14ac:dyDescent="0.2">
      <c r="A281" t="s">
        <v>20</v>
      </c>
      <c r="B281">
        <v>198</v>
      </c>
      <c r="D281" t="s">
        <v>14</v>
      </c>
      <c r="E281">
        <v>17</v>
      </c>
    </row>
    <row r="282" spans="1:5" x14ac:dyDescent="0.2">
      <c r="A282" t="s">
        <v>20</v>
      </c>
      <c r="B282">
        <v>198</v>
      </c>
      <c r="D282" t="s">
        <v>14</v>
      </c>
      <c r="E282">
        <v>34</v>
      </c>
    </row>
    <row r="283" spans="1:5" x14ac:dyDescent="0.2">
      <c r="A283" t="s">
        <v>20</v>
      </c>
      <c r="B283">
        <v>199</v>
      </c>
      <c r="D283" t="s">
        <v>14</v>
      </c>
      <c r="E283">
        <v>1</v>
      </c>
    </row>
    <row r="284" spans="1:5" x14ac:dyDescent="0.2">
      <c r="A284" t="s">
        <v>20</v>
      </c>
      <c r="B284">
        <v>199</v>
      </c>
      <c r="D284" t="s">
        <v>14</v>
      </c>
      <c r="E284">
        <v>1274</v>
      </c>
    </row>
    <row r="285" spans="1:5" x14ac:dyDescent="0.2">
      <c r="A285" t="s">
        <v>20</v>
      </c>
      <c r="B285">
        <v>199</v>
      </c>
      <c r="D285" t="s">
        <v>14</v>
      </c>
      <c r="E285">
        <v>210</v>
      </c>
    </row>
    <row r="286" spans="1:5" x14ac:dyDescent="0.2">
      <c r="A286" t="s">
        <v>20</v>
      </c>
      <c r="B286">
        <v>201</v>
      </c>
      <c r="D286" t="s">
        <v>14</v>
      </c>
      <c r="E286">
        <v>248</v>
      </c>
    </row>
    <row r="287" spans="1:5" x14ac:dyDescent="0.2">
      <c r="A287" t="s">
        <v>20</v>
      </c>
      <c r="B287">
        <v>202</v>
      </c>
      <c r="D287" t="s">
        <v>14</v>
      </c>
      <c r="E287">
        <v>513</v>
      </c>
    </row>
    <row r="288" spans="1:5" x14ac:dyDescent="0.2">
      <c r="A288" t="s">
        <v>20</v>
      </c>
      <c r="B288">
        <v>202</v>
      </c>
      <c r="D288" t="s">
        <v>14</v>
      </c>
      <c r="E288">
        <v>3410</v>
      </c>
    </row>
    <row r="289" spans="1:5" x14ac:dyDescent="0.2">
      <c r="A289" t="s">
        <v>20</v>
      </c>
      <c r="B289">
        <v>203</v>
      </c>
      <c r="D289" t="s">
        <v>14</v>
      </c>
      <c r="E289">
        <v>10</v>
      </c>
    </row>
    <row r="290" spans="1:5" x14ac:dyDescent="0.2">
      <c r="A290" t="s">
        <v>20</v>
      </c>
      <c r="B290">
        <v>203</v>
      </c>
      <c r="D290" t="s">
        <v>14</v>
      </c>
      <c r="E290">
        <v>2201</v>
      </c>
    </row>
    <row r="291" spans="1:5" x14ac:dyDescent="0.2">
      <c r="A291" t="s">
        <v>20</v>
      </c>
      <c r="B291">
        <v>205</v>
      </c>
      <c r="D291" t="s">
        <v>14</v>
      </c>
      <c r="E291">
        <v>676</v>
      </c>
    </row>
    <row r="292" spans="1:5" x14ac:dyDescent="0.2">
      <c r="A292" t="s">
        <v>20</v>
      </c>
      <c r="B292">
        <v>206</v>
      </c>
      <c r="D292" t="s">
        <v>14</v>
      </c>
      <c r="E292">
        <v>831</v>
      </c>
    </row>
    <row r="293" spans="1:5" x14ac:dyDescent="0.2">
      <c r="A293" t="s">
        <v>20</v>
      </c>
      <c r="B293">
        <v>207</v>
      </c>
      <c r="D293" t="s">
        <v>14</v>
      </c>
      <c r="E293">
        <v>859</v>
      </c>
    </row>
    <row r="294" spans="1:5" x14ac:dyDescent="0.2">
      <c r="A294" t="s">
        <v>20</v>
      </c>
      <c r="B294">
        <v>207</v>
      </c>
      <c r="D294" t="s">
        <v>14</v>
      </c>
      <c r="E294">
        <v>45</v>
      </c>
    </row>
    <row r="295" spans="1:5" x14ac:dyDescent="0.2">
      <c r="A295" t="s">
        <v>20</v>
      </c>
      <c r="B295">
        <v>209</v>
      </c>
      <c r="D295" t="s">
        <v>14</v>
      </c>
      <c r="E295">
        <v>6</v>
      </c>
    </row>
    <row r="296" spans="1:5" x14ac:dyDescent="0.2">
      <c r="A296" t="s">
        <v>20</v>
      </c>
      <c r="B296">
        <v>210</v>
      </c>
      <c r="D296" t="s">
        <v>14</v>
      </c>
      <c r="E296">
        <v>7</v>
      </c>
    </row>
    <row r="297" spans="1:5" x14ac:dyDescent="0.2">
      <c r="A297" t="s">
        <v>20</v>
      </c>
      <c r="B297">
        <v>211</v>
      </c>
      <c r="D297" t="s">
        <v>14</v>
      </c>
      <c r="E297">
        <v>31</v>
      </c>
    </row>
    <row r="298" spans="1:5" x14ac:dyDescent="0.2">
      <c r="A298" t="s">
        <v>20</v>
      </c>
      <c r="B298">
        <v>211</v>
      </c>
      <c r="D298" t="s">
        <v>14</v>
      </c>
      <c r="E298">
        <v>78</v>
      </c>
    </row>
    <row r="299" spans="1:5" x14ac:dyDescent="0.2">
      <c r="A299" t="s">
        <v>20</v>
      </c>
      <c r="B299">
        <v>214</v>
      </c>
      <c r="D299" t="s">
        <v>14</v>
      </c>
      <c r="E299">
        <v>1225</v>
      </c>
    </row>
    <row r="300" spans="1:5" x14ac:dyDescent="0.2">
      <c r="A300" t="s">
        <v>20</v>
      </c>
      <c r="B300">
        <v>216</v>
      </c>
      <c r="D300" t="s">
        <v>14</v>
      </c>
      <c r="E300">
        <v>1</v>
      </c>
    </row>
    <row r="301" spans="1:5" x14ac:dyDescent="0.2">
      <c r="A301" t="s">
        <v>20</v>
      </c>
      <c r="B301">
        <v>217</v>
      </c>
      <c r="D301" t="s">
        <v>14</v>
      </c>
      <c r="E301">
        <v>67</v>
      </c>
    </row>
    <row r="302" spans="1:5" x14ac:dyDescent="0.2">
      <c r="A302" t="s">
        <v>20</v>
      </c>
      <c r="B302">
        <v>218</v>
      </c>
      <c r="D302" t="s">
        <v>14</v>
      </c>
      <c r="E302">
        <v>19</v>
      </c>
    </row>
    <row r="303" spans="1:5" x14ac:dyDescent="0.2">
      <c r="A303" t="s">
        <v>20</v>
      </c>
      <c r="B303">
        <v>218</v>
      </c>
      <c r="D303" t="s">
        <v>14</v>
      </c>
      <c r="E303">
        <v>2108</v>
      </c>
    </row>
    <row r="304" spans="1:5" x14ac:dyDescent="0.2">
      <c r="A304" t="s">
        <v>20</v>
      </c>
      <c r="B304">
        <v>219</v>
      </c>
      <c r="D304" t="s">
        <v>14</v>
      </c>
      <c r="E304">
        <v>679</v>
      </c>
    </row>
    <row r="305" spans="1:5" x14ac:dyDescent="0.2">
      <c r="A305" t="s">
        <v>20</v>
      </c>
      <c r="B305">
        <v>220</v>
      </c>
      <c r="D305" t="s">
        <v>14</v>
      </c>
      <c r="E305">
        <v>36</v>
      </c>
    </row>
    <row r="306" spans="1:5" x14ac:dyDescent="0.2">
      <c r="A306" t="s">
        <v>20</v>
      </c>
      <c r="B306">
        <v>220</v>
      </c>
      <c r="D306" t="s">
        <v>14</v>
      </c>
      <c r="E306">
        <v>47</v>
      </c>
    </row>
    <row r="307" spans="1:5" x14ac:dyDescent="0.2">
      <c r="A307" t="s">
        <v>20</v>
      </c>
      <c r="B307">
        <v>221</v>
      </c>
      <c r="D307" t="s">
        <v>14</v>
      </c>
      <c r="E307">
        <v>70</v>
      </c>
    </row>
    <row r="308" spans="1:5" x14ac:dyDescent="0.2">
      <c r="A308" t="s">
        <v>20</v>
      </c>
      <c r="B308">
        <v>221</v>
      </c>
      <c r="D308" t="s">
        <v>14</v>
      </c>
      <c r="E308">
        <v>154</v>
      </c>
    </row>
    <row r="309" spans="1:5" x14ac:dyDescent="0.2">
      <c r="A309" t="s">
        <v>20</v>
      </c>
      <c r="B309">
        <v>222</v>
      </c>
      <c r="D309" t="s">
        <v>14</v>
      </c>
      <c r="E309">
        <v>22</v>
      </c>
    </row>
    <row r="310" spans="1:5" x14ac:dyDescent="0.2">
      <c r="A310" t="s">
        <v>20</v>
      </c>
      <c r="B310">
        <v>222</v>
      </c>
      <c r="D310" t="s">
        <v>14</v>
      </c>
      <c r="E310">
        <v>1758</v>
      </c>
    </row>
    <row r="311" spans="1:5" x14ac:dyDescent="0.2">
      <c r="A311" t="s">
        <v>20</v>
      </c>
      <c r="B311">
        <v>223</v>
      </c>
      <c r="D311" t="s">
        <v>14</v>
      </c>
      <c r="E311">
        <v>94</v>
      </c>
    </row>
    <row r="312" spans="1:5" x14ac:dyDescent="0.2">
      <c r="A312" t="s">
        <v>20</v>
      </c>
      <c r="B312">
        <v>225</v>
      </c>
      <c r="D312" t="s">
        <v>14</v>
      </c>
      <c r="E312">
        <v>33</v>
      </c>
    </row>
    <row r="313" spans="1:5" x14ac:dyDescent="0.2">
      <c r="A313" t="s">
        <v>20</v>
      </c>
      <c r="B313">
        <v>226</v>
      </c>
      <c r="D313" t="s">
        <v>14</v>
      </c>
      <c r="E313">
        <v>1</v>
      </c>
    </row>
    <row r="314" spans="1:5" x14ac:dyDescent="0.2">
      <c r="A314" t="s">
        <v>20</v>
      </c>
      <c r="B314">
        <v>226</v>
      </c>
      <c r="D314" t="s">
        <v>14</v>
      </c>
      <c r="E314">
        <v>31</v>
      </c>
    </row>
    <row r="315" spans="1:5" x14ac:dyDescent="0.2">
      <c r="A315" t="s">
        <v>20</v>
      </c>
      <c r="B315">
        <v>227</v>
      </c>
      <c r="D315" t="s">
        <v>14</v>
      </c>
      <c r="E315">
        <v>35</v>
      </c>
    </row>
    <row r="316" spans="1:5" x14ac:dyDescent="0.2">
      <c r="A316" t="s">
        <v>20</v>
      </c>
      <c r="B316">
        <v>233</v>
      </c>
      <c r="D316" t="s">
        <v>14</v>
      </c>
      <c r="E316">
        <v>63</v>
      </c>
    </row>
    <row r="317" spans="1:5" x14ac:dyDescent="0.2">
      <c r="A317" t="s">
        <v>20</v>
      </c>
      <c r="B317">
        <v>234</v>
      </c>
      <c r="D317" t="s">
        <v>14</v>
      </c>
      <c r="E317">
        <v>526</v>
      </c>
    </row>
    <row r="318" spans="1:5" x14ac:dyDescent="0.2">
      <c r="A318" t="s">
        <v>20</v>
      </c>
      <c r="B318">
        <v>235</v>
      </c>
      <c r="D318" t="s">
        <v>14</v>
      </c>
      <c r="E318">
        <v>121</v>
      </c>
    </row>
    <row r="319" spans="1:5" x14ac:dyDescent="0.2">
      <c r="A319" t="s">
        <v>20</v>
      </c>
      <c r="B319">
        <v>236</v>
      </c>
      <c r="D319" t="s">
        <v>14</v>
      </c>
      <c r="E319">
        <v>67</v>
      </c>
    </row>
    <row r="320" spans="1:5" x14ac:dyDescent="0.2">
      <c r="A320" t="s">
        <v>20</v>
      </c>
      <c r="B320">
        <v>236</v>
      </c>
      <c r="D320" t="s">
        <v>14</v>
      </c>
      <c r="E320">
        <v>57</v>
      </c>
    </row>
    <row r="321" spans="1:5" x14ac:dyDescent="0.2">
      <c r="A321" t="s">
        <v>20</v>
      </c>
      <c r="B321">
        <v>237</v>
      </c>
      <c r="D321" t="s">
        <v>14</v>
      </c>
      <c r="E321">
        <v>1229</v>
      </c>
    </row>
    <row r="322" spans="1:5" x14ac:dyDescent="0.2">
      <c r="A322" t="s">
        <v>20</v>
      </c>
      <c r="B322">
        <v>238</v>
      </c>
      <c r="D322" t="s">
        <v>14</v>
      </c>
      <c r="E322">
        <v>12</v>
      </c>
    </row>
    <row r="323" spans="1:5" x14ac:dyDescent="0.2">
      <c r="A323" t="s">
        <v>20</v>
      </c>
      <c r="B323">
        <v>238</v>
      </c>
      <c r="D323" t="s">
        <v>14</v>
      </c>
      <c r="E323">
        <v>452</v>
      </c>
    </row>
    <row r="324" spans="1:5" x14ac:dyDescent="0.2">
      <c r="A324" t="s">
        <v>20</v>
      </c>
      <c r="B324">
        <v>239</v>
      </c>
      <c r="D324" t="s">
        <v>14</v>
      </c>
      <c r="E324">
        <v>1886</v>
      </c>
    </row>
    <row r="325" spans="1:5" x14ac:dyDescent="0.2">
      <c r="A325" t="s">
        <v>20</v>
      </c>
      <c r="B325">
        <v>241</v>
      </c>
      <c r="D325" t="s">
        <v>14</v>
      </c>
      <c r="E325">
        <v>1825</v>
      </c>
    </row>
    <row r="326" spans="1:5" x14ac:dyDescent="0.2">
      <c r="A326" t="s">
        <v>20</v>
      </c>
      <c r="B326">
        <v>244</v>
      </c>
      <c r="D326" t="s">
        <v>14</v>
      </c>
      <c r="E326">
        <v>31</v>
      </c>
    </row>
    <row r="327" spans="1:5" x14ac:dyDescent="0.2">
      <c r="A327" t="s">
        <v>20</v>
      </c>
      <c r="B327">
        <v>244</v>
      </c>
      <c r="D327" t="s">
        <v>14</v>
      </c>
      <c r="E327">
        <v>107</v>
      </c>
    </row>
    <row r="328" spans="1:5" x14ac:dyDescent="0.2">
      <c r="A328" t="s">
        <v>20</v>
      </c>
      <c r="B328">
        <v>245</v>
      </c>
      <c r="D328" t="s">
        <v>14</v>
      </c>
      <c r="E328">
        <v>27</v>
      </c>
    </row>
    <row r="329" spans="1:5" x14ac:dyDescent="0.2">
      <c r="A329" t="s">
        <v>20</v>
      </c>
      <c r="B329">
        <v>246</v>
      </c>
      <c r="D329" t="s">
        <v>14</v>
      </c>
      <c r="E329">
        <v>1221</v>
      </c>
    </row>
    <row r="330" spans="1:5" x14ac:dyDescent="0.2">
      <c r="A330" t="s">
        <v>20</v>
      </c>
      <c r="B330">
        <v>246</v>
      </c>
      <c r="D330" t="s">
        <v>14</v>
      </c>
      <c r="E330">
        <v>1</v>
      </c>
    </row>
    <row r="331" spans="1:5" x14ac:dyDescent="0.2">
      <c r="A331" t="s">
        <v>20</v>
      </c>
      <c r="B331">
        <v>247</v>
      </c>
      <c r="D331" t="s">
        <v>14</v>
      </c>
      <c r="E331">
        <v>16</v>
      </c>
    </row>
    <row r="332" spans="1:5" x14ac:dyDescent="0.2">
      <c r="A332" t="s">
        <v>20</v>
      </c>
      <c r="B332">
        <v>247</v>
      </c>
      <c r="D332" t="s">
        <v>14</v>
      </c>
      <c r="E332">
        <v>41</v>
      </c>
    </row>
    <row r="333" spans="1:5" x14ac:dyDescent="0.2">
      <c r="A333" t="s">
        <v>20</v>
      </c>
      <c r="B333">
        <v>249</v>
      </c>
      <c r="D333" t="s">
        <v>14</v>
      </c>
      <c r="E333">
        <v>523</v>
      </c>
    </row>
    <row r="334" spans="1:5" x14ac:dyDescent="0.2">
      <c r="A334" t="s">
        <v>20</v>
      </c>
      <c r="B334">
        <v>249</v>
      </c>
      <c r="D334" t="s">
        <v>14</v>
      </c>
      <c r="E334">
        <v>141</v>
      </c>
    </row>
    <row r="335" spans="1:5" x14ac:dyDescent="0.2">
      <c r="A335" t="s">
        <v>20</v>
      </c>
      <c r="B335">
        <v>250</v>
      </c>
      <c r="D335" t="s">
        <v>14</v>
      </c>
      <c r="E335">
        <v>52</v>
      </c>
    </row>
    <row r="336" spans="1:5" x14ac:dyDescent="0.2">
      <c r="A336" t="s">
        <v>20</v>
      </c>
      <c r="B336">
        <v>252</v>
      </c>
      <c r="D336" t="s">
        <v>14</v>
      </c>
      <c r="E336">
        <v>225</v>
      </c>
    </row>
    <row r="337" spans="1:5" x14ac:dyDescent="0.2">
      <c r="A337" t="s">
        <v>20</v>
      </c>
      <c r="B337">
        <v>253</v>
      </c>
      <c r="D337" t="s">
        <v>14</v>
      </c>
      <c r="E337">
        <v>38</v>
      </c>
    </row>
    <row r="338" spans="1:5" x14ac:dyDescent="0.2">
      <c r="A338" t="s">
        <v>20</v>
      </c>
      <c r="B338">
        <v>254</v>
      </c>
      <c r="D338" t="s">
        <v>14</v>
      </c>
      <c r="E338">
        <v>15</v>
      </c>
    </row>
    <row r="339" spans="1:5" x14ac:dyDescent="0.2">
      <c r="A339" t="s">
        <v>20</v>
      </c>
      <c r="B339">
        <v>255</v>
      </c>
      <c r="D339" t="s">
        <v>14</v>
      </c>
      <c r="E339">
        <v>37</v>
      </c>
    </row>
    <row r="340" spans="1:5" x14ac:dyDescent="0.2">
      <c r="A340" t="s">
        <v>20</v>
      </c>
      <c r="B340">
        <v>261</v>
      </c>
      <c r="D340" t="s">
        <v>14</v>
      </c>
      <c r="E340">
        <v>112</v>
      </c>
    </row>
    <row r="341" spans="1:5" x14ac:dyDescent="0.2">
      <c r="A341" t="s">
        <v>20</v>
      </c>
      <c r="B341">
        <v>261</v>
      </c>
      <c r="D341" t="s">
        <v>14</v>
      </c>
      <c r="E341">
        <v>21</v>
      </c>
    </row>
    <row r="342" spans="1:5" x14ac:dyDescent="0.2">
      <c r="A342" t="s">
        <v>20</v>
      </c>
      <c r="B342">
        <v>264</v>
      </c>
      <c r="D342" t="s">
        <v>14</v>
      </c>
      <c r="E342">
        <v>67</v>
      </c>
    </row>
    <row r="343" spans="1:5" x14ac:dyDescent="0.2">
      <c r="A343" t="s">
        <v>20</v>
      </c>
      <c r="B343">
        <v>266</v>
      </c>
      <c r="D343" t="s">
        <v>14</v>
      </c>
      <c r="E343">
        <v>78</v>
      </c>
    </row>
    <row r="344" spans="1:5" x14ac:dyDescent="0.2">
      <c r="A344" t="s">
        <v>20</v>
      </c>
      <c r="B344">
        <v>268</v>
      </c>
      <c r="D344" t="s">
        <v>14</v>
      </c>
      <c r="E344">
        <v>67</v>
      </c>
    </row>
    <row r="345" spans="1:5" x14ac:dyDescent="0.2">
      <c r="A345" t="s">
        <v>20</v>
      </c>
      <c r="B345">
        <v>269</v>
      </c>
      <c r="D345" t="s">
        <v>14</v>
      </c>
      <c r="E345">
        <v>263</v>
      </c>
    </row>
    <row r="346" spans="1:5" x14ac:dyDescent="0.2">
      <c r="A346" t="s">
        <v>20</v>
      </c>
      <c r="B346">
        <v>270</v>
      </c>
      <c r="D346" t="s">
        <v>14</v>
      </c>
      <c r="E346">
        <v>1691</v>
      </c>
    </row>
    <row r="347" spans="1:5" x14ac:dyDescent="0.2">
      <c r="A347" t="s">
        <v>20</v>
      </c>
      <c r="B347">
        <v>272</v>
      </c>
      <c r="D347" t="s">
        <v>14</v>
      </c>
      <c r="E347">
        <v>181</v>
      </c>
    </row>
    <row r="348" spans="1:5" x14ac:dyDescent="0.2">
      <c r="A348" t="s">
        <v>20</v>
      </c>
      <c r="B348">
        <v>275</v>
      </c>
      <c r="D348" t="s">
        <v>14</v>
      </c>
      <c r="E348">
        <v>13</v>
      </c>
    </row>
    <row r="349" spans="1:5" x14ac:dyDescent="0.2">
      <c r="A349" t="s">
        <v>20</v>
      </c>
      <c r="B349">
        <v>279</v>
      </c>
      <c r="D349" t="s">
        <v>14</v>
      </c>
      <c r="E349">
        <v>1</v>
      </c>
    </row>
    <row r="350" spans="1:5" x14ac:dyDescent="0.2">
      <c r="A350" t="s">
        <v>20</v>
      </c>
      <c r="B350">
        <v>280</v>
      </c>
      <c r="D350" t="s">
        <v>14</v>
      </c>
      <c r="E350">
        <v>21</v>
      </c>
    </row>
    <row r="351" spans="1:5" x14ac:dyDescent="0.2">
      <c r="A351" t="s">
        <v>20</v>
      </c>
      <c r="B351">
        <v>282</v>
      </c>
      <c r="D351" t="s">
        <v>14</v>
      </c>
      <c r="E351">
        <v>830</v>
      </c>
    </row>
    <row r="352" spans="1:5" x14ac:dyDescent="0.2">
      <c r="A352" t="s">
        <v>20</v>
      </c>
      <c r="B352">
        <v>288</v>
      </c>
      <c r="D352" t="s">
        <v>14</v>
      </c>
      <c r="E352">
        <v>130</v>
      </c>
    </row>
    <row r="353" spans="1:5" x14ac:dyDescent="0.2">
      <c r="A353" t="s">
        <v>20</v>
      </c>
      <c r="B353">
        <v>290</v>
      </c>
      <c r="D353" t="s">
        <v>14</v>
      </c>
      <c r="E353">
        <v>55</v>
      </c>
    </row>
    <row r="354" spans="1:5" x14ac:dyDescent="0.2">
      <c r="A354" t="s">
        <v>20</v>
      </c>
      <c r="B354">
        <v>295</v>
      </c>
      <c r="D354" t="s">
        <v>14</v>
      </c>
      <c r="E354">
        <v>114</v>
      </c>
    </row>
    <row r="355" spans="1:5" x14ac:dyDescent="0.2">
      <c r="A355" t="s">
        <v>20</v>
      </c>
      <c r="B355">
        <v>296</v>
      </c>
      <c r="D355" t="s">
        <v>14</v>
      </c>
      <c r="E355">
        <v>594</v>
      </c>
    </row>
    <row r="356" spans="1:5" x14ac:dyDescent="0.2">
      <c r="A356" t="s">
        <v>20</v>
      </c>
      <c r="B356">
        <v>297</v>
      </c>
      <c r="D356" t="s">
        <v>14</v>
      </c>
      <c r="E356">
        <v>24</v>
      </c>
    </row>
    <row r="357" spans="1:5" x14ac:dyDescent="0.2">
      <c r="A357" t="s">
        <v>20</v>
      </c>
      <c r="B357">
        <v>299</v>
      </c>
      <c r="D357" t="s">
        <v>14</v>
      </c>
      <c r="E357">
        <v>252</v>
      </c>
    </row>
    <row r="358" spans="1:5" x14ac:dyDescent="0.2">
      <c r="A358" t="s">
        <v>20</v>
      </c>
      <c r="B358">
        <v>300</v>
      </c>
      <c r="D358" t="s">
        <v>14</v>
      </c>
      <c r="E358">
        <v>67</v>
      </c>
    </row>
    <row r="359" spans="1:5" x14ac:dyDescent="0.2">
      <c r="A359" t="s">
        <v>20</v>
      </c>
      <c r="B359">
        <v>300</v>
      </c>
      <c r="D359" t="s">
        <v>14</v>
      </c>
      <c r="E359">
        <v>742</v>
      </c>
    </row>
    <row r="360" spans="1:5" x14ac:dyDescent="0.2">
      <c r="A360" t="s">
        <v>20</v>
      </c>
      <c r="B360">
        <v>303</v>
      </c>
      <c r="D360" t="s">
        <v>14</v>
      </c>
      <c r="E360">
        <v>75</v>
      </c>
    </row>
    <row r="361" spans="1:5" x14ac:dyDescent="0.2">
      <c r="A361" t="s">
        <v>20</v>
      </c>
      <c r="B361">
        <v>307</v>
      </c>
      <c r="D361" t="s">
        <v>14</v>
      </c>
      <c r="E361">
        <v>4405</v>
      </c>
    </row>
    <row r="362" spans="1:5" x14ac:dyDescent="0.2">
      <c r="A362" t="s">
        <v>20</v>
      </c>
      <c r="B362">
        <v>307</v>
      </c>
      <c r="D362" t="s">
        <v>14</v>
      </c>
      <c r="E362">
        <v>92</v>
      </c>
    </row>
    <row r="363" spans="1:5" x14ac:dyDescent="0.2">
      <c r="A363" t="s">
        <v>20</v>
      </c>
      <c r="B363">
        <v>316</v>
      </c>
      <c r="D363" t="s">
        <v>14</v>
      </c>
      <c r="E363">
        <v>64</v>
      </c>
    </row>
    <row r="364" spans="1:5" x14ac:dyDescent="0.2">
      <c r="A364" t="s">
        <v>20</v>
      </c>
      <c r="B364">
        <v>323</v>
      </c>
      <c r="D364" t="s">
        <v>14</v>
      </c>
      <c r="E364">
        <v>64</v>
      </c>
    </row>
    <row r="365" spans="1:5" x14ac:dyDescent="0.2">
      <c r="A365" t="s">
        <v>20</v>
      </c>
      <c r="B365">
        <v>329</v>
      </c>
      <c r="D365" t="s">
        <v>14</v>
      </c>
      <c r="E365">
        <v>842</v>
      </c>
    </row>
    <row r="366" spans="1:5" x14ac:dyDescent="0.2">
      <c r="A366" t="s">
        <v>20</v>
      </c>
      <c r="B366">
        <v>330</v>
      </c>
      <c r="D366" t="s">
        <v>14</v>
      </c>
      <c r="E366">
        <v>112</v>
      </c>
    </row>
    <row r="367" spans="1:5" x14ac:dyDescent="0.2">
      <c r="A367" t="s">
        <v>20</v>
      </c>
      <c r="B367">
        <v>331</v>
      </c>
      <c r="D367" t="s">
        <v>14</v>
      </c>
      <c r="E367">
        <v>374</v>
      </c>
    </row>
    <row r="368" spans="1:5" x14ac:dyDescent="0.2">
      <c r="A368" t="s">
        <v>20</v>
      </c>
      <c r="B368">
        <v>336</v>
      </c>
    </row>
    <row r="369" spans="1:2" x14ac:dyDescent="0.2">
      <c r="A369" t="s">
        <v>20</v>
      </c>
      <c r="B369">
        <v>337</v>
      </c>
    </row>
    <row r="370" spans="1:2" x14ac:dyDescent="0.2">
      <c r="A370" t="s">
        <v>20</v>
      </c>
      <c r="B370">
        <v>340</v>
      </c>
    </row>
    <row r="371" spans="1:2" x14ac:dyDescent="0.2">
      <c r="A371" t="s">
        <v>20</v>
      </c>
      <c r="B371">
        <v>361</v>
      </c>
    </row>
    <row r="372" spans="1:2" x14ac:dyDescent="0.2">
      <c r="A372" t="s">
        <v>20</v>
      </c>
      <c r="B372">
        <v>363</v>
      </c>
    </row>
    <row r="373" spans="1:2" x14ac:dyDescent="0.2">
      <c r="A373" t="s">
        <v>20</v>
      </c>
      <c r="B373">
        <v>366</v>
      </c>
    </row>
    <row r="374" spans="1:2" x14ac:dyDescent="0.2">
      <c r="A374" t="s">
        <v>20</v>
      </c>
      <c r="B374">
        <v>369</v>
      </c>
    </row>
    <row r="375" spans="1:2" x14ac:dyDescent="0.2">
      <c r="A375" t="s">
        <v>20</v>
      </c>
      <c r="B375">
        <v>374</v>
      </c>
    </row>
    <row r="376" spans="1:2" x14ac:dyDescent="0.2">
      <c r="A376" t="s">
        <v>20</v>
      </c>
      <c r="B376">
        <v>375</v>
      </c>
    </row>
    <row r="377" spans="1:2" x14ac:dyDescent="0.2">
      <c r="A377" t="s">
        <v>20</v>
      </c>
      <c r="B377">
        <v>381</v>
      </c>
    </row>
    <row r="378" spans="1:2" x14ac:dyDescent="0.2">
      <c r="A378" t="s">
        <v>20</v>
      </c>
      <c r="B378">
        <v>381</v>
      </c>
    </row>
    <row r="379" spans="1:2" x14ac:dyDescent="0.2">
      <c r="A379" t="s">
        <v>20</v>
      </c>
      <c r="B379">
        <v>393</v>
      </c>
    </row>
    <row r="380" spans="1:2" x14ac:dyDescent="0.2">
      <c r="A380" t="s">
        <v>20</v>
      </c>
      <c r="B380">
        <v>397</v>
      </c>
    </row>
    <row r="381" spans="1:2" x14ac:dyDescent="0.2">
      <c r="A381" t="s">
        <v>20</v>
      </c>
      <c r="B381">
        <v>409</v>
      </c>
    </row>
    <row r="382" spans="1:2" x14ac:dyDescent="0.2">
      <c r="A382" t="s">
        <v>20</v>
      </c>
      <c r="B382">
        <v>411</v>
      </c>
    </row>
    <row r="383" spans="1:2" x14ac:dyDescent="0.2">
      <c r="A383" t="s">
        <v>20</v>
      </c>
      <c r="B383">
        <v>419</v>
      </c>
    </row>
    <row r="384" spans="1:2" x14ac:dyDescent="0.2">
      <c r="A384" t="s">
        <v>20</v>
      </c>
      <c r="B384">
        <v>432</v>
      </c>
    </row>
    <row r="385" spans="1:2" x14ac:dyDescent="0.2">
      <c r="A385" t="s">
        <v>20</v>
      </c>
      <c r="B385">
        <v>452</v>
      </c>
    </row>
    <row r="386" spans="1:2" x14ac:dyDescent="0.2">
      <c r="A386" t="s">
        <v>20</v>
      </c>
      <c r="B386">
        <v>454</v>
      </c>
    </row>
    <row r="387" spans="1:2" x14ac:dyDescent="0.2">
      <c r="A387" t="s">
        <v>20</v>
      </c>
      <c r="B387">
        <v>460</v>
      </c>
    </row>
    <row r="388" spans="1:2" x14ac:dyDescent="0.2">
      <c r="A388" t="s">
        <v>20</v>
      </c>
      <c r="B388">
        <v>462</v>
      </c>
    </row>
    <row r="389" spans="1:2" x14ac:dyDescent="0.2">
      <c r="A389" t="s">
        <v>20</v>
      </c>
      <c r="B389">
        <v>470</v>
      </c>
    </row>
    <row r="390" spans="1:2" x14ac:dyDescent="0.2">
      <c r="A390" t="s">
        <v>20</v>
      </c>
      <c r="B390">
        <v>480</v>
      </c>
    </row>
    <row r="391" spans="1:2" x14ac:dyDescent="0.2">
      <c r="A391" t="s">
        <v>20</v>
      </c>
      <c r="B391">
        <v>484</v>
      </c>
    </row>
    <row r="392" spans="1:2" x14ac:dyDescent="0.2">
      <c r="A392" t="s">
        <v>20</v>
      </c>
      <c r="B392">
        <v>498</v>
      </c>
    </row>
    <row r="393" spans="1:2" x14ac:dyDescent="0.2">
      <c r="A393" t="s">
        <v>20</v>
      </c>
      <c r="B393">
        <v>524</v>
      </c>
    </row>
    <row r="394" spans="1:2" x14ac:dyDescent="0.2">
      <c r="A394" t="s">
        <v>20</v>
      </c>
      <c r="B394">
        <v>533</v>
      </c>
    </row>
    <row r="395" spans="1:2" x14ac:dyDescent="0.2">
      <c r="A395" t="s">
        <v>20</v>
      </c>
      <c r="B395">
        <v>536</v>
      </c>
    </row>
    <row r="396" spans="1:2" x14ac:dyDescent="0.2">
      <c r="A396" t="s">
        <v>20</v>
      </c>
      <c r="B396">
        <v>546</v>
      </c>
    </row>
    <row r="397" spans="1:2" x14ac:dyDescent="0.2">
      <c r="A397" t="s">
        <v>20</v>
      </c>
      <c r="B397">
        <v>554</v>
      </c>
    </row>
    <row r="398" spans="1:2" x14ac:dyDescent="0.2">
      <c r="A398" t="s">
        <v>20</v>
      </c>
      <c r="B398">
        <v>555</v>
      </c>
    </row>
    <row r="399" spans="1:2" x14ac:dyDescent="0.2">
      <c r="A399" t="s">
        <v>20</v>
      </c>
      <c r="B399">
        <v>589</v>
      </c>
    </row>
    <row r="400" spans="1:2" x14ac:dyDescent="0.2">
      <c r="A400" t="s">
        <v>20</v>
      </c>
      <c r="B400">
        <v>645</v>
      </c>
    </row>
    <row r="401" spans="1:2" x14ac:dyDescent="0.2">
      <c r="A401" t="s">
        <v>20</v>
      </c>
      <c r="B401">
        <v>659</v>
      </c>
    </row>
    <row r="402" spans="1:2" x14ac:dyDescent="0.2">
      <c r="A402" t="s">
        <v>20</v>
      </c>
      <c r="B402">
        <v>676</v>
      </c>
    </row>
    <row r="403" spans="1:2" x14ac:dyDescent="0.2">
      <c r="A403" t="s">
        <v>20</v>
      </c>
      <c r="B403">
        <v>723</v>
      </c>
    </row>
    <row r="404" spans="1:2" x14ac:dyDescent="0.2">
      <c r="A404" t="s">
        <v>20</v>
      </c>
      <c r="B404">
        <v>762</v>
      </c>
    </row>
    <row r="405" spans="1:2" x14ac:dyDescent="0.2">
      <c r="A405" t="s">
        <v>20</v>
      </c>
      <c r="B405">
        <v>768</v>
      </c>
    </row>
    <row r="406" spans="1:2" x14ac:dyDescent="0.2">
      <c r="A406" t="s">
        <v>20</v>
      </c>
      <c r="B406">
        <v>820</v>
      </c>
    </row>
    <row r="407" spans="1:2" x14ac:dyDescent="0.2">
      <c r="A407" t="s">
        <v>20</v>
      </c>
      <c r="B407">
        <v>890</v>
      </c>
    </row>
    <row r="408" spans="1:2" x14ac:dyDescent="0.2">
      <c r="A408" t="s">
        <v>20</v>
      </c>
      <c r="B408">
        <v>903</v>
      </c>
    </row>
    <row r="409" spans="1:2" x14ac:dyDescent="0.2">
      <c r="A409" t="s">
        <v>20</v>
      </c>
      <c r="B409">
        <v>909</v>
      </c>
    </row>
    <row r="410" spans="1:2" x14ac:dyDescent="0.2">
      <c r="A410" t="s">
        <v>20</v>
      </c>
      <c r="B410">
        <v>943</v>
      </c>
    </row>
    <row r="411" spans="1:2" x14ac:dyDescent="0.2">
      <c r="A411" t="s">
        <v>20</v>
      </c>
      <c r="B411">
        <v>980</v>
      </c>
    </row>
    <row r="412" spans="1:2" x14ac:dyDescent="0.2">
      <c r="A412" t="s">
        <v>20</v>
      </c>
      <c r="B412">
        <v>1015</v>
      </c>
    </row>
    <row r="413" spans="1:2" x14ac:dyDescent="0.2">
      <c r="A413" t="s">
        <v>20</v>
      </c>
      <c r="B413">
        <v>1022</v>
      </c>
    </row>
    <row r="414" spans="1:2" x14ac:dyDescent="0.2">
      <c r="A414" t="s">
        <v>20</v>
      </c>
      <c r="B414">
        <v>1052</v>
      </c>
    </row>
    <row r="415" spans="1:2" x14ac:dyDescent="0.2">
      <c r="A415" t="s">
        <v>20</v>
      </c>
      <c r="B415">
        <v>1071</v>
      </c>
    </row>
    <row r="416" spans="1:2" x14ac:dyDescent="0.2">
      <c r="A416" t="s">
        <v>20</v>
      </c>
      <c r="B416">
        <v>1071</v>
      </c>
    </row>
    <row r="417" spans="1:2" x14ac:dyDescent="0.2">
      <c r="A417" t="s">
        <v>20</v>
      </c>
      <c r="B417">
        <v>1073</v>
      </c>
    </row>
    <row r="418" spans="1:2" x14ac:dyDescent="0.2">
      <c r="A418" t="s">
        <v>20</v>
      </c>
      <c r="B418">
        <v>1095</v>
      </c>
    </row>
    <row r="419" spans="1:2" x14ac:dyDescent="0.2">
      <c r="A419" t="s">
        <v>20</v>
      </c>
      <c r="B419">
        <v>1101</v>
      </c>
    </row>
    <row r="420" spans="1:2" x14ac:dyDescent="0.2">
      <c r="A420" t="s">
        <v>20</v>
      </c>
      <c r="B420">
        <v>1113</v>
      </c>
    </row>
    <row r="421" spans="1:2" x14ac:dyDescent="0.2">
      <c r="A421" t="s">
        <v>20</v>
      </c>
      <c r="B421">
        <v>1137</v>
      </c>
    </row>
    <row r="422" spans="1:2" x14ac:dyDescent="0.2">
      <c r="A422" t="s">
        <v>20</v>
      </c>
      <c r="B422">
        <v>1140</v>
      </c>
    </row>
    <row r="423" spans="1:2" x14ac:dyDescent="0.2">
      <c r="A423" t="s">
        <v>20</v>
      </c>
      <c r="B423">
        <v>1152</v>
      </c>
    </row>
    <row r="424" spans="1:2" x14ac:dyDescent="0.2">
      <c r="A424" t="s">
        <v>20</v>
      </c>
      <c r="B424">
        <v>1170</v>
      </c>
    </row>
    <row r="425" spans="1:2" x14ac:dyDescent="0.2">
      <c r="A425" t="s">
        <v>20</v>
      </c>
      <c r="B425">
        <v>1249</v>
      </c>
    </row>
    <row r="426" spans="1:2" x14ac:dyDescent="0.2">
      <c r="A426" t="s">
        <v>20</v>
      </c>
      <c r="B426">
        <v>1267</v>
      </c>
    </row>
    <row r="427" spans="1:2" x14ac:dyDescent="0.2">
      <c r="A427" t="s">
        <v>20</v>
      </c>
      <c r="B427">
        <v>1280</v>
      </c>
    </row>
    <row r="428" spans="1:2" x14ac:dyDescent="0.2">
      <c r="A428" t="s">
        <v>20</v>
      </c>
      <c r="B428">
        <v>1297</v>
      </c>
    </row>
    <row r="429" spans="1:2" x14ac:dyDescent="0.2">
      <c r="A429" t="s">
        <v>20</v>
      </c>
      <c r="B429">
        <v>1345</v>
      </c>
    </row>
    <row r="430" spans="1:2" x14ac:dyDescent="0.2">
      <c r="A430" t="s">
        <v>20</v>
      </c>
      <c r="B430">
        <v>1354</v>
      </c>
    </row>
    <row r="431" spans="1:2" x14ac:dyDescent="0.2">
      <c r="A431" t="s">
        <v>20</v>
      </c>
      <c r="B431">
        <v>1385</v>
      </c>
    </row>
    <row r="432" spans="1:2" x14ac:dyDescent="0.2">
      <c r="A432" t="s">
        <v>20</v>
      </c>
      <c r="B432">
        <v>1396</v>
      </c>
    </row>
    <row r="433" spans="1:2" x14ac:dyDescent="0.2">
      <c r="A433" t="s">
        <v>20</v>
      </c>
      <c r="B433">
        <v>1396</v>
      </c>
    </row>
    <row r="434" spans="1:2" x14ac:dyDescent="0.2">
      <c r="A434" t="s">
        <v>20</v>
      </c>
      <c r="B434">
        <v>1425</v>
      </c>
    </row>
    <row r="435" spans="1:2" x14ac:dyDescent="0.2">
      <c r="A435" t="s">
        <v>20</v>
      </c>
      <c r="B435">
        <v>1442</v>
      </c>
    </row>
    <row r="436" spans="1:2" x14ac:dyDescent="0.2">
      <c r="A436" t="s">
        <v>20</v>
      </c>
      <c r="B436">
        <v>1460</v>
      </c>
    </row>
    <row r="437" spans="1:2" x14ac:dyDescent="0.2">
      <c r="A437" t="s">
        <v>20</v>
      </c>
      <c r="B437">
        <v>1467</v>
      </c>
    </row>
    <row r="438" spans="1:2" x14ac:dyDescent="0.2">
      <c r="A438" t="s">
        <v>20</v>
      </c>
      <c r="B438">
        <v>1470</v>
      </c>
    </row>
    <row r="439" spans="1:2" x14ac:dyDescent="0.2">
      <c r="A439" t="s">
        <v>20</v>
      </c>
      <c r="B439">
        <v>1518</v>
      </c>
    </row>
    <row r="440" spans="1:2" x14ac:dyDescent="0.2">
      <c r="A440" t="s">
        <v>20</v>
      </c>
      <c r="B440">
        <v>1539</v>
      </c>
    </row>
    <row r="441" spans="1:2" x14ac:dyDescent="0.2">
      <c r="A441" t="s">
        <v>20</v>
      </c>
      <c r="B441">
        <v>1548</v>
      </c>
    </row>
    <row r="442" spans="1:2" x14ac:dyDescent="0.2">
      <c r="A442" t="s">
        <v>20</v>
      </c>
      <c r="B442">
        <v>1559</v>
      </c>
    </row>
    <row r="443" spans="1:2" x14ac:dyDescent="0.2">
      <c r="A443" t="s">
        <v>20</v>
      </c>
      <c r="B443">
        <v>1561</v>
      </c>
    </row>
    <row r="444" spans="1:2" x14ac:dyDescent="0.2">
      <c r="A444" t="s">
        <v>20</v>
      </c>
      <c r="B444">
        <v>1572</v>
      </c>
    </row>
    <row r="445" spans="1:2" x14ac:dyDescent="0.2">
      <c r="A445" t="s">
        <v>20</v>
      </c>
      <c r="B445">
        <v>1573</v>
      </c>
    </row>
    <row r="446" spans="1:2" x14ac:dyDescent="0.2">
      <c r="A446" t="s">
        <v>20</v>
      </c>
      <c r="B446">
        <v>1600</v>
      </c>
    </row>
    <row r="447" spans="1:2" x14ac:dyDescent="0.2">
      <c r="A447" t="s">
        <v>20</v>
      </c>
      <c r="B447">
        <v>1604</v>
      </c>
    </row>
    <row r="448" spans="1:2" x14ac:dyDescent="0.2">
      <c r="A448" t="s">
        <v>20</v>
      </c>
      <c r="B448">
        <v>1605</v>
      </c>
    </row>
    <row r="449" spans="1:2" x14ac:dyDescent="0.2">
      <c r="A449" t="s">
        <v>20</v>
      </c>
      <c r="B449">
        <v>1606</v>
      </c>
    </row>
    <row r="450" spans="1:2" x14ac:dyDescent="0.2">
      <c r="A450" t="s">
        <v>20</v>
      </c>
      <c r="B450">
        <v>1613</v>
      </c>
    </row>
    <row r="451" spans="1:2" x14ac:dyDescent="0.2">
      <c r="A451" t="s">
        <v>20</v>
      </c>
      <c r="B451">
        <v>1621</v>
      </c>
    </row>
    <row r="452" spans="1:2" x14ac:dyDescent="0.2">
      <c r="A452" t="s">
        <v>20</v>
      </c>
      <c r="B452">
        <v>1629</v>
      </c>
    </row>
    <row r="453" spans="1:2" x14ac:dyDescent="0.2">
      <c r="A453" t="s">
        <v>20</v>
      </c>
      <c r="B453">
        <v>1681</v>
      </c>
    </row>
    <row r="454" spans="1:2" x14ac:dyDescent="0.2">
      <c r="A454" t="s">
        <v>20</v>
      </c>
      <c r="B454">
        <v>1684</v>
      </c>
    </row>
    <row r="455" spans="1:2" x14ac:dyDescent="0.2">
      <c r="A455" t="s">
        <v>20</v>
      </c>
      <c r="B455">
        <v>1690</v>
      </c>
    </row>
    <row r="456" spans="1:2" x14ac:dyDescent="0.2">
      <c r="A456" t="s">
        <v>20</v>
      </c>
      <c r="B456">
        <v>1697</v>
      </c>
    </row>
    <row r="457" spans="1:2" x14ac:dyDescent="0.2">
      <c r="A457" t="s">
        <v>20</v>
      </c>
      <c r="B457">
        <v>1703</v>
      </c>
    </row>
    <row r="458" spans="1:2" x14ac:dyDescent="0.2">
      <c r="A458" t="s">
        <v>20</v>
      </c>
      <c r="B458">
        <v>1713</v>
      </c>
    </row>
    <row r="459" spans="1:2" x14ac:dyDescent="0.2">
      <c r="A459" t="s">
        <v>20</v>
      </c>
      <c r="B459">
        <v>1773</v>
      </c>
    </row>
    <row r="460" spans="1:2" x14ac:dyDescent="0.2">
      <c r="A460" t="s">
        <v>20</v>
      </c>
      <c r="B460">
        <v>1782</v>
      </c>
    </row>
    <row r="461" spans="1:2" x14ac:dyDescent="0.2">
      <c r="A461" t="s">
        <v>20</v>
      </c>
      <c r="B461">
        <v>1784</v>
      </c>
    </row>
    <row r="462" spans="1:2" x14ac:dyDescent="0.2">
      <c r="A462" t="s">
        <v>20</v>
      </c>
      <c r="B462">
        <v>1785</v>
      </c>
    </row>
    <row r="463" spans="1:2" x14ac:dyDescent="0.2">
      <c r="A463" t="s">
        <v>20</v>
      </c>
      <c r="B463">
        <v>1797</v>
      </c>
    </row>
    <row r="464" spans="1:2" x14ac:dyDescent="0.2">
      <c r="A464" t="s">
        <v>20</v>
      </c>
      <c r="B464">
        <v>1815</v>
      </c>
    </row>
    <row r="465" spans="1:2" x14ac:dyDescent="0.2">
      <c r="A465" t="s">
        <v>20</v>
      </c>
      <c r="B465">
        <v>1821</v>
      </c>
    </row>
    <row r="466" spans="1:2" x14ac:dyDescent="0.2">
      <c r="A466" t="s">
        <v>20</v>
      </c>
      <c r="B466">
        <v>1866</v>
      </c>
    </row>
    <row r="467" spans="1:2" x14ac:dyDescent="0.2">
      <c r="A467" t="s">
        <v>20</v>
      </c>
      <c r="B467">
        <v>1884</v>
      </c>
    </row>
    <row r="468" spans="1:2" x14ac:dyDescent="0.2">
      <c r="A468" t="s">
        <v>20</v>
      </c>
      <c r="B468">
        <v>1887</v>
      </c>
    </row>
    <row r="469" spans="1:2" x14ac:dyDescent="0.2">
      <c r="A469" t="s">
        <v>20</v>
      </c>
      <c r="B469">
        <v>1894</v>
      </c>
    </row>
    <row r="470" spans="1:2" x14ac:dyDescent="0.2">
      <c r="A470" t="s">
        <v>20</v>
      </c>
      <c r="B470">
        <v>1902</v>
      </c>
    </row>
    <row r="471" spans="1:2" x14ac:dyDescent="0.2">
      <c r="A471" t="s">
        <v>20</v>
      </c>
      <c r="B471">
        <v>1917</v>
      </c>
    </row>
    <row r="472" spans="1:2" x14ac:dyDescent="0.2">
      <c r="A472" t="s">
        <v>20</v>
      </c>
      <c r="B472">
        <v>1965</v>
      </c>
    </row>
    <row r="473" spans="1:2" x14ac:dyDescent="0.2">
      <c r="A473" t="s">
        <v>20</v>
      </c>
      <c r="B473">
        <v>1989</v>
      </c>
    </row>
    <row r="474" spans="1:2" x14ac:dyDescent="0.2">
      <c r="A474" t="s">
        <v>20</v>
      </c>
      <c r="B474">
        <v>1991</v>
      </c>
    </row>
    <row r="475" spans="1:2" x14ac:dyDescent="0.2">
      <c r="A475" t="s">
        <v>20</v>
      </c>
      <c r="B475">
        <v>2013</v>
      </c>
    </row>
    <row r="476" spans="1:2" x14ac:dyDescent="0.2">
      <c r="A476" t="s">
        <v>20</v>
      </c>
      <c r="B476">
        <v>2038</v>
      </c>
    </row>
    <row r="477" spans="1:2" x14ac:dyDescent="0.2">
      <c r="A477" t="s">
        <v>20</v>
      </c>
      <c r="B477">
        <v>2043</v>
      </c>
    </row>
    <row r="478" spans="1:2" x14ac:dyDescent="0.2">
      <c r="A478" t="s">
        <v>20</v>
      </c>
      <c r="B478">
        <v>2053</v>
      </c>
    </row>
    <row r="479" spans="1:2" x14ac:dyDescent="0.2">
      <c r="A479" t="s">
        <v>20</v>
      </c>
      <c r="B479">
        <v>2080</v>
      </c>
    </row>
    <row r="480" spans="1:2" x14ac:dyDescent="0.2">
      <c r="A480" t="s">
        <v>20</v>
      </c>
      <c r="B480">
        <v>2100</v>
      </c>
    </row>
    <row r="481" spans="1:2" x14ac:dyDescent="0.2">
      <c r="A481" t="s">
        <v>20</v>
      </c>
      <c r="B481">
        <v>2105</v>
      </c>
    </row>
    <row r="482" spans="1:2" x14ac:dyDescent="0.2">
      <c r="A482" t="s">
        <v>20</v>
      </c>
      <c r="B482">
        <v>2106</v>
      </c>
    </row>
    <row r="483" spans="1:2" x14ac:dyDescent="0.2">
      <c r="A483" t="s">
        <v>20</v>
      </c>
      <c r="B483">
        <v>2107</v>
      </c>
    </row>
    <row r="484" spans="1:2" x14ac:dyDescent="0.2">
      <c r="A484" t="s">
        <v>20</v>
      </c>
      <c r="B484">
        <v>2120</v>
      </c>
    </row>
    <row r="485" spans="1:2" x14ac:dyDescent="0.2">
      <c r="A485" t="s">
        <v>20</v>
      </c>
      <c r="B485">
        <v>2144</v>
      </c>
    </row>
    <row r="486" spans="1:2" x14ac:dyDescent="0.2">
      <c r="A486" t="s">
        <v>20</v>
      </c>
      <c r="B486">
        <v>2188</v>
      </c>
    </row>
    <row r="487" spans="1:2" x14ac:dyDescent="0.2">
      <c r="A487" t="s">
        <v>20</v>
      </c>
      <c r="B487">
        <v>2218</v>
      </c>
    </row>
    <row r="488" spans="1:2" x14ac:dyDescent="0.2">
      <c r="A488" t="s">
        <v>20</v>
      </c>
      <c r="B488">
        <v>2220</v>
      </c>
    </row>
    <row r="489" spans="1:2" x14ac:dyDescent="0.2">
      <c r="A489" t="s">
        <v>20</v>
      </c>
      <c r="B489">
        <v>2230</v>
      </c>
    </row>
    <row r="490" spans="1:2" x14ac:dyDescent="0.2">
      <c r="A490" t="s">
        <v>20</v>
      </c>
      <c r="B490">
        <v>2237</v>
      </c>
    </row>
    <row r="491" spans="1:2" x14ac:dyDescent="0.2">
      <c r="A491" t="s">
        <v>20</v>
      </c>
      <c r="B491">
        <v>2261</v>
      </c>
    </row>
    <row r="492" spans="1:2" x14ac:dyDescent="0.2">
      <c r="A492" t="s">
        <v>20</v>
      </c>
      <c r="B492">
        <v>2266</v>
      </c>
    </row>
    <row r="493" spans="1:2" x14ac:dyDescent="0.2">
      <c r="A493" t="s">
        <v>20</v>
      </c>
      <c r="B493">
        <v>2283</v>
      </c>
    </row>
    <row r="494" spans="1:2" x14ac:dyDescent="0.2">
      <c r="A494" t="s">
        <v>20</v>
      </c>
      <c r="B494">
        <v>2289</v>
      </c>
    </row>
    <row r="495" spans="1:2" x14ac:dyDescent="0.2">
      <c r="A495" t="s">
        <v>20</v>
      </c>
      <c r="B495">
        <v>2293</v>
      </c>
    </row>
    <row r="496" spans="1:2" x14ac:dyDescent="0.2">
      <c r="A496" t="s">
        <v>20</v>
      </c>
      <c r="B496">
        <v>2320</v>
      </c>
    </row>
    <row r="497" spans="1:2" x14ac:dyDescent="0.2">
      <c r="A497" t="s">
        <v>20</v>
      </c>
      <c r="B497">
        <v>2326</v>
      </c>
    </row>
    <row r="498" spans="1:2" x14ac:dyDescent="0.2">
      <c r="A498" t="s">
        <v>20</v>
      </c>
      <c r="B498">
        <v>2331</v>
      </c>
    </row>
    <row r="499" spans="1:2" x14ac:dyDescent="0.2">
      <c r="A499" t="s">
        <v>20</v>
      </c>
      <c r="B499">
        <v>2346</v>
      </c>
    </row>
    <row r="500" spans="1:2" x14ac:dyDescent="0.2">
      <c r="A500" t="s">
        <v>20</v>
      </c>
      <c r="B500">
        <v>2353</v>
      </c>
    </row>
    <row r="501" spans="1:2" x14ac:dyDescent="0.2">
      <c r="A501" t="s">
        <v>20</v>
      </c>
      <c r="B501">
        <v>2409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2431</v>
      </c>
    </row>
    <row r="504" spans="1:2" x14ac:dyDescent="0.2">
      <c r="A504" t="s">
        <v>20</v>
      </c>
      <c r="B504">
        <v>2436</v>
      </c>
    </row>
    <row r="505" spans="1:2" x14ac:dyDescent="0.2">
      <c r="A505" t="s">
        <v>20</v>
      </c>
      <c r="B505">
        <v>2441</v>
      </c>
    </row>
    <row r="506" spans="1:2" x14ac:dyDescent="0.2">
      <c r="A506" t="s">
        <v>20</v>
      </c>
      <c r="B506">
        <v>2443</v>
      </c>
    </row>
    <row r="507" spans="1:2" x14ac:dyDescent="0.2">
      <c r="A507" t="s">
        <v>20</v>
      </c>
      <c r="B507">
        <v>2443</v>
      </c>
    </row>
    <row r="508" spans="1:2" x14ac:dyDescent="0.2">
      <c r="A508" t="s">
        <v>20</v>
      </c>
      <c r="B508">
        <v>2468</v>
      </c>
    </row>
    <row r="509" spans="1:2" x14ac:dyDescent="0.2">
      <c r="A509" t="s">
        <v>20</v>
      </c>
      <c r="B509">
        <v>2475</v>
      </c>
    </row>
    <row r="510" spans="1:2" x14ac:dyDescent="0.2">
      <c r="A510" t="s">
        <v>20</v>
      </c>
      <c r="B510">
        <v>2489</v>
      </c>
    </row>
    <row r="511" spans="1:2" x14ac:dyDescent="0.2">
      <c r="A511" t="s">
        <v>20</v>
      </c>
      <c r="B511">
        <v>2506</v>
      </c>
    </row>
    <row r="512" spans="1:2" x14ac:dyDescent="0.2">
      <c r="A512" t="s">
        <v>20</v>
      </c>
      <c r="B512">
        <v>2526</v>
      </c>
    </row>
    <row r="513" spans="1:2" x14ac:dyDescent="0.2">
      <c r="A513" t="s">
        <v>20</v>
      </c>
      <c r="B513">
        <v>2528</v>
      </c>
    </row>
    <row r="514" spans="1:2" x14ac:dyDescent="0.2">
      <c r="A514" t="s">
        <v>20</v>
      </c>
      <c r="B514">
        <v>2551</v>
      </c>
    </row>
    <row r="515" spans="1:2" x14ac:dyDescent="0.2">
      <c r="A515" t="s">
        <v>20</v>
      </c>
      <c r="B515">
        <v>2662</v>
      </c>
    </row>
    <row r="516" spans="1:2" x14ac:dyDescent="0.2">
      <c r="A516" t="s">
        <v>20</v>
      </c>
      <c r="B516">
        <v>2673</v>
      </c>
    </row>
    <row r="517" spans="1:2" x14ac:dyDescent="0.2">
      <c r="A517" t="s">
        <v>20</v>
      </c>
      <c r="B517">
        <v>2693</v>
      </c>
    </row>
    <row r="518" spans="1:2" x14ac:dyDescent="0.2">
      <c r="A518" t="s">
        <v>20</v>
      </c>
      <c r="B518">
        <v>2725</v>
      </c>
    </row>
    <row r="519" spans="1:2" x14ac:dyDescent="0.2">
      <c r="A519" t="s">
        <v>20</v>
      </c>
      <c r="B519">
        <v>2739</v>
      </c>
    </row>
    <row r="520" spans="1:2" x14ac:dyDescent="0.2">
      <c r="A520" t="s">
        <v>20</v>
      </c>
      <c r="B520">
        <v>2756</v>
      </c>
    </row>
    <row r="521" spans="1:2" x14ac:dyDescent="0.2">
      <c r="A521" t="s">
        <v>20</v>
      </c>
      <c r="B521">
        <v>2768</v>
      </c>
    </row>
    <row r="522" spans="1:2" x14ac:dyDescent="0.2">
      <c r="A522" t="s">
        <v>20</v>
      </c>
      <c r="B522">
        <v>2805</v>
      </c>
    </row>
    <row r="523" spans="1:2" x14ac:dyDescent="0.2">
      <c r="A523" t="s">
        <v>20</v>
      </c>
      <c r="B523">
        <v>2857</v>
      </c>
    </row>
    <row r="524" spans="1:2" x14ac:dyDescent="0.2">
      <c r="A524" t="s">
        <v>20</v>
      </c>
      <c r="B524">
        <v>2875</v>
      </c>
    </row>
    <row r="525" spans="1:2" x14ac:dyDescent="0.2">
      <c r="A525" t="s">
        <v>20</v>
      </c>
      <c r="B525">
        <v>2893</v>
      </c>
    </row>
    <row r="526" spans="1:2" x14ac:dyDescent="0.2">
      <c r="A526" t="s">
        <v>20</v>
      </c>
      <c r="B526">
        <v>2985</v>
      </c>
    </row>
    <row r="527" spans="1:2" x14ac:dyDescent="0.2">
      <c r="A527" t="s">
        <v>20</v>
      </c>
      <c r="B527">
        <v>3016</v>
      </c>
    </row>
    <row r="528" spans="1:2" x14ac:dyDescent="0.2">
      <c r="A528" t="s">
        <v>20</v>
      </c>
      <c r="B528">
        <v>3036</v>
      </c>
    </row>
    <row r="529" spans="1:2" x14ac:dyDescent="0.2">
      <c r="A529" t="s">
        <v>20</v>
      </c>
      <c r="B529">
        <v>3059</v>
      </c>
    </row>
    <row r="530" spans="1:2" x14ac:dyDescent="0.2">
      <c r="A530" t="s">
        <v>20</v>
      </c>
      <c r="B530">
        <v>3063</v>
      </c>
    </row>
    <row r="531" spans="1:2" x14ac:dyDescent="0.2">
      <c r="A531" t="s">
        <v>20</v>
      </c>
      <c r="B531">
        <v>3116</v>
      </c>
    </row>
    <row r="532" spans="1:2" x14ac:dyDescent="0.2">
      <c r="A532" t="s">
        <v>20</v>
      </c>
      <c r="B532">
        <v>3131</v>
      </c>
    </row>
    <row r="533" spans="1:2" x14ac:dyDescent="0.2">
      <c r="A533" t="s">
        <v>20</v>
      </c>
      <c r="B533">
        <v>3177</v>
      </c>
    </row>
    <row r="534" spans="1:2" x14ac:dyDescent="0.2">
      <c r="A534" t="s">
        <v>20</v>
      </c>
      <c r="B534">
        <v>3205</v>
      </c>
    </row>
    <row r="535" spans="1:2" x14ac:dyDescent="0.2">
      <c r="A535" t="s">
        <v>20</v>
      </c>
      <c r="B535">
        <v>3272</v>
      </c>
    </row>
    <row r="536" spans="1:2" x14ac:dyDescent="0.2">
      <c r="A536" t="s">
        <v>20</v>
      </c>
      <c r="B536">
        <v>3308</v>
      </c>
    </row>
    <row r="537" spans="1:2" x14ac:dyDescent="0.2">
      <c r="A537" t="s">
        <v>20</v>
      </c>
      <c r="B537">
        <v>3318</v>
      </c>
    </row>
    <row r="538" spans="1:2" x14ac:dyDescent="0.2">
      <c r="A538" t="s">
        <v>20</v>
      </c>
      <c r="B538">
        <v>3376</v>
      </c>
    </row>
    <row r="539" spans="1:2" x14ac:dyDescent="0.2">
      <c r="A539" t="s">
        <v>20</v>
      </c>
      <c r="B539">
        <v>3388</v>
      </c>
    </row>
    <row r="540" spans="1:2" x14ac:dyDescent="0.2">
      <c r="A540" t="s">
        <v>20</v>
      </c>
      <c r="B540">
        <v>3533</v>
      </c>
    </row>
    <row r="541" spans="1:2" x14ac:dyDescent="0.2">
      <c r="A541" t="s">
        <v>20</v>
      </c>
      <c r="B541">
        <v>3537</v>
      </c>
    </row>
    <row r="542" spans="1:2" x14ac:dyDescent="0.2">
      <c r="A542" t="s">
        <v>20</v>
      </c>
      <c r="B542">
        <v>3594</v>
      </c>
    </row>
    <row r="543" spans="1:2" x14ac:dyDescent="0.2">
      <c r="A543" t="s">
        <v>20</v>
      </c>
      <c r="B543">
        <v>3596</v>
      </c>
    </row>
    <row r="544" spans="1:2" x14ac:dyDescent="0.2">
      <c r="A544" t="s">
        <v>20</v>
      </c>
      <c r="B544">
        <v>3657</v>
      </c>
    </row>
    <row r="545" spans="1:2" x14ac:dyDescent="0.2">
      <c r="A545" t="s">
        <v>20</v>
      </c>
      <c r="B545">
        <v>3727</v>
      </c>
    </row>
    <row r="546" spans="1:2" x14ac:dyDescent="0.2">
      <c r="A546" t="s">
        <v>20</v>
      </c>
      <c r="B546">
        <v>3742</v>
      </c>
    </row>
    <row r="547" spans="1:2" x14ac:dyDescent="0.2">
      <c r="A547" t="s">
        <v>20</v>
      </c>
      <c r="B547">
        <v>3777</v>
      </c>
    </row>
    <row r="548" spans="1:2" x14ac:dyDescent="0.2">
      <c r="A548" t="s">
        <v>20</v>
      </c>
      <c r="B548">
        <v>3934</v>
      </c>
    </row>
    <row r="549" spans="1:2" x14ac:dyDescent="0.2">
      <c r="A549" t="s">
        <v>20</v>
      </c>
      <c r="B549">
        <v>4006</v>
      </c>
    </row>
    <row r="550" spans="1:2" x14ac:dyDescent="0.2">
      <c r="A550" t="s">
        <v>20</v>
      </c>
      <c r="B550">
        <v>4065</v>
      </c>
    </row>
    <row r="551" spans="1:2" x14ac:dyDescent="0.2">
      <c r="A551" t="s">
        <v>20</v>
      </c>
      <c r="B551">
        <v>4233</v>
      </c>
    </row>
    <row r="552" spans="1:2" x14ac:dyDescent="0.2">
      <c r="A552" t="s">
        <v>20</v>
      </c>
      <c r="B552">
        <v>4289</v>
      </c>
    </row>
    <row r="553" spans="1:2" x14ac:dyDescent="0.2">
      <c r="A553" t="s">
        <v>20</v>
      </c>
      <c r="B553">
        <v>4358</v>
      </c>
    </row>
    <row r="554" spans="1:2" x14ac:dyDescent="0.2">
      <c r="A554" t="s">
        <v>20</v>
      </c>
      <c r="B554">
        <v>4498</v>
      </c>
    </row>
    <row r="555" spans="1:2" x14ac:dyDescent="0.2">
      <c r="A555" t="s">
        <v>20</v>
      </c>
      <c r="B555">
        <v>4799</v>
      </c>
    </row>
    <row r="556" spans="1:2" x14ac:dyDescent="0.2">
      <c r="A556" t="s">
        <v>20</v>
      </c>
      <c r="B556">
        <v>5139</v>
      </c>
    </row>
    <row r="557" spans="1:2" x14ac:dyDescent="0.2">
      <c r="A557" t="s">
        <v>20</v>
      </c>
      <c r="B557">
        <v>5168</v>
      </c>
    </row>
    <row r="558" spans="1:2" x14ac:dyDescent="0.2">
      <c r="A558" t="s">
        <v>20</v>
      </c>
      <c r="B558">
        <v>5180</v>
      </c>
    </row>
    <row r="559" spans="1:2" x14ac:dyDescent="0.2">
      <c r="A559" t="s">
        <v>20</v>
      </c>
      <c r="B559">
        <v>5203</v>
      </c>
    </row>
    <row r="560" spans="1:2" x14ac:dyDescent="0.2">
      <c r="A560" t="s">
        <v>20</v>
      </c>
      <c r="B560">
        <v>5419</v>
      </c>
    </row>
    <row r="561" spans="1:2" x14ac:dyDescent="0.2">
      <c r="A561" t="s">
        <v>20</v>
      </c>
      <c r="B561">
        <v>5512</v>
      </c>
    </row>
    <row r="562" spans="1:2" x14ac:dyDescent="0.2">
      <c r="A562" t="s">
        <v>20</v>
      </c>
      <c r="B562">
        <v>5880</v>
      </c>
    </row>
    <row r="563" spans="1:2" x14ac:dyDescent="0.2">
      <c r="A563" t="s">
        <v>20</v>
      </c>
      <c r="B563">
        <v>5966</v>
      </c>
    </row>
    <row r="564" spans="1:2" x14ac:dyDescent="0.2">
      <c r="A564" t="s">
        <v>20</v>
      </c>
      <c r="B564">
        <v>6212</v>
      </c>
    </row>
    <row r="565" spans="1:2" x14ac:dyDescent="0.2">
      <c r="A565" t="s">
        <v>20</v>
      </c>
      <c r="B565">
        <v>6286</v>
      </c>
    </row>
    <row r="566" spans="1:2" x14ac:dyDescent="0.2">
      <c r="A566" t="s">
        <v>20</v>
      </c>
      <c r="B566">
        <v>6406</v>
      </c>
    </row>
    <row r="567" spans="1:2" x14ac:dyDescent="0.2">
      <c r="A567" t="s">
        <v>20</v>
      </c>
      <c r="B567">
        <v>6465</v>
      </c>
    </row>
    <row r="568" spans="1:2" x14ac:dyDescent="0.2">
      <c r="A568" t="s">
        <v>20</v>
      </c>
      <c r="B568">
        <v>7295</v>
      </c>
    </row>
  </sheetData>
  <autoFilter ref="A3:B568" xr:uid="{73072C4C-2160-C24A-A556-596E66F8B592}">
    <sortState xmlns:xlrd2="http://schemas.microsoft.com/office/spreadsheetml/2017/richdata2" ref="A4:B568">
      <sortCondition ref="B3:B568"/>
    </sortState>
  </autoFilter>
  <mergeCells count="2">
    <mergeCell ref="H2:I2"/>
    <mergeCell ref="K2:L2"/>
  </mergeCells>
  <conditionalFormatting sqref="A3:A568">
    <cfRule type="containsText" dxfId="17" priority="21" stopIfTrue="1" operator="containsText" text="canceled">
      <formula>NOT(ISERROR(SEARCH("canceled",A3)))</formula>
    </cfRule>
    <cfRule type="containsText" dxfId="16" priority="22" operator="containsText" text="successful">
      <formula>NOT(ISERROR(SEARCH("successful",A3)))</formula>
    </cfRule>
    <cfRule type="containsText" dxfId="15" priority="23" operator="containsText" text="live">
      <formula>NOT(ISERROR(SEARCH("live",A3)))</formula>
    </cfRule>
    <cfRule type="containsText" dxfId="14" priority="24" operator="containsText" text="failed">
      <formula>NOT(ISERROR(SEARCH("failed",A3)))</formula>
    </cfRule>
  </conditionalFormatting>
  <conditionalFormatting sqref="D4:D367">
    <cfRule type="containsText" dxfId="13" priority="17" stopIfTrue="1" operator="containsText" text="canceled">
      <formula>NOT(ISERROR(SEARCH("canceled",D4)))</formula>
    </cfRule>
    <cfRule type="containsText" dxfId="12" priority="18" operator="containsText" text="successful">
      <formula>NOT(ISERROR(SEARCH("successful",D4)))</formula>
    </cfRule>
    <cfRule type="containsText" dxfId="11" priority="19" operator="containsText" text="live">
      <formula>NOT(ISERROR(SEARCH("live",D4)))</formula>
    </cfRule>
    <cfRule type="containsText" dxfId="10" priority="20" operator="containsText" text="failed">
      <formula>NOT(ISERROR(SEARCH("failed",D4)))</formula>
    </cfRule>
  </conditionalFormatting>
  <conditionalFormatting sqref="H2">
    <cfRule type="containsText" dxfId="9" priority="13" stopIfTrue="1" operator="containsText" text="canceled">
      <formula>NOT(ISERROR(SEARCH("canceled",H2)))</formula>
    </cfRule>
    <cfRule type="containsText" dxfId="8" priority="14" operator="containsText" text="successful">
      <formula>NOT(ISERROR(SEARCH("successful",H2)))</formula>
    </cfRule>
    <cfRule type="containsText" dxfId="7" priority="15" operator="containsText" text="live">
      <formula>NOT(ISERROR(SEARCH("live",H2)))</formula>
    </cfRule>
    <cfRule type="containsText" dxfId="6" priority="16" operator="containsText" text="failed">
      <formula>NOT(ISERROR(SEARCH("failed",H2)))</formula>
    </cfRule>
  </conditionalFormatting>
  <conditionalFormatting sqref="K2">
    <cfRule type="containsText" dxfId="5" priority="1" stopIfTrue="1" operator="containsText" text="canceled">
      <formula>NOT(ISERROR(SEARCH("canceled",K2)))</formula>
    </cfRule>
    <cfRule type="containsText" dxfId="4" priority="2" operator="containsText" text="successful">
      <formula>NOT(ISERROR(SEARCH("successful",K2)))</formula>
    </cfRule>
    <cfRule type="containsText" dxfId="3" priority="3" operator="containsText" text="live">
      <formula>NOT(ISERROR(SEARCH("live",K2)))</formula>
    </cfRule>
    <cfRule type="containsText" dxfId="2" priority="4" operator="containsText" text="failed">
      <formula>NOT(ISERROR(SEARCH("failed",K2)))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 ParentCat SubCat</vt:lpstr>
      <vt:lpstr>Outcome by Date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Jillian Walter</cp:lastModifiedBy>
  <dcterms:created xsi:type="dcterms:W3CDTF">2021-09-29T18:52:28Z</dcterms:created>
  <dcterms:modified xsi:type="dcterms:W3CDTF">2024-09-30T23:30:21Z</dcterms:modified>
</cp:coreProperties>
</file>