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hird year 2.36\6.Database\2\"/>
    </mc:Choice>
  </mc:AlternateContent>
  <bookViews>
    <workbookView xWindow="0" yWindow="0" windowWidth="15360" windowHeight="28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1" l="1"/>
  <c r="H59" i="1"/>
  <c r="H58" i="1"/>
  <c r="H55" i="1"/>
  <c r="H43" i="1"/>
  <c r="L6" i="1"/>
  <c r="H40" i="1"/>
  <c r="H37" i="1"/>
  <c r="H34" i="1"/>
  <c r="L5" i="1"/>
  <c r="H31" i="1"/>
  <c r="H28" i="1"/>
  <c r="H25" i="1"/>
  <c r="E27" i="1"/>
  <c r="E15" i="1"/>
  <c r="H22" i="1"/>
  <c r="L4" i="1"/>
  <c r="H19" i="1"/>
  <c r="F4" i="1"/>
  <c r="H16" i="1"/>
  <c r="H13" i="1"/>
  <c r="D11" i="1"/>
  <c r="H11" i="1" l="1"/>
  <c r="E7" i="1"/>
  <c r="F6" i="1"/>
  <c r="L2" i="1"/>
  <c r="E6" i="1"/>
  <c r="L3" i="1"/>
  <c r="E3" i="1"/>
  <c r="F3" i="1" s="1"/>
  <c r="E4" i="1"/>
  <c r="E5" i="1"/>
  <c r="F5" i="1" s="1"/>
  <c r="F2" i="1"/>
  <c r="E2" i="1"/>
</calcChain>
</file>

<file path=xl/sharedStrings.xml><?xml version="1.0" encoding="utf-8"?>
<sst xmlns="http://schemas.openxmlformats.org/spreadsheetml/2006/main" count="62" uniqueCount="51">
  <si>
    <t>row</t>
  </si>
  <si>
    <t>brf</t>
  </si>
  <si>
    <t xml:space="preserve">Each block </t>
  </si>
  <si>
    <t>use bytes</t>
  </si>
  <si>
    <t>cus</t>
  </si>
  <si>
    <t>invoice</t>
  </si>
  <si>
    <t>lineitem</t>
  </si>
  <si>
    <t>product</t>
  </si>
  <si>
    <t>blockA</t>
  </si>
  <si>
    <t>blockB</t>
  </si>
  <si>
    <t>sort join</t>
  </si>
  <si>
    <t xml:space="preserve">blocks </t>
  </si>
  <si>
    <t>index</t>
  </si>
  <si>
    <t>n</t>
  </si>
  <si>
    <t>10k</t>
  </si>
  <si>
    <t>log2(i)</t>
  </si>
  <si>
    <t>m</t>
  </si>
  <si>
    <t>i</t>
  </si>
  <si>
    <t>n+10k(log2(i)+9+m)</t>
  </si>
  <si>
    <t>Cost index = n+10k(log2(i)+9+m)
	         N = 2000 block
	  BFR I = 14
Entry invoice = 1.2m
      I = 1.2m/14 = 85,715 block
     Index block = 120/14 = 9
     Entry M = 120</t>
  </si>
  <si>
    <t>index block</t>
  </si>
  <si>
    <t xml:space="preserve"> </t>
  </si>
  <si>
    <t>O(n+log n)</t>
  </si>
  <si>
    <t>334+log2(334)=334+9</t>
  </si>
  <si>
    <t>is log2(334)</t>
  </si>
  <si>
    <t>O(n)</t>
  </si>
  <si>
    <t xml:space="preserve">product.prodType = Widget </t>
  </si>
  <si>
    <t>product.prodType, product.prodID</t>
  </si>
  <si>
    <t>LineItem.prodID,LineItem.InID</t>
  </si>
  <si>
    <t>Join : Product.ProdID = LineItem.ProdID</t>
  </si>
  <si>
    <t>Invoice.Date.Month = July</t>
  </si>
  <si>
    <t>14286+log2(14286)=14286+14</t>
  </si>
  <si>
    <t>is log2(14286)</t>
  </si>
  <si>
    <t>Invoice.InvID,Invoice.CustID</t>
  </si>
  <si>
    <t>LineItem.InvID,Product.ProdType</t>
  </si>
  <si>
    <t>Join : LineItem.InvID = Invoice.InvID</t>
  </si>
  <si>
    <t xml:space="preserve"> Invoice.CustID,Product.ProdType</t>
  </si>
  <si>
    <t xml:space="preserve"> Customer.ID</t>
  </si>
  <si>
    <t>Join : Invoice.CustID = Customer.ID</t>
  </si>
  <si>
    <t>เอาตัวที่มากตั้ง</t>
  </si>
  <si>
    <t>In 166667</t>
  </si>
  <si>
    <t>pro 334</t>
  </si>
  <si>
    <t>ดังนั้น เอาที่มากตั้ง</t>
  </si>
  <si>
    <t>Type</t>
  </si>
  <si>
    <t>step 12 จะต่างกับ step8 ตรงที่ โจทย์ต้องการหา Product.ProdType = Widget AND
 Invoice.Date.Month = July ดังนั้นจึงมี Product กับInvoice</t>
  </si>
  <si>
    <t>ก็เลยเอา Product กับInvoice มาคิด เอาตัวที่มากสุดมาแค่นั้น</t>
  </si>
  <si>
    <t>รวม cost ทั้งหมด</t>
  </si>
  <si>
    <t>Read take time</t>
  </si>
  <si>
    <t>Write take time</t>
  </si>
  <si>
    <t>tjis query take time</t>
  </si>
  <si>
    <t>ข้อ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</si>
</sst>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87" formatCode="_(* #,##0.00_);_(* \(#,##0.00\);_(* &quot;-&quot;??_);_(@_)"/>
  </numFmts>
  <fonts count="3" x14ac:knownFonts="1">
    <font>
      <sz val="11"/>
      <color theme="1"/>
      <name val="Tahoma"/>
      <family val="2"/>
      <scheme val="minor"/>
    </font>
    <font>
      <sz val="12"/>
      <color theme="1"/>
      <name val="Times New Roman"/>
      <family val="1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87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0" borderId="4" xfId="0" applyFont="1" applyBorder="1"/>
    <xf numFmtId="0" fontId="0" fillId="0" borderId="0" xfId="0" applyBorder="1"/>
    <xf numFmtId="187" fontId="0" fillId="0" borderId="0" xfId="1" applyFont="1"/>
    <xf numFmtId="187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187" fontId="0" fillId="0" borderId="0" xfId="1" applyFont="1" applyFill="1" applyBorder="1"/>
    <xf numFmtId="0" fontId="0" fillId="0" borderId="0" xfId="0" applyAlignment="1">
      <alignment horizontal="center"/>
    </xf>
    <xf numFmtId="187" fontId="0" fillId="0" borderId="0" xfId="0" applyNumberFormat="1" applyFill="1" applyBorder="1"/>
    <xf numFmtId="187" fontId="0" fillId="0" borderId="0" xfId="1" applyFont="1" applyAlignment="1">
      <alignment horizontal="center"/>
    </xf>
    <xf numFmtId="187" fontId="0" fillId="0" borderId="0" xfId="1" applyFont="1" applyBorder="1"/>
    <xf numFmtId="41" fontId="0" fillId="0" borderId="0" xfId="2" applyFont="1"/>
    <xf numFmtId="0" fontId="0" fillId="0" borderId="0" xfId="0" applyAlignment="1">
      <alignment horizontal="center" wrapText="1"/>
    </xf>
    <xf numFmtId="43" fontId="0" fillId="0" borderId="0" xfId="0" applyNumberForma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Normal="100" workbookViewId="0">
      <selection activeCell="J10" sqref="J10"/>
    </sheetView>
  </sheetViews>
  <sheetFormatPr defaultRowHeight="13.8" x14ac:dyDescent="0.25"/>
  <cols>
    <col min="2" max="2" width="19.5" customWidth="1"/>
    <col min="3" max="3" width="14.69921875" customWidth="1"/>
    <col min="4" max="4" width="10.19921875" customWidth="1"/>
    <col min="5" max="5" width="26.69921875" customWidth="1"/>
    <col min="6" max="6" width="11.8984375" customWidth="1"/>
    <col min="7" max="7" width="10.296875" bestFit="1" customWidth="1"/>
    <col min="8" max="8" width="18.59765625" customWidth="1"/>
    <col min="10" max="10" width="20.69921875" customWidth="1"/>
    <col min="11" max="11" width="16.8984375" customWidth="1"/>
    <col min="12" max="12" width="23" customWidth="1"/>
  </cols>
  <sheetData>
    <row r="1" spans="1:12" ht="16.8" thickTop="1" thickBot="1" x14ac:dyDescent="0.35">
      <c r="A1" s="4"/>
      <c r="B1" s="2" t="s">
        <v>0</v>
      </c>
      <c r="C1" s="4" t="s">
        <v>2</v>
      </c>
      <c r="D1" s="4" t="s">
        <v>3</v>
      </c>
      <c r="E1" s="3" t="s">
        <v>1</v>
      </c>
      <c r="F1" s="5" t="s">
        <v>11</v>
      </c>
      <c r="I1" s="1"/>
      <c r="J1" s="4" t="s">
        <v>8</v>
      </c>
      <c r="K1" s="3" t="s">
        <v>9</v>
      </c>
      <c r="L1" s="3" t="s">
        <v>10</v>
      </c>
    </row>
    <row r="2" spans="1:12" ht="14.4" thickTop="1" x14ac:dyDescent="0.25">
      <c r="A2" t="s">
        <v>4</v>
      </c>
      <c r="B2" s="7">
        <v>10000</v>
      </c>
      <c r="C2" s="7">
        <v>256</v>
      </c>
      <c r="D2" s="7">
        <v>43</v>
      </c>
      <c r="E2" s="7">
        <f>ROUNDDOWN(C2/D2,0)</f>
        <v>5</v>
      </c>
      <c r="F2" s="7">
        <f>ROUNDUP(B2/E2,0)</f>
        <v>2000</v>
      </c>
      <c r="I2" s="6">
        <v>1</v>
      </c>
      <c r="J2" s="7">
        <v>2000</v>
      </c>
      <c r="K2" s="7">
        <v>14286</v>
      </c>
      <c r="L2" s="7">
        <f>ROUNDUP(J2+(J2*LOG(J2,2))+K2+(K2*LOG(K2,2)),0)</f>
        <v>235398</v>
      </c>
    </row>
    <row r="3" spans="1:12" x14ac:dyDescent="0.25">
      <c r="A3" t="s">
        <v>5</v>
      </c>
      <c r="B3" s="7">
        <v>100000</v>
      </c>
      <c r="C3" s="7">
        <v>256</v>
      </c>
      <c r="D3" s="7">
        <v>35</v>
      </c>
      <c r="E3" s="7">
        <f t="shared" ref="E3:E7" si="0">ROUNDDOWN(C3/D3,0)</f>
        <v>7</v>
      </c>
      <c r="F3" s="7">
        <f t="shared" ref="F3:F6" si="1">ROUNDUP(B3/E3,0)</f>
        <v>14286</v>
      </c>
      <c r="H3" t="s">
        <v>21</v>
      </c>
      <c r="I3" s="6">
        <v>2</v>
      </c>
      <c r="J3" s="7">
        <v>14286</v>
      </c>
      <c r="K3" s="7">
        <v>2000000</v>
      </c>
      <c r="L3" s="7">
        <f>ROUNDUP(J3+(J3*LOG(J3,2))+K3+(K3*LOG(K3,2)),0)</f>
        <v>44074604</v>
      </c>
    </row>
    <row r="4" spans="1:12" x14ac:dyDescent="0.25">
      <c r="A4" t="s">
        <v>6</v>
      </c>
      <c r="B4" s="7">
        <v>1000000</v>
      </c>
      <c r="C4" s="7">
        <v>256</v>
      </c>
      <c r="D4" s="7">
        <v>42</v>
      </c>
      <c r="E4" s="7">
        <f t="shared" si="0"/>
        <v>6</v>
      </c>
      <c r="F4" s="7">
        <f>ROUNDUP(B4/E4,0)</f>
        <v>166667</v>
      </c>
      <c r="I4" s="6">
        <v>3</v>
      </c>
      <c r="J4" s="7">
        <v>166667</v>
      </c>
      <c r="K4" s="7">
        <v>334</v>
      </c>
      <c r="L4" s="7">
        <f>ROUNDUP(J4+(J4*LOG(J4,2))+K4+(K4*LOG(K4,2)),0)</f>
        <v>3060909</v>
      </c>
    </row>
    <row r="5" spans="1:12" x14ac:dyDescent="0.25">
      <c r="A5" t="s">
        <v>7</v>
      </c>
      <c r="B5" s="7">
        <v>1000</v>
      </c>
      <c r="C5" s="7">
        <v>256</v>
      </c>
      <c r="D5" s="7">
        <v>65</v>
      </c>
      <c r="E5" s="7">
        <f t="shared" si="0"/>
        <v>3</v>
      </c>
      <c r="F5" s="7">
        <f t="shared" si="1"/>
        <v>334</v>
      </c>
      <c r="I5" s="6"/>
      <c r="J5" s="17">
        <v>14286</v>
      </c>
      <c r="K5" s="17">
        <v>166667</v>
      </c>
      <c r="L5" s="8">
        <f>ROUNDUP(J5+(J5*LOG(J5,2))+K5+(K5*LOG(K5,2)),0)</f>
        <v>3269241</v>
      </c>
    </row>
    <row r="6" spans="1:12" x14ac:dyDescent="0.25">
      <c r="B6" s="7">
        <v>1200000</v>
      </c>
      <c r="C6" s="7">
        <v>256</v>
      </c>
      <c r="D6" s="7">
        <v>18</v>
      </c>
      <c r="E6" s="7">
        <f t="shared" si="0"/>
        <v>14</v>
      </c>
      <c r="F6" s="17">
        <f t="shared" si="1"/>
        <v>85715</v>
      </c>
      <c r="J6" s="17">
        <v>166667</v>
      </c>
      <c r="K6" s="17">
        <v>2000</v>
      </c>
      <c r="L6" s="19">
        <f>ROUNDUP(J6+(J6*LOG(J6,2))+K6+(K6*LOG(K6,2)),0)</f>
        <v>3081706</v>
      </c>
    </row>
    <row r="7" spans="1:12" x14ac:dyDescent="0.25">
      <c r="B7" s="7"/>
      <c r="C7" s="7">
        <v>120</v>
      </c>
      <c r="D7" s="7">
        <v>14</v>
      </c>
      <c r="E7" s="7">
        <f t="shared" si="0"/>
        <v>8</v>
      </c>
      <c r="F7" s="7"/>
      <c r="J7" s="17"/>
      <c r="K7" s="17"/>
      <c r="L7" s="19"/>
    </row>
    <row r="8" spans="1:12" ht="14.4" thickBot="1" x14ac:dyDescent="0.3"/>
    <row r="9" spans="1:12" ht="111.6" customHeight="1" x14ac:dyDescent="0.25">
      <c r="A9" s="9"/>
      <c r="B9" s="10"/>
      <c r="C9" s="10"/>
      <c r="D9" s="10"/>
      <c r="E9" s="15" t="s">
        <v>19</v>
      </c>
      <c r="F9" s="16"/>
      <c r="G9" s="16"/>
      <c r="H9" s="11"/>
    </row>
    <row r="10" spans="1:12" ht="16.2" thickBot="1" x14ac:dyDescent="0.35">
      <c r="A10" s="12" t="s">
        <v>12</v>
      </c>
      <c r="B10" s="13" t="s">
        <v>13</v>
      </c>
      <c r="C10" s="13" t="s">
        <v>14</v>
      </c>
      <c r="D10" s="13" t="s">
        <v>15</v>
      </c>
      <c r="E10" s="13" t="s">
        <v>20</v>
      </c>
      <c r="F10" s="13" t="s">
        <v>16</v>
      </c>
      <c r="G10" s="13" t="s">
        <v>17</v>
      </c>
      <c r="H10" s="14" t="s">
        <v>18</v>
      </c>
    </row>
    <row r="11" spans="1:12" x14ac:dyDescent="0.25">
      <c r="A11" t="s">
        <v>50</v>
      </c>
      <c r="B11" s="7">
        <v>2000</v>
      </c>
      <c r="C11" s="7">
        <v>10000</v>
      </c>
      <c r="D11">
        <f>ROUNDUP(LOG(G11,2),0)</f>
        <v>17</v>
      </c>
      <c r="E11">
        <v>9</v>
      </c>
      <c r="F11">
        <v>120</v>
      </c>
      <c r="G11" s="7">
        <v>85715</v>
      </c>
      <c r="H11" s="7">
        <f>B11+C11*(D11+E11+F11)</f>
        <v>1462000</v>
      </c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</row>
    <row r="13" spans="1:12" x14ac:dyDescent="0.25">
      <c r="A13" s="22">
        <v>1</v>
      </c>
      <c r="B13" s="20" t="s">
        <v>26</v>
      </c>
      <c r="C13" s="20"/>
      <c r="D13" s="7" t="s">
        <v>22</v>
      </c>
      <c r="E13" s="21" t="s">
        <v>23</v>
      </c>
      <c r="F13" s="21"/>
      <c r="G13" s="7"/>
      <c r="H13" s="7">
        <f>334+9</f>
        <v>343</v>
      </c>
      <c r="I13" s="7"/>
    </row>
    <row r="14" spans="1:12" x14ac:dyDescent="0.25">
      <c r="A14" s="22"/>
      <c r="B14" s="7"/>
      <c r="C14" s="7"/>
      <c r="D14" s="7"/>
      <c r="E14" s="7">
        <v>334</v>
      </c>
      <c r="F14" s="21"/>
      <c r="G14" s="7"/>
      <c r="H14" s="7"/>
      <c r="I14" s="7"/>
    </row>
    <row r="15" spans="1:12" x14ac:dyDescent="0.25">
      <c r="A15" s="22"/>
      <c r="B15" s="7"/>
      <c r="C15" s="7"/>
      <c r="D15" s="7"/>
      <c r="E15" s="7">
        <f>ROUNDUP(LOG(E14,2),0)</f>
        <v>9</v>
      </c>
      <c r="F15" s="21" t="s">
        <v>24</v>
      </c>
      <c r="G15" s="7"/>
      <c r="H15" s="7"/>
      <c r="I15" s="7"/>
    </row>
    <row r="16" spans="1:12" x14ac:dyDescent="0.25">
      <c r="A16" s="22">
        <v>2</v>
      </c>
      <c r="B16" s="20" t="s">
        <v>27</v>
      </c>
      <c r="C16" s="20"/>
      <c r="D16" s="7" t="s">
        <v>25</v>
      </c>
      <c r="E16" s="7">
        <v>334</v>
      </c>
      <c r="F16" s="7"/>
      <c r="G16" s="7"/>
      <c r="H16" s="7">
        <f>E16</f>
        <v>334</v>
      </c>
      <c r="I16" s="7"/>
    </row>
    <row r="17" spans="1:9" x14ac:dyDescent="0.25">
      <c r="A17" s="22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22"/>
      <c r="B18" s="20"/>
      <c r="C18" s="20"/>
      <c r="D18" s="7"/>
      <c r="E18" s="7"/>
      <c r="F18" s="7"/>
      <c r="G18" s="7"/>
      <c r="H18" s="7"/>
      <c r="I18" s="7"/>
    </row>
    <row r="19" spans="1:9" x14ac:dyDescent="0.25">
      <c r="A19" s="22">
        <v>3</v>
      </c>
      <c r="B19" s="20" t="s">
        <v>28</v>
      </c>
      <c r="C19" s="20"/>
      <c r="D19" s="7" t="s">
        <v>25</v>
      </c>
      <c r="E19" s="7">
        <v>166667</v>
      </c>
      <c r="F19" s="7"/>
      <c r="G19" s="7"/>
      <c r="H19" s="7">
        <f>E19</f>
        <v>166667</v>
      </c>
      <c r="I19" s="7"/>
    </row>
    <row r="20" spans="1:9" x14ac:dyDescent="0.25">
      <c r="A20" s="22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22"/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22">
        <v>4</v>
      </c>
      <c r="B22" s="7" t="s">
        <v>29</v>
      </c>
      <c r="C22" s="7"/>
      <c r="D22" s="7"/>
      <c r="E22" s="7"/>
      <c r="F22" s="7"/>
      <c r="G22" s="7"/>
      <c r="H22" s="7">
        <f>ROUNDUP(J4+(J4*LOG(J4,2))+K4+(K4*LOG(K4,2)),0)</f>
        <v>3060909</v>
      </c>
      <c r="I22" s="7"/>
    </row>
    <row r="23" spans="1:9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9" x14ac:dyDescent="0.25">
      <c r="D24" s="7"/>
      <c r="E24" s="7"/>
      <c r="F24" s="7"/>
      <c r="G24" s="7"/>
      <c r="H24" s="7"/>
    </row>
    <row r="25" spans="1:9" x14ac:dyDescent="0.25">
      <c r="A25" s="22">
        <v>5</v>
      </c>
      <c r="B25" s="18" t="s">
        <v>30</v>
      </c>
      <c r="C25" s="18"/>
      <c r="D25" s="7" t="s">
        <v>22</v>
      </c>
      <c r="E25" s="7" t="s">
        <v>31</v>
      </c>
      <c r="F25" s="7"/>
      <c r="G25" s="7"/>
      <c r="H25" s="7">
        <f>14286+14</f>
        <v>14300</v>
      </c>
    </row>
    <row r="26" spans="1:9" x14ac:dyDescent="0.25">
      <c r="D26" s="7"/>
      <c r="E26" s="7">
        <v>14286</v>
      </c>
      <c r="F26" s="7"/>
      <c r="G26" s="7"/>
      <c r="H26" s="7"/>
    </row>
    <row r="27" spans="1:9" x14ac:dyDescent="0.25">
      <c r="D27" s="7"/>
      <c r="E27" s="7">
        <f>ROUNDUP(LOG(E26,2),0)</f>
        <v>14</v>
      </c>
      <c r="F27" s="7" t="s">
        <v>32</v>
      </c>
      <c r="G27" s="7"/>
      <c r="H27" s="7"/>
    </row>
    <row r="28" spans="1:9" x14ac:dyDescent="0.25">
      <c r="A28" s="22">
        <v>6</v>
      </c>
      <c r="B28" s="18" t="s">
        <v>33</v>
      </c>
      <c r="C28" s="18"/>
      <c r="D28" s="7" t="s">
        <v>25</v>
      </c>
      <c r="E28" s="7">
        <v>14286</v>
      </c>
      <c r="F28" s="7"/>
      <c r="G28" s="7"/>
      <c r="H28" s="7">
        <f>E28</f>
        <v>14286</v>
      </c>
    </row>
    <row r="29" spans="1:9" x14ac:dyDescent="0.25">
      <c r="A29" s="22"/>
      <c r="D29" s="7"/>
      <c r="E29" s="7"/>
      <c r="F29" s="7"/>
      <c r="G29" s="7"/>
      <c r="H29" s="7"/>
    </row>
    <row r="30" spans="1:9" x14ac:dyDescent="0.25">
      <c r="A30" s="22"/>
      <c r="D30" s="7"/>
      <c r="E30" s="7"/>
      <c r="F30" s="7"/>
      <c r="G30" s="7"/>
      <c r="H30" s="7"/>
    </row>
    <row r="31" spans="1:9" x14ac:dyDescent="0.25">
      <c r="A31" s="22">
        <v>7</v>
      </c>
      <c r="B31" s="18" t="s">
        <v>34</v>
      </c>
      <c r="C31" s="18"/>
      <c r="D31" s="7" t="s">
        <v>25</v>
      </c>
      <c r="E31" s="7">
        <v>166667</v>
      </c>
      <c r="F31" s="7"/>
      <c r="G31" s="7"/>
      <c r="H31" s="7">
        <f>E31</f>
        <v>166667</v>
      </c>
    </row>
    <row r="32" spans="1:9" x14ac:dyDescent="0.25">
      <c r="A32" s="22"/>
      <c r="D32" s="7"/>
      <c r="E32" s="7"/>
      <c r="F32" s="7"/>
      <c r="G32" s="7"/>
      <c r="H32" s="7"/>
    </row>
    <row r="33" spans="1:8" x14ac:dyDescent="0.25">
      <c r="A33" s="22"/>
      <c r="D33" s="7"/>
      <c r="E33" s="7"/>
      <c r="F33" s="7"/>
      <c r="G33" s="7"/>
      <c r="H33" s="7"/>
    </row>
    <row r="34" spans="1:8" x14ac:dyDescent="0.25">
      <c r="A34" s="22">
        <v>8</v>
      </c>
      <c r="B34" s="18" t="s">
        <v>35</v>
      </c>
      <c r="C34" s="18"/>
      <c r="D34" s="7"/>
      <c r="E34" s="7"/>
      <c r="F34" s="7"/>
      <c r="G34" s="7"/>
      <c r="H34" s="7">
        <f>ROUNDUP(J5+(J5*LOG(J5,2))+K5+(K5*LOG(K5,2)),0)</f>
        <v>3269241</v>
      </c>
    </row>
    <row r="35" spans="1:8" x14ac:dyDescent="0.25">
      <c r="A35" s="22"/>
      <c r="D35" s="7"/>
      <c r="E35" s="7"/>
      <c r="F35" s="7"/>
      <c r="G35" s="7"/>
      <c r="H35" s="7"/>
    </row>
    <row r="36" spans="1:8" x14ac:dyDescent="0.25">
      <c r="A36" s="22"/>
      <c r="D36" s="7"/>
      <c r="E36" s="7"/>
      <c r="F36" s="7"/>
      <c r="G36" s="7"/>
      <c r="H36" s="7"/>
    </row>
    <row r="37" spans="1:8" x14ac:dyDescent="0.25">
      <c r="A37" s="22">
        <v>9</v>
      </c>
      <c r="B37" s="18" t="s">
        <v>36</v>
      </c>
      <c r="C37" s="18"/>
      <c r="D37" s="7" t="s">
        <v>25</v>
      </c>
      <c r="E37" s="7">
        <v>166667</v>
      </c>
      <c r="F37" s="7" t="s">
        <v>39</v>
      </c>
      <c r="G37" s="7"/>
      <c r="H37" s="7">
        <f>E37</f>
        <v>166667</v>
      </c>
    </row>
    <row r="38" spans="1:8" x14ac:dyDescent="0.25">
      <c r="A38" s="22"/>
      <c r="D38" s="7"/>
      <c r="E38" s="7"/>
      <c r="F38" s="7" t="s">
        <v>40</v>
      </c>
      <c r="G38" s="7" t="s">
        <v>41</v>
      </c>
      <c r="H38" s="7"/>
    </row>
    <row r="39" spans="1:8" x14ac:dyDescent="0.25">
      <c r="A39" s="22"/>
      <c r="D39" s="7"/>
      <c r="E39" s="7"/>
      <c r="F39" s="20" t="s">
        <v>42</v>
      </c>
      <c r="G39" s="20"/>
      <c r="H39" s="7"/>
    </row>
    <row r="40" spans="1:8" x14ac:dyDescent="0.25">
      <c r="A40" s="22">
        <v>10</v>
      </c>
      <c r="B40" s="18" t="s">
        <v>37</v>
      </c>
      <c r="C40" s="18"/>
      <c r="D40" s="7" t="s">
        <v>25</v>
      </c>
      <c r="E40" s="7">
        <v>2000</v>
      </c>
      <c r="F40" s="7"/>
      <c r="G40" s="7"/>
      <c r="H40" s="7">
        <f>E40</f>
        <v>2000</v>
      </c>
    </row>
    <row r="41" spans="1:8" x14ac:dyDescent="0.25">
      <c r="A41" s="22"/>
      <c r="D41" s="7"/>
      <c r="E41" s="7"/>
      <c r="F41" s="7"/>
      <c r="G41" s="7"/>
      <c r="H41" s="7"/>
    </row>
    <row r="42" spans="1:8" x14ac:dyDescent="0.25">
      <c r="A42" s="22"/>
      <c r="D42" s="7"/>
      <c r="E42" s="7"/>
      <c r="F42" s="7"/>
      <c r="G42" s="7"/>
      <c r="H42" s="7"/>
    </row>
    <row r="43" spans="1:8" x14ac:dyDescent="0.25">
      <c r="A43" s="22">
        <v>11</v>
      </c>
      <c r="B43" s="18" t="s">
        <v>38</v>
      </c>
      <c r="C43" s="18"/>
      <c r="D43" s="7"/>
      <c r="E43" s="7"/>
      <c r="F43" s="7"/>
      <c r="G43" s="7"/>
      <c r="H43" s="7">
        <f>ROUNDUP(J6+(J6*LOG(J6,2))+K6+(K6*LOG(K6,2)),0)</f>
        <v>3081706</v>
      </c>
    </row>
    <row r="44" spans="1:8" x14ac:dyDescent="0.25">
      <c r="A44" s="22"/>
      <c r="D44" s="7"/>
      <c r="E44" s="7"/>
      <c r="F44" s="7"/>
      <c r="G44" s="7"/>
      <c r="H44" s="7"/>
    </row>
    <row r="45" spans="1:8" x14ac:dyDescent="0.25">
      <c r="D45" s="7"/>
      <c r="E45" s="7"/>
      <c r="F45" s="7"/>
      <c r="G45" s="7"/>
      <c r="H45" s="7"/>
    </row>
    <row r="46" spans="1:8" x14ac:dyDescent="0.25">
      <c r="A46">
        <v>12</v>
      </c>
      <c r="B46" s="18" t="s">
        <v>43</v>
      </c>
      <c r="C46" s="18"/>
      <c r="D46" s="7" t="s">
        <v>25</v>
      </c>
      <c r="E46" s="7">
        <v>166667</v>
      </c>
      <c r="F46" s="7" t="s">
        <v>39</v>
      </c>
      <c r="G46" s="7"/>
      <c r="H46" s="7">
        <v>166667</v>
      </c>
    </row>
    <row r="47" spans="1:8" x14ac:dyDescent="0.25">
      <c r="D47" s="7"/>
      <c r="E47" s="7"/>
      <c r="F47" s="7" t="s">
        <v>40</v>
      </c>
      <c r="G47" s="7" t="s">
        <v>41</v>
      </c>
      <c r="H47" s="7"/>
    </row>
    <row r="48" spans="1:8" x14ac:dyDescent="0.25">
      <c r="F48" s="18" t="s">
        <v>42</v>
      </c>
      <c r="G48" s="18"/>
    </row>
    <row r="49" spans="5:8" ht="13.8" customHeight="1" x14ac:dyDescent="0.25">
      <c r="E49" s="23" t="s">
        <v>44</v>
      </c>
      <c r="F49" s="18"/>
      <c r="G49" s="18"/>
    </row>
    <row r="50" spans="5:8" x14ac:dyDescent="0.25">
      <c r="E50" s="18"/>
      <c r="F50" s="18"/>
      <c r="G50" s="18"/>
    </row>
    <row r="51" spans="5:8" x14ac:dyDescent="0.25">
      <c r="E51" s="18"/>
      <c r="F51" s="18"/>
      <c r="G51" s="18"/>
    </row>
    <row r="52" spans="5:8" x14ac:dyDescent="0.25">
      <c r="E52" s="18" t="s">
        <v>45</v>
      </c>
      <c r="F52" s="18"/>
      <c r="G52" s="18"/>
    </row>
    <row r="55" spans="5:8" x14ac:dyDescent="0.25">
      <c r="F55" s="18" t="s">
        <v>46</v>
      </c>
      <c r="G55" s="18"/>
      <c r="H55" s="24">
        <f>H13+H16+H19+H22+H25+H28+H31+H34+H37+H40+H43+H46</f>
        <v>10109787</v>
      </c>
    </row>
    <row r="58" spans="5:8" x14ac:dyDescent="0.25">
      <c r="F58" s="18" t="s">
        <v>47</v>
      </c>
      <c r="G58" s="18"/>
      <c r="H58" s="24">
        <f>H55/40000</f>
        <v>252.744675</v>
      </c>
    </row>
    <row r="59" spans="5:8" x14ac:dyDescent="0.25">
      <c r="F59" s="18" t="s">
        <v>48</v>
      </c>
      <c r="G59" s="18"/>
      <c r="H59" s="24">
        <f>H55/20000</f>
        <v>505.48935</v>
      </c>
    </row>
    <row r="60" spans="5:8" x14ac:dyDescent="0.25">
      <c r="F60" s="18" t="s">
        <v>49</v>
      </c>
      <c r="G60" s="18"/>
      <c r="H60" s="24">
        <f>H58+H59</f>
        <v>758.23402499999997</v>
      </c>
    </row>
  </sheetData>
  <mergeCells count="21">
    <mergeCell ref="F60:G60"/>
    <mergeCell ref="E49:G51"/>
    <mergeCell ref="E52:G52"/>
    <mergeCell ref="F55:G55"/>
    <mergeCell ref="F58:G58"/>
    <mergeCell ref="F59:G59"/>
    <mergeCell ref="B40:C40"/>
    <mergeCell ref="B43:C43"/>
    <mergeCell ref="B46:C46"/>
    <mergeCell ref="F39:G39"/>
    <mergeCell ref="F48:G48"/>
    <mergeCell ref="B25:C25"/>
    <mergeCell ref="B28:C28"/>
    <mergeCell ref="B31:C31"/>
    <mergeCell ref="B34:C34"/>
    <mergeCell ref="B37:C37"/>
    <mergeCell ref="E9:G9"/>
    <mergeCell ref="B13:C13"/>
    <mergeCell ref="B16:C16"/>
    <mergeCell ref="B18:C18"/>
    <mergeCell ref="B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นพพล ชัยวรรณะ</dc:creator>
  <cp:lastModifiedBy>Janjill</cp:lastModifiedBy>
  <dcterms:created xsi:type="dcterms:W3CDTF">2020-12-08T19:31:52Z</dcterms:created>
  <dcterms:modified xsi:type="dcterms:W3CDTF">2021-02-08T18:46:19Z</dcterms:modified>
</cp:coreProperties>
</file>