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jim\Desktop\Transpose\"/>
    </mc:Choice>
  </mc:AlternateContent>
  <xr:revisionPtr revIDLastSave="0" documentId="13_ncr:1_{E80AD0A1-E802-414B-8CFB-37080D13BC6A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清单" sheetId="4" r:id="rId1"/>
    <sheet name="Sheet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H15" i="5"/>
  <c r="H14" i="5"/>
  <c r="G14" i="5"/>
  <c r="D14" i="5"/>
  <c r="H13" i="5"/>
  <c r="G13" i="5"/>
  <c r="H12" i="5"/>
  <c r="G12" i="5"/>
  <c r="D12" i="5"/>
  <c r="H11" i="5"/>
  <c r="G11" i="5"/>
  <c r="D11" i="5"/>
  <c r="H10" i="5"/>
  <c r="G10" i="5"/>
  <c r="D10" i="5"/>
  <c r="H9" i="5"/>
  <c r="H8" i="5"/>
  <c r="G8" i="5"/>
  <c r="D8" i="5"/>
  <c r="H7" i="5"/>
  <c r="G7" i="5"/>
  <c r="D7" i="5"/>
  <c r="H6" i="5"/>
  <c r="G6" i="5"/>
  <c r="D6" i="5"/>
  <c r="H5" i="5"/>
  <c r="G5" i="5"/>
  <c r="D5" i="5"/>
  <c r="H4" i="5"/>
  <c r="G4" i="5"/>
  <c r="D4" i="5"/>
  <c r="V2" i="5"/>
  <c r="U2" i="5"/>
  <c r="G2" i="5"/>
  <c r="E2" i="5"/>
  <c r="C2" i="5"/>
  <c r="G1" i="5"/>
  <c r="E1" i="5"/>
  <c r="C1" i="5"/>
  <c r="G148" i="4"/>
  <c r="F148" i="4"/>
  <c r="E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</calcChain>
</file>

<file path=xl/sharedStrings.xml><?xml version="1.0" encoding="utf-8"?>
<sst xmlns="http://schemas.openxmlformats.org/spreadsheetml/2006/main" count="387" uniqueCount="194">
  <si>
    <t>阿拉木图120E561 格栅清单</t>
  </si>
  <si>
    <t>EL</t>
  </si>
  <si>
    <t>钢格板型号：JG323/30/100FG</t>
  </si>
  <si>
    <t>板号</t>
  </si>
  <si>
    <t>图</t>
  </si>
  <si>
    <t>长度</t>
  </si>
  <si>
    <t>宽度</t>
  </si>
  <si>
    <t>数量</t>
  </si>
  <si>
    <t>面积</t>
  </si>
  <si>
    <t>重量</t>
  </si>
  <si>
    <t>（mm）</t>
  </si>
  <si>
    <t>块</t>
  </si>
  <si>
    <t>（m^2）</t>
  </si>
  <si>
    <t>（kg）</t>
  </si>
  <si>
    <t>120E561-A1</t>
  </si>
  <si>
    <t>120E56MX-平台扶梯</t>
  </si>
  <si>
    <t>1#架</t>
  </si>
  <si>
    <t>120E561-A49</t>
  </si>
  <si>
    <t>#</t>
  </si>
  <si>
    <t>120E561-A2</t>
  </si>
  <si>
    <t>120E561-A58</t>
  </si>
  <si>
    <t>120E561-A3</t>
  </si>
  <si>
    <t>120E561-A53</t>
  </si>
  <si>
    <t>120E561-A4</t>
  </si>
  <si>
    <t>120E561-A5</t>
  </si>
  <si>
    <t>120E561-A52</t>
  </si>
  <si>
    <t>120E561-A6</t>
  </si>
  <si>
    <t>120E561-A50</t>
  </si>
  <si>
    <t>120E561-A7</t>
  </si>
  <si>
    <t>120E561-A51</t>
  </si>
  <si>
    <t>120E561-A8</t>
  </si>
  <si>
    <t>120E561-A54</t>
  </si>
  <si>
    <t>120E561-A9</t>
  </si>
  <si>
    <t>120E561-A10</t>
  </si>
  <si>
    <t>120E561-A17</t>
  </si>
  <si>
    <t>120E561-A11</t>
  </si>
  <si>
    <t>120E561-A20</t>
  </si>
  <si>
    <t>120E561-A12</t>
  </si>
  <si>
    <t>120E561-A45</t>
  </si>
  <si>
    <t>120E561-A13</t>
  </si>
  <si>
    <t>120E561-A14</t>
  </si>
  <si>
    <t>120E561-A15</t>
  </si>
  <si>
    <t>120E561-A21</t>
  </si>
  <si>
    <t>120E561-A16</t>
  </si>
  <si>
    <t>120E561-A22</t>
  </si>
  <si>
    <t>120E561-A19</t>
  </si>
  <si>
    <t>120E561-A18</t>
  </si>
  <si>
    <t>120E561-A41</t>
  </si>
  <si>
    <t>120E561-A60</t>
  </si>
  <si>
    <t>120E561-A23</t>
  </si>
  <si>
    <t>120E561-A56</t>
  </si>
  <si>
    <t>120E561-A24</t>
  </si>
  <si>
    <t>120E561-A32</t>
  </si>
  <si>
    <t>120E561-A25</t>
  </si>
  <si>
    <t>120E561-A43</t>
  </si>
  <si>
    <t>120E561-A26</t>
  </si>
  <si>
    <t>120E561-A37</t>
  </si>
  <si>
    <t>120E561-A27</t>
  </si>
  <si>
    <t>120E561-A36</t>
  </si>
  <si>
    <t>120E561-A28</t>
  </si>
  <si>
    <t>120E561-A39</t>
  </si>
  <si>
    <t>120E561-A29</t>
  </si>
  <si>
    <t>120E561-A47</t>
  </si>
  <si>
    <t>120E561-A30</t>
  </si>
  <si>
    <t>120E561-A34</t>
  </si>
  <si>
    <t>120E561-A31</t>
  </si>
  <si>
    <t>120E561-A44</t>
  </si>
  <si>
    <t>120E561-A33</t>
  </si>
  <si>
    <t>120E561-A35</t>
  </si>
  <si>
    <t>120E561-A38</t>
  </si>
  <si>
    <t>120E561-A40</t>
  </si>
  <si>
    <t>120E561-A42</t>
  </si>
  <si>
    <t>120E561-A61</t>
  </si>
  <si>
    <t>120E561-A46</t>
  </si>
  <si>
    <t>120E561-A59</t>
  </si>
  <si>
    <t>120E561-A48</t>
  </si>
  <si>
    <t>120E561-A55</t>
  </si>
  <si>
    <t>120E561-A57</t>
  </si>
  <si>
    <t>120E561-B1</t>
  </si>
  <si>
    <t>120E512MX-辅助间钢架</t>
  </si>
  <si>
    <t>120E561-B29</t>
  </si>
  <si>
    <t>120E561-B2</t>
  </si>
  <si>
    <t>120E561-B27</t>
  </si>
  <si>
    <t>120E561-B3</t>
  </si>
  <si>
    <t>120E561-B15</t>
  </si>
  <si>
    <t>120E561-B4</t>
  </si>
  <si>
    <t>120E561-B16</t>
  </si>
  <si>
    <t>120E561-B5</t>
  </si>
  <si>
    <t>120E561-B25</t>
  </si>
  <si>
    <t>120E561-B6</t>
  </si>
  <si>
    <t>120E561-B22</t>
  </si>
  <si>
    <t>120E561-B7</t>
  </si>
  <si>
    <t>120E561-B9</t>
  </si>
  <si>
    <t>120E561-B8</t>
  </si>
  <si>
    <t>120E561-B10</t>
  </si>
  <si>
    <t>120E561-B34</t>
  </si>
  <si>
    <t>120E561-B35</t>
  </si>
  <si>
    <t>120E561-B11</t>
  </si>
  <si>
    <t>120E561-B12</t>
  </si>
  <si>
    <t>120E561-B13</t>
  </si>
  <si>
    <t>120E561-B24</t>
  </si>
  <si>
    <t>120E561-B14</t>
  </si>
  <si>
    <t>120E561-B39</t>
  </si>
  <si>
    <t>120E561-B40</t>
  </si>
  <si>
    <t>120E561-B18</t>
  </si>
  <si>
    <t>120E561-B17</t>
  </si>
  <si>
    <t>120E561-B19</t>
  </si>
  <si>
    <t>120E561-B36</t>
  </si>
  <si>
    <t>120E561-B20</t>
  </si>
  <si>
    <t>120E561-B37</t>
  </si>
  <si>
    <t>120E561-B21</t>
  </si>
  <si>
    <t>120E561-B23</t>
  </si>
  <si>
    <t>120E561-B31</t>
  </si>
  <si>
    <t>120E561-B32</t>
  </si>
  <si>
    <t>120E561-B30</t>
  </si>
  <si>
    <t>120E561-B26</t>
  </si>
  <si>
    <t>120E561-B28</t>
  </si>
  <si>
    <t>120E561-B41</t>
  </si>
  <si>
    <t>120E561-B33</t>
  </si>
  <si>
    <t>120E561-B38</t>
  </si>
  <si>
    <t>120E561-A62</t>
  </si>
  <si>
    <t>120E561-C20</t>
  </si>
  <si>
    <t>120E561-A63</t>
  </si>
  <si>
    <t>120E561-C18</t>
  </si>
  <si>
    <t>120E561-A64</t>
  </si>
  <si>
    <t>120E561-C27</t>
  </si>
  <si>
    <t>120E561-A65</t>
  </si>
  <si>
    <t>120E561-C11</t>
  </si>
  <si>
    <t>120E561-A66</t>
  </si>
  <si>
    <t>120E561-A67</t>
  </si>
  <si>
    <t>120E561-C6</t>
  </si>
  <si>
    <t>120E561-A68</t>
  </si>
  <si>
    <t>120E561-C7</t>
  </si>
  <si>
    <t>120E561-A69</t>
  </si>
  <si>
    <t>120E561-C10</t>
  </si>
  <si>
    <t>120E561-A70</t>
  </si>
  <si>
    <t>120E561-A71</t>
  </si>
  <si>
    <t>120E561-C2</t>
  </si>
  <si>
    <t>120E561-A72</t>
  </si>
  <si>
    <t>120E561-C22</t>
  </si>
  <si>
    <t>120E561-A73</t>
  </si>
  <si>
    <t>120E561-C19</t>
  </si>
  <si>
    <t>120E561-C1</t>
  </si>
  <si>
    <t>120E817MX-楼梯井</t>
  </si>
  <si>
    <t>120E561-C4</t>
  </si>
  <si>
    <t>120E561-C12</t>
  </si>
  <si>
    <t>120E561-C3</t>
  </si>
  <si>
    <t>120E561-C28</t>
  </si>
  <si>
    <t>120E561-C5</t>
  </si>
  <si>
    <t>120E561-C26</t>
  </si>
  <si>
    <t>120E561-C13</t>
  </si>
  <si>
    <t>120E561-C8</t>
  </si>
  <si>
    <t>120E561-C9</t>
  </si>
  <si>
    <t>120E561-C21</t>
  </si>
  <si>
    <t>120E561-C23</t>
  </si>
  <si>
    <t>120E561-C14</t>
  </si>
  <si>
    <t>120E561-C17</t>
  </si>
  <si>
    <t>120E561-C15</t>
  </si>
  <si>
    <t>120E561-C16</t>
  </si>
  <si>
    <t>120E561-C24</t>
  </si>
  <si>
    <t>120E561-C25</t>
  </si>
  <si>
    <t>备件</t>
  </si>
  <si>
    <t>小计</t>
  </si>
  <si>
    <t>合计</t>
  </si>
  <si>
    <t>包装号</t>
  </si>
  <si>
    <t>净空</t>
  </si>
  <si>
    <t>l</t>
  </si>
  <si>
    <t>w</t>
  </si>
  <si>
    <t>h</t>
  </si>
  <si>
    <t>1#</t>
  </si>
  <si>
    <t>外形</t>
  </si>
  <si>
    <t>L</t>
  </si>
  <si>
    <t>W</t>
  </si>
  <si>
    <t>H</t>
  </si>
  <si>
    <t>序号</t>
  </si>
  <si>
    <t>图号</t>
  </si>
  <si>
    <t>名称</t>
  </si>
  <si>
    <t>材料</t>
  </si>
  <si>
    <t>单重</t>
  </si>
  <si>
    <t>总重</t>
  </si>
  <si>
    <t>备注</t>
  </si>
  <si>
    <t>按本图</t>
  </si>
  <si>
    <r>
      <rPr>
        <sz val="11"/>
        <color indexed="8"/>
        <rFont val="宋体"/>
        <family val="3"/>
        <charset val="134"/>
      </rPr>
      <t>槽钢[</t>
    </r>
    <r>
      <rPr>
        <sz val="11"/>
        <color theme="1"/>
        <rFont val="宋体"/>
        <family val="3"/>
        <charset val="134"/>
        <scheme val="minor"/>
      </rPr>
      <t>12</t>
    </r>
  </si>
  <si>
    <t>Q235</t>
  </si>
  <si>
    <t>槽钢[10</t>
  </si>
  <si>
    <t>槽钢[8</t>
  </si>
  <si>
    <t>钢板δ20</t>
  </si>
  <si>
    <t>280*140</t>
  </si>
  <si>
    <t>角钢L50*4</t>
  </si>
  <si>
    <t>钢格板</t>
  </si>
  <si>
    <t>JG253/30/100</t>
  </si>
  <si>
    <t>压杆组件φ48</t>
  </si>
  <si>
    <t>钢板δ3</t>
  </si>
  <si>
    <t>600*500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</si>
</sst>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0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theme="1"/>
      <name val="微软雅黑 Light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1"/>
  <sheetViews>
    <sheetView tabSelected="1" workbookViewId="0">
      <selection activeCell="E14" sqref="E14"/>
    </sheetView>
  </sheetViews>
  <sheetFormatPr defaultColWidth="9" defaultRowHeight="14.4" x14ac:dyDescent="0.25"/>
  <cols>
    <col min="1" max="1" width="12.6640625" customWidth="1"/>
    <col min="2" max="2" width="7.21875" customWidth="1"/>
    <col min="5" max="5" width="23.77734375" customWidth="1"/>
    <col min="6" max="6" width="12.6640625"/>
    <col min="7" max="7" width="13.77734375"/>
    <col min="8" max="8" width="22" customWidth="1"/>
    <col min="11" max="11" width="12.6640625" hidden="1" customWidth="1"/>
    <col min="12" max="16" width="9" hidden="1" customWidth="1"/>
  </cols>
  <sheetData>
    <row r="1" spans="1:15" ht="15.6" x14ac:dyDescent="0.25">
      <c r="A1" s="27" t="s">
        <v>0</v>
      </c>
      <c r="B1" s="28"/>
      <c r="C1" s="29"/>
      <c r="D1" s="29"/>
      <c r="E1" s="29"/>
      <c r="F1" s="29"/>
      <c r="G1" s="29"/>
      <c r="H1" s="36" t="s">
        <v>1</v>
      </c>
      <c r="I1" s="16"/>
    </row>
    <row r="2" spans="1:15" x14ac:dyDescent="0.25">
      <c r="A2" s="30" t="s">
        <v>2</v>
      </c>
      <c r="B2" s="31"/>
      <c r="C2" s="32"/>
      <c r="D2" s="32"/>
      <c r="E2" s="32"/>
      <c r="F2" s="32"/>
      <c r="G2" s="32"/>
      <c r="H2" s="36"/>
      <c r="I2" s="16"/>
    </row>
    <row r="3" spans="1:15" x14ac:dyDescent="0.25">
      <c r="A3" s="34" t="s">
        <v>3</v>
      </c>
      <c r="B3" s="34" t="s">
        <v>4</v>
      </c>
      <c r="C3" s="14" t="s">
        <v>5</v>
      </c>
      <c r="D3" s="14" t="s">
        <v>6</v>
      </c>
      <c r="E3" s="14" t="s">
        <v>7</v>
      </c>
      <c r="F3" s="14" t="s">
        <v>8</v>
      </c>
      <c r="G3" s="14" t="s">
        <v>9</v>
      </c>
      <c r="H3" s="36"/>
      <c r="I3" s="16"/>
    </row>
    <row r="4" spans="1:15" x14ac:dyDescent="0.25">
      <c r="A4" s="34"/>
      <c r="B4" s="34"/>
      <c r="C4" s="14" t="s">
        <v>10</v>
      </c>
      <c r="D4" s="14" t="s">
        <v>10</v>
      </c>
      <c r="E4" s="14" t="s">
        <v>11</v>
      </c>
      <c r="F4" s="14" t="s">
        <v>12</v>
      </c>
      <c r="G4" s="14" t="s">
        <v>13</v>
      </c>
      <c r="H4" s="36"/>
      <c r="I4" s="16"/>
    </row>
    <row r="5" spans="1:15" ht="17.399999999999999" x14ac:dyDescent="0.25">
      <c r="A5" s="13" t="s">
        <v>14</v>
      </c>
      <c r="B5" s="13"/>
      <c r="C5" s="13">
        <v>770</v>
      </c>
      <c r="D5" s="13">
        <v>287</v>
      </c>
      <c r="E5" s="13">
        <v>1</v>
      </c>
      <c r="F5" s="15">
        <f t="shared" ref="F5:F29" si="0">E5*D5*C5/1000000</f>
        <v>0.22098999999999999</v>
      </c>
      <c r="G5" s="15">
        <f>30.8*F5</f>
        <v>6.8064920000000004</v>
      </c>
      <c r="H5" s="15" t="s">
        <v>15</v>
      </c>
      <c r="I5" s="17"/>
      <c r="K5" s="13"/>
      <c r="L5" s="13"/>
      <c r="M5" s="18"/>
      <c r="N5" s="13"/>
      <c r="O5" s="13"/>
    </row>
    <row r="6" spans="1:15" ht="17.399999999999999" x14ac:dyDescent="0.25">
      <c r="A6" s="13" t="s">
        <v>19</v>
      </c>
      <c r="B6" s="13" t="s">
        <v>18</v>
      </c>
      <c r="C6" s="13">
        <v>533</v>
      </c>
      <c r="D6" s="13">
        <v>533</v>
      </c>
      <c r="E6" s="13">
        <v>1</v>
      </c>
      <c r="F6" s="15">
        <f t="shared" si="0"/>
        <v>0.28408899999999998</v>
      </c>
      <c r="G6" s="15">
        <f t="shared" ref="G6:G37" si="1">30.8*F6</f>
        <v>8.7499412000000003</v>
      </c>
      <c r="H6" s="15" t="s">
        <v>15</v>
      </c>
      <c r="I6" s="17"/>
      <c r="K6" s="13"/>
      <c r="L6" s="13"/>
      <c r="M6" s="18"/>
      <c r="N6" s="13"/>
      <c r="O6" s="13"/>
    </row>
    <row r="7" spans="1:15" ht="17.399999999999999" x14ac:dyDescent="0.25">
      <c r="A7" s="13" t="s">
        <v>21</v>
      </c>
      <c r="B7" s="13"/>
      <c r="C7" s="13">
        <v>940</v>
      </c>
      <c r="D7" s="13">
        <v>993</v>
      </c>
      <c r="E7" s="13">
        <v>2</v>
      </c>
      <c r="F7" s="15">
        <f t="shared" si="0"/>
        <v>1.8668400000000001</v>
      </c>
      <c r="G7" s="15">
        <f t="shared" si="1"/>
        <v>57.498671999999999</v>
      </c>
      <c r="H7" s="15" t="s">
        <v>15</v>
      </c>
      <c r="I7" s="17"/>
      <c r="K7" s="13"/>
      <c r="L7" s="13"/>
      <c r="M7" s="13"/>
      <c r="N7" s="13"/>
      <c r="O7" s="13"/>
    </row>
    <row r="8" spans="1:15" ht="17.399999999999999" x14ac:dyDescent="0.25">
      <c r="A8" s="13" t="s">
        <v>23</v>
      </c>
      <c r="B8" s="13"/>
      <c r="C8" s="13">
        <v>1090</v>
      </c>
      <c r="D8" s="13">
        <v>993</v>
      </c>
      <c r="E8" s="13">
        <v>9</v>
      </c>
      <c r="F8" s="15">
        <f t="shared" si="0"/>
        <v>9.7413299999999996</v>
      </c>
      <c r="G8" s="15">
        <f t="shared" si="1"/>
        <v>300.03296399999999</v>
      </c>
      <c r="H8" s="15" t="s">
        <v>15</v>
      </c>
      <c r="I8" s="17"/>
      <c r="K8" s="13"/>
      <c r="L8" s="13"/>
      <c r="M8" s="13"/>
      <c r="N8" s="13"/>
      <c r="O8" s="13"/>
    </row>
    <row r="9" spans="1:15" ht="17.399999999999999" x14ac:dyDescent="0.25">
      <c r="A9" s="13" t="s">
        <v>24</v>
      </c>
      <c r="B9" s="13"/>
      <c r="C9" s="13">
        <v>1090</v>
      </c>
      <c r="D9" s="13">
        <v>633</v>
      </c>
      <c r="E9" s="13">
        <v>1</v>
      </c>
      <c r="F9" s="15">
        <f t="shared" si="0"/>
        <v>0.68996999999999997</v>
      </c>
      <c r="G9" s="15">
        <f t="shared" si="1"/>
        <v>21.251076000000001</v>
      </c>
      <c r="H9" s="15" t="s">
        <v>15</v>
      </c>
      <c r="I9" s="17"/>
      <c r="K9" s="13"/>
      <c r="L9" s="13"/>
      <c r="M9" s="13"/>
      <c r="N9" s="13"/>
      <c r="O9" s="13"/>
    </row>
    <row r="10" spans="1:15" ht="17.399999999999999" x14ac:dyDescent="0.25">
      <c r="A10" s="13" t="s">
        <v>26</v>
      </c>
      <c r="B10" s="13"/>
      <c r="C10" s="13">
        <v>1090</v>
      </c>
      <c r="D10" s="13">
        <v>663</v>
      </c>
      <c r="E10" s="13">
        <v>1</v>
      </c>
      <c r="F10" s="15">
        <f t="shared" si="0"/>
        <v>0.72267000000000003</v>
      </c>
      <c r="G10" s="15">
        <f t="shared" si="1"/>
        <v>22.258236</v>
      </c>
      <c r="H10" s="15" t="s">
        <v>15</v>
      </c>
      <c r="I10" s="17"/>
      <c r="K10" s="13"/>
      <c r="L10" s="13"/>
      <c r="M10" s="13"/>
      <c r="N10" s="13"/>
      <c r="O10" s="13"/>
    </row>
    <row r="11" spans="1:15" ht="17.399999999999999" x14ac:dyDescent="0.25">
      <c r="A11" s="13" t="s">
        <v>28</v>
      </c>
      <c r="B11" s="13" t="s">
        <v>18</v>
      </c>
      <c r="C11" s="13">
        <v>1950</v>
      </c>
      <c r="D11" s="13">
        <v>873</v>
      </c>
      <c r="E11" s="13">
        <v>1</v>
      </c>
      <c r="F11" s="15">
        <f t="shared" si="0"/>
        <v>1.70235</v>
      </c>
      <c r="G11" s="15">
        <f t="shared" si="1"/>
        <v>52.432380000000002</v>
      </c>
      <c r="H11" s="15" t="s">
        <v>15</v>
      </c>
      <c r="I11" s="17"/>
      <c r="K11" s="13"/>
      <c r="L11" s="13"/>
      <c r="M11" s="13"/>
      <c r="N11" s="13"/>
      <c r="O11" s="13"/>
    </row>
    <row r="12" spans="1:15" ht="17.399999999999999" x14ac:dyDescent="0.25">
      <c r="A12" s="13" t="s">
        <v>30</v>
      </c>
      <c r="B12" s="13" t="s">
        <v>18</v>
      </c>
      <c r="C12" s="13">
        <v>1950</v>
      </c>
      <c r="D12" s="13">
        <v>903</v>
      </c>
      <c r="E12" s="13">
        <v>1</v>
      </c>
      <c r="F12" s="15">
        <f t="shared" si="0"/>
        <v>1.76085</v>
      </c>
      <c r="G12" s="15">
        <f t="shared" si="1"/>
        <v>54.234180000000002</v>
      </c>
      <c r="H12" s="15" t="s">
        <v>15</v>
      </c>
      <c r="I12" s="17"/>
      <c r="K12" s="13"/>
      <c r="L12" s="13"/>
      <c r="M12" s="13"/>
      <c r="N12" s="13"/>
      <c r="O12" s="13"/>
    </row>
    <row r="13" spans="1:15" ht="17.399999999999999" x14ac:dyDescent="0.25">
      <c r="A13" s="13" t="s">
        <v>32</v>
      </c>
      <c r="B13" s="13"/>
      <c r="C13" s="13">
        <v>1950</v>
      </c>
      <c r="D13" s="13">
        <v>393</v>
      </c>
      <c r="E13" s="13">
        <v>1</v>
      </c>
      <c r="F13" s="15">
        <f t="shared" si="0"/>
        <v>0.76634999999999998</v>
      </c>
      <c r="G13" s="15">
        <f t="shared" si="1"/>
        <v>23.603580000000001</v>
      </c>
      <c r="H13" s="15" t="s">
        <v>15</v>
      </c>
      <c r="I13" s="17"/>
      <c r="K13" s="13"/>
      <c r="L13" s="13"/>
      <c r="M13" s="13"/>
      <c r="N13" s="13"/>
      <c r="O13" s="13"/>
    </row>
    <row r="14" spans="1:15" ht="17.399999999999999" x14ac:dyDescent="0.25">
      <c r="A14" s="13" t="s">
        <v>33</v>
      </c>
      <c r="B14" s="13"/>
      <c r="C14" s="13">
        <v>990</v>
      </c>
      <c r="D14" s="13">
        <v>993</v>
      </c>
      <c r="E14" s="13">
        <v>25</v>
      </c>
      <c r="F14" s="15">
        <f t="shared" si="0"/>
        <v>24.576750000000001</v>
      </c>
      <c r="G14" s="15">
        <f t="shared" si="1"/>
        <v>756.96389999999997</v>
      </c>
      <c r="H14" s="15" t="s">
        <v>15</v>
      </c>
      <c r="I14" s="17"/>
      <c r="K14" s="13"/>
      <c r="L14" s="13"/>
      <c r="M14" s="13"/>
      <c r="N14" s="13"/>
      <c r="O14" s="13"/>
    </row>
    <row r="15" spans="1:15" ht="17.399999999999999" x14ac:dyDescent="0.25">
      <c r="A15" s="13" t="s">
        <v>35</v>
      </c>
      <c r="B15" s="13"/>
      <c r="C15" s="13">
        <v>990</v>
      </c>
      <c r="D15" s="13">
        <v>603</v>
      </c>
      <c r="E15" s="13">
        <v>1</v>
      </c>
      <c r="F15" s="15">
        <f t="shared" si="0"/>
        <v>0.59697</v>
      </c>
      <c r="G15" s="15">
        <f t="shared" si="1"/>
        <v>18.386676000000001</v>
      </c>
      <c r="H15" s="15" t="s">
        <v>15</v>
      </c>
      <c r="I15" s="17"/>
      <c r="K15" s="13"/>
      <c r="L15" s="13"/>
      <c r="M15" s="13"/>
      <c r="N15" s="13"/>
      <c r="O15" s="13"/>
    </row>
    <row r="16" spans="1:15" ht="17.399999999999999" x14ac:dyDescent="0.25">
      <c r="A16" s="13" t="s">
        <v>37</v>
      </c>
      <c r="B16" s="13"/>
      <c r="C16" s="13">
        <v>990</v>
      </c>
      <c r="D16" s="13">
        <v>573</v>
      </c>
      <c r="E16" s="13">
        <v>1</v>
      </c>
      <c r="F16" s="15">
        <f t="shared" si="0"/>
        <v>0.56727000000000005</v>
      </c>
      <c r="G16" s="15">
        <f t="shared" si="1"/>
        <v>17.471916</v>
      </c>
      <c r="H16" s="15" t="s">
        <v>15</v>
      </c>
      <c r="I16" s="17"/>
      <c r="K16" s="13"/>
      <c r="L16" s="13"/>
      <c r="M16" s="13"/>
      <c r="N16" s="13"/>
      <c r="O16" s="13"/>
    </row>
    <row r="17" spans="1:15" ht="17.399999999999999" x14ac:dyDescent="0.25">
      <c r="A17" s="13" t="s">
        <v>39</v>
      </c>
      <c r="B17" s="13"/>
      <c r="C17" s="13">
        <v>990</v>
      </c>
      <c r="D17" s="13">
        <v>933</v>
      </c>
      <c r="E17" s="13">
        <v>1</v>
      </c>
      <c r="F17" s="15">
        <f t="shared" si="0"/>
        <v>0.92366999999999999</v>
      </c>
      <c r="G17" s="15">
        <f t="shared" si="1"/>
        <v>28.449036</v>
      </c>
      <c r="H17" s="15" t="s">
        <v>15</v>
      </c>
      <c r="I17" s="17"/>
      <c r="K17" s="13"/>
      <c r="L17" s="13"/>
      <c r="M17" s="13"/>
      <c r="N17" s="13"/>
      <c r="O17" s="13"/>
    </row>
    <row r="18" spans="1:15" ht="17.399999999999999" x14ac:dyDescent="0.25">
      <c r="A18" s="13" t="s">
        <v>40</v>
      </c>
      <c r="B18" s="13"/>
      <c r="C18" s="13">
        <v>1134</v>
      </c>
      <c r="D18" s="13">
        <v>993</v>
      </c>
      <c r="E18" s="13">
        <v>2</v>
      </c>
      <c r="F18" s="15">
        <f t="shared" si="0"/>
        <v>2.2521239999999998</v>
      </c>
      <c r="G18" s="15">
        <f t="shared" si="1"/>
        <v>69.365419200000005</v>
      </c>
      <c r="H18" s="15" t="s">
        <v>15</v>
      </c>
      <c r="I18" s="17"/>
      <c r="K18" s="13"/>
      <c r="L18" s="13"/>
      <c r="M18" s="13"/>
      <c r="N18" s="13"/>
      <c r="O18" s="13"/>
    </row>
    <row r="19" spans="1:15" ht="17.399999999999999" x14ac:dyDescent="0.25">
      <c r="A19" s="13" t="s">
        <v>41</v>
      </c>
      <c r="B19" s="13"/>
      <c r="C19" s="13">
        <v>1134</v>
      </c>
      <c r="D19" s="13">
        <v>423</v>
      </c>
      <c r="E19" s="13">
        <v>1</v>
      </c>
      <c r="F19" s="15">
        <f t="shared" si="0"/>
        <v>0.479682</v>
      </c>
      <c r="G19" s="15">
        <f t="shared" si="1"/>
        <v>14.7742056</v>
      </c>
      <c r="H19" s="15" t="s">
        <v>15</v>
      </c>
      <c r="I19" s="17"/>
      <c r="K19" s="13"/>
      <c r="L19" s="13"/>
      <c r="M19" s="13"/>
      <c r="N19" s="13"/>
      <c r="O19" s="13"/>
    </row>
    <row r="20" spans="1:15" ht="17.399999999999999" x14ac:dyDescent="0.25">
      <c r="A20" s="13" t="s">
        <v>43</v>
      </c>
      <c r="B20" s="13"/>
      <c r="C20" s="13">
        <v>962</v>
      </c>
      <c r="D20" s="13">
        <v>993</v>
      </c>
      <c r="E20" s="13">
        <v>2</v>
      </c>
      <c r="F20" s="15">
        <f t="shared" si="0"/>
        <v>1.9105319999999999</v>
      </c>
      <c r="G20" s="15">
        <f t="shared" si="1"/>
        <v>58.844385600000003</v>
      </c>
      <c r="H20" s="15" t="s">
        <v>15</v>
      </c>
      <c r="I20" s="17"/>
      <c r="K20" s="13"/>
      <c r="L20" s="13"/>
      <c r="M20" s="13"/>
      <c r="N20" s="13"/>
      <c r="O20" s="13"/>
    </row>
    <row r="21" spans="1:15" ht="17.399999999999999" x14ac:dyDescent="0.25">
      <c r="A21" s="13" t="s">
        <v>34</v>
      </c>
      <c r="B21" s="13"/>
      <c r="C21" s="13">
        <v>962</v>
      </c>
      <c r="D21" s="13">
        <v>423</v>
      </c>
      <c r="E21" s="13">
        <v>1</v>
      </c>
      <c r="F21" s="15">
        <f t="shared" si="0"/>
        <v>0.40692600000000001</v>
      </c>
      <c r="G21" s="15">
        <f t="shared" si="1"/>
        <v>12.5333208</v>
      </c>
      <c r="H21" s="15" t="s">
        <v>15</v>
      </c>
      <c r="I21" s="17"/>
      <c r="K21" s="13"/>
      <c r="L21" s="13"/>
      <c r="M21" s="13"/>
      <c r="N21" s="13"/>
      <c r="O21" s="13"/>
    </row>
    <row r="22" spans="1:15" ht="17.399999999999999" x14ac:dyDescent="0.25">
      <c r="A22" s="13" t="s">
        <v>46</v>
      </c>
      <c r="B22" s="13"/>
      <c r="C22" s="13">
        <v>1075</v>
      </c>
      <c r="D22" s="13">
        <v>993</v>
      </c>
      <c r="E22" s="13">
        <v>2</v>
      </c>
      <c r="F22" s="15">
        <f t="shared" si="0"/>
        <v>2.1349499999999999</v>
      </c>
      <c r="G22" s="15">
        <f t="shared" si="1"/>
        <v>65.756460000000004</v>
      </c>
      <c r="H22" s="15" t="s">
        <v>15</v>
      </c>
      <c r="I22" s="17"/>
      <c r="K22" s="13"/>
      <c r="L22" s="13"/>
      <c r="M22" s="13"/>
      <c r="N22" s="13"/>
      <c r="O22" s="13"/>
    </row>
    <row r="23" spans="1:15" ht="17.399999999999999" x14ac:dyDescent="0.25">
      <c r="A23" s="13" t="s">
        <v>45</v>
      </c>
      <c r="B23" s="13"/>
      <c r="C23" s="13">
        <v>1075</v>
      </c>
      <c r="D23" s="13">
        <v>423</v>
      </c>
      <c r="E23" s="13">
        <v>1</v>
      </c>
      <c r="F23" s="15">
        <f t="shared" si="0"/>
        <v>0.45472499999999999</v>
      </c>
      <c r="G23" s="15">
        <f t="shared" si="1"/>
        <v>14.00553</v>
      </c>
      <c r="H23" s="15" t="s">
        <v>15</v>
      </c>
      <c r="I23" s="17"/>
      <c r="K23" s="13"/>
      <c r="L23" s="13"/>
      <c r="M23" s="13"/>
      <c r="N23" s="13"/>
      <c r="O23" s="13"/>
    </row>
    <row r="24" spans="1:15" ht="17.399999999999999" x14ac:dyDescent="0.25">
      <c r="A24" s="13" t="s">
        <v>36</v>
      </c>
      <c r="B24" s="13"/>
      <c r="C24" s="13">
        <v>990</v>
      </c>
      <c r="D24" s="13">
        <v>393</v>
      </c>
      <c r="E24" s="13">
        <v>1</v>
      </c>
      <c r="F24" s="15">
        <f t="shared" si="0"/>
        <v>0.38907000000000003</v>
      </c>
      <c r="G24" s="15">
        <f t="shared" si="1"/>
        <v>11.983356000000001</v>
      </c>
      <c r="H24" s="15" t="s">
        <v>15</v>
      </c>
      <c r="I24" s="17"/>
      <c r="K24" s="13"/>
      <c r="L24" s="13"/>
      <c r="M24" s="13"/>
      <c r="N24" s="13"/>
      <c r="O24" s="13"/>
    </row>
    <row r="25" spans="1:15" ht="17.399999999999999" x14ac:dyDescent="0.25">
      <c r="A25" s="13" t="s">
        <v>42</v>
      </c>
      <c r="B25" s="13"/>
      <c r="C25" s="13">
        <v>990</v>
      </c>
      <c r="D25" s="13">
        <v>723</v>
      </c>
      <c r="E25" s="13">
        <v>1</v>
      </c>
      <c r="F25" s="15">
        <f t="shared" si="0"/>
        <v>0.71577000000000002</v>
      </c>
      <c r="G25" s="15">
        <f t="shared" si="1"/>
        <v>22.045715999999999</v>
      </c>
      <c r="H25" s="15" t="s">
        <v>15</v>
      </c>
      <c r="I25" s="17"/>
      <c r="K25" s="13"/>
      <c r="L25" s="13"/>
      <c r="M25" s="13"/>
      <c r="N25" s="13"/>
      <c r="O25" s="13"/>
    </row>
    <row r="26" spans="1:15" ht="17.399999999999999" x14ac:dyDescent="0.25">
      <c r="A26" s="13" t="s">
        <v>44</v>
      </c>
      <c r="B26" s="13"/>
      <c r="C26" s="13">
        <v>1050</v>
      </c>
      <c r="D26" s="13">
        <v>453</v>
      </c>
      <c r="E26" s="13">
        <v>1</v>
      </c>
      <c r="F26" s="15">
        <f t="shared" si="0"/>
        <v>0.47565000000000002</v>
      </c>
      <c r="G26" s="15">
        <f t="shared" si="1"/>
        <v>14.65002</v>
      </c>
      <c r="H26" s="15" t="s">
        <v>15</v>
      </c>
      <c r="I26" s="17"/>
      <c r="K26" s="13"/>
      <c r="L26" s="13"/>
      <c r="M26" s="13"/>
      <c r="N26" s="13"/>
      <c r="O26" s="13"/>
    </row>
    <row r="27" spans="1:15" ht="17.399999999999999" x14ac:dyDescent="0.25">
      <c r="A27" s="13" t="s">
        <v>49</v>
      </c>
      <c r="B27" s="13"/>
      <c r="C27" s="13">
        <v>725</v>
      </c>
      <c r="D27" s="13">
        <v>993</v>
      </c>
      <c r="E27" s="13">
        <v>2</v>
      </c>
      <c r="F27" s="15">
        <f t="shared" si="0"/>
        <v>1.4398500000000001</v>
      </c>
      <c r="G27" s="15">
        <f t="shared" si="1"/>
        <v>44.347380000000001</v>
      </c>
      <c r="H27" s="15" t="s">
        <v>15</v>
      </c>
      <c r="I27" s="17"/>
      <c r="K27" s="13"/>
      <c r="L27" s="13"/>
      <c r="M27" s="13"/>
      <c r="N27" s="13"/>
      <c r="O27" s="13"/>
    </row>
    <row r="28" spans="1:15" ht="17.399999999999999" x14ac:dyDescent="0.25">
      <c r="A28" s="13" t="s">
        <v>51</v>
      </c>
      <c r="B28" s="13"/>
      <c r="C28" s="13">
        <v>725</v>
      </c>
      <c r="D28" s="13">
        <v>933</v>
      </c>
      <c r="E28" s="13">
        <v>1</v>
      </c>
      <c r="F28" s="15">
        <f t="shared" si="0"/>
        <v>0.67642500000000005</v>
      </c>
      <c r="G28" s="15">
        <f t="shared" si="1"/>
        <v>20.83389</v>
      </c>
      <c r="H28" s="15" t="s">
        <v>15</v>
      </c>
      <c r="I28" s="17"/>
      <c r="K28" s="13"/>
      <c r="L28" s="13"/>
      <c r="M28" s="13"/>
      <c r="N28" s="13"/>
      <c r="O28" s="13"/>
    </row>
    <row r="29" spans="1:15" ht="17.399999999999999" x14ac:dyDescent="0.25">
      <c r="A29" s="13" t="s">
        <v>53</v>
      </c>
      <c r="B29" s="13"/>
      <c r="C29" s="13">
        <v>1255</v>
      </c>
      <c r="D29" s="13">
        <v>993</v>
      </c>
      <c r="E29" s="13">
        <v>2</v>
      </c>
      <c r="F29" s="15">
        <f t="shared" si="0"/>
        <v>2.4924300000000001</v>
      </c>
      <c r="G29" s="15">
        <f t="shared" si="1"/>
        <v>76.766844000000006</v>
      </c>
      <c r="H29" s="15" t="s">
        <v>15</v>
      </c>
      <c r="I29" s="17"/>
      <c r="K29" s="13"/>
      <c r="L29" s="13"/>
      <c r="M29" s="13"/>
      <c r="N29" s="13"/>
      <c r="O29" s="13"/>
    </row>
    <row r="30" spans="1:15" ht="17.399999999999999" x14ac:dyDescent="0.25">
      <c r="A30" s="13" t="s">
        <v>55</v>
      </c>
      <c r="B30" s="13"/>
      <c r="C30" s="13">
        <v>1255</v>
      </c>
      <c r="D30" s="13">
        <v>933</v>
      </c>
      <c r="E30" s="13">
        <v>1</v>
      </c>
      <c r="F30" s="15">
        <f t="shared" ref="F30:F93" si="2">E30*D30*C30/1000000</f>
        <v>1.1709149999999999</v>
      </c>
      <c r="G30" s="15">
        <f t="shared" si="1"/>
        <v>36.064182000000002</v>
      </c>
      <c r="H30" s="15" t="s">
        <v>15</v>
      </c>
      <c r="I30" s="17"/>
      <c r="K30" s="13"/>
      <c r="L30" s="13"/>
      <c r="M30" s="13"/>
      <c r="N30" s="13"/>
      <c r="O30" s="13"/>
    </row>
    <row r="31" spans="1:15" ht="17.399999999999999" x14ac:dyDescent="0.25">
      <c r="A31" s="13" t="s">
        <v>57</v>
      </c>
      <c r="B31" s="13"/>
      <c r="C31" s="13">
        <v>690</v>
      </c>
      <c r="D31" s="13">
        <v>993</v>
      </c>
      <c r="E31" s="13">
        <v>4</v>
      </c>
      <c r="F31" s="15">
        <f t="shared" si="2"/>
        <v>2.7406799999999998</v>
      </c>
      <c r="G31" s="15">
        <f t="shared" si="1"/>
        <v>84.412943999999996</v>
      </c>
      <c r="H31" s="15" t="s">
        <v>15</v>
      </c>
      <c r="I31" s="17"/>
      <c r="K31" s="13"/>
      <c r="L31" s="13"/>
      <c r="M31" s="13"/>
      <c r="N31" s="13"/>
      <c r="O31" s="13"/>
    </row>
    <row r="32" spans="1:15" ht="17.399999999999999" x14ac:dyDescent="0.25">
      <c r="A32" s="13" t="s">
        <v>59</v>
      </c>
      <c r="B32" s="13"/>
      <c r="C32" s="13">
        <v>690</v>
      </c>
      <c r="D32" s="13">
        <v>933</v>
      </c>
      <c r="E32" s="13">
        <v>1</v>
      </c>
      <c r="F32" s="15">
        <f t="shared" si="2"/>
        <v>0.64376999999999995</v>
      </c>
      <c r="G32" s="15">
        <f t="shared" si="1"/>
        <v>19.828116000000001</v>
      </c>
      <c r="H32" s="15" t="s">
        <v>15</v>
      </c>
      <c r="I32" s="17"/>
      <c r="K32" s="13"/>
      <c r="L32" s="13"/>
      <c r="M32" s="13"/>
      <c r="N32" s="13"/>
      <c r="O32" s="13"/>
    </row>
    <row r="33" spans="1:15" ht="17.399999999999999" x14ac:dyDescent="0.25">
      <c r="A33" s="13" t="s">
        <v>61</v>
      </c>
      <c r="B33" s="13"/>
      <c r="C33" s="13">
        <v>790</v>
      </c>
      <c r="D33" s="13">
        <v>993</v>
      </c>
      <c r="E33" s="13">
        <v>15</v>
      </c>
      <c r="F33" s="15">
        <f t="shared" si="2"/>
        <v>11.767049999999999</v>
      </c>
      <c r="G33" s="15">
        <f t="shared" si="1"/>
        <v>362.42514</v>
      </c>
      <c r="H33" s="15" t="s">
        <v>15</v>
      </c>
      <c r="I33" s="17"/>
      <c r="K33" s="13"/>
      <c r="L33" s="13"/>
      <c r="M33" s="13"/>
      <c r="N33" s="13"/>
      <c r="O33" s="13"/>
    </row>
    <row r="34" spans="1:15" ht="17.399999999999999" x14ac:dyDescent="0.25">
      <c r="A34" s="13" t="s">
        <v>63</v>
      </c>
      <c r="B34" s="13" t="s">
        <v>18</v>
      </c>
      <c r="C34" s="13">
        <v>1190</v>
      </c>
      <c r="D34" s="13">
        <v>993</v>
      </c>
      <c r="E34" s="13">
        <v>1</v>
      </c>
      <c r="F34" s="15">
        <f t="shared" si="2"/>
        <v>1.18167</v>
      </c>
      <c r="G34" s="15">
        <f t="shared" si="1"/>
        <v>36.395435999999997</v>
      </c>
      <c r="H34" s="15" t="s">
        <v>15</v>
      </c>
      <c r="I34" s="17"/>
      <c r="K34" s="13"/>
      <c r="L34" s="13"/>
      <c r="M34" s="13"/>
      <c r="N34" s="13"/>
      <c r="O34" s="13"/>
    </row>
    <row r="35" spans="1:15" ht="17.399999999999999" x14ac:dyDescent="0.25">
      <c r="A35" s="13" t="s">
        <v>65</v>
      </c>
      <c r="B35" s="13"/>
      <c r="C35" s="13">
        <v>1190</v>
      </c>
      <c r="D35" s="13">
        <v>993</v>
      </c>
      <c r="E35" s="13">
        <v>17</v>
      </c>
      <c r="F35" s="15">
        <f t="shared" si="2"/>
        <v>20.08839</v>
      </c>
      <c r="G35" s="15">
        <f t="shared" si="1"/>
        <v>618.72241199999996</v>
      </c>
      <c r="H35" s="15" t="s">
        <v>15</v>
      </c>
      <c r="I35" s="17"/>
      <c r="K35" s="13"/>
      <c r="L35" s="13"/>
      <c r="M35" s="13"/>
      <c r="N35" s="13"/>
      <c r="O35" s="13"/>
    </row>
    <row r="36" spans="1:15" ht="17.399999999999999" x14ac:dyDescent="0.25">
      <c r="A36" s="13" t="s">
        <v>52</v>
      </c>
      <c r="B36" s="13"/>
      <c r="C36" s="13">
        <v>1190</v>
      </c>
      <c r="D36" s="13">
        <v>513</v>
      </c>
      <c r="E36" s="13">
        <v>1</v>
      </c>
      <c r="F36" s="15">
        <f t="shared" si="2"/>
        <v>0.61046999999999996</v>
      </c>
      <c r="G36" s="15">
        <f t="shared" si="1"/>
        <v>18.802475999999999</v>
      </c>
      <c r="H36" s="15" t="s">
        <v>15</v>
      </c>
      <c r="I36" s="17"/>
      <c r="K36" s="13"/>
      <c r="L36" s="13"/>
      <c r="M36" s="13"/>
      <c r="N36" s="13"/>
      <c r="O36" s="13"/>
    </row>
    <row r="37" spans="1:15" ht="17.399999999999999" x14ac:dyDescent="0.25">
      <c r="A37" s="13" t="s">
        <v>67</v>
      </c>
      <c r="B37" s="13"/>
      <c r="C37" s="13">
        <v>1490</v>
      </c>
      <c r="D37" s="13">
        <v>993</v>
      </c>
      <c r="E37" s="13">
        <v>14</v>
      </c>
      <c r="F37" s="15">
        <f t="shared" si="2"/>
        <v>20.713979999999999</v>
      </c>
      <c r="G37" s="15">
        <f t="shared" si="1"/>
        <v>637.99058400000001</v>
      </c>
      <c r="H37" s="15" t="s">
        <v>15</v>
      </c>
      <c r="I37" s="17"/>
      <c r="K37" s="13"/>
      <c r="L37" s="13"/>
      <c r="M37" s="13"/>
      <c r="N37" s="13"/>
      <c r="O37" s="13"/>
    </row>
    <row r="38" spans="1:15" ht="17.399999999999999" x14ac:dyDescent="0.25">
      <c r="A38" s="13" t="s">
        <v>64</v>
      </c>
      <c r="B38" s="13"/>
      <c r="C38" s="13">
        <v>1490</v>
      </c>
      <c r="D38" s="13">
        <v>513</v>
      </c>
      <c r="E38" s="13">
        <v>1</v>
      </c>
      <c r="F38" s="15">
        <f t="shared" si="2"/>
        <v>0.76436999999999999</v>
      </c>
      <c r="G38" s="15">
        <f t="shared" ref="G38:G65" si="3">30.8*F38</f>
        <v>23.542596</v>
      </c>
      <c r="H38" s="15" t="s">
        <v>15</v>
      </c>
      <c r="I38" s="17"/>
      <c r="K38" s="13"/>
      <c r="L38" s="13"/>
      <c r="M38" s="13"/>
      <c r="N38" s="13"/>
      <c r="O38" s="13"/>
    </row>
    <row r="39" spans="1:15" ht="17.399999999999999" x14ac:dyDescent="0.25">
      <c r="A39" s="13" t="s">
        <v>68</v>
      </c>
      <c r="B39" s="13"/>
      <c r="C39" s="13">
        <v>1220</v>
      </c>
      <c r="D39" s="13">
        <v>993</v>
      </c>
      <c r="E39" s="13">
        <v>1</v>
      </c>
      <c r="F39" s="15">
        <f t="shared" si="2"/>
        <v>1.21146</v>
      </c>
      <c r="G39" s="15">
        <f t="shared" si="3"/>
        <v>37.312967999999998</v>
      </c>
      <c r="H39" s="15" t="s">
        <v>15</v>
      </c>
      <c r="I39" s="17"/>
      <c r="K39" s="13"/>
      <c r="L39" s="13"/>
      <c r="M39" s="13"/>
      <c r="N39" s="13"/>
      <c r="O39" s="13"/>
    </row>
    <row r="40" spans="1:15" ht="17.399999999999999" x14ac:dyDescent="0.25">
      <c r="A40" s="13" t="s">
        <v>58</v>
      </c>
      <c r="B40" s="13"/>
      <c r="C40" s="13">
        <v>1220</v>
      </c>
      <c r="D40" s="13">
        <v>603</v>
      </c>
      <c r="E40" s="13">
        <v>1</v>
      </c>
      <c r="F40" s="15">
        <f t="shared" si="2"/>
        <v>0.73565999999999998</v>
      </c>
      <c r="G40" s="15">
        <f t="shared" si="3"/>
        <v>22.658328000000001</v>
      </c>
      <c r="H40" s="15" t="s">
        <v>15</v>
      </c>
      <c r="I40" s="17"/>
      <c r="K40" s="13"/>
      <c r="L40" s="13"/>
      <c r="M40" s="13"/>
      <c r="N40" s="13"/>
      <c r="O40" s="13"/>
    </row>
    <row r="41" spans="1:15" ht="17.399999999999999" x14ac:dyDescent="0.25">
      <c r="A41" s="13" t="s">
        <v>56</v>
      </c>
      <c r="B41" s="13"/>
      <c r="C41" s="13">
        <v>1220</v>
      </c>
      <c r="D41" s="13">
        <v>573</v>
      </c>
      <c r="E41" s="13">
        <v>1</v>
      </c>
      <c r="F41" s="15">
        <f t="shared" si="2"/>
        <v>0.69906000000000001</v>
      </c>
      <c r="G41" s="15">
        <f t="shared" si="3"/>
        <v>21.531047999999998</v>
      </c>
      <c r="H41" s="15" t="s">
        <v>15</v>
      </c>
      <c r="I41" s="17"/>
      <c r="K41" s="13"/>
      <c r="L41" s="13"/>
      <c r="M41" s="13"/>
      <c r="N41" s="13"/>
      <c r="O41" s="13"/>
    </row>
    <row r="42" spans="1:15" ht="17.399999999999999" x14ac:dyDescent="0.25">
      <c r="A42" s="13" t="s">
        <v>69</v>
      </c>
      <c r="B42" s="13"/>
      <c r="C42" s="13">
        <v>1275</v>
      </c>
      <c r="D42" s="13">
        <v>993</v>
      </c>
      <c r="E42" s="13">
        <v>5</v>
      </c>
      <c r="F42" s="15">
        <f t="shared" si="2"/>
        <v>6.3303750000000001</v>
      </c>
      <c r="G42" s="15">
        <f t="shared" si="3"/>
        <v>194.97555</v>
      </c>
      <c r="H42" s="15" t="s">
        <v>15</v>
      </c>
      <c r="I42" s="17"/>
      <c r="K42" s="13"/>
      <c r="L42" s="13"/>
      <c r="M42" s="13"/>
      <c r="N42" s="13"/>
      <c r="O42" s="13"/>
    </row>
    <row r="43" spans="1:15" ht="17.399999999999999" x14ac:dyDescent="0.25">
      <c r="A43" s="13" t="s">
        <v>60</v>
      </c>
      <c r="B43" s="13"/>
      <c r="C43" s="13">
        <v>1275</v>
      </c>
      <c r="D43" s="13">
        <v>393</v>
      </c>
      <c r="E43" s="13">
        <v>1</v>
      </c>
      <c r="F43" s="15">
        <f t="shared" si="2"/>
        <v>0.50107500000000005</v>
      </c>
      <c r="G43" s="15">
        <f t="shared" si="3"/>
        <v>15.433109999999999</v>
      </c>
      <c r="H43" s="15" t="s">
        <v>15</v>
      </c>
      <c r="I43" s="17"/>
      <c r="K43" s="13"/>
      <c r="L43" s="13"/>
      <c r="M43" s="13"/>
      <c r="N43" s="13"/>
      <c r="O43" s="13"/>
    </row>
    <row r="44" spans="1:15" ht="17.399999999999999" x14ac:dyDescent="0.25">
      <c r="A44" s="13" t="s">
        <v>70</v>
      </c>
      <c r="B44" s="13" t="s">
        <v>18</v>
      </c>
      <c r="C44" s="13">
        <v>1490</v>
      </c>
      <c r="D44" s="13">
        <v>993</v>
      </c>
      <c r="E44" s="13">
        <v>1</v>
      </c>
      <c r="F44" s="15">
        <f t="shared" si="2"/>
        <v>1.4795700000000001</v>
      </c>
      <c r="G44" s="15">
        <f t="shared" si="3"/>
        <v>45.570756000000003</v>
      </c>
      <c r="H44" s="15" t="s">
        <v>15</v>
      </c>
      <c r="I44" s="17"/>
      <c r="K44" s="13"/>
      <c r="L44" s="13"/>
      <c r="M44" s="13"/>
      <c r="N44" s="13"/>
      <c r="O44" s="13"/>
    </row>
    <row r="45" spans="1:15" ht="17.399999999999999" x14ac:dyDescent="0.25">
      <c r="A45" s="13" t="s">
        <v>47</v>
      </c>
      <c r="B45" s="13"/>
      <c r="C45" s="13">
        <v>1090</v>
      </c>
      <c r="D45" s="13">
        <v>393</v>
      </c>
      <c r="E45" s="13">
        <v>1</v>
      </c>
      <c r="F45" s="15">
        <f t="shared" si="2"/>
        <v>0.42836999999999997</v>
      </c>
      <c r="G45" s="15">
        <f t="shared" si="3"/>
        <v>13.193796000000001</v>
      </c>
      <c r="H45" s="15" t="s">
        <v>15</v>
      </c>
      <c r="I45" s="17"/>
      <c r="K45" s="13"/>
      <c r="L45" s="13"/>
      <c r="M45" s="13"/>
      <c r="N45" s="13"/>
      <c r="O45" s="13"/>
    </row>
    <row r="46" spans="1:15" ht="17.399999999999999" x14ac:dyDescent="0.25">
      <c r="A46" s="13" t="s">
        <v>71</v>
      </c>
      <c r="B46" s="13"/>
      <c r="C46" s="13">
        <v>1775</v>
      </c>
      <c r="D46" s="13">
        <v>993</v>
      </c>
      <c r="E46" s="13">
        <v>3</v>
      </c>
      <c r="F46" s="15">
        <f t="shared" si="2"/>
        <v>5.287725</v>
      </c>
      <c r="G46" s="15">
        <f t="shared" si="3"/>
        <v>162.86193</v>
      </c>
      <c r="H46" s="15" t="s">
        <v>15</v>
      </c>
      <c r="I46" s="17"/>
      <c r="K46" s="13"/>
      <c r="L46" s="13"/>
      <c r="M46" s="13"/>
      <c r="N46" s="13"/>
      <c r="O46" s="13"/>
    </row>
    <row r="47" spans="1:15" ht="17.399999999999999" x14ac:dyDescent="0.25">
      <c r="A47" s="13" t="s">
        <v>54</v>
      </c>
      <c r="B47" s="13"/>
      <c r="C47" s="13">
        <v>1190</v>
      </c>
      <c r="D47" s="13">
        <v>543</v>
      </c>
      <c r="E47" s="13">
        <v>2</v>
      </c>
      <c r="F47" s="15">
        <f t="shared" si="2"/>
        <v>1.29234</v>
      </c>
      <c r="G47" s="15">
        <f t="shared" si="3"/>
        <v>39.804071999999998</v>
      </c>
      <c r="H47" s="15" t="s">
        <v>15</v>
      </c>
      <c r="I47" s="17"/>
      <c r="K47" s="18"/>
      <c r="L47" s="18"/>
      <c r="M47" s="18"/>
      <c r="N47" s="18"/>
      <c r="O47" s="18"/>
    </row>
    <row r="48" spans="1:15" ht="17.399999999999999" x14ac:dyDescent="0.25">
      <c r="A48" s="13" t="s">
        <v>66</v>
      </c>
      <c r="B48" s="13"/>
      <c r="C48" s="13">
        <v>1490</v>
      </c>
      <c r="D48" s="13">
        <v>543</v>
      </c>
      <c r="E48" s="13">
        <v>2</v>
      </c>
      <c r="F48" s="15">
        <f t="shared" si="2"/>
        <v>1.6181399999999999</v>
      </c>
      <c r="G48" s="15">
        <f t="shared" si="3"/>
        <v>49.838712000000001</v>
      </c>
      <c r="H48" s="15" t="s">
        <v>15</v>
      </c>
      <c r="I48" s="17"/>
      <c r="K48" s="18"/>
      <c r="L48" s="18"/>
      <c r="M48" s="18"/>
      <c r="N48" s="18"/>
      <c r="O48" s="18"/>
    </row>
    <row r="49" spans="1:15" ht="17.399999999999999" x14ac:dyDescent="0.25">
      <c r="A49" s="13" t="s">
        <v>38</v>
      </c>
      <c r="B49" s="13"/>
      <c r="C49" s="13">
        <v>990</v>
      </c>
      <c r="D49" s="13">
        <v>543</v>
      </c>
      <c r="E49" s="13">
        <v>8</v>
      </c>
      <c r="F49" s="15">
        <f t="shared" si="2"/>
        <v>4.3005599999999999</v>
      </c>
      <c r="G49" s="15">
        <f t="shared" si="3"/>
        <v>132.45724799999999</v>
      </c>
      <c r="H49" s="15" t="s">
        <v>15</v>
      </c>
      <c r="I49" s="17"/>
      <c r="K49" s="18"/>
      <c r="L49" s="18"/>
      <c r="M49" s="18"/>
      <c r="N49" s="18"/>
      <c r="O49" s="18"/>
    </row>
    <row r="50" spans="1:15" ht="17.399999999999999" x14ac:dyDescent="0.25">
      <c r="A50" s="13" t="s">
        <v>73</v>
      </c>
      <c r="B50" s="13"/>
      <c r="C50" s="13">
        <v>1390</v>
      </c>
      <c r="D50" s="13">
        <v>993</v>
      </c>
      <c r="E50" s="13">
        <v>2</v>
      </c>
      <c r="F50" s="15">
        <f t="shared" si="2"/>
        <v>2.7605400000000002</v>
      </c>
      <c r="G50" s="15">
        <f t="shared" si="3"/>
        <v>85.024631999999997</v>
      </c>
      <c r="H50" s="15" t="s">
        <v>15</v>
      </c>
      <c r="I50" s="17"/>
      <c r="K50" s="13"/>
      <c r="L50" s="13"/>
      <c r="M50" s="13"/>
      <c r="N50" s="13"/>
      <c r="O50" s="13"/>
    </row>
    <row r="51" spans="1:15" ht="17.399999999999999" x14ac:dyDescent="0.25">
      <c r="A51" s="13" t="s">
        <v>62</v>
      </c>
      <c r="B51" s="13"/>
      <c r="C51" s="13">
        <v>1390</v>
      </c>
      <c r="D51" s="13">
        <v>423</v>
      </c>
      <c r="E51" s="13">
        <v>1</v>
      </c>
      <c r="F51" s="15">
        <f t="shared" si="2"/>
        <v>0.58796999999999999</v>
      </c>
      <c r="G51" s="15">
        <f t="shared" si="3"/>
        <v>18.109476000000001</v>
      </c>
      <c r="H51" s="15" t="s">
        <v>15</v>
      </c>
      <c r="I51" s="17"/>
      <c r="K51" s="13"/>
      <c r="L51" s="13"/>
      <c r="M51" s="13"/>
      <c r="N51" s="13"/>
      <c r="O51" s="13"/>
    </row>
    <row r="52" spans="1:15" ht="17.399999999999999" x14ac:dyDescent="0.25">
      <c r="A52" s="13" t="s">
        <v>75</v>
      </c>
      <c r="B52" s="13" t="s">
        <v>18</v>
      </c>
      <c r="C52" s="13">
        <v>1362</v>
      </c>
      <c r="D52" s="13">
        <v>993</v>
      </c>
      <c r="E52" s="13">
        <v>1</v>
      </c>
      <c r="F52" s="15">
        <f t="shared" si="2"/>
        <v>1.3524659999999999</v>
      </c>
      <c r="G52" s="15">
        <f t="shared" si="3"/>
        <v>41.655952800000001</v>
      </c>
      <c r="H52" s="15" t="s">
        <v>15</v>
      </c>
      <c r="I52" s="17"/>
      <c r="K52" s="13"/>
      <c r="L52" s="13"/>
      <c r="M52" s="13"/>
      <c r="N52" s="13"/>
      <c r="O52" s="13"/>
    </row>
    <row r="53" spans="1:15" ht="17.399999999999999" x14ac:dyDescent="0.25">
      <c r="A53" s="13" t="s">
        <v>17</v>
      </c>
      <c r="B53" s="13" t="s">
        <v>18</v>
      </c>
      <c r="C53" s="13">
        <v>363</v>
      </c>
      <c r="D53" s="13">
        <v>363</v>
      </c>
      <c r="E53" s="13">
        <v>1</v>
      </c>
      <c r="F53" s="15">
        <f t="shared" si="2"/>
        <v>0.131769</v>
      </c>
      <c r="G53" s="15">
        <f t="shared" si="3"/>
        <v>4.0584851999999998</v>
      </c>
      <c r="H53" s="15" t="s">
        <v>15</v>
      </c>
      <c r="I53" s="17"/>
      <c r="K53" s="13"/>
      <c r="L53" s="13"/>
      <c r="M53" s="13"/>
      <c r="N53" s="13"/>
      <c r="O53" s="13"/>
    </row>
    <row r="54" spans="1:15" ht="17.399999999999999" x14ac:dyDescent="0.25">
      <c r="A54" s="13" t="s">
        <v>27</v>
      </c>
      <c r="B54" s="13" t="s">
        <v>18</v>
      </c>
      <c r="C54" s="13">
        <v>540</v>
      </c>
      <c r="D54" s="13">
        <v>993</v>
      </c>
      <c r="E54" s="13">
        <v>1</v>
      </c>
      <c r="F54" s="15">
        <f t="shared" si="2"/>
        <v>0.53622000000000003</v>
      </c>
      <c r="G54" s="15">
        <f t="shared" si="3"/>
        <v>16.515575999999999</v>
      </c>
      <c r="H54" s="15" t="s">
        <v>15</v>
      </c>
      <c r="I54" s="17"/>
      <c r="K54" s="13"/>
      <c r="L54" s="13"/>
      <c r="M54" s="13"/>
      <c r="N54" s="13"/>
      <c r="O54" s="13"/>
    </row>
    <row r="55" spans="1:15" ht="17.399999999999999" x14ac:dyDescent="0.25">
      <c r="A55" s="13" t="s">
        <v>29</v>
      </c>
      <c r="B55" s="13"/>
      <c r="C55" s="13">
        <v>540</v>
      </c>
      <c r="D55" s="13">
        <v>993</v>
      </c>
      <c r="E55" s="13">
        <v>1</v>
      </c>
      <c r="F55" s="15">
        <f t="shared" si="2"/>
        <v>0.53622000000000003</v>
      </c>
      <c r="G55" s="15">
        <f t="shared" si="3"/>
        <v>16.515575999999999</v>
      </c>
      <c r="H55" s="15" t="s">
        <v>15</v>
      </c>
      <c r="I55" s="17"/>
      <c r="K55" s="13"/>
      <c r="L55" s="13"/>
      <c r="M55" s="13"/>
      <c r="N55" s="13"/>
      <c r="O55" s="13"/>
    </row>
    <row r="56" spans="1:15" ht="17.399999999999999" x14ac:dyDescent="0.25">
      <c r="A56" s="13" t="s">
        <v>25</v>
      </c>
      <c r="B56" s="13" t="s">
        <v>18</v>
      </c>
      <c r="C56" s="13">
        <v>540</v>
      </c>
      <c r="D56" s="13">
        <v>513</v>
      </c>
      <c r="E56" s="13">
        <v>1</v>
      </c>
      <c r="F56" s="15">
        <f t="shared" si="2"/>
        <v>0.27701999999999999</v>
      </c>
      <c r="G56" s="15">
        <f t="shared" si="3"/>
        <v>8.532216</v>
      </c>
      <c r="H56" s="15" t="s">
        <v>15</v>
      </c>
      <c r="I56" s="17"/>
      <c r="K56" s="13"/>
      <c r="L56" s="13"/>
      <c r="M56" s="13"/>
      <c r="N56" s="13"/>
      <c r="O56" s="13"/>
    </row>
    <row r="57" spans="1:15" ht="17.399999999999999" x14ac:dyDescent="0.25">
      <c r="A57" s="13" t="s">
        <v>22</v>
      </c>
      <c r="B57" s="13" t="s">
        <v>18</v>
      </c>
      <c r="C57" s="13">
        <v>513</v>
      </c>
      <c r="D57" s="13">
        <v>513</v>
      </c>
      <c r="E57" s="13">
        <v>1</v>
      </c>
      <c r="F57" s="15">
        <f t="shared" si="2"/>
        <v>0.26316899999999999</v>
      </c>
      <c r="G57" s="15">
        <f t="shared" si="3"/>
        <v>8.1056051999999994</v>
      </c>
      <c r="H57" s="15" t="s">
        <v>15</v>
      </c>
      <c r="I57" s="17"/>
      <c r="K57" s="13"/>
      <c r="L57" s="13"/>
      <c r="M57" s="18"/>
      <c r="N57" s="13"/>
      <c r="O57" s="13"/>
    </row>
    <row r="58" spans="1:15" ht="17.399999999999999" x14ac:dyDescent="0.25">
      <c r="A58" s="13" t="s">
        <v>31</v>
      </c>
      <c r="B58" s="13"/>
      <c r="C58" s="13">
        <v>690</v>
      </c>
      <c r="D58" s="13">
        <v>543</v>
      </c>
      <c r="E58" s="13">
        <v>2</v>
      </c>
      <c r="F58" s="15">
        <f t="shared" si="2"/>
        <v>0.74934000000000001</v>
      </c>
      <c r="G58" s="15">
        <f t="shared" si="3"/>
        <v>23.079671999999999</v>
      </c>
      <c r="H58" s="15" t="s">
        <v>15</v>
      </c>
      <c r="I58" s="17"/>
      <c r="K58" s="13"/>
      <c r="L58" s="13"/>
      <c r="M58" s="18"/>
      <c r="N58" s="13"/>
      <c r="O58" s="13"/>
    </row>
    <row r="59" spans="1:15" ht="17.399999999999999" x14ac:dyDescent="0.25">
      <c r="A59" s="13" t="s">
        <v>76</v>
      </c>
      <c r="B59" s="13" t="s">
        <v>18</v>
      </c>
      <c r="C59" s="13">
        <v>1141</v>
      </c>
      <c r="D59" s="13">
        <v>993</v>
      </c>
      <c r="E59" s="13">
        <v>1</v>
      </c>
      <c r="F59" s="15">
        <f t="shared" si="2"/>
        <v>1.133013</v>
      </c>
      <c r="G59" s="15">
        <f t="shared" si="3"/>
        <v>34.896800399999997</v>
      </c>
      <c r="H59" s="15" t="s">
        <v>15</v>
      </c>
      <c r="I59" s="17"/>
      <c r="K59" s="13"/>
      <c r="L59" s="13"/>
      <c r="M59" s="13"/>
      <c r="N59" s="13"/>
      <c r="O59" s="13"/>
    </row>
    <row r="60" spans="1:15" ht="17.399999999999999" x14ac:dyDescent="0.25">
      <c r="A60" s="13" t="s">
        <v>50</v>
      </c>
      <c r="B60" s="13"/>
      <c r="C60" s="13">
        <v>1141</v>
      </c>
      <c r="D60" s="13">
        <v>513</v>
      </c>
      <c r="E60" s="13">
        <v>1</v>
      </c>
      <c r="F60" s="15">
        <f t="shared" si="2"/>
        <v>0.58533299999999999</v>
      </c>
      <c r="G60" s="15">
        <f t="shared" si="3"/>
        <v>18.0282564</v>
      </c>
      <c r="H60" s="15" t="s">
        <v>15</v>
      </c>
      <c r="I60" s="17"/>
      <c r="K60" s="13"/>
      <c r="L60" s="13"/>
      <c r="M60" s="13"/>
      <c r="N60" s="13"/>
      <c r="O60" s="13"/>
    </row>
    <row r="61" spans="1:15" ht="17.399999999999999" x14ac:dyDescent="0.25">
      <c r="A61" s="13" t="s">
        <v>77</v>
      </c>
      <c r="B61" s="13"/>
      <c r="C61" s="13">
        <v>1440</v>
      </c>
      <c r="D61" s="13">
        <v>993</v>
      </c>
      <c r="E61" s="13">
        <v>1</v>
      </c>
      <c r="F61" s="15">
        <f t="shared" si="2"/>
        <v>1.4299200000000001</v>
      </c>
      <c r="G61" s="15">
        <f t="shared" si="3"/>
        <v>44.041536000000001</v>
      </c>
      <c r="H61" s="15" t="s">
        <v>15</v>
      </c>
      <c r="I61" s="17"/>
      <c r="K61" s="13"/>
      <c r="L61" s="13"/>
      <c r="M61" s="13"/>
      <c r="N61" s="13"/>
      <c r="O61" s="13"/>
    </row>
    <row r="62" spans="1:15" ht="17.399999999999999" x14ac:dyDescent="0.25">
      <c r="A62" s="13" t="s">
        <v>20</v>
      </c>
      <c r="B62" s="13"/>
      <c r="C62" s="13">
        <v>393</v>
      </c>
      <c r="D62" s="13">
        <v>840</v>
      </c>
      <c r="E62" s="13">
        <v>1</v>
      </c>
      <c r="F62" s="15">
        <f t="shared" si="2"/>
        <v>0.33012000000000002</v>
      </c>
      <c r="G62" s="15">
        <f t="shared" si="3"/>
        <v>10.167695999999999</v>
      </c>
      <c r="H62" s="15" t="s">
        <v>15</v>
      </c>
      <c r="I62" s="17"/>
      <c r="K62" s="13"/>
      <c r="L62" s="13"/>
      <c r="M62" s="13"/>
      <c r="N62" s="13"/>
      <c r="O62" s="13"/>
    </row>
    <row r="63" spans="1:15" ht="17.399999999999999" x14ac:dyDescent="0.25">
      <c r="A63" s="13" t="s">
        <v>74</v>
      </c>
      <c r="B63" s="13" t="s">
        <v>18</v>
      </c>
      <c r="C63" s="13">
        <v>1134</v>
      </c>
      <c r="D63" s="13">
        <v>993</v>
      </c>
      <c r="E63" s="13">
        <v>1</v>
      </c>
      <c r="F63" s="15">
        <f t="shared" si="2"/>
        <v>1.1260619999999999</v>
      </c>
      <c r="G63" s="15">
        <f t="shared" si="3"/>
        <v>34.682709600000003</v>
      </c>
      <c r="H63" s="15" t="s">
        <v>15</v>
      </c>
      <c r="I63" s="17"/>
      <c r="K63" s="13"/>
      <c r="L63" s="13"/>
      <c r="M63" s="13"/>
      <c r="N63" s="13"/>
      <c r="O63" s="13"/>
    </row>
    <row r="64" spans="1:15" ht="17.399999999999999" x14ac:dyDescent="0.25">
      <c r="A64" s="13" t="s">
        <v>48</v>
      </c>
      <c r="B64" s="13" t="s">
        <v>18</v>
      </c>
      <c r="C64" s="13">
        <v>1134</v>
      </c>
      <c r="D64" s="13">
        <v>873</v>
      </c>
      <c r="E64" s="13">
        <v>1</v>
      </c>
      <c r="F64" s="15">
        <f t="shared" si="2"/>
        <v>0.98998200000000003</v>
      </c>
      <c r="G64" s="15">
        <f t="shared" si="3"/>
        <v>30.491445599999999</v>
      </c>
      <c r="H64" s="15" t="s">
        <v>15</v>
      </c>
      <c r="I64" s="17"/>
      <c r="K64" s="13"/>
      <c r="L64" s="13"/>
      <c r="M64" s="13"/>
      <c r="N64" s="13"/>
      <c r="O64" s="13"/>
    </row>
    <row r="65" spans="1:20" ht="17.399999999999999" x14ac:dyDescent="0.25">
      <c r="A65" s="13" t="s">
        <v>72</v>
      </c>
      <c r="B65" s="13" t="s">
        <v>18</v>
      </c>
      <c r="C65" s="13">
        <v>1030</v>
      </c>
      <c r="D65" s="13">
        <v>993</v>
      </c>
      <c r="E65" s="13">
        <v>1</v>
      </c>
      <c r="F65" s="15">
        <f t="shared" si="2"/>
        <v>1.0227900000000001</v>
      </c>
      <c r="G65" s="15">
        <f t="shared" si="3"/>
        <v>31.501932</v>
      </c>
      <c r="H65" s="15" t="s">
        <v>15</v>
      </c>
      <c r="I65" s="17"/>
      <c r="K65" s="13"/>
      <c r="L65" s="13"/>
      <c r="M65" s="13"/>
      <c r="N65" s="13"/>
      <c r="O65" s="13"/>
      <c r="R65" s="21"/>
      <c r="S65" s="21"/>
      <c r="T65" s="21"/>
    </row>
    <row r="66" spans="1:20" ht="17.399999999999999" x14ac:dyDescent="0.25">
      <c r="A66" s="13" t="s">
        <v>78</v>
      </c>
      <c r="B66" s="13"/>
      <c r="C66" s="13">
        <v>1490</v>
      </c>
      <c r="D66" s="13">
        <v>393</v>
      </c>
      <c r="E66" s="13">
        <v>1</v>
      </c>
      <c r="F66" s="15">
        <f t="shared" si="2"/>
        <v>0.58557000000000003</v>
      </c>
      <c r="G66" s="15">
        <f t="shared" ref="G66:G118" si="4">30.8*F66</f>
        <v>18.035556</v>
      </c>
      <c r="H66" s="15" t="s">
        <v>79</v>
      </c>
      <c r="I66" s="17"/>
      <c r="K66" s="13"/>
      <c r="L66" s="13"/>
      <c r="M66" s="13"/>
      <c r="N66" s="13"/>
      <c r="O66" s="13"/>
    </row>
    <row r="67" spans="1:20" ht="17.399999999999999" x14ac:dyDescent="0.25">
      <c r="A67" s="13" t="s">
        <v>81</v>
      </c>
      <c r="B67" s="13"/>
      <c r="C67" s="13">
        <v>1490</v>
      </c>
      <c r="D67" s="13">
        <v>993</v>
      </c>
      <c r="E67" s="13">
        <v>2</v>
      </c>
      <c r="F67" s="15">
        <f t="shared" si="2"/>
        <v>2.9591400000000001</v>
      </c>
      <c r="G67" s="15">
        <f t="shared" si="4"/>
        <v>91.141512000000006</v>
      </c>
      <c r="H67" s="15" t="s">
        <v>79</v>
      </c>
      <c r="I67" s="17"/>
      <c r="K67" s="13"/>
      <c r="L67" s="13"/>
      <c r="M67" s="13"/>
      <c r="N67" s="13"/>
      <c r="O67" s="13"/>
    </row>
    <row r="68" spans="1:20" ht="17.399999999999999" x14ac:dyDescent="0.25">
      <c r="A68" s="13" t="s">
        <v>83</v>
      </c>
      <c r="B68" s="13" t="s">
        <v>18</v>
      </c>
      <c r="C68" s="13">
        <v>1490</v>
      </c>
      <c r="D68" s="13">
        <v>993</v>
      </c>
      <c r="E68" s="13">
        <v>1</v>
      </c>
      <c r="F68" s="15">
        <f t="shared" si="2"/>
        <v>1.4795700000000001</v>
      </c>
      <c r="G68" s="15">
        <f t="shared" si="4"/>
        <v>45.570756000000003</v>
      </c>
      <c r="H68" s="15" t="s">
        <v>79</v>
      </c>
      <c r="I68" s="17"/>
      <c r="K68" s="13"/>
      <c r="L68" s="13"/>
      <c r="M68" s="13"/>
      <c r="N68" s="13"/>
      <c r="O68" s="13"/>
      <c r="S68" s="26"/>
    </row>
    <row r="69" spans="1:20" ht="17.399999999999999" x14ac:dyDescent="0.25">
      <c r="A69" s="13" t="s">
        <v>85</v>
      </c>
      <c r="B69" s="13"/>
      <c r="C69" s="13">
        <v>990</v>
      </c>
      <c r="D69" s="13">
        <v>993</v>
      </c>
      <c r="E69" s="13">
        <v>21</v>
      </c>
      <c r="F69" s="15">
        <f t="shared" si="2"/>
        <v>20.644469999999998</v>
      </c>
      <c r="G69" s="15">
        <f t="shared" si="4"/>
        <v>635.84967600000004</v>
      </c>
      <c r="H69" s="15" t="s">
        <v>79</v>
      </c>
      <c r="I69" s="17"/>
      <c r="K69" s="13"/>
      <c r="L69" s="13"/>
      <c r="M69" s="13"/>
      <c r="N69" s="13"/>
      <c r="O69" s="13"/>
    </row>
    <row r="70" spans="1:20" ht="17.399999999999999" x14ac:dyDescent="0.25">
      <c r="A70" s="13" t="s">
        <v>87</v>
      </c>
      <c r="B70" s="13"/>
      <c r="C70" s="13">
        <v>1139</v>
      </c>
      <c r="D70" s="13">
        <v>963</v>
      </c>
      <c r="E70" s="13">
        <v>1</v>
      </c>
      <c r="F70" s="15">
        <f t="shared" si="2"/>
        <v>1.096857</v>
      </c>
      <c r="G70" s="15">
        <f t="shared" si="4"/>
        <v>33.783195599999999</v>
      </c>
      <c r="H70" s="15" t="s">
        <v>79</v>
      </c>
      <c r="I70" s="17"/>
      <c r="K70" s="13"/>
      <c r="L70" s="13"/>
      <c r="M70" s="13"/>
      <c r="N70" s="13"/>
      <c r="O70" s="13"/>
    </row>
    <row r="71" spans="1:20" ht="17.399999999999999" x14ac:dyDescent="0.25">
      <c r="A71" s="13" t="s">
        <v>89</v>
      </c>
      <c r="B71" s="13"/>
      <c r="C71" s="13">
        <v>1139</v>
      </c>
      <c r="D71" s="13">
        <v>993</v>
      </c>
      <c r="E71" s="13">
        <v>2</v>
      </c>
      <c r="F71" s="15">
        <f t="shared" si="2"/>
        <v>2.262054</v>
      </c>
      <c r="G71" s="15">
        <f t="shared" si="4"/>
        <v>69.671263199999999</v>
      </c>
      <c r="H71" s="15" t="s">
        <v>79</v>
      </c>
      <c r="I71" s="17"/>
      <c r="K71" s="18"/>
      <c r="L71" s="18"/>
      <c r="M71" s="18"/>
      <c r="N71" s="18"/>
      <c r="O71" s="18"/>
    </row>
    <row r="72" spans="1:20" ht="17.399999999999999" x14ac:dyDescent="0.25">
      <c r="A72" s="13" t="s">
        <v>91</v>
      </c>
      <c r="B72" s="13"/>
      <c r="C72" s="13">
        <v>990</v>
      </c>
      <c r="D72" s="13">
        <v>573</v>
      </c>
      <c r="E72" s="13">
        <v>1</v>
      </c>
      <c r="F72" s="15">
        <f t="shared" si="2"/>
        <v>0.56727000000000005</v>
      </c>
      <c r="G72" s="15">
        <f t="shared" si="4"/>
        <v>17.471916</v>
      </c>
      <c r="H72" s="15" t="s">
        <v>79</v>
      </c>
      <c r="I72" s="17"/>
      <c r="K72" s="18"/>
      <c r="L72" s="18"/>
      <c r="M72" s="18"/>
      <c r="N72" s="18"/>
      <c r="O72" s="18"/>
    </row>
    <row r="73" spans="1:20" ht="17.399999999999999" x14ac:dyDescent="0.25">
      <c r="A73" s="13" t="s">
        <v>93</v>
      </c>
      <c r="B73" s="13"/>
      <c r="C73" s="13">
        <v>990</v>
      </c>
      <c r="D73" s="13">
        <v>543</v>
      </c>
      <c r="E73" s="13">
        <v>1</v>
      </c>
      <c r="F73" s="15">
        <f t="shared" si="2"/>
        <v>0.53756999999999999</v>
      </c>
      <c r="G73" s="15">
        <f t="shared" si="4"/>
        <v>16.557155999999999</v>
      </c>
      <c r="H73" s="15" t="s">
        <v>79</v>
      </c>
      <c r="I73" s="17"/>
      <c r="K73" s="18"/>
      <c r="L73" s="18"/>
      <c r="M73" s="18"/>
      <c r="N73" s="18"/>
      <c r="O73" s="18"/>
    </row>
    <row r="74" spans="1:20" ht="17.399999999999999" x14ac:dyDescent="0.25">
      <c r="A74" s="13" t="s">
        <v>92</v>
      </c>
      <c r="B74" s="13"/>
      <c r="C74" s="13">
        <v>982</v>
      </c>
      <c r="D74" s="13">
        <v>543</v>
      </c>
      <c r="E74" s="13">
        <v>1</v>
      </c>
      <c r="F74" s="15">
        <f t="shared" si="2"/>
        <v>0.53322599999999998</v>
      </c>
      <c r="G74" s="15">
        <f t="shared" si="4"/>
        <v>16.423360800000001</v>
      </c>
      <c r="H74" s="15" t="s">
        <v>79</v>
      </c>
      <c r="I74" s="17"/>
      <c r="K74" s="18"/>
      <c r="L74" s="18"/>
      <c r="M74" s="18"/>
      <c r="N74" s="18"/>
      <c r="O74" s="18"/>
    </row>
    <row r="75" spans="1:20" ht="17.399999999999999" x14ac:dyDescent="0.25">
      <c r="A75" s="13" t="s">
        <v>94</v>
      </c>
      <c r="B75" s="13"/>
      <c r="C75" s="13">
        <v>982</v>
      </c>
      <c r="D75" s="13">
        <v>573</v>
      </c>
      <c r="E75" s="13">
        <v>1</v>
      </c>
      <c r="F75" s="15">
        <f t="shared" si="2"/>
        <v>0.56268600000000002</v>
      </c>
      <c r="G75" s="15">
        <f t="shared" si="4"/>
        <v>17.330728799999999</v>
      </c>
      <c r="H75" s="15" t="s">
        <v>79</v>
      </c>
      <c r="I75" s="17"/>
      <c r="K75" s="18"/>
      <c r="L75" s="18"/>
      <c r="M75" s="18"/>
      <c r="N75" s="18"/>
      <c r="O75" s="18"/>
    </row>
    <row r="76" spans="1:20" ht="17.399999999999999" x14ac:dyDescent="0.25">
      <c r="A76" s="13" t="s">
        <v>97</v>
      </c>
      <c r="B76" s="13"/>
      <c r="C76" s="13">
        <v>982</v>
      </c>
      <c r="D76" s="13">
        <v>993</v>
      </c>
      <c r="E76" s="13">
        <v>1</v>
      </c>
      <c r="F76" s="15">
        <f t="shared" si="2"/>
        <v>0.97512600000000005</v>
      </c>
      <c r="G76" s="15">
        <f t="shared" si="4"/>
        <v>30.033880799999999</v>
      </c>
      <c r="H76" s="15" t="s">
        <v>79</v>
      </c>
      <c r="I76" s="17"/>
      <c r="K76" s="18"/>
      <c r="L76" s="18"/>
      <c r="M76" s="18"/>
      <c r="N76" s="18"/>
      <c r="O76" s="18"/>
    </row>
    <row r="77" spans="1:20" ht="17.399999999999999" x14ac:dyDescent="0.25">
      <c r="A77" s="13" t="s">
        <v>98</v>
      </c>
      <c r="B77" s="13"/>
      <c r="C77" s="13">
        <v>1149</v>
      </c>
      <c r="D77" s="13">
        <v>543</v>
      </c>
      <c r="E77" s="13">
        <v>1</v>
      </c>
      <c r="F77" s="15">
        <f t="shared" si="2"/>
        <v>0.62390699999999999</v>
      </c>
      <c r="G77" s="15">
        <f t="shared" si="4"/>
        <v>19.216335600000001</v>
      </c>
      <c r="H77" s="15" t="s">
        <v>79</v>
      </c>
      <c r="I77" s="17"/>
      <c r="K77" s="18"/>
      <c r="L77" s="18"/>
      <c r="M77" s="18"/>
      <c r="N77" s="18"/>
      <c r="O77" s="18"/>
    </row>
    <row r="78" spans="1:20" ht="17.399999999999999" x14ac:dyDescent="0.25">
      <c r="A78" s="13" t="s">
        <v>99</v>
      </c>
      <c r="B78" s="13"/>
      <c r="C78" s="13">
        <v>1149</v>
      </c>
      <c r="D78" s="13">
        <v>573</v>
      </c>
      <c r="E78" s="13">
        <v>1</v>
      </c>
      <c r="F78" s="15">
        <f t="shared" si="2"/>
        <v>0.65837699999999999</v>
      </c>
      <c r="G78" s="15">
        <f t="shared" si="4"/>
        <v>20.278011599999999</v>
      </c>
      <c r="H78" s="15" t="s">
        <v>79</v>
      </c>
      <c r="I78" s="17"/>
      <c r="K78" s="18"/>
      <c r="L78" s="18"/>
      <c r="M78" s="18"/>
      <c r="N78" s="18"/>
      <c r="O78" s="18"/>
    </row>
    <row r="79" spans="1:20" ht="17.399999999999999" x14ac:dyDescent="0.25">
      <c r="A79" s="13" t="s">
        <v>101</v>
      </c>
      <c r="B79" s="13"/>
      <c r="C79" s="13">
        <v>1149</v>
      </c>
      <c r="D79" s="13">
        <v>993</v>
      </c>
      <c r="E79" s="13">
        <v>1</v>
      </c>
      <c r="F79" s="15">
        <f t="shared" si="2"/>
        <v>1.140957</v>
      </c>
      <c r="G79" s="15">
        <f t="shared" si="4"/>
        <v>35.1414756</v>
      </c>
      <c r="H79" s="15" t="s">
        <v>79</v>
      </c>
      <c r="I79" s="17"/>
      <c r="K79" s="13"/>
      <c r="L79" s="13"/>
      <c r="M79" s="13"/>
      <c r="N79" s="13"/>
      <c r="O79" s="13"/>
    </row>
    <row r="80" spans="1:20" ht="17.399999999999999" x14ac:dyDescent="0.25">
      <c r="A80" s="13" t="s">
        <v>84</v>
      </c>
      <c r="B80" s="13"/>
      <c r="C80" s="13">
        <v>818</v>
      </c>
      <c r="D80" s="13">
        <v>543</v>
      </c>
      <c r="E80" s="13">
        <v>1</v>
      </c>
      <c r="F80" s="15">
        <f t="shared" si="2"/>
        <v>0.44417400000000001</v>
      </c>
      <c r="G80" s="15">
        <f t="shared" si="4"/>
        <v>13.680559199999999</v>
      </c>
      <c r="H80" s="15" t="s">
        <v>79</v>
      </c>
      <c r="I80" s="17"/>
      <c r="K80" s="13"/>
      <c r="L80" s="13"/>
      <c r="M80" s="13"/>
      <c r="N80" s="13"/>
      <c r="O80" s="13"/>
    </row>
    <row r="81" spans="1:15" ht="17.399999999999999" x14ac:dyDescent="0.25">
      <c r="A81" s="13" t="s">
        <v>86</v>
      </c>
      <c r="B81" s="13"/>
      <c r="C81" s="13">
        <v>818</v>
      </c>
      <c r="D81" s="13">
        <v>573</v>
      </c>
      <c r="E81" s="13">
        <v>1</v>
      </c>
      <c r="F81" s="15">
        <f t="shared" si="2"/>
        <v>0.46871400000000002</v>
      </c>
      <c r="G81" s="15">
        <f t="shared" si="4"/>
        <v>14.436391199999999</v>
      </c>
      <c r="H81" s="15" t="s">
        <v>79</v>
      </c>
      <c r="I81" s="17"/>
      <c r="K81" s="13"/>
      <c r="L81" s="13"/>
      <c r="M81" s="13"/>
      <c r="N81" s="13"/>
      <c r="O81" s="13"/>
    </row>
    <row r="82" spans="1:15" ht="17.399999999999999" x14ac:dyDescent="0.25">
      <c r="A82" s="13" t="s">
        <v>105</v>
      </c>
      <c r="B82" s="13"/>
      <c r="C82" s="13">
        <v>818</v>
      </c>
      <c r="D82" s="13">
        <v>993</v>
      </c>
      <c r="E82" s="13">
        <v>1</v>
      </c>
      <c r="F82" s="15">
        <f t="shared" si="2"/>
        <v>0.81227400000000005</v>
      </c>
      <c r="G82" s="15">
        <f t="shared" si="4"/>
        <v>25.0180392</v>
      </c>
      <c r="H82" s="15" t="s">
        <v>79</v>
      </c>
      <c r="I82" s="17"/>
      <c r="K82" s="13"/>
      <c r="L82" s="13"/>
      <c r="M82" s="13"/>
      <c r="N82" s="13"/>
      <c r="O82" s="13"/>
    </row>
    <row r="83" spans="1:15" ht="17.399999999999999" x14ac:dyDescent="0.25">
      <c r="A83" s="13" t="s">
        <v>104</v>
      </c>
      <c r="B83" s="13"/>
      <c r="C83" s="13">
        <v>1138</v>
      </c>
      <c r="D83" s="13">
        <v>633</v>
      </c>
      <c r="E83" s="13">
        <v>2</v>
      </c>
      <c r="F83" s="15">
        <f t="shared" si="2"/>
        <v>1.4407080000000001</v>
      </c>
      <c r="G83" s="15">
        <f t="shared" si="4"/>
        <v>44.373806399999999</v>
      </c>
      <c r="H83" s="15" t="s">
        <v>79</v>
      </c>
      <c r="I83" s="17"/>
      <c r="K83" s="13"/>
      <c r="L83" s="13"/>
      <c r="M83" s="13"/>
      <c r="N83" s="13"/>
      <c r="O83" s="13"/>
    </row>
    <row r="84" spans="1:15" ht="17.399999999999999" x14ac:dyDescent="0.25">
      <c r="A84" s="13" t="s">
        <v>106</v>
      </c>
      <c r="B84" s="13"/>
      <c r="C84" s="13">
        <v>1138</v>
      </c>
      <c r="D84" s="13">
        <v>993</v>
      </c>
      <c r="E84" s="13">
        <v>1</v>
      </c>
      <c r="F84" s="15">
        <f t="shared" si="2"/>
        <v>1.130034</v>
      </c>
      <c r="G84" s="15">
        <f t="shared" si="4"/>
        <v>34.805047199999997</v>
      </c>
      <c r="H84" s="15" t="s">
        <v>79</v>
      </c>
      <c r="I84" s="17"/>
      <c r="K84" s="13"/>
      <c r="L84" s="13"/>
      <c r="M84" s="13"/>
      <c r="N84" s="13"/>
      <c r="O84" s="13"/>
    </row>
    <row r="85" spans="1:15" ht="17.399999999999999" x14ac:dyDescent="0.25">
      <c r="A85" s="13" t="s">
        <v>108</v>
      </c>
      <c r="B85" s="13"/>
      <c r="C85" s="13">
        <v>1282</v>
      </c>
      <c r="D85" s="13">
        <v>633</v>
      </c>
      <c r="E85" s="13">
        <v>2</v>
      </c>
      <c r="F85" s="15">
        <f t="shared" si="2"/>
        <v>1.6230119999999999</v>
      </c>
      <c r="G85" s="15">
        <f t="shared" si="4"/>
        <v>49.988769599999998</v>
      </c>
      <c r="H85" s="15" t="s">
        <v>79</v>
      </c>
      <c r="I85" s="17"/>
      <c r="K85" s="13"/>
      <c r="L85" s="13"/>
      <c r="M85" s="13"/>
      <c r="N85" s="13"/>
      <c r="O85" s="13"/>
    </row>
    <row r="86" spans="1:15" ht="17.399999999999999" x14ac:dyDescent="0.25">
      <c r="A86" s="13" t="s">
        <v>110</v>
      </c>
      <c r="B86" s="13"/>
      <c r="C86" s="13">
        <v>1282</v>
      </c>
      <c r="D86" s="13">
        <v>993</v>
      </c>
      <c r="E86" s="13">
        <v>1</v>
      </c>
      <c r="F86" s="15">
        <f t="shared" si="2"/>
        <v>1.273026</v>
      </c>
      <c r="G86" s="15">
        <f t="shared" si="4"/>
        <v>39.209200799999998</v>
      </c>
      <c r="H86" s="15" t="s">
        <v>79</v>
      </c>
      <c r="I86" s="17"/>
      <c r="K86" s="13"/>
      <c r="L86" s="13"/>
      <c r="M86" s="13"/>
      <c r="N86" s="13"/>
      <c r="O86" s="13"/>
    </row>
    <row r="87" spans="1:15" ht="17.399999999999999" x14ac:dyDescent="0.25">
      <c r="A87" s="13" t="s">
        <v>90</v>
      </c>
      <c r="B87" s="13"/>
      <c r="C87" s="13">
        <v>950</v>
      </c>
      <c r="D87" s="13">
        <v>633</v>
      </c>
      <c r="E87" s="13">
        <v>2</v>
      </c>
      <c r="F87" s="15">
        <f t="shared" si="2"/>
        <v>1.2027000000000001</v>
      </c>
      <c r="G87" s="15">
        <f t="shared" si="4"/>
        <v>37.04316</v>
      </c>
      <c r="H87" s="15" t="s">
        <v>79</v>
      </c>
      <c r="I87" s="17"/>
      <c r="K87" s="13"/>
      <c r="L87" s="13"/>
      <c r="M87" s="13"/>
      <c r="N87" s="13"/>
      <c r="O87" s="13"/>
    </row>
    <row r="88" spans="1:15" ht="17.399999999999999" x14ac:dyDescent="0.25">
      <c r="A88" s="13" t="s">
        <v>111</v>
      </c>
      <c r="B88" s="13"/>
      <c r="C88" s="13">
        <v>950</v>
      </c>
      <c r="D88" s="13">
        <v>993</v>
      </c>
      <c r="E88" s="13">
        <v>1</v>
      </c>
      <c r="F88" s="15">
        <f t="shared" si="2"/>
        <v>0.94335000000000002</v>
      </c>
      <c r="G88" s="15">
        <f t="shared" si="4"/>
        <v>29.05518</v>
      </c>
      <c r="H88" s="15" t="s">
        <v>79</v>
      </c>
      <c r="I88" s="17"/>
      <c r="K88" s="13"/>
      <c r="L88" s="13"/>
      <c r="M88" s="13"/>
      <c r="N88" s="13"/>
      <c r="O88" s="13"/>
    </row>
    <row r="89" spans="1:15" ht="17.399999999999999" x14ac:dyDescent="0.25">
      <c r="A89" s="13" t="s">
        <v>100</v>
      </c>
      <c r="B89" s="13"/>
      <c r="C89" s="13">
        <v>990</v>
      </c>
      <c r="D89" s="13">
        <v>633</v>
      </c>
      <c r="E89" s="13">
        <v>6</v>
      </c>
      <c r="F89" s="15">
        <f t="shared" si="2"/>
        <v>3.7600199999999999</v>
      </c>
      <c r="G89" s="15">
        <f t="shared" si="4"/>
        <v>115.808616</v>
      </c>
      <c r="H89" s="15" t="s">
        <v>79</v>
      </c>
      <c r="I89" s="17"/>
      <c r="K89" s="13"/>
      <c r="L89" s="13"/>
      <c r="M89" s="13"/>
      <c r="N89" s="13"/>
      <c r="O89" s="13"/>
    </row>
    <row r="90" spans="1:15" ht="17.399999999999999" x14ac:dyDescent="0.25">
      <c r="A90" s="13" t="s">
        <v>88</v>
      </c>
      <c r="B90" s="13"/>
      <c r="C90" s="13">
        <v>866</v>
      </c>
      <c r="D90" s="13">
        <v>633</v>
      </c>
      <c r="E90" s="13">
        <v>2</v>
      </c>
      <c r="F90" s="15">
        <f t="shared" si="2"/>
        <v>1.0963560000000001</v>
      </c>
      <c r="G90" s="15">
        <f t="shared" si="4"/>
        <v>33.767764800000002</v>
      </c>
      <c r="H90" s="15" t="s">
        <v>79</v>
      </c>
      <c r="I90" s="17"/>
      <c r="K90" s="18"/>
      <c r="L90" s="18"/>
      <c r="M90" s="18"/>
      <c r="N90" s="18"/>
      <c r="O90" s="18"/>
    </row>
    <row r="91" spans="1:15" ht="17.399999999999999" x14ac:dyDescent="0.25">
      <c r="A91" s="13" t="s">
        <v>115</v>
      </c>
      <c r="B91" s="13"/>
      <c r="C91" s="13">
        <v>866</v>
      </c>
      <c r="D91" s="13">
        <v>993</v>
      </c>
      <c r="E91" s="13">
        <v>1</v>
      </c>
      <c r="F91" s="15">
        <f t="shared" si="2"/>
        <v>0.85993799999999998</v>
      </c>
      <c r="G91" s="15">
        <f t="shared" si="4"/>
        <v>26.486090399999998</v>
      </c>
      <c r="H91" s="15" t="s">
        <v>79</v>
      </c>
      <c r="I91" s="17"/>
      <c r="K91" s="18"/>
      <c r="L91" s="18"/>
      <c r="M91" s="18"/>
      <c r="N91" s="18"/>
      <c r="O91" s="18"/>
    </row>
    <row r="92" spans="1:15" ht="17.399999999999999" x14ac:dyDescent="0.25">
      <c r="A92" s="13" t="s">
        <v>82</v>
      </c>
      <c r="B92" s="13"/>
      <c r="C92" s="13">
        <v>790</v>
      </c>
      <c r="D92" s="13">
        <v>633</v>
      </c>
      <c r="E92" s="13">
        <v>4</v>
      </c>
      <c r="F92" s="15">
        <f t="shared" si="2"/>
        <v>2.0002800000000001</v>
      </c>
      <c r="G92" s="15">
        <f t="shared" si="4"/>
        <v>61.608623999999999</v>
      </c>
      <c r="H92" s="15" t="s">
        <v>79</v>
      </c>
      <c r="I92" s="17"/>
      <c r="K92" s="18"/>
      <c r="L92" s="18"/>
      <c r="M92" s="18"/>
      <c r="N92" s="18"/>
      <c r="O92" s="18"/>
    </row>
    <row r="93" spans="1:15" ht="17.399999999999999" x14ac:dyDescent="0.25">
      <c r="A93" s="13" t="s">
        <v>116</v>
      </c>
      <c r="B93" s="13"/>
      <c r="C93" s="13">
        <v>790</v>
      </c>
      <c r="D93" s="13">
        <v>993</v>
      </c>
      <c r="E93" s="13">
        <v>2</v>
      </c>
      <c r="F93" s="15">
        <f t="shared" si="2"/>
        <v>1.56894</v>
      </c>
      <c r="G93" s="15">
        <f t="shared" si="4"/>
        <v>48.323352</v>
      </c>
      <c r="H93" s="15" t="s">
        <v>79</v>
      </c>
      <c r="I93" s="17"/>
      <c r="K93" s="18"/>
      <c r="L93" s="18"/>
      <c r="M93" s="18"/>
      <c r="N93" s="18"/>
      <c r="O93" s="18"/>
    </row>
    <row r="94" spans="1:15" ht="17.399999999999999" x14ac:dyDescent="0.25">
      <c r="A94" s="13" t="s">
        <v>80</v>
      </c>
      <c r="B94" s="13"/>
      <c r="C94" s="13">
        <v>640</v>
      </c>
      <c r="D94" s="13">
        <v>633</v>
      </c>
      <c r="E94" s="13">
        <v>2</v>
      </c>
      <c r="F94" s="15">
        <f t="shared" ref="F94:F118" si="5">E94*D94*C94/1000000</f>
        <v>0.81023999999999996</v>
      </c>
      <c r="G94" s="15">
        <f t="shared" si="4"/>
        <v>24.955392</v>
      </c>
      <c r="H94" s="15" t="s">
        <v>79</v>
      </c>
      <c r="I94" s="17"/>
      <c r="K94" s="18"/>
      <c r="L94" s="18"/>
      <c r="M94" s="18"/>
      <c r="N94" s="18"/>
      <c r="O94" s="18"/>
    </row>
    <row r="95" spans="1:15" ht="17.399999999999999" x14ac:dyDescent="0.25">
      <c r="A95" s="13" t="s">
        <v>114</v>
      </c>
      <c r="B95" s="13"/>
      <c r="C95" s="13">
        <v>640</v>
      </c>
      <c r="D95" s="13">
        <v>993</v>
      </c>
      <c r="E95" s="13">
        <v>1</v>
      </c>
      <c r="F95" s="15">
        <f t="shared" si="5"/>
        <v>0.63551999999999997</v>
      </c>
      <c r="G95" s="15">
        <f t="shared" si="4"/>
        <v>19.574016</v>
      </c>
      <c r="H95" s="15" t="s">
        <v>79</v>
      </c>
      <c r="I95" s="17"/>
      <c r="K95" s="18"/>
      <c r="L95" s="18"/>
      <c r="M95" s="18"/>
      <c r="N95" s="18"/>
      <c r="O95" s="18"/>
    </row>
    <row r="96" spans="1:15" ht="17.399999999999999" x14ac:dyDescent="0.25">
      <c r="A96" s="13" t="s">
        <v>112</v>
      </c>
      <c r="B96" s="13"/>
      <c r="C96" s="13">
        <v>1990</v>
      </c>
      <c r="D96" s="13">
        <v>453</v>
      </c>
      <c r="E96" s="13">
        <v>1</v>
      </c>
      <c r="F96" s="15">
        <f t="shared" si="5"/>
        <v>0.90146999999999999</v>
      </c>
      <c r="G96" s="15">
        <f t="shared" si="4"/>
        <v>27.765276</v>
      </c>
      <c r="H96" s="15" t="s">
        <v>79</v>
      </c>
      <c r="I96" s="17"/>
      <c r="K96" s="18"/>
      <c r="L96" s="18"/>
      <c r="M96" s="18"/>
      <c r="N96" s="18"/>
      <c r="O96" s="18"/>
    </row>
    <row r="97" spans="1:20" ht="17.399999999999999" x14ac:dyDescent="0.25">
      <c r="A97" s="13" t="s">
        <v>113</v>
      </c>
      <c r="B97" s="13"/>
      <c r="C97" s="13">
        <v>1990</v>
      </c>
      <c r="D97" s="13">
        <v>513</v>
      </c>
      <c r="E97" s="13">
        <v>1</v>
      </c>
      <c r="F97" s="15">
        <f t="shared" si="5"/>
        <v>1.0208699999999999</v>
      </c>
      <c r="G97" s="15">
        <f t="shared" si="4"/>
        <v>31.442796000000001</v>
      </c>
      <c r="H97" s="15" t="s">
        <v>79</v>
      </c>
      <c r="I97" s="17"/>
      <c r="K97" s="18"/>
      <c r="L97" s="18"/>
      <c r="M97" s="18"/>
      <c r="N97" s="18"/>
      <c r="O97" s="18"/>
    </row>
    <row r="98" spans="1:20" ht="17.399999999999999" x14ac:dyDescent="0.25">
      <c r="A98" s="13" t="s">
        <v>118</v>
      </c>
      <c r="B98" s="13"/>
      <c r="C98" s="13">
        <v>1990</v>
      </c>
      <c r="D98" s="13">
        <v>993</v>
      </c>
      <c r="E98" s="13">
        <v>13</v>
      </c>
      <c r="F98" s="15">
        <f t="shared" si="5"/>
        <v>25.68891</v>
      </c>
      <c r="G98" s="15">
        <f t="shared" si="4"/>
        <v>791.21842800000002</v>
      </c>
      <c r="H98" s="15" t="s">
        <v>79</v>
      </c>
      <c r="I98" s="17"/>
      <c r="K98" s="18"/>
      <c r="L98" s="18"/>
      <c r="M98" s="18"/>
      <c r="N98" s="18"/>
      <c r="O98" s="18"/>
    </row>
    <row r="99" spans="1:20" ht="17.399999999999999" x14ac:dyDescent="0.25">
      <c r="A99" s="13" t="s">
        <v>95</v>
      </c>
      <c r="B99" s="13"/>
      <c r="C99" s="13">
        <v>990</v>
      </c>
      <c r="D99" s="13">
        <v>453</v>
      </c>
      <c r="E99" s="13">
        <v>1</v>
      </c>
      <c r="F99" s="15">
        <f t="shared" si="5"/>
        <v>0.44846999999999998</v>
      </c>
      <c r="G99" s="15">
        <f t="shared" si="4"/>
        <v>13.812875999999999</v>
      </c>
      <c r="H99" s="15" t="s">
        <v>79</v>
      </c>
      <c r="I99" s="17"/>
      <c r="K99" s="18"/>
      <c r="L99" s="18"/>
      <c r="M99" s="18"/>
      <c r="N99" s="18"/>
      <c r="O99" s="18"/>
    </row>
    <row r="100" spans="1:20" ht="17.399999999999999" x14ac:dyDescent="0.25">
      <c r="A100" s="13" t="s">
        <v>96</v>
      </c>
      <c r="B100" s="13"/>
      <c r="C100" s="13">
        <v>990</v>
      </c>
      <c r="D100" s="13">
        <v>513</v>
      </c>
      <c r="E100" s="13">
        <v>1</v>
      </c>
      <c r="F100" s="15">
        <f t="shared" si="5"/>
        <v>0.50787000000000004</v>
      </c>
      <c r="G100" s="15">
        <f t="shared" si="4"/>
        <v>15.642396</v>
      </c>
      <c r="H100" s="15" t="s">
        <v>79</v>
      </c>
      <c r="I100" s="17"/>
      <c r="K100" s="18"/>
      <c r="L100" s="18"/>
      <c r="M100" s="18"/>
      <c r="N100" s="18"/>
      <c r="O100" s="18"/>
    </row>
    <row r="101" spans="1:20" ht="17.399999999999999" x14ac:dyDescent="0.25">
      <c r="A101" s="13" t="s">
        <v>107</v>
      </c>
      <c r="B101" s="13"/>
      <c r="C101" s="13">
        <v>1190</v>
      </c>
      <c r="D101" s="13">
        <v>453</v>
      </c>
      <c r="E101" s="13">
        <v>2</v>
      </c>
      <c r="F101" s="15">
        <f t="shared" si="5"/>
        <v>1.0781400000000001</v>
      </c>
      <c r="G101" s="15">
        <f t="shared" si="4"/>
        <v>33.206712000000003</v>
      </c>
      <c r="H101" s="15" t="s">
        <v>79</v>
      </c>
      <c r="I101" s="17"/>
      <c r="K101" s="18"/>
      <c r="L101" s="18"/>
      <c r="M101" s="18"/>
      <c r="N101" s="18"/>
      <c r="O101" s="18"/>
    </row>
    <row r="102" spans="1:20" ht="17.399999999999999" x14ac:dyDescent="0.25">
      <c r="A102" s="13" t="s">
        <v>109</v>
      </c>
      <c r="B102" s="13"/>
      <c r="C102" s="13">
        <v>1190</v>
      </c>
      <c r="D102" s="13">
        <v>513</v>
      </c>
      <c r="E102" s="13">
        <v>2</v>
      </c>
      <c r="F102" s="15">
        <f t="shared" si="5"/>
        <v>1.2209399999999999</v>
      </c>
      <c r="G102" s="15">
        <f t="shared" si="4"/>
        <v>37.604951999999997</v>
      </c>
      <c r="H102" s="15" t="s">
        <v>79</v>
      </c>
      <c r="I102" s="17"/>
      <c r="K102" s="18"/>
      <c r="L102" s="18"/>
      <c r="M102" s="18"/>
      <c r="N102" s="18"/>
      <c r="O102" s="18"/>
    </row>
    <row r="103" spans="1:20" ht="17.399999999999999" x14ac:dyDescent="0.25">
      <c r="A103" s="13" t="s">
        <v>119</v>
      </c>
      <c r="B103" s="13"/>
      <c r="C103" s="13">
        <v>1190</v>
      </c>
      <c r="D103" s="13">
        <v>993</v>
      </c>
      <c r="E103" s="13">
        <v>26</v>
      </c>
      <c r="F103" s="15">
        <f t="shared" si="5"/>
        <v>30.723420000000001</v>
      </c>
      <c r="G103" s="15">
        <f t="shared" si="4"/>
        <v>946.28133600000001</v>
      </c>
      <c r="H103" s="15" t="s">
        <v>79</v>
      </c>
      <c r="I103" s="17"/>
      <c r="K103" s="18"/>
      <c r="L103" s="18"/>
      <c r="M103" s="18"/>
      <c r="N103" s="18"/>
      <c r="O103" s="18"/>
    </row>
    <row r="104" spans="1:20" ht="17.399999999999999" x14ac:dyDescent="0.25">
      <c r="A104" s="13" t="s">
        <v>102</v>
      </c>
      <c r="B104" s="13"/>
      <c r="C104" s="13">
        <v>1090</v>
      </c>
      <c r="D104" s="13">
        <v>453</v>
      </c>
      <c r="E104" s="13">
        <v>1</v>
      </c>
      <c r="F104" s="15">
        <f t="shared" si="5"/>
        <v>0.49376999999999999</v>
      </c>
      <c r="G104" s="15">
        <f t="shared" si="4"/>
        <v>15.208116</v>
      </c>
      <c r="H104" s="15" t="s">
        <v>79</v>
      </c>
      <c r="I104" s="17"/>
      <c r="K104" s="18"/>
      <c r="L104" s="18"/>
      <c r="M104" s="18"/>
      <c r="N104" s="18"/>
      <c r="O104" s="18"/>
    </row>
    <row r="105" spans="1:20" ht="17.399999999999999" x14ac:dyDescent="0.25">
      <c r="A105" s="13" t="s">
        <v>103</v>
      </c>
      <c r="B105" s="13"/>
      <c r="C105" s="13">
        <v>1090</v>
      </c>
      <c r="D105" s="13">
        <v>513</v>
      </c>
      <c r="E105" s="13">
        <v>1</v>
      </c>
      <c r="F105" s="15">
        <f t="shared" si="5"/>
        <v>0.55916999999999994</v>
      </c>
      <c r="G105" s="15">
        <f t="shared" si="4"/>
        <v>17.222435999999998</v>
      </c>
      <c r="H105" s="15" t="s">
        <v>79</v>
      </c>
      <c r="I105" s="17"/>
      <c r="K105" s="18"/>
      <c r="L105" s="18"/>
      <c r="M105" s="18"/>
      <c r="N105" s="18"/>
      <c r="O105" s="18"/>
    </row>
    <row r="106" spans="1:20" ht="17.399999999999999" x14ac:dyDescent="0.25">
      <c r="A106" s="13" t="s">
        <v>117</v>
      </c>
      <c r="B106" s="13"/>
      <c r="C106" s="13">
        <v>1090</v>
      </c>
      <c r="D106" s="13">
        <v>993</v>
      </c>
      <c r="E106" s="13">
        <v>13</v>
      </c>
      <c r="F106" s="15">
        <f t="shared" si="5"/>
        <v>14.07081</v>
      </c>
      <c r="G106" s="15">
        <f t="shared" si="4"/>
        <v>433.38094799999999</v>
      </c>
      <c r="H106" s="15" t="s">
        <v>79</v>
      </c>
      <c r="I106" s="17"/>
      <c r="K106" s="18"/>
      <c r="L106" s="18"/>
      <c r="M106" s="18"/>
      <c r="N106" s="18"/>
      <c r="O106" s="18"/>
      <c r="R106" s="12"/>
      <c r="S106" s="12"/>
      <c r="T106" s="12"/>
    </row>
    <row r="107" spans="1:20" ht="17.399999999999999" x14ac:dyDescent="0.25">
      <c r="A107" s="18" t="s">
        <v>120</v>
      </c>
      <c r="B107" s="18"/>
      <c r="C107" s="18">
        <v>790</v>
      </c>
      <c r="D107" s="18">
        <v>783</v>
      </c>
      <c r="E107" s="18">
        <v>3</v>
      </c>
      <c r="F107" s="19">
        <f t="shared" si="5"/>
        <v>1.85571</v>
      </c>
      <c r="G107" s="19">
        <f t="shared" si="4"/>
        <v>57.155867999999998</v>
      </c>
      <c r="H107" s="19" t="s">
        <v>15</v>
      </c>
      <c r="I107" s="20"/>
      <c r="K107" s="13"/>
      <c r="L107" s="13"/>
      <c r="M107" s="13"/>
      <c r="N107" s="13"/>
      <c r="O107" s="13"/>
    </row>
    <row r="108" spans="1:20" ht="17.399999999999999" x14ac:dyDescent="0.25">
      <c r="A108" s="18" t="s">
        <v>122</v>
      </c>
      <c r="B108" s="18"/>
      <c r="C108" s="18">
        <v>990</v>
      </c>
      <c r="D108" s="18">
        <v>783</v>
      </c>
      <c r="E108" s="18">
        <v>3</v>
      </c>
      <c r="F108" s="19">
        <f t="shared" si="5"/>
        <v>2.32551</v>
      </c>
      <c r="G108" s="19">
        <f t="shared" si="4"/>
        <v>71.625708000000003</v>
      </c>
      <c r="H108" s="19" t="s">
        <v>15</v>
      </c>
      <c r="I108" s="20"/>
      <c r="K108" s="13"/>
      <c r="L108" s="13"/>
      <c r="M108" s="13"/>
      <c r="N108" s="13"/>
      <c r="O108" s="13"/>
    </row>
    <row r="109" spans="1:20" ht="17.399999999999999" x14ac:dyDescent="0.25">
      <c r="A109" s="18" t="s">
        <v>124</v>
      </c>
      <c r="B109" s="18" t="s">
        <v>18</v>
      </c>
      <c r="C109" s="18">
        <v>1280</v>
      </c>
      <c r="D109" s="18">
        <v>993</v>
      </c>
      <c r="E109" s="18">
        <v>1</v>
      </c>
      <c r="F109" s="19">
        <f t="shared" si="5"/>
        <v>1.2710399999999999</v>
      </c>
      <c r="G109" s="19">
        <f t="shared" si="4"/>
        <v>39.148032000000001</v>
      </c>
      <c r="H109" s="19" t="s">
        <v>15</v>
      </c>
      <c r="I109" s="20"/>
      <c r="K109" s="13"/>
      <c r="L109" s="13"/>
      <c r="M109" s="13"/>
      <c r="N109" s="13"/>
      <c r="O109" s="13"/>
    </row>
    <row r="110" spans="1:20" ht="17.399999999999999" x14ac:dyDescent="0.25">
      <c r="A110" s="18" t="s">
        <v>126</v>
      </c>
      <c r="B110" s="18"/>
      <c r="C110" s="18">
        <v>1990</v>
      </c>
      <c r="D110" s="18">
        <v>483</v>
      </c>
      <c r="E110" s="18">
        <v>1</v>
      </c>
      <c r="F110" s="19">
        <f t="shared" si="5"/>
        <v>0.96116999999999997</v>
      </c>
      <c r="G110" s="19">
        <f t="shared" si="4"/>
        <v>29.604036000000001</v>
      </c>
      <c r="H110" s="19" t="s">
        <v>15</v>
      </c>
      <c r="I110" s="20"/>
      <c r="K110" s="13"/>
      <c r="L110" s="13"/>
      <c r="M110" s="13"/>
      <c r="N110" s="13"/>
      <c r="O110" s="13"/>
    </row>
    <row r="111" spans="1:20" ht="17.399999999999999" x14ac:dyDescent="0.25">
      <c r="A111" s="18" t="s">
        <v>128</v>
      </c>
      <c r="B111" s="18"/>
      <c r="C111" s="18">
        <v>1990</v>
      </c>
      <c r="D111" s="18">
        <v>993</v>
      </c>
      <c r="E111" s="18">
        <v>12</v>
      </c>
      <c r="F111" s="19">
        <f t="shared" si="5"/>
        <v>23.71284</v>
      </c>
      <c r="G111" s="19">
        <f t="shared" si="4"/>
        <v>730.35547199999996</v>
      </c>
      <c r="H111" s="19" t="s">
        <v>15</v>
      </c>
      <c r="I111" s="20"/>
      <c r="K111" s="18"/>
      <c r="L111" s="18"/>
      <c r="M111" s="18"/>
      <c r="N111" s="18"/>
      <c r="O111" s="18"/>
    </row>
    <row r="112" spans="1:20" ht="17.399999999999999" x14ac:dyDescent="0.25">
      <c r="A112" s="18" t="s">
        <v>129</v>
      </c>
      <c r="B112" s="18"/>
      <c r="C112" s="18">
        <v>1190</v>
      </c>
      <c r="D112" s="18">
        <v>483</v>
      </c>
      <c r="E112" s="18">
        <v>1</v>
      </c>
      <c r="F112" s="19">
        <f t="shared" si="5"/>
        <v>0.57477</v>
      </c>
      <c r="G112" s="19">
        <f t="shared" si="4"/>
        <v>17.702915999999998</v>
      </c>
      <c r="H112" s="19" t="s">
        <v>15</v>
      </c>
      <c r="I112" s="20"/>
      <c r="K112" s="13"/>
      <c r="L112" s="13"/>
      <c r="M112" s="13"/>
      <c r="N112" s="13"/>
      <c r="O112" s="13"/>
    </row>
    <row r="113" spans="1:15" ht="17.399999999999999" x14ac:dyDescent="0.25">
      <c r="A113" s="18" t="s">
        <v>131</v>
      </c>
      <c r="B113" s="18"/>
      <c r="C113" s="18">
        <v>990</v>
      </c>
      <c r="D113" s="18">
        <v>933</v>
      </c>
      <c r="E113" s="18">
        <v>1</v>
      </c>
      <c r="F113" s="19">
        <f t="shared" si="5"/>
        <v>0.92366999999999999</v>
      </c>
      <c r="G113" s="19">
        <f t="shared" si="4"/>
        <v>28.449036</v>
      </c>
      <c r="H113" s="19" t="s">
        <v>15</v>
      </c>
      <c r="I113" s="20"/>
      <c r="K113" s="13"/>
      <c r="L113" s="13"/>
      <c r="M113" s="13"/>
      <c r="N113" s="13"/>
      <c r="O113" s="13"/>
    </row>
    <row r="114" spans="1:15" ht="17.399999999999999" x14ac:dyDescent="0.25">
      <c r="A114" s="18" t="s">
        <v>133</v>
      </c>
      <c r="B114" s="18"/>
      <c r="C114" s="18">
        <v>990</v>
      </c>
      <c r="D114" s="18">
        <v>993</v>
      </c>
      <c r="E114" s="18">
        <v>2</v>
      </c>
      <c r="F114" s="19">
        <f t="shared" si="5"/>
        <v>1.96614</v>
      </c>
      <c r="G114" s="19">
        <f t="shared" si="4"/>
        <v>60.557111999999996</v>
      </c>
      <c r="H114" s="19" t="s">
        <v>15</v>
      </c>
      <c r="I114" s="20"/>
      <c r="K114" s="13"/>
      <c r="L114" s="13"/>
      <c r="M114" s="13"/>
      <c r="N114" s="13"/>
      <c r="O114" s="13"/>
    </row>
    <row r="115" spans="1:15" ht="17.399999999999999" x14ac:dyDescent="0.25">
      <c r="A115" s="18" t="s">
        <v>135</v>
      </c>
      <c r="B115" s="18" t="s">
        <v>18</v>
      </c>
      <c r="C115" s="18">
        <v>990</v>
      </c>
      <c r="D115" s="18">
        <v>993</v>
      </c>
      <c r="E115" s="18">
        <v>1</v>
      </c>
      <c r="F115" s="19">
        <f t="shared" si="5"/>
        <v>0.98307</v>
      </c>
      <c r="G115" s="19">
        <f t="shared" si="4"/>
        <v>30.278555999999998</v>
      </c>
      <c r="H115" s="19" t="s">
        <v>15</v>
      </c>
      <c r="I115" s="20"/>
      <c r="K115" s="18"/>
      <c r="L115" s="18"/>
      <c r="M115" s="18"/>
      <c r="N115" s="18"/>
      <c r="O115" s="18"/>
    </row>
    <row r="116" spans="1:15" ht="17.399999999999999" x14ac:dyDescent="0.25">
      <c r="A116" s="18" t="s">
        <v>136</v>
      </c>
      <c r="B116" s="18"/>
      <c r="C116" s="18">
        <v>1090</v>
      </c>
      <c r="D116" s="18">
        <v>573</v>
      </c>
      <c r="E116" s="18">
        <v>1</v>
      </c>
      <c r="F116" s="19">
        <f t="shared" si="5"/>
        <v>0.62456999999999996</v>
      </c>
      <c r="G116" s="19">
        <f t="shared" si="4"/>
        <v>19.236756</v>
      </c>
      <c r="H116" s="19" t="s">
        <v>15</v>
      </c>
      <c r="I116" s="20"/>
      <c r="K116" s="13"/>
      <c r="L116" s="13"/>
      <c r="M116" s="13"/>
      <c r="N116" s="13"/>
      <c r="O116" s="13"/>
    </row>
    <row r="117" spans="1:15" ht="17.399999999999999" x14ac:dyDescent="0.25">
      <c r="A117" s="18" t="s">
        <v>138</v>
      </c>
      <c r="B117" s="18"/>
      <c r="C117" s="18">
        <v>1090</v>
      </c>
      <c r="D117" s="18">
        <v>603</v>
      </c>
      <c r="E117" s="18">
        <v>1</v>
      </c>
      <c r="F117" s="19">
        <f t="shared" si="5"/>
        <v>0.65727000000000002</v>
      </c>
      <c r="G117" s="19">
        <f t="shared" si="4"/>
        <v>20.243915999999999</v>
      </c>
      <c r="H117" s="19" t="s">
        <v>15</v>
      </c>
      <c r="I117" s="20"/>
      <c r="K117" s="13"/>
      <c r="L117" s="13"/>
      <c r="M117" s="13"/>
      <c r="N117" s="13"/>
      <c r="O117" s="13"/>
    </row>
    <row r="118" spans="1:15" ht="17.399999999999999" x14ac:dyDescent="0.25">
      <c r="A118" s="18" t="s">
        <v>140</v>
      </c>
      <c r="B118" s="18"/>
      <c r="C118" s="18">
        <v>890</v>
      </c>
      <c r="D118" s="18">
        <v>993</v>
      </c>
      <c r="E118" s="18">
        <v>1</v>
      </c>
      <c r="F118" s="19">
        <f t="shared" si="5"/>
        <v>0.88376999999999994</v>
      </c>
      <c r="G118" s="19">
        <f t="shared" si="4"/>
        <v>27.220116000000001</v>
      </c>
      <c r="H118" s="19" t="s">
        <v>15</v>
      </c>
      <c r="I118" s="20"/>
      <c r="K118" s="13"/>
      <c r="L118" s="13"/>
      <c r="M118" s="13"/>
      <c r="N118" s="13"/>
      <c r="O118" s="13"/>
    </row>
    <row r="119" spans="1:15" ht="17.399999999999999" x14ac:dyDescent="0.25">
      <c r="A119" s="13" t="s">
        <v>142</v>
      </c>
      <c r="B119" s="13" t="s">
        <v>18</v>
      </c>
      <c r="C119" s="13">
        <v>1063</v>
      </c>
      <c r="D119" s="13">
        <v>430</v>
      </c>
      <c r="E119" s="13">
        <v>1</v>
      </c>
      <c r="F119" s="15">
        <f t="shared" ref="F119:F147" si="6">E119*D119*C119/1000000</f>
        <v>0.45709</v>
      </c>
      <c r="G119" s="15">
        <f t="shared" ref="G119:G147" si="7">30.8*F119</f>
        <v>14.078372</v>
      </c>
      <c r="H119" s="15" t="s">
        <v>143</v>
      </c>
      <c r="I119" s="17"/>
      <c r="K119" s="13"/>
      <c r="L119" s="13"/>
      <c r="M119" s="13"/>
      <c r="N119" s="13"/>
      <c r="O119" s="13"/>
    </row>
    <row r="120" spans="1:15" ht="17.399999999999999" x14ac:dyDescent="0.25">
      <c r="A120" s="13" t="s">
        <v>137</v>
      </c>
      <c r="B120" s="13" t="s">
        <v>18</v>
      </c>
      <c r="C120" s="13">
        <v>1050</v>
      </c>
      <c r="D120" s="13">
        <v>430</v>
      </c>
      <c r="E120" s="13">
        <v>1</v>
      </c>
      <c r="F120" s="15">
        <f t="shared" si="6"/>
        <v>0.45150000000000001</v>
      </c>
      <c r="G120" s="15">
        <f t="shared" si="7"/>
        <v>13.9062</v>
      </c>
      <c r="H120" s="15" t="s">
        <v>143</v>
      </c>
      <c r="I120" s="17"/>
      <c r="K120" s="13"/>
      <c r="L120" s="13"/>
      <c r="M120" s="13"/>
      <c r="N120" s="13"/>
      <c r="O120" s="13"/>
    </row>
    <row r="121" spans="1:15" ht="17.399999999999999" x14ac:dyDescent="0.25">
      <c r="A121" s="13" t="s">
        <v>146</v>
      </c>
      <c r="B121" s="13" t="s">
        <v>18</v>
      </c>
      <c r="C121" s="13">
        <v>1057</v>
      </c>
      <c r="D121" s="13">
        <v>430</v>
      </c>
      <c r="E121" s="13">
        <v>1</v>
      </c>
      <c r="F121" s="15">
        <f t="shared" si="6"/>
        <v>0.45451000000000003</v>
      </c>
      <c r="G121" s="15">
        <f t="shared" si="7"/>
        <v>13.998908</v>
      </c>
      <c r="H121" s="15" t="s">
        <v>143</v>
      </c>
      <c r="I121" s="17"/>
      <c r="K121" s="13"/>
      <c r="L121" s="13"/>
      <c r="M121" s="13"/>
      <c r="N121" s="13"/>
      <c r="O121" s="13"/>
    </row>
    <row r="122" spans="1:15" ht="17.399999999999999" x14ac:dyDescent="0.25">
      <c r="A122" s="13" t="s">
        <v>144</v>
      </c>
      <c r="B122" s="13"/>
      <c r="C122" s="13">
        <v>1050</v>
      </c>
      <c r="D122" s="13">
        <v>550</v>
      </c>
      <c r="E122" s="13">
        <v>1</v>
      </c>
      <c r="F122" s="15">
        <f t="shared" si="6"/>
        <v>0.57750000000000001</v>
      </c>
      <c r="G122" s="15">
        <f t="shared" si="7"/>
        <v>17.786999999999999</v>
      </c>
      <c r="H122" s="15" t="s">
        <v>143</v>
      </c>
      <c r="I122" s="17"/>
      <c r="K122" s="13"/>
      <c r="L122" s="13"/>
      <c r="M122" s="13"/>
      <c r="N122" s="13"/>
      <c r="O122" s="13"/>
    </row>
    <row r="123" spans="1:15" ht="17.399999999999999" x14ac:dyDescent="0.25">
      <c r="A123" s="13" t="s">
        <v>148</v>
      </c>
      <c r="B123" s="13"/>
      <c r="C123" s="13">
        <v>990</v>
      </c>
      <c r="D123" s="13">
        <v>993</v>
      </c>
      <c r="E123" s="13">
        <v>9</v>
      </c>
      <c r="F123" s="15">
        <f t="shared" si="6"/>
        <v>8.8476300000000005</v>
      </c>
      <c r="G123" s="15">
        <f t="shared" si="7"/>
        <v>272.50700399999999</v>
      </c>
      <c r="H123" s="15" t="s">
        <v>143</v>
      </c>
      <c r="I123" s="17"/>
      <c r="K123" s="13"/>
      <c r="L123" s="13"/>
      <c r="M123" s="13"/>
      <c r="N123" s="13"/>
      <c r="O123" s="13"/>
    </row>
    <row r="124" spans="1:15" ht="17.399999999999999" x14ac:dyDescent="0.25">
      <c r="A124" s="13" t="s">
        <v>130</v>
      </c>
      <c r="B124" s="13"/>
      <c r="C124" s="13">
        <v>990</v>
      </c>
      <c r="D124" s="13">
        <v>633</v>
      </c>
      <c r="E124" s="13">
        <v>1</v>
      </c>
      <c r="F124" s="15">
        <f t="shared" si="6"/>
        <v>0.62666999999999995</v>
      </c>
      <c r="G124" s="15">
        <f t="shared" si="7"/>
        <v>19.301435999999999</v>
      </c>
      <c r="H124" s="15" t="s">
        <v>143</v>
      </c>
      <c r="I124" s="17"/>
      <c r="K124" s="13"/>
      <c r="L124" s="13"/>
      <c r="M124" s="13"/>
      <c r="N124" s="13"/>
      <c r="O124" s="13"/>
    </row>
    <row r="125" spans="1:15" ht="17.399999999999999" x14ac:dyDescent="0.25">
      <c r="A125" s="13" t="s">
        <v>132</v>
      </c>
      <c r="B125" s="13"/>
      <c r="C125" s="13">
        <v>990</v>
      </c>
      <c r="D125" s="13">
        <v>663</v>
      </c>
      <c r="E125" s="13">
        <v>1</v>
      </c>
      <c r="F125" s="15">
        <f t="shared" si="6"/>
        <v>0.65637000000000001</v>
      </c>
      <c r="G125" s="15">
        <f t="shared" si="7"/>
        <v>20.216196</v>
      </c>
      <c r="H125" s="15" t="s">
        <v>143</v>
      </c>
      <c r="I125" s="17"/>
      <c r="K125" s="13"/>
      <c r="L125" s="13"/>
      <c r="M125" s="13"/>
      <c r="N125" s="13"/>
      <c r="O125" s="13"/>
    </row>
    <row r="126" spans="1:15" ht="17.399999999999999" x14ac:dyDescent="0.25">
      <c r="A126" s="13" t="s">
        <v>151</v>
      </c>
      <c r="B126" s="13"/>
      <c r="C126" s="13">
        <v>1190</v>
      </c>
      <c r="D126" s="13">
        <v>993</v>
      </c>
      <c r="E126" s="13">
        <v>16</v>
      </c>
      <c r="F126" s="15">
        <f t="shared" si="6"/>
        <v>18.90672</v>
      </c>
      <c r="G126" s="15">
        <f t="shared" si="7"/>
        <v>582.32697599999995</v>
      </c>
      <c r="H126" s="15" t="s">
        <v>143</v>
      </c>
      <c r="I126" s="17"/>
      <c r="K126" s="18"/>
      <c r="L126" s="18"/>
      <c r="M126" s="18"/>
      <c r="N126" s="18"/>
      <c r="O126" s="18"/>
    </row>
    <row r="127" spans="1:15" ht="17.399999999999999" x14ac:dyDescent="0.25">
      <c r="A127" s="13" t="s">
        <v>152</v>
      </c>
      <c r="B127" s="13"/>
      <c r="C127" s="13">
        <v>1190</v>
      </c>
      <c r="D127" s="13">
        <v>693</v>
      </c>
      <c r="E127" s="13">
        <v>4</v>
      </c>
      <c r="F127" s="15">
        <f t="shared" si="6"/>
        <v>3.2986800000000001</v>
      </c>
      <c r="G127" s="15">
        <f t="shared" si="7"/>
        <v>101.599344</v>
      </c>
      <c r="H127" s="15" t="s">
        <v>143</v>
      </c>
      <c r="I127" s="17"/>
      <c r="K127" s="18"/>
      <c r="L127" s="18"/>
      <c r="M127" s="18"/>
      <c r="N127" s="18"/>
      <c r="O127" s="18"/>
    </row>
    <row r="128" spans="1:15" ht="17.399999999999999" x14ac:dyDescent="0.25">
      <c r="A128" s="13" t="s">
        <v>134</v>
      </c>
      <c r="B128" s="13"/>
      <c r="C128" s="13">
        <v>990</v>
      </c>
      <c r="D128" s="13">
        <v>693</v>
      </c>
      <c r="E128" s="13">
        <v>2</v>
      </c>
      <c r="F128" s="15">
        <f t="shared" si="6"/>
        <v>1.3721399999999999</v>
      </c>
      <c r="G128" s="15">
        <f t="shared" si="7"/>
        <v>42.261912000000002</v>
      </c>
      <c r="H128" s="15" t="s">
        <v>143</v>
      </c>
      <c r="I128" s="17"/>
      <c r="K128" s="18"/>
      <c r="L128" s="18"/>
      <c r="M128" s="18"/>
      <c r="N128" s="18"/>
      <c r="O128" s="18"/>
    </row>
    <row r="129" spans="1:15" ht="17.399999999999999" x14ac:dyDescent="0.25">
      <c r="A129" s="13" t="s">
        <v>127</v>
      </c>
      <c r="B129" s="13"/>
      <c r="C129" s="13">
        <v>504</v>
      </c>
      <c r="D129" s="13">
        <v>590</v>
      </c>
      <c r="E129" s="13">
        <v>1</v>
      </c>
      <c r="F129" s="15">
        <f t="shared" si="6"/>
        <v>0.29736000000000001</v>
      </c>
      <c r="G129" s="15">
        <f t="shared" si="7"/>
        <v>9.1586879999999997</v>
      </c>
      <c r="H129" s="15" t="s">
        <v>143</v>
      </c>
      <c r="I129" s="17"/>
      <c r="K129" s="13"/>
      <c r="L129" s="13"/>
      <c r="M129" s="13"/>
      <c r="N129" s="13"/>
      <c r="O129" s="13"/>
    </row>
    <row r="130" spans="1:15" ht="17.399999999999999" x14ac:dyDescent="0.25">
      <c r="A130" s="13" t="s">
        <v>145</v>
      </c>
      <c r="B130" s="13"/>
      <c r="C130" s="13">
        <v>1050</v>
      </c>
      <c r="D130" s="13">
        <v>672</v>
      </c>
      <c r="E130" s="13">
        <v>1</v>
      </c>
      <c r="F130" s="15">
        <f t="shared" si="6"/>
        <v>0.7056</v>
      </c>
      <c r="G130" s="15">
        <f t="shared" si="7"/>
        <v>21.732479999999999</v>
      </c>
      <c r="H130" s="15" t="s">
        <v>143</v>
      </c>
      <c r="I130" s="17"/>
      <c r="K130" s="13"/>
      <c r="L130" s="13"/>
      <c r="M130" s="13"/>
      <c r="N130" s="13"/>
      <c r="O130" s="13"/>
    </row>
    <row r="131" spans="1:15" ht="17.399999999999999" x14ac:dyDescent="0.25">
      <c r="A131" s="13" t="s">
        <v>150</v>
      </c>
      <c r="B131" s="13" t="s">
        <v>18</v>
      </c>
      <c r="C131" s="13">
        <v>1057</v>
      </c>
      <c r="D131" s="13">
        <v>630</v>
      </c>
      <c r="E131" s="13">
        <v>1</v>
      </c>
      <c r="F131" s="15">
        <f t="shared" si="6"/>
        <v>0.66591</v>
      </c>
      <c r="G131" s="15">
        <f t="shared" si="7"/>
        <v>20.510027999999998</v>
      </c>
      <c r="H131" s="15" t="s">
        <v>143</v>
      </c>
      <c r="I131" s="17"/>
      <c r="K131" s="13"/>
      <c r="L131" s="13"/>
      <c r="M131" s="13"/>
      <c r="N131" s="13"/>
      <c r="O131" s="13"/>
    </row>
    <row r="132" spans="1:15" ht="17.399999999999999" x14ac:dyDescent="0.25">
      <c r="A132" s="13" t="s">
        <v>155</v>
      </c>
      <c r="B132" s="13" t="s">
        <v>18</v>
      </c>
      <c r="C132" s="13">
        <v>1430</v>
      </c>
      <c r="D132" s="13">
        <v>993</v>
      </c>
      <c r="E132" s="13">
        <v>2</v>
      </c>
      <c r="F132" s="15">
        <f t="shared" si="6"/>
        <v>2.8399800000000002</v>
      </c>
      <c r="G132" s="15">
        <f t="shared" si="7"/>
        <v>87.471384</v>
      </c>
      <c r="H132" s="15" t="s">
        <v>143</v>
      </c>
      <c r="I132" s="17"/>
      <c r="K132" s="13"/>
      <c r="L132" s="13"/>
      <c r="M132" s="13"/>
      <c r="N132" s="13"/>
      <c r="O132" s="13"/>
    </row>
    <row r="133" spans="1:15" ht="17.399999999999999" x14ac:dyDescent="0.25">
      <c r="A133" s="13" t="s">
        <v>157</v>
      </c>
      <c r="B133" s="13" t="s">
        <v>18</v>
      </c>
      <c r="C133" s="13">
        <v>1430</v>
      </c>
      <c r="D133" s="13">
        <v>993</v>
      </c>
      <c r="E133" s="13">
        <v>2</v>
      </c>
      <c r="F133" s="15">
        <f t="shared" si="6"/>
        <v>2.8399800000000002</v>
      </c>
      <c r="G133" s="15">
        <f t="shared" si="7"/>
        <v>87.471384</v>
      </c>
      <c r="H133" s="15" t="s">
        <v>143</v>
      </c>
      <c r="I133" s="17"/>
      <c r="K133" s="18"/>
      <c r="L133" s="18"/>
      <c r="M133" s="18"/>
      <c r="N133" s="18"/>
      <c r="O133" s="18"/>
    </row>
    <row r="134" spans="1:15" ht="17.399999999999999" x14ac:dyDescent="0.25">
      <c r="A134" s="13" t="s">
        <v>158</v>
      </c>
      <c r="B134" s="13" t="s">
        <v>18</v>
      </c>
      <c r="C134" s="13">
        <v>1506</v>
      </c>
      <c r="D134" s="13">
        <v>993</v>
      </c>
      <c r="E134" s="13">
        <v>2</v>
      </c>
      <c r="F134" s="15">
        <f t="shared" si="6"/>
        <v>2.9909159999999999</v>
      </c>
      <c r="G134" s="15">
        <f t="shared" si="7"/>
        <v>92.120212800000004</v>
      </c>
      <c r="H134" s="15" t="s">
        <v>143</v>
      </c>
      <c r="I134" s="17"/>
      <c r="K134" s="18"/>
      <c r="L134" s="18"/>
      <c r="M134" s="18"/>
      <c r="N134" s="18"/>
      <c r="O134" s="18"/>
    </row>
    <row r="135" spans="1:15" ht="17.399999999999999" x14ac:dyDescent="0.25">
      <c r="A135" s="13" t="s">
        <v>156</v>
      </c>
      <c r="B135" s="13" t="s">
        <v>18</v>
      </c>
      <c r="C135" s="13">
        <v>1506</v>
      </c>
      <c r="D135" s="13">
        <v>693</v>
      </c>
      <c r="E135" s="13">
        <v>2</v>
      </c>
      <c r="F135" s="15">
        <f t="shared" si="6"/>
        <v>2.0873159999999999</v>
      </c>
      <c r="G135" s="15">
        <f t="shared" si="7"/>
        <v>64.289332799999997</v>
      </c>
      <c r="H135" s="15" t="s">
        <v>143</v>
      </c>
      <c r="I135" s="17"/>
      <c r="K135" s="18"/>
      <c r="L135" s="18"/>
      <c r="M135" s="18"/>
      <c r="N135" s="18"/>
      <c r="O135" s="18"/>
    </row>
    <row r="136" spans="1:15" ht="17.399999999999999" x14ac:dyDescent="0.25">
      <c r="A136" s="13" t="s">
        <v>123</v>
      </c>
      <c r="B136" s="13"/>
      <c r="C136" s="13">
        <v>510</v>
      </c>
      <c r="D136" s="13">
        <v>393</v>
      </c>
      <c r="E136" s="13">
        <v>1</v>
      </c>
      <c r="F136" s="15">
        <f t="shared" si="6"/>
        <v>0.20043</v>
      </c>
      <c r="G136" s="15">
        <f t="shared" si="7"/>
        <v>6.1732440000000004</v>
      </c>
      <c r="H136" s="15" t="s">
        <v>143</v>
      </c>
      <c r="I136" s="17"/>
      <c r="K136" s="18"/>
      <c r="L136" s="18"/>
      <c r="M136" s="18"/>
      <c r="N136" s="18"/>
      <c r="O136" s="18"/>
    </row>
    <row r="137" spans="1:15" ht="17.399999999999999" x14ac:dyDescent="0.25">
      <c r="A137" s="13" t="s">
        <v>141</v>
      </c>
      <c r="B137" s="13"/>
      <c r="C137" s="13">
        <v>1050</v>
      </c>
      <c r="D137" s="13">
        <v>506</v>
      </c>
      <c r="E137" s="13">
        <v>3</v>
      </c>
      <c r="F137" s="15">
        <f t="shared" si="6"/>
        <v>1.5939000000000001</v>
      </c>
      <c r="G137" s="15">
        <f t="shared" si="7"/>
        <v>49.092120000000001</v>
      </c>
      <c r="H137" s="15" t="s">
        <v>143</v>
      </c>
      <c r="I137" s="17"/>
      <c r="K137" s="18"/>
      <c r="L137" s="18"/>
      <c r="M137" s="18"/>
      <c r="N137" s="18"/>
      <c r="O137" s="18"/>
    </row>
    <row r="138" spans="1:15" ht="17.399999999999999" x14ac:dyDescent="0.25">
      <c r="A138" s="13" t="s">
        <v>121</v>
      </c>
      <c r="B138" s="13"/>
      <c r="C138" s="13">
        <v>504</v>
      </c>
      <c r="D138" s="13">
        <v>393</v>
      </c>
      <c r="E138" s="13">
        <v>2</v>
      </c>
      <c r="F138" s="15">
        <f t="shared" si="6"/>
        <v>0.396144</v>
      </c>
      <c r="G138" s="15">
        <f t="shared" si="7"/>
        <v>12.201235199999999</v>
      </c>
      <c r="H138" s="15" t="s">
        <v>143</v>
      </c>
      <c r="I138" s="17"/>
      <c r="K138" s="13"/>
      <c r="L138" s="13"/>
      <c r="M138" s="13"/>
      <c r="N138" s="13"/>
      <c r="O138" s="13"/>
    </row>
    <row r="139" spans="1:15" ht="17.399999999999999" x14ac:dyDescent="0.25">
      <c r="A139" s="13" t="s">
        <v>153</v>
      </c>
      <c r="B139" s="13"/>
      <c r="C139" s="13">
        <v>1190</v>
      </c>
      <c r="D139" s="13">
        <v>693</v>
      </c>
      <c r="E139" s="13">
        <v>1</v>
      </c>
      <c r="F139" s="15">
        <f t="shared" si="6"/>
        <v>0.82467000000000001</v>
      </c>
      <c r="G139" s="15">
        <f t="shared" si="7"/>
        <v>25.399836000000001</v>
      </c>
      <c r="H139" s="15" t="s">
        <v>143</v>
      </c>
      <c r="I139" s="17"/>
      <c r="K139" s="13"/>
      <c r="L139" s="13"/>
      <c r="M139" s="13"/>
      <c r="N139" s="13"/>
      <c r="O139" s="13"/>
    </row>
    <row r="140" spans="1:15" ht="17.399999999999999" x14ac:dyDescent="0.25">
      <c r="A140" s="13" t="s">
        <v>139</v>
      </c>
      <c r="B140" s="13"/>
      <c r="C140" s="13">
        <v>1050</v>
      </c>
      <c r="D140" s="13">
        <v>430</v>
      </c>
      <c r="E140" s="13">
        <v>1</v>
      </c>
      <c r="F140" s="15">
        <f t="shared" si="6"/>
        <v>0.45150000000000001</v>
      </c>
      <c r="G140" s="15">
        <f t="shared" si="7"/>
        <v>13.9062</v>
      </c>
      <c r="H140" s="15" t="s">
        <v>143</v>
      </c>
      <c r="I140" s="17"/>
      <c r="K140" s="18"/>
      <c r="L140" s="18"/>
      <c r="M140" s="18"/>
      <c r="N140" s="18"/>
      <c r="O140" s="18"/>
    </row>
    <row r="141" spans="1:15" ht="17.399999999999999" x14ac:dyDescent="0.25">
      <c r="A141" s="13" t="s">
        <v>154</v>
      </c>
      <c r="B141" s="13"/>
      <c r="C141" s="13">
        <v>1190</v>
      </c>
      <c r="D141" s="13">
        <v>693</v>
      </c>
      <c r="E141" s="13">
        <v>1</v>
      </c>
      <c r="F141" s="15">
        <f t="shared" si="6"/>
        <v>0.82467000000000001</v>
      </c>
      <c r="G141" s="15">
        <f t="shared" si="7"/>
        <v>25.399836000000001</v>
      </c>
      <c r="H141" s="15" t="s">
        <v>143</v>
      </c>
      <c r="I141" s="17"/>
      <c r="K141" s="13"/>
      <c r="L141" s="13"/>
      <c r="M141" s="13"/>
      <c r="N141" s="13"/>
      <c r="O141" s="13"/>
    </row>
    <row r="142" spans="1:15" ht="17.399999999999999" x14ac:dyDescent="0.25">
      <c r="A142" s="13" t="s">
        <v>159</v>
      </c>
      <c r="B142" s="13" t="s">
        <v>18</v>
      </c>
      <c r="C142" s="13">
        <v>1340</v>
      </c>
      <c r="D142" s="13">
        <v>993</v>
      </c>
      <c r="E142" s="13">
        <v>1</v>
      </c>
      <c r="F142" s="15">
        <f t="shared" si="6"/>
        <v>1.3306199999999999</v>
      </c>
      <c r="G142" s="15">
        <f t="shared" si="7"/>
        <v>40.983096000000003</v>
      </c>
      <c r="H142" s="15" t="s">
        <v>143</v>
      </c>
      <c r="I142" s="17"/>
      <c r="K142" s="13"/>
      <c r="L142" s="13"/>
      <c r="M142" s="13"/>
      <c r="N142" s="13"/>
      <c r="O142" s="13"/>
    </row>
    <row r="143" spans="1:15" ht="17.399999999999999" x14ac:dyDescent="0.25">
      <c r="A143" s="13" t="s">
        <v>160</v>
      </c>
      <c r="B143" s="13" t="s">
        <v>18</v>
      </c>
      <c r="C143" s="13">
        <v>1340</v>
      </c>
      <c r="D143" s="13">
        <v>993</v>
      </c>
      <c r="E143" s="13">
        <v>1</v>
      </c>
      <c r="F143" s="15">
        <f t="shared" si="6"/>
        <v>1.3306199999999999</v>
      </c>
      <c r="G143" s="15">
        <f t="shared" si="7"/>
        <v>40.983096000000003</v>
      </c>
      <c r="H143" s="15" t="s">
        <v>143</v>
      </c>
      <c r="I143" s="17"/>
      <c r="K143" s="13"/>
      <c r="L143" s="13"/>
      <c r="M143" s="13"/>
      <c r="N143" s="13"/>
      <c r="O143" s="13"/>
    </row>
    <row r="144" spans="1:15" ht="17.399999999999999" x14ac:dyDescent="0.25">
      <c r="A144" s="13" t="s">
        <v>149</v>
      </c>
      <c r="B144" s="13"/>
      <c r="C144" s="13">
        <v>1057</v>
      </c>
      <c r="D144" s="13">
        <v>506</v>
      </c>
      <c r="E144" s="13">
        <v>1</v>
      </c>
      <c r="F144" s="15">
        <f t="shared" si="6"/>
        <v>0.53484200000000004</v>
      </c>
      <c r="G144" s="15">
        <f t="shared" si="7"/>
        <v>16.473133600000001</v>
      </c>
      <c r="H144" s="15" t="s">
        <v>143</v>
      </c>
      <c r="I144" s="17"/>
      <c r="K144" s="13"/>
      <c r="L144" s="13"/>
      <c r="M144" s="13"/>
      <c r="N144" s="13"/>
      <c r="O144" s="13"/>
    </row>
    <row r="145" spans="1:21" ht="17.399999999999999" x14ac:dyDescent="0.25">
      <c r="A145" s="13" t="s">
        <v>125</v>
      </c>
      <c r="B145" s="13"/>
      <c r="C145" s="13">
        <v>504</v>
      </c>
      <c r="D145" s="13">
        <v>506</v>
      </c>
      <c r="E145" s="13">
        <v>1</v>
      </c>
      <c r="F145" s="15">
        <f t="shared" si="6"/>
        <v>0.25502399999999997</v>
      </c>
      <c r="G145" s="15">
        <f t="shared" si="7"/>
        <v>7.8547392</v>
      </c>
      <c r="H145" s="15" t="s">
        <v>143</v>
      </c>
      <c r="I145" s="17"/>
      <c r="K145" s="13"/>
      <c r="L145" s="13"/>
      <c r="M145" s="13"/>
      <c r="N145" s="13"/>
      <c r="O145" s="13"/>
    </row>
    <row r="146" spans="1:21" ht="17.399999999999999" x14ac:dyDescent="0.25">
      <c r="A146" s="13" t="s">
        <v>147</v>
      </c>
      <c r="B146" s="13"/>
      <c r="C146" s="13">
        <v>1050</v>
      </c>
      <c r="D146" s="13">
        <v>724</v>
      </c>
      <c r="E146" s="13">
        <v>1</v>
      </c>
      <c r="F146" s="15">
        <f t="shared" si="6"/>
        <v>0.76019999999999999</v>
      </c>
      <c r="G146" s="15">
        <f t="shared" si="7"/>
        <v>23.414159999999999</v>
      </c>
      <c r="H146" s="15" t="s">
        <v>143</v>
      </c>
      <c r="I146" s="17"/>
      <c r="K146" s="18"/>
      <c r="L146" s="18"/>
      <c r="M146" s="18"/>
      <c r="N146" s="18"/>
      <c r="O146" s="18"/>
    </row>
    <row r="147" spans="1:21" ht="17.399999999999999" x14ac:dyDescent="0.25">
      <c r="A147" s="13" t="s">
        <v>161</v>
      </c>
      <c r="B147" s="13"/>
      <c r="C147" s="13">
        <v>3500</v>
      </c>
      <c r="D147" s="13">
        <v>1000</v>
      </c>
      <c r="E147" s="13">
        <v>17</v>
      </c>
      <c r="F147" s="15">
        <f t="shared" si="6"/>
        <v>59.5</v>
      </c>
      <c r="G147" s="15">
        <f t="shared" si="7"/>
        <v>1832.6</v>
      </c>
      <c r="I147" s="17"/>
      <c r="K147" s="13"/>
      <c r="L147" s="13"/>
      <c r="M147" s="13"/>
      <c r="N147" s="13"/>
      <c r="O147" s="13"/>
      <c r="S147" s="21"/>
      <c r="T147" s="21"/>
      <c r="U147" s="21"/>
    </row>
    <row r="148" spans="1:21" x14ac:dyDescent="0.25">
      <c r="A148" s="13" t="s">
        <v>162</v>
      </c>
      <c r="B148" s="13"/>
      <c r="C148" s="13"/>
      <c r="D148" s="13"/>
      <c r="E148" s="13">
        <f>SUM(E5:E147)</f>
        <v>397</v>
      </c>
      <c r="F148" s="15">
        <f>SUM(F5:F147)</f>
        <v>439.853725</v>
      </c>
      <c r="G148" s="22">
        <f>SUM(G5:G147)</f>
        <v>13547.49473</v>
      </c>
      <c r="H148" s="13"/>
      <c r="I148" s="16"/>
    </row>
    <row r="151" spans="1:21" ht="15.6" x14ac:dyDescent="0.25">
      <c r="A151" s="33"/>
      <c r="B151" s="33"/>
      <c r="C151" s="33"/>
      <c r="D151" s="33"/>
      <c r="E151" s="33"/>
      <c r="F151" s="33"/>
      <c r="G151" s="33"/>
    </row>
    <row r="152" spans="1:21" x14ac:dyDescent="0.25">
      <c r="A152" s="34"/>
      <c r="B152" s="34"/>
      <c r="C152" s="34"/>
      <c r="D152" s="34"/>
      <c r="E152" s="34"/>
      <c r="F152" s="34"/>
      <c r="G152" s="34"/>
    </row>
    <row r="153" spans="1:21" x14ac:dyDescent="0.25">
      <c r="A153" s="34"/>
      <c r="B153" s="34"/>
      <c r="C153" s="14"/>
      <c r="D153" s="14"/>
      <c r="E153" s="14"/>
      <c r="F153" s="14"/>
      <c r="G153" s="14"/>
    </row>
    <row r="154" spans="1:21" x14ac:dyDescent="0.25">
      <c r="A154" s="34"/>
      <c r="B154" s="34"/>
      <c r="C154" s="14"/>
      <c r="D154" s="14"/>
      <c r="E154" s="14"/>
      <c r="F154" s="14"/>
      <c r="G154" s="14"/>
    </row>
    <row r="155" spans="1:21" ht="17.399999999999999" x14ac:dyDescent="0.25">
      <c r="A155" s="13"/>
      <c r="B155" s="13"/>
      <c r="C155" s="13"/>
      <c r="D155" s="13"/>
      <c r="E155" s="13"/>
      <c r="F155" s="15"/>
      <c r="G155" s="15"/>
      <c r="H155" s="23"/>
      <c r="I155" s="17"/>
      <c r="S155" s="12"/>
      <c r="T155" s="12"/>
      <c r="U155" s="12"/>
    </row>
    <row r="156" spans="1:21" ht="17.399999999999999" x14ac:dyDescent="0.25">
      <c r="A156" s="13"/>
      <c r="B156" s="13"/>
      <c r="C156" s="13"/>
      <c r="D156" s="13"/>
      <c r="E156" s="13"/>
      <c r="F156" s="15"/>
      <c r="G156" s="15"/>
      <c r="I156" s="17"/>
    </row>
    <row r="157" spans="1:21" ht="17.399999999999999" x14ac:dyDescent="0.25">
      <c r="A157" s="13"/>
      <c r="B157" s="13"/>
      <c r="C157" s="13"/>
      <c r="D157" s="13"/>
      <c r="E157" s="13"/>
      <c r="F157" s="22"/>
      <c r="G157" s="15"/>
      <c r="I157" s="17"/>
    </row>
    <row r="158" spans="1:21" ht="17.399999999999999" x14ac:dyDescent="0.25">
      <c r="A158" s="13"/>
      <c r="B158" s="13"/>
      <c r="C158" s="13"/>
      <c r="D158" s="13"/>
      <c r="E158" s="13"/>
      <c r="F158" s="13"/>
      <c r="G158" s="13"/>
      <c r="I158" s="17"/>
    </row>
    <row r="159" spans="1:21" x14ac:dyDescent="0.25">
      <c r="A159" s="13"/>
      <c r="B159" s="13"/>
      <c r="C159" s="13"/>
      <c r="D159" s="13"/>
      <c r="E159" s="13"/>
      <c r="F159" s="13"/>
      <c r="G159" s="22"/>
    </row>
    <row r="165" spans="1:8" x14ac:dyDescent="0.25">
      <c r="A165" s="35"/>
      <c r="B165" s="35"/>
      <c r="C165" s="35"/>
      <c r="D165" s="35"/>
      <c r="E165" s="35"/>
      <c r="F165" s="35"/>
      <c r="G165" s="35"/>
      <c r="H165" s="35"/>
    </row>
    <row r="166" spans="1:8" x14ac:dyDescent="0.25">
      <c r="A166" s="11"/>
      <c r="B166" s="12"/>
      <c r="C166" s="12"/>
      <c r="D166" s="12"/>
      <c r="E166" s="12"/>
      <c r="F166" s="12"/>
      <c r="G166" s="24"/>
      <c r="H166" s="24"/>
    </row>
    <row r="167" spans="1:8" x14ac:dyDescent="0.25">
      <c r="A167" s="11"/>
      <c r="B167" s="12"/>
      <c r="C167" s="12"/>
      <c r="D167" s="12"/>
      <c r="E167" s="12"/>
      <c r="F167" s="24"/>
      <c r="G167" s="24"/>
      <c r="H167" s="25"/>
    </row>
    <row r="168" spans="1:8" x14ac:dyDescent="0.25">
      <c r="A168" s="11"/>
      <c r="B168" s="12"/>
      <c r="C168" s="12"/>
      <c r="D168" s="12"/>
      <c r="E168" s="12"/>
      <c r="F168" s="24"/>
      <c r="G168" s="24"/>
      <c r="H168" s="25"/>
    </row>
    <row r="169" spans="1:8" x14ac:dyDescent="0.25">
      <c r="A169" s="11"/>
      <c r="B169" s="12"/>
      <c r="C169" s="12"/>
      <c r="D169" s="12"/>
      <c r="E169" s="12"/>
      <c r="F169" s="24"/>
      <c r="G169" s="24"/>
      <c r="H169" s="25"/>
    </row>
    <row r="170" spans="1:8" x14ac:dyDescent="0.25">
      <c r="A170" s="11"/>
      <c r="B170" s="12"/>
      <c r="C170" s="12"/>
      <c r="D170" s="12"/>
      <c r="E170" s="12"/>
      <c r="F170" s="24"/>
      <c r="G170" s="24"/>
      <c r="H170" s="25"/>
    </row>
    <row r="171" spans="1:8" x14ac:dyDescent="0.25">
      <c r="A171" s="11"/>
      <c r="B171" s="12"/>
      <c r="C171" s="12"/>
      <c r="D171" s="12"/>
      <c r="E171" s="12"/>
      <c r="F171" s="24"/>
      <c r="G171" s="24"/>
      <c r="H171" s="24"/>
    </row>
  </sheetData>
  <sortState xmlns:xlrd2="http://schemas.microsoft.com/office/spreadsheetml/2017/richdata2" ref="K5:P37">
    <sortCondition ref="M5:M37"/>
  </sortState>
  <mergeCells count="10">
    <mergeCell ref="A1:G1"/>
    <mergeCell ref="A2:G2"/>
    <mergeCell ref="A151:G151"/>
    <mergeCell ref="A152:G152"/>
    <mergeCell ref="A165:H165"/>
    <mergeCell ref="A3:A4"/>
    <mergeCell ref="A153:A154"/>
    <mergeCell ref="B3:B4"/>
    <mergeCell ref="B153:B154"/>
    <mergeCell ref="H1:H4"/>
  </mergeCells>
  <phoneticPr fontId="9" type="noConversion"/>
  <printOptions horizontalCentered="1"/>
  <pageMargins left="0.70069444444444495" right="0.70069444444444495" top="0.75138888888888899" bottom="0.75138888888888899" header="0.29861111111111099" footer="0.29861111111111099"/>
  <pageSetup paperSize="9" orientation="portrait"/>
  <headerFooter>
    <oddHeader>&amp;C生产清单</oddHead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"/>
  <sheetViews>
    <sheetView workbookViewId="0">
      <selection activeCell="D16" sqref="D16"/>
    </sheetView>
  </sheetViews>
  <sheetFormatPr defaultColWidth="9" defaultRowHeight="14.4" x14ac:dyDescent="0.25"/>
  <cols>
    <col min="1" max="1" width="5.109375" customWidth="1"/>
    <col min="2" max="2" width="7" customWidth="1"/>
    <col min="3" max="3" width="13.109375" customWidth="1"/>
    <col min="4" max="4" width="13.77734375" customWidth="1"/>
    <col min="5" max="6" width="5.33203125" customWidth="1"/>
    <col min="7" max="8" width="8.33203125" customWidth="1"/>
    <col min="9" max="9" width="5.109375" customWidth="1"/>
    <col min="11" max="14" width="4.33203125" customWidth="1"/>
    <col min="16" max="16" width="12.109375" customWidth="1"/>
    <col min="19" max="19" width="13.77734375" customWidth="1"/>
    <col min="21" max="21" width="6.33203125" customWidth="1"/>
    <col min="22" max="22" width="2.33203125" customWidth="1"/>
  </cols>
  <sheetData>
    <row r="1" spans="1:22" x14ac:dyDescent="0.25">
      <c r="A1" s="1" t="s">
        <v>165</v>
      </c>
      <c r="B1" s="1" t="s">
        <v>166</v>
      </c>
      <c r="C1" s="1">
        <f>C2-100</f>
        <v>3100</v>
      </c>
      <c r="D1" s="1" t="s">
        <v>167</v>
      </c>
      <c r="E1" s="1">
        <f>E2-120</f>
        <v>2080</v>
      </c>
      <c r="F1" s="1" t="s">
        <v>168</v>
      </c>
      <c r="G1" s="1">
        <f>G2-300</f>
        <v>1100</v>
      </c>
      <c r="H1" s="37" t="s">
        <v>164</v>
      </c>
      <c r="I1" s="37" t="s">
        <v>169</v>
      </c>
    </row>
    <row r="2" spans="1:22" x14ac:dyDescent="0.25">
      <c r="A2" s="1" t="s">
        <v>170</v>
      </c>
      <c r="B2" s="2" t="s">
        <v>171</v>
      </c>
      <c r="C2" s="3">
        <f>L2</f>
        <v>3200</v>
      </c>
      <c r="D2" s="2" t="s">
        <v>172</v>
      </c>
      <c r="E2" s="3">
        <f>M2</f>
        <v>2200</v>
      </c>
      <c r="F2" s="2" t="s">
        <v>173</v>
      </c>
      <c r="G2" s="3">
        <f>N2</f>
        <v>1400</v>
      </c>
      <c r="H2" s="37"/>
      <c r="I2" s="37"/>
      <c r="K2" s="11" t="s">
        <v>16</v>
      </c>
      <c r="L2" s="12">
        <v>3200</v>
      </c>
      <c r="M2" s="12">
        <v>2200</v>
      </c>
      <c r="N2" s="12">
        <v>1400</v>
      </c>
      <c r="P2" s="11"/>
      <c r="Q2" s="12"/>
      <c r="R2" s="12"/>
      <c r="S2" s="12"/>
      <c r="U2">
        <f>R2-E2</f>
        <v>-2200</v>
      </c>
      <c r="V2">
        <f>N2-G2</f>
        <v>0</v>
      </c>
    </row>
    <row r="3" spans="1:22" x14ac:dyDescent="0.25">
      <c r="A3" s="1" t="s">
        <v>174</v>
      </c>
      <c r="B3" s="1" t="s">
        <v>175</v>
      </c>
      <c r="C3" s="37" t="s">
        <v>176</v>
      </c>
      <c r="D3" s="37"/>
      <c r="E3" s="1" t="s">
        <v>7</v>
      </c>
      <c r="F3" s="1" t="s">
        <v>177</v>
      </c>
      <c r="G3" s="1" t="s">
        <v>178</v>
      </c>
      <c r="H3" s="1" t="s">
        <v>179</v>
      </c>
      <c r="I3" s="1" t="s">
        <v>180</v>
      </c>
      <c r="K3" s="11"/>
      <c r="L3" s="12"/>
      <c r="M3" s="12"/>
      <c r="N3" s="12"/>
    </row>
    <row r="4" spans="1:22" x14ac:dyDescent="0.25">
      <c r="A4" s="4">
        <v>1</v>
      </c>
      <c r="B4" s="2" t="s">
        <v>181</v>
      </c>
      <c r="C4" s="2" t="s">
        <v>182</v>
      </c>
      <c r="D4" s="2">
        <f>C2</f>
        <v>3200</v>
      </c>
      <c r="E4" s="2">
        <v>2</v>
      </c>
      <c r="F4" s="1" t="s">
        <v>183</v>
      </c>
      <c r="G4" s="5">
        <f>D4*12.059*0.001</f>
        <v>38.588799999999999</v>
      </c>
      <c r="H4" s="6">
        <f t="shared" ref="H4:H15" si="0">G4*E4</f>
        <v>77.177599999999998</v>
      </c>
      <c r="I4" s="1"/>
      <c r="K4" s="11"/>
      <c r="L4" s="12"/>
      <c r="M4" s="12"/>
      <c r="N4" s="12"/>
    </row>
    <row r="5" spans="1:22" x14ac:dyDescent="0.25">
      <c r="A5" s="4">
        <v>2</v>
      </c>
      <c r="B5" s="2" t="s">
        <v>181</v>
      </c>
      <c r="C5" s="2" t="s">
        <v>182</v>
      </c>
      <c r="D5" s="7">
        <f>E2-15</f>
        <v>2185</v>
      </c>
      <c r="E5" s="2">
        <v>5</v>
      </c>
      <c r="F5" s="1" t="s">
        <v>183</v>
      </c>
      <c r="G5" s="5">
        <f>D5*12.059*0.001</f>
        <v>26.348915000000002</v>
      </c>
      <c r="H5" s="6">
        <f t="shared" si="0"/>
        <v>131.744575</v>
      </c>
      <c r="I5" s="1"/>
      <c r="K5" s="11"/>
      <c r="L5" s="12"/>
      <c r="M5" s="12"/>
      <c r="N5" s="12"/>
    </row>
    <row r="6" spans="1:22" x14ac:dyDescent="0.25">
      <c r="A6" s="4">
        <v>3</v>
      </c>
      <c r="B6" s="2" t="s">
        <v>181</v>
      </c>
      <c r="C6" s="2" t="s">
        <v>184</v>
      </c>
      <c r="D6" s="2">
        <f>G2-120</f>
        <v>1280</v>
      </c>
      <c r="E6" s="2">
        <v>4</v>
      </c>
      <c r="F6" s="1" t="s">
        <v>183</v>
      </c>
      <c r="G6" s="6">
        <f t="shared" ref="G6:G10" si="1">D6*10*0.001</f>
        <v>12.8</v>
      </c>
      <c r="H6" s="6">
        <f t="shared" si="0"/>
        <v>51.2</v>
      </c>
      <c r="I6" s="1"/>
      <c r="K6" s="11"/>
      <c r="L6" s="12"/>
      <c r="M6" s="12"/>
      <c r="N6" s="12"/>
    </row>
    <row r="7" spans="1:22" x14ac:dyDescent="0.25">
      <c r="A7" s="4">
        <v>4</v>
      </c>
      <c r="B7" s="2" t="s">
        <v>181</v>
      </c>
      <c r="C7" s="2" t="s">
        <v>184</v>
      </c>
      <c r="D7" s="2">
        <f>G2-120-80</f>
        <v>1200</v>
      </c>
      <c r="E7" s="2">
        <v>6</v>
      </c>
      <c r="F7" s="1" t="s">
        <v>183</v>
      </c>
      <c r="G7" s="6">
        <f t="shared" si="1"/>
        <v>12</v>
      </c>
      <c r="H7" s="6">
        <f t="shared" si="0"/>
        <v>72</v>
      </c>
      <c r="I7" s="1"/>
    </row>
    <row r="8" spans="1:22" x14ac:dyDescent="0.25">
      <c r="A8" s="4">
        <v>5</v>
      </c>
      <c r="B8" s="2" t="s">
        <v>181</v>
      </c>
      <c r="C8" s="2" t="s">
        <v>185</v>
      </c>
      <c r="D8" s="2">
        <f>C2-300</f>
        <v>2900</v>
      </c>
      <c r="E8" s="2">
        <v>2</v>
      </c>
      <c r="F8" s="1" t="s">
        <v>183</v>
      </c>
      <c r="G8" s="6">
        <f>D8*8.045*0.001</f>
        <v>23.330500000000001</v>
      </c>
      <c r="H8" s="6">
        <f t="shared" si="0"/>
        <v>46.661000000000001</v>
      </c>
      <c r="I8" s="1"/>
    </row>
    <row r="9" spans="1:22" x14ac:dyDescent="0.25">
      <c r="A9" s="4">
        <v>6</v>
      </c>
      <c r="B9" s="2" t="s">
        <v>181</v>
      </c>
      <c r="C9" s="2" t="s">
        <v>186</v>
      </c>
      <c r="D9" s="2" t="s">
        <v>187</v>
      </c>
      <c r="E9" s="2">
        <v>4</v>
      </c>
      <c r="F9" s="1" t="s">
        <v>183</v>
      </c>
      <c r="G9" s="6">
        <v>5.29</v>
      </c>
      <c r="H9" s="6">
        <f t="shared" si="0"/>
        <v>21.16</v>
      </c>
      <c r="I9" s="1"/>
    </row>
    <row r="10" spans="1:22" x14ac:dyDescent="0.25">
      <c r="A10" s="4">
        <v>7</v>
      </c>
      <c r="B10" s="2" t="s">
        <v>181</v>
      </c>
      <c r="C10" s="2" t="s">
        <v>184</v>
      </c>
      <c r="D10" s="2">
        <f>E2-60</f>
        <v>2140</v>
      </c>
      <c r="E10" s="2">
        <v>2</v>
      </c>
      <c r="F10" s="1" t="s">
        <v>183</v>
      </c>
      <c r="G10" s="6">
        <f t="shared" si="1"/>
        <v>21.4</v>
      </c>
      <c r="H10" s="6">
        <f t="shared" si="0"/>
        <v>42.8</v>
      </c>
      <c r="I10" s="1"/>
    </row>
    <row r="11" spans="1:22" x14ac:dyDescent="0.25">
      <c r="A11" s="4">
        <v>8</v>
      </c>
      <c r="B11" s="2" t="s">
        <v>181</v>
      </c>
      <c r="C11" s="2" t="s">
        <v>188</v>
      </c>
      <c r="D11" s="2">
        <f>G2-120-100</f>
        <v>1180</v>
      </c>
      <c r="E11" s="2">
        <v>6</v>
      </c>
      <c r="F11" s="1" t="s">
        <v>183</v>
      </c>
      <c r="G11" s="6">
        <f>D11*3.059*0.001</f>
        <v>3.6096200000000001</v>
      </c>
      <c r="H11" s="6">
        <f t="shared" si="0"/>
        <v>21.657720000000001</v>
      </c>
      <c r="I11" s="1"/>
    </row>
    <row r="12" spans="1:22" x14ac:dyDescent="0.25">
      <c r="A12" s="4">
        <v>9</v>
      </c>
      <c r="B12" s="2" t="s">
        <v>181</v>
      </c>
      <c r="C12" s="2" t="s">
        <v>184</v>
      </c>
      <c r="D12" s="7">
        <f>C2-130</f>
        <v>3070</v>
      </c>
      <c r="E12" s="2">
        <v>2</v>
      </c>
      <c r="F12" s="1" t="s">
        <v>183</v>
      </c>
      <c r="G12" s="6">
        <f>D12*10*0.001</f>
        <v>30.7</v>
      </c>
      <c r="H12" s="6">
        <f t="shared" si="0"/>
        <v>61.4</v>
      </c>
      <c r="I12" s="1"/>
    </row>
    <row r="13" spans="1:22" x14ac:dyDescent="0.25">
      <c r="A13" s="4">
        <v>10</v>
      </c>
      <c r="B13" s="2" t="s">
        <v>181</v>
      </c>
      <c r="C13" s="2" t="s">
        <v>189</v>
      </c>
      <c r="D13" s="2" t="s">
        <v>190</v>
      </c>
      <c r="E13" s="2">
        <v>1</v>
      </c>
      <c r="F13" s="1" t="s">
        <v>183</v>
      </c>
      <c r="G13" s="6">
        <f>C2*(E2-140)*24.5*0.000001</f>
        <v>161.50399999999999</v>
      </c>
      <c r="H13" s="6">
        <f t="shared" si="0"/>
        <v>161.50399999999999</v>
      </c>
      <c r="I13" s="1"/>
    </row>
    <row r="14" spans="1:22" x14ac:dyDescent="0.25">
      <c r="A14" s="4">
        <v>11</v>
      </c>
      <c r="B14" s="2" t="s">
        <v>181</v>
      </c>
      <c r="C14" s="2" t="s">
        <v>191</v>
      </c>
      <c r="D14" s="2">
        <f>E2</f>
        <v>2200</v>
      </c>
      <c r="E14" s="2">
        <v>2</v>
      </c>
      <c r="F14" s="1" t="s">
        <v>183</v>
      </c>
      <c r="G14" s="5">
        <f>3.3293*D14/1000</f>
        <v>7.3244600000000002</v>
      </c>
      <c r="H14" s="6">
        <f t="shared" si="0"/>
        <v>14.64892</v>
      </c>
      <c r="I14" s="1"/>
    </row>
    <row r="15" spans="1:22" x14ac:dyDescent="0.25">
      <c r="A15" s="4">
        <v>12</v>
      </c>
      <c r="B15" s="2" t="s">
        <v>181</v>
      </c>
      <c r="C15" s="2" t="s">
        <v>192</v>
      </c>
      <c r="D15" s="2" t="s">
        <v>193</v>
      </c>
      <c r="E15" s="2">
        <v>2</v>
      </c>
      <c r="F15" s="1" t="s">
        <v>183</v>
      </c>
      <c r="G15" s="6">
        <v>7.1</v>
      </c>
      <c r="H15" s="6">
        <f t="shared" si="0"/>
        <v>14.2</v>
      </c>
      <c r="I15" s="1"/>
    </row>
    <row r="16" spans="1:22" ht="15.6" x14ac:dyDescent="0.25">
      <c r="A16" s="8"/>
      <c r="B16" s="8"/>
      <c r="C16" s="9" t="s">
        <v>163</v>
      </c>
      <c r="D16" s="9"/>
      <c r="E16" s="9"/>
      <c r="F16" s="9"/>
      <c r="G16" s="9"/>
      <c r="H16" s="10">
        <f>SUM(H4:H15)</f>
        <v>716.15381500000001</v>
      </c>
      <c r="I16" s="8"/>
    </row>
  </sheetData>
  <mergeCells count="3">
    <mergeCell ref="C3:D3"/>
    <mergeCell ref="H1:H2"/>
    <mergeCell ref="I1:I2"/>
  </mergeCells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清单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Mr. Wang</cp:lastModifiedBy>
  <dcterms:created xsi:type="dcterms:W3CDTF">2022-07-12T02:51:00Z</dcterms:created>
  <dcterms:modified xsi:type="dcterms:W3CDTF">2025-08-14T03:23:50Z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01EF3B55BE24461CB73E4852A3076EE9</vt:lpwstr>
  </property>
  <property fmtid="{D5CDD505-2E9C-101B-9397-08002B2CF9AE}" pid="3" name="KSOProductBuildVer">
    <vt:lpwstr>2052-12.1.0.21915</vt:lpwstr>
  </property>
</Properties>
</file>