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고가">Sheet1!$F$5:$F$12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J13" i="1"/>
  <c r="E14" i="1"/>
  <c r="E13" i="1"/>
  <c r="J5" i="1"/>
  <c r="J6" i="1"/>
  <c r="J7" i="1"/>
  <c r="J8" i="1"/>
  <c r="J9" i="1"/>
  <c r="J10" i="1"/>
  <c r="J11" i="1"/>
  <c r="J12" i="1"/>
  <c r="I5" i="1"/>
  <c r="I6" i="1"/>
  <c r="I7" i="1"/>
  <c r="I8" i="1"/>
  <c r="I9" i="1"/>
  <c r="I10" i="1"/>
  <c r="I11" i="1"/>
  <c r="I12" i="1"/>
</calcChain>
</file>

<file path=xl/sharedStrings.xml><?xml version="1.0" encoding="utf-8"?>
<sst xmlns="http://schemas.openxmlformats.org/spreadsheetml/2006/main" count="51" uniqueCount="48">
  <si>
    <t>관리코드</t>
    <phoneticPr fontId="2" type="noConversion"/>
  </si>
  <si>
    <t>모델명</t>
    <phoneticPr fontId="2" type="noConversion"/>
  </si>
  <si>
    <t>연료</t>
    <phoneticPr fontId="2" type="noConversion"/>
  </si>
  <si>
    <t>연비
(km/L)</t>
    <phoneticPr fontId="2" type="noConversion"/>
  </si>
  <si>
    <t>HD1-002</t>
  </si>
  <si>
    <t>HD1-002</t>
    <phoneticPr fontId="2" type="noConversion"/>
  </si>
  <si>
    <t>KA2-103</t>
    <phoneticPr fontId="2" type="noConversion"/>
  </si>
  <si>
    <t>CB2-002</t>
    <phoneticPr fontId="2" type="noConversion"/>
  </si>
  <si>
    <t>SY1-054</t>
    <phoneticPr fontId="2" type="noConversion"/>
  </si>
  <si>
    <t>RN4-101</t>
    <phoneticPr fontId="2" type="noConversion"/>
  </si>
  <si>
    <t>KA3-003</t>
    <phoneticPr fontId="2" type="noConversion"/>
  </si>
  <si>
    <t>HD2-006</t>
    <phoneticPr fontId="2" type="noConversion"/>
  </si>
  <si>
    <t>HD4-001</t>
    <phoneticPr fontId="2" type="noConversion"/>
  </si>
  <si>
    <t>그랜저</t>
    <phoneticPr fontId="2" type="noConversion"/>
  </si>
  <si>
    <t>그랜드 스타렉스</t>
    <phoneticPr fontId="2" type="noConversion"/>
  </si>
  <si>
    <t>더 뉴 카니발</t>
    <phoneticPr fontId="2" type="noConversion"/>
  </si>
  <si>
    <t>QM3</t>
    <phoneticPr fontId="2" type="noConversion"/>
  </si>
  <si>
    <t xml:space="preserve">티볼리 아머 </t>
    <phoneticPr fontId="2" type="noConversion"/>
  </si>
  <si>
    <t>이쿼녹스</t>
    <phoneticPr fontId="2" type="noConversion"/>
  </si>
  <si>
    <t>니로</t>
    <phoneticPr fontId="2" type="noConversion"/>
  </si>
  <si>
    <t>쏘나타 뉴</t>
    <phoneticPr fontId="2" type="noConversion"/>
  </si>
  <si>
    <t>가솔린</t>
    <phoneticPr fontId="2" type="noConversion"/>
  </si>
  <si>
    <t>하이브리드</t>
    <phoneticPr fontId="2" type="noConversion"/>
  </si>
  <si>
    <t>디젤</t>
    <phoneticPr fontId="2" type="noConversion"/>
  </si>
  <si>
    <t>가솔린</t>
    <phoneticPr fontId="2" type="noConversion"/>
  </si>
  <si>
    <t>가솔린</t>
    <phoneticPr fontId="2" type="noConversion"/>
  </si>
  <si>
    <t>디젤</t>
    <phoneticPr fontId="2" type="noConversion"/>
  </si>
  <si>
    <t>하이브리드</t>
    <phoneticPr fontId="2" type="noConversion"/>
  </si>
  <si>
    <t>현대</t>
    <phoneticPr fontId="2" type="noConversion"/>
  </si>
  <si>
    <t>현대</t>
    <phoneticPr fontId="2" type="noConversion"/>
  </si>
  <si>
    <t>기아</t>
    <phoneticPr fontId="2" type="noConversion"/>
  </si>
  <si>
    <t>르노삼성</t>
    <phoneticPr fontId="2" type="noConversion"/>
  </si>
  <si>
    <t>쌍용</t>
    <phoneticPr fontId="2" type="noConversion"/>
  </si>
  <si>
    <t>쉐보레</t>
    <phoneticPr fontId="2" type="noConversion"/>
  </si>
  <si>
    <t>현대</t>
    <phoneticPr fontId="2" type="noConversion"/>
  </si>
  <si>
    <t>제조사</t>
    <phoneticPr fontId="2" type="noConversion"/>
  </si>
  <si>
    <t>연비
(km/L)</t>
    <phoneticPr fontId="2" type="noConversion"/>
  </si>
  <si>
    <t>중고가
(만원)</t>
    <phoneticPr fontId="2" type="noConversion"/>
  </si>
  <si>
    <t>주행기록</t>
    <phoneticPr fontId="2" type="noConversion"/>
  </si>
  <si>
    <t>연비순위</t>
    <phoneticPr fontId="2" type="noConversion"/>
  </si>
  <si>
    <t>직영점</t>
    <phoneticPr fontId="2" type="noConversion"/>
  </si>
  <si>
    <t>하이브리드 차량 연비(km/L) 평균</t>
    <phoneticPr fontId="2" type="noConversion"/>
  </si>
  <si>
    <t>두 번째로 높은 중고가(만원)</t>
    <phoneticPr fontId="2" type="noConversion"/>
  </si>
  <si>
    <t>가솔린 차량의 주행기록 합계</t>
    <phoneticPr fontId="2" type="noConversion"/>
  </si>
  <si>
    <t>확
인</t>
    <phoneticPr fontId="2" type="noConversion"/>
  </si>
  <si>
    <t>담당</t>
    <phoneticPr fontId="2" type="noConversion"/>
  </si>
  <si>
    <t>팀장</t>
    <phoneticPr fontId="2" type="noConversion"/>
  </si>
  <si>
    <t>이사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</si>
</sst>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#,##0.0_-"/>
    <numFmt numFmtId="177" formatCode="#,##0&quot;km&quot;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41" fontId="1" fillId="0" borderId="1" xfId="0" applyNumberFormat="1" applyFont="1" applyBorder="1" applyAlignment="1">
      <alignment horizontal="right" vertical="center"/>
    </xf>
    <xf numFmtId="41" fontId="1" fillId="0" borderId="12" xfId="0" applyNumberFormat="1" applyFont="1" applyBorder="1" applyAlignment="1">
      <alignment horizontal="right" vertical="center"/>
    </xf>
    <xf numFmtId="176" fontId="1" fillId="0" borderId="1" xfId="0" applyNumberFormat="1" applyFont="1" applyBorder="1" applyAlignment="1">
      <alignment horizontal="right" vertical="center"/>
    </xf>
    <xf numFmtId="176" fontId="1" fillId="0" borderId="12" xfId="0" applyNumberFormat="1" applyFont="1" applyBorder="1" applyAlignment="1">
      <alignment horizontal="right" vertical="center"/>
    </xf>
    <xf numFmtId="177" fontId="1" fillId="0" borderId="1" xfId="0" applyNumberFormat="1" applyFont="1" applyBorder="1" applyAlignment="1">
      <alignment horizontal="right" vertical="center"/>
    </xf>
    <xf numFmtId="177" fontId="1" fillId="0" borderId="12" xfId="0" applyNumberFormat="1" applyFont="1" applyBorder="1" applyAlignment="1">
      <alignment horizontal="righ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1" fillId="0" borderId="6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</cellXfs>
  <cellStyles count="1">
    <cellStyle name="표준" xfId="0" builtinId="0"/>
  </cellStyles>
  <dxfs count="1">
    <dxf>
      <font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21981</xdr:colOff>
      <xdr:row>0</xdr:row>
      <xdr:rowOff>109904</xdr:rowOff>
    </xdr:from>
    <xdr:to>
      <xdr:col>7</xdr:col>
      <xdr:colOff>58616</xdr:colOff>
      <xdr:row>2</xdr:row>
      <xdr:rowOff>183173</xdr:rowOff>
    </xdr:to>
    <xdr:sp macro="" textlink="">
      <xdr:nvSpPr>
        <xdr:cNvPr id="3" name="양쪽 모서리가 잘린 사각형 2"/>
        <xdr:cNvSpPr/>
      </xdr:nvSpPr>
      <xdr:spPr>
        <a:xfrm>
          <a:off x="146539" y="109904"/>
          <a:ext cx="5018942" cy="644769"/>
        </a:xfrm>
        <a:prstGeom prst="snip2SameRect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ko-KR" altLang="en-US" sz="2400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신규 등록 중고차 상세 정보</a:t>
          </a:r>
        </a:p>
      </xdr:txBody>
    </xdr:sp>
    <xdr:clientData/>
  </xdr:twoCellAnchor>
  <xdr:twoCellAnchor editAs="oneCell">
    <xdr:from>
      <xdr:col>7</xdr:col>
      <xdr:colOff>154220</xdr:colOff>
      <xdr:row>0</xdr:row>
      <xdr:rowOff>109904</xdr:rowOff>
    </xdr:from>
    <xdr:to>
      <xdr:col>10</xdr:col>
      <xdr:colOff>442</xdr:colOff>
      <xdr:row>2</xdr:row>
      <xdr:rowOff>232172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0095" y="109904"/>
          <a:ext cx="2060784" cy="6937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7"/>
  <sheetViews>
    <sheetView tabSelected="1" zoomScale="160" zoomScaleNormal="160" workbookViewId="0">
      <selection activeCell="M10" sqref="M10"/>
    </sheetView>
  </sheetViews>
  <sheetFormatPr defaultRowHeight="13.5" x14ac:dyDescent="0.3"/>
  <cols>
    <col min="1" max="1" width="1.625" style="1" customWidth="1"/>
    <col min="2" max="2" width="10.375" style="1" customWidth="1"/>
    <col min="3" max="3" width="15.875" style="1" bestFit="1" customWidth="1"/>
    <col min="4" max="4" width="12" style="1" customWidth="1"/>
    <col min="5" max="5" width="9.25" style="1" customWidth="1"/>
    <col min="6" max="6" width="8" style="1" customWidth="1"/>
    <col min="7" max="7" width="9" style="1"/>
    <col min="8" max="8" width="11.125" style="1" customWidth="1"/>
    <col min="9" max="11" width="9" style="1"/>
    <col min="12" max="12" width="5" style="1" customWidth="1"/>
    <col min="13" max="16384" width="9" style="1"/>
  </cols>
  <sheetData>
    <row r="1" spans="2:15" ht="22.5" customHeight="1" x14ac:dyDescent="0.3"/>
    <row r="2" spans="2:15" ht="22.5" customHeight="1" x14ac:dyDescent="0.3"/>
    <row r="3" spans="2:15" ht="22.5" customHeight="1" thickBot="1" x14ac:dyDescent="0.35"/>
    <row r="4" spans="2:15" ht="27" x14ac:dyDescent="0.3">
      <c r="B4" s="4" t="s">
        <v>0</v>
      </c>
      <c r="C4" s="5" t="s">
        <v>1</v>
      </c>
      <c r="D4" s="5" t="s">
        <v>2</v>
      </c>
      <c r="E4" s="6" t="s">
        <v>35</v>
      </c>
      <c r="F4" s="6" t="s">
        <v>37</v>
      </c>
      <c r="G4" s="6" t="s">
        <v>3</v>
      </c>
      <c r="H4" s="5" t="s">
        <v>38</v>
      </c>
      <c r="I4" s="5" t="s">
        <v>39</v>
      </c>
      <c r="J4" s="7" t="s">
        <v>40</v>
      </c>
    </row>
    <row r="5" spans="2:15" x14ac:dyDescent="0.3">
      <c r="B5" s="12" t="s">
        <v>5</v>
      </c>
      <c r="C5" s="13" t="s">
        <v>20</v>
      </c>
      <c r="D5" s="13" t="s">
        <v>21</v>
      </c>
      <c r="E5" s="13" t="s">
        <v>34</v>
      </c>
      <c r="F5" s="16">
        <v>2870</v>
      </c>
      <c r="G5" s="18">
        <v>16.100000000000001</v>
      </c>
      <c r="H5" s="20">
        <v>26037</v>
      </c>
      <c r="I5" s="2" t="str">
        <f t="shared" ref="I5:I12" si="0">_xlfn.RANK.EQ(G5,$G$5:$G$12)&amp;"위"</f>
        <v>4위</v>
      </c>
      <c r="J5" s="34" t="str">
        <f t="shared" ref="J5:J12" si="1">IF(MID(B5,3,1)="1","서울",IF(MID(B5,3,1)="2","경기/인천","기타"))</f>
        <v>서울</v>
      </c>
    </row>
    <row r="6" spans="2:15" x14ac:dyDescent="0.3">
      <c r="B6" s="12" t="s">
        <v>6</v>
      </c>
      <c r="C6" s="13" t="s">
        <v>19</v>
      </c>
      <c r="D6" s="13" t="s">
        <v>22</v>
      </c>
      <c r="E6" s="13" t="s">
        <v>30</v>
      </c>
      <c r="F6" s="16">
        <v>2650</v>
      </c>
      <c r="G6" s="18">
        <v>19.5</v>
      </c>
      <c r="H6" s="20">
        <v>94160</v>
      </c>
      <c r="I6" s="2" t="str">
        <f t="shared" si="0"/>
        <v>1위</v>
      </c>
      <c r="J6" s="34" t="str">
        <f t="shared" si="1"/>
        <v>경기/인천</v>
      </c>
    </row>
    <row r="7" spans="2:15" x14ac:dyDescent="0.3">
      <c r="B7" s="12" t="s">
        <v>7</v>
      </c>
      <c r="C7" s="13" t="s">
        <v>18</v>
      </c>
      <c r="D7" s="13" t="s">
        <v>23</v>
      </c>
      <c r="E7" s="13" t="s">
        <v>33</v>
      </c>
      <c r="F7" s="16">
        <v>4030</v>
      </c>
      <c r="G7" s="18">
        <v>13.3</v>
      </c>
      <c r="H7" s="20">
        <v>133411</v>
      </c>
      <c r="I7" s="2" t="str">
        <f t="shared" si="0"/>
        <v>6위</v>
      </c>
      <c r="J7" s="34" t="str">
        <f t="shared" si="1"/>
        <v>경기/인천</v>
      </c>
    </row>
    <row r="8" spans="2:15" x14ac:dyDescent="0.3">
      <c r="B8" s="12" t="s">
        <v>8</v>
      </c>
      <c r="C8" s="13" t="s">
        <v>17</v>
      </c>
      <c r="D8" s="13" t="s">
        <v>24</v>
      </c>
      <c r="E8" s="13" t="s">
        <v>32</v>
      </c>
      <c r="F8" s="16">
        <v>2060</v>
      </c>
      <c r="G8" s="18">
        <v>14.2</v>
      </c>
      <c r="H8" s="20">
        <v>96300</v>
      </c>
      <c r="I8" s="2" t="str">
        <f t="shared" si="0"/>
        <v>5위</v>
      </c>
      <c r="J8" s="34" t="str">
        <f t="shared" si="1"/>
        <v>서울</v>
      </c>
    </row>
    <row r="9" spans="2:15" x14ac:dyDescent="0.3">
      <c r="B9" s="12" t="s">
        <v>9</v>
      </c>
      <c r="C9" s="13" t="s">
        <v>16</v>
      </c>
      <c r="D9" s="13" t="s">
        <v>23</v>
      </c>
      <c r="E9" s="13" t="s">
        <v>31</v>
      </c>
      <c r="F9" s="16">
        <v>2100</v>
      </c>
      <c r="G9" s="18">
        <v>17.3</v>
      </c>
      <c r="H9" s="20">
        <v>97803</v>
      </c>
      <c r="I9" s="2" t="str">
        <f t="shared" si="0"/>
        <v>2위</v>
      </c>
      <c r="J9" s="34" t="str">
        <f t="shared" si="1"/>
        <v>기타</v>
      </c>
    </row>
    <row r="10" spans="2:15" x14ac:dyDescent="0.3">
      <c r="B10" s="12" t="s">
        <v>10</v>
      </c>
      <c r="C10" s="13" t="s">
        <v>15</v>
      </c>
      <c r="D10" s="13" t="s">
        <v>25</v>
      </c>
      <c r="E10" s="13" t="s">
        <v>30</v>
      </c>
      <c r="F10" s="16">
        <v>3450</v>
      </c>
      <c r="G10" s="18">
        <v>11.4</v>
      </c>
      <c r="H10" s="20">
        <v>71715</v>
      </c>
      <c r="I10" s="2" t="str">
        <f t="shared" si="0"/>
        <v>7위</v>
      </c>
      <c r="J10" s="34" t="str">
        <f t="shared" si="1"/>
        <v>기타</v>
      </c>
    </row>
    <row r="11" spans="2:15" x14ac:dyDescent="0.3">
      <c r="B11" s="12" t="s">
        <v>11</v>
      </c>
      <c r="C11" s="13" t="s">
        <v>14</v>
      </c>
      <c r="D11" s="13" t="s">
        <v>26</v>
      </c>
      <c r="E11" s="13" t="s">
        <v>29</v>
      </c>
      <c r="F11" s="16">
        <v>4660</v>
      </c>
      <c r="G11" s="18">
        <v>10.9</v>
      </c>
      <c r="H11" s="20">
        <v>7692</v>
      </c>
      <c r="I11" s="2" t="str">
        <f t="shared" si="0"/>
        <v>8위</v>
      </c>
      <c r="J11" s="34" t="str">
        <f t="shared" si="1"/>
        <v>경기/인천</v>
      </c>
    </row>
    <row r="12" spans="2:15" ht="14.25" thickBot="1" x14ac:dyDescent="0.35">
      <c r="B12" s="14" t="s">
        <v>12</v>
      </c>
      <c r="C12" s="15" t="s">
        <v>13</v>
      </c>
      <c r="D12" s="15" t="s">
        <v>27</v>
      </c>
      <c r="E12" s="15" t="s">
        <v>28</v>
      </c>
      <c r="F12" s="17">
        <v>3950</v>
      </c>
      <c r="G12" s="19">
        <v>16.2</v>
      </c>
      <c r="H12" s="21">
        <v>117884</v>
      </c>
      <c r="I12" s="11" t="str">
        <f t="shared" si="0"/>
        <v>3위</v>
      </c>
      <c r="J12" s="35" t="str">
        <f t="shared" si="1"/>
        <v>기타</v>
      </c>
    </row>
    <row r="13" spans="2:15" x14ac:dyDescent="0.3">
      <c r="B13" s="22" t="s">
        <v>41</v>
      </c>
      <c r="C13" s="23"/>
      <c r="D13" s="23"/>
      <c r="E13" s="31">
        <f>SUMIF(D5:D12,"하이브리드",G5:G12)/COUNTIF(D5:D12,"하이브리드")</f>
        <v>17.850000000000001</v>
      </c>
      <c r="F13" s="27"/>
      <c r="G13" s="24" t="s">
        <v>42</v>
      </c>
      <c r="H13" s="24"/>
      <c r="I13" s="24"/>
      <c r="J13" s="33">
        <f>LARGE(중고가,2)</f>
        <v>4030</v>
      </c>
    </row>
    <row r="14" spans="2:15" ht="27.75" thickBot="1" x14ac:dyDescent="0.35">
      <c r="B14" s="25" t="s">
        <v>43</v>
      </c>
      <c r="C14" s="26"/>
      <c r="D14" s="26"/>
      <c r="E14" s="32">
        <f>DSUM(B4:H12,7,D4:D5)</f>
        <v>194052</v>
      </c>
      <c r="F14" s="28"/>
      <c r="G14" s="9" t="s">
        <v>0</v>
      </c>
      <c r="H14" s="8" t="s">
        <v>4</v>
      </c>
      <c r="I14" s="10" t="s">
        <v>36</v>
      </c>
      <c r="J14" s="3">
        <f>VLOOKUP(H14,B5:G12,6,0)</f>
        <v>16.100000000000001</v>
      </c>
    </row>
    <row r="16" spans="2:15" x14ac:dyDescent="0.3">
      <c r="L16" s="29" t="s">
        <v>44</v>
      </c>
      <c r="M16" s="2" t="s">
        <v>45</v>
      </c>
      <c r="N16" s="2" t="s">
        <v>46</v>
      </c>
      <c r="O16" s="2" t="s">
        <v>47</v>
      </c>
    </row>
    <row r="17" spans="12:15" ht="30" customHeight="1" x14ac:dyDescent="0.3">
      <c r="L17" s="30"/>
      <c r="M17" s="2"/>
      <c r="N17" s="2"/>
      <c r="O17" s="2"/>
    </row>
  </sheetData>
  <mergeCells count="5">
    <mergeCell ref="B13:D13"/>
    <mergeCell ref="G13:I13"/>
    <mergeCell ref="B14:D14"/>
    <mergeCell ref="F13:F14"/>
    <mergeCell ref="L16:L17"/>
  </mergeCells>
  <phoneticPr fontId="2" type="noConversion"/>
  <conditionalFormatting sqref="B5:J12">
    <cfRule type="expression" priority="2">
      <formula>$G5&gt;16</formula>
    </cfRule>
    <cfRule type="expression" dxfId="0" priority="1">
      <formula>$G5&gt;=16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중고가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2023-04-17T23:15:05Z</dcterms:created>
  <dcterms:modified xsi:type="dcterms:W3CDTF">2023-04-18T23:52:42Z</dcterms:modified>
</cp:coreProperties>
</file>