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110" windowHeight="8805" firstSheet="2" activeTab="7"/>
  </bookViews>
  <sheets>
    <sheet name="MSS-IP" sheetId="1" r:id="rId1"/>
    <sheet name="MGW-IP" sheetId="6" r:id="rId2"/>
    <sheet name="BSC-IP(信令)" sheetId="2" r:id="rId3"/>
    <sheet name="BSC" sheetId="7" r:id="rId4"/>
    <sheet name="BSC-IP(媒体)" sheetId="12" r:id="rId5"/>
    <sheet name="MSS&amp;MGW&amp;BSC-SPC" sheetId="8" r:id="rId6"/>
    <sheet name="媒体面(BSC)" sheetId="15" r:id="rId7"/>
    <sheet name="association set(BSC)" sheetId="13" r:id="rId8"/>
    <sheet name="ip link(BSC)" sheetId="4" r:id="rId9"/>
  </sheets>
  <definedNames>
    <definedName name="_xlnm._FilterDatabase" localSheetId="7" hidden="1">'association set(BSC)'!$A$1:$X$578</definedName>
    <definedName name="_xlnm._FilterDatabase" localSheetId="3" hidden="1">BSC!$A$1:$I$145</definedName>
    <definedName name="_xlnm._FilterDatabase" localSheetId="4" hidden="1">'BSC-IP(媒体)'!$A$1:$E$269</definedName>
    <definedName name="_xlnm._FilterDatabase" localSheetId="2" hidden="1">'BSC-IP(信令)'!$A$1:$F$652</definedName>
    <definedName name="_xlnm._FilterDatabase" localSheetId="8" hidden="1">'ip link(BSC)'!$A$1:$K$145</definedName>
    <definedName name="_xlnm._FilterDatabase" localSheetId="1" hidden="1">'MGW-IP'!$A$1:$D$183</definedName>
    <definedName name="_xlnm._FilterDatabase" localSheetId="5" hidden="1">'MSS&amp;MGW&amp;BSC-SPC'!$A$1:$D$347</definedName>
    <definedName name="_xlnm._FilterDatabase" localSheetId="0" hidden="1">'MSS-IP'!$A$1:$F$583</definedName>
    <definedName name="_xlnm._FilterDatabase" localSheetId="6" hidden="1">'媒体面(BSC)'!$A$1:$H$673</definedName>
  </definedNames>
  <calcPr calcId="124519"/>
</workbook>
</file>

<file path=xl/calcChain.xml><?xml version="1.0" encoding="utf-8"?>
<calcChain xmlns="http://schemas.openxmlformats.org/spreadsheetml/2006/main">
  <c r="I644" i="15"/>
  <c r="J552"/>
  <c r="I524"/>
  <c r="I498"/>
  <c r="J384"/>
  <c r="K178"/>
  <c r="I148"/>
  <c r="L132"/>
  <c r="J116"/>
  <c r="J112"/>
  <c r="I100"/>
  <c r="K90"/>
  <c r="J80"/>
  <c r="I76"/>
  <c r="I68"/>
  <c r="L64"/>
  <c r="L61"/>
  <c r="L60"/>
  <c r="K58"/>
  <c r="I52"/>
  <c r="K50"/>
  <c r="I44"/>
  <c r="K42"/>
  <c r="I36"/>
  <c r="K34"/>
  <c r="I28"/>
  <c r="K26"/>
  <c r="I20"/>
  <c r="K18"/>
  <c r="I12"/>
  <c r="K10"/>
  <c r="I4"/>
  <c r="H3"/>
  <c r="H4"/>
  <c r="H5"/>
  <c r="K4" s="1"/>
  <c r="H6"/>
  <c r="H7"/>
  <c r="I7" s="1"/>
  <c r="H8"/>
  <c r="H9"/>
  <c r="H10"/>
  <c r="H11"/>
  <c r="H12"/>
  <c r="H13"/>
  <c r="K12" s="1"/>
  <c r="H14"/>
  <c r="H15"/>
  <c r="I15" s="1"/>
  <c r="H16"/>
  <c r="H17"/>
  <c r="H18"/>
  <c r="H19"/>
  <c r="H20"/>
  <c r="H21"/>
  <c r="K20" s="1"/>
  <c r="H22"/>
  <c r="H23"/>
  <c r="I23" s="1"/>
  <c r="H24"/>
  <c r="H25"/>
  <c r="H26"/>
  <c r="H27"/>
  <c r="H28"/>
  <c r="H29"/>
  <c r="K28" s="1"/>
  <c r="H30"/>
  <c r="H31"/>
  <c r="I31" s="1"/>
  <c r="H32"/>
  <c r="H33"/>
  <c r="H34"/>
  <c r="H35"/>
  <c r="H36"/>
  <c r="H37"/>
  <c r="K36" s="1"/>
  <c r="H38"/>
  <c r="H39"/>
  <c r="I39" s="1"/>
  <c r="H40"/>
  <c r="H41"/>
  <c r="H42"/>
  <c r="H43"/>
  <c r="H44"/>
  <c r="H45"/>
  <c r="K44" s="1"/>
  <c r="H46"/>
  <c r="H47"/>
  <c r="I47" s="1"/>
  <c r="H48"/>
  <c r="H49"/>
  <c r="H50"/>
  <c r="H51"/>
  <c r="H52"/>
  <c r="H53"/>
  <c r="K52" s="1"/>
  <c r="H54"/>
  <c r="H55"/>
  <c r="I55" s="1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K85" s="1"/>
  <c r="H85"/>
  <c r="H86"/>
  <c r="H87"/>
  <c r="H88"/>
  <c r="H89"/>
  <c r="H90"/>
  <c r="H91"/>
  <c r="H92"/>
  <c r="L93" s="1"/>
  <c r="H93"/>
  <c r="H94"/>
  <c r="H95"/>
  <c r="H96"/>
  <c r="H97"/>
  <c r="H98"/>
  <c r="L99" s="1"/>
  <c r="H99"/>
  <c r="H100"/>
  <c r="L101" s="1"/>
  <c r="H101"/>
  <c r="H102"/>
  <c r="H103"/>
  <c r="H104"/>
  <c r="H105"/>
  <c r="H106"/>
  <c r="H107"/>
  <c r="K106" s="1"/>
  <c r="H108"/>
  <c r="H109"/>
  <c r="H110"/>
  <c r="H111"/>
  <c r="H112"/>
  <c r="H113"/>
  <c r="H114"/>
  <c r="H115"/>
  <c r="H116"/>
  <c r="H117"/>
  <c r="H118"/>
  <c r="H119"/>
  <c r="H120"/>
  <c r="H121"/>
  <c r="H122"/>
  <c r="H123"/>
  <c r="K122" s="1"/>
  <c r="H124"/>
  <c r="H125"/>
  <c r="H126"/>
  <c r="H127"/>
  <c r="H128"/>
  <c r="H129"/>
  <c r="H130"/>
  <c r="H131"/>
  <c r="H132"/>
  <c r="H133"/>
  <c r="H134"/>
  <c r="H135"/>
  <c r="H136"/>
  <c r="H137"/>
  <c r="H138"/>
  <c r="H139"/>
  <c r="K138" s="1"/>
  <c r="H140"/>
  <c r="H141"/>
  <c r="H142"/>
  <c r="H143"/>
  <c r="H144"/>
  <c r="H145"/>
  <c r="H146"/>
  <c r="L147" s="1"/>
  <c r="H147"/>
  <c r="H148"/>
  <c r="H149"/>
  <c r="K148" s="1"/>
  <c r="H150"/>
  <c r="H151"/>
  <c r="H152"/>
  <c r="H153"/>
  <c r="H154"/>
  <c r="H155"/>
  <c r="H156"/>
  <c r="H157"/>
  <c r="H158"/>
  <c r="H159"/>
  <c r="H160"/>
  <c r="H161"/>
  <c r="H162"/>
  <c r="K163" s="1"/>
  <c r="H163"/>
  <c r="H164"/>
  <c r="H165"/>
  <c r="H166"/>
  <c r="H167"/>
  <c r="J167" s="1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I199" s="1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I236" s="1"/>
  <c r="H237"/>
  <c r="H238"/>
  <c r="H239"/>
  <c r="H240"/>
  <c r="H241"/>
  <c r="H242"/>
  <c r="H243"/>
  <c r="H244"/>
  <c r="H245"/>
  <c r="H246"/>
  <c r="H247"/>
  <c r="I247" s="1"/>
  <c r="H248"/>
  <c r="H249"/>
  <c r="H250"/>
  <c r="H251"/>
  <c r="H252"/>
  <c r="I252" s="1"/>
  <c r="H253"/>
  <c r="H254"/>
  <c r="H255"/>
  <c r="I255" s="1"/>
  <c r="H256"/>
  <c r="H257"/>
  <c r="H258"/>
  <c r="H259"/>
  <c r="H260"/>
  <c r="H261"/>
  <c r="H262"/>
  <c r="H263"/>
  <c r="I263" s="1"/>
  <c r="H264"/>
  <c r="H265"/>
  <c r="H266"/>
  <c r="H267"/>
  <c r="H268"/>
  <c r="I268" s="1"/>
  <c r="H269"/>
  <c r="H270"/>
  <c r="H271"/>
  <c r="I271" s="1"/>
  <c r="H272"/>
  <c r="H273"/>
  <c r="H274"/>
  <c r="H275"/>
  <c r="H276"/>
  <c r="H277"/>
  <c r="H278"/>
  <c r="H279"/>
  <c r="I279" s="1"/>
  <c r="H280"/>
  <c r="H281"/>
  <c r="H282"/>
  <c r="H283"/>
  <c r="H284"/>
  <c r="I284" s="1"/>
  <c r="H285"/>
  <c r="H286"/>
  <c r="H287"/>
  <c r="I287" s="1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L320" s="1"/>
  <c r="H322"/>
  <c r="H323"/>
  <c r="H324"/>
  <c r="H325"/>
  <c r="H326"/>
  <c r="H327"/>
  <c r="H328"/>
  <c r="H329"/>
  <c r="L328" s="1"/>
  <c r="H330"/>
  <c r="H331"/>
  <c r="H332"/>
  <c r="I332" s="1"/>
  <c r="H333"/>
  <c r="H334"/>
  <c r="H335"/>
  <c r="H336"/>
  <c r="H337"/>
  <c r="H338"/>
  <c r="H339"/>
  <c r="H340"/>
  <c r="I340" s="1"/>
  <c r="H341"/>
  <c r="H342"/>
  <c r="H343"/>
  <c r="H344"/>
  <c r="H345"/>
  <c r="L344" s="1"/>
  <c r="H346"/>
  <c r="H347"/>
  <c r="H348"/>
  <c r="I348" s="1"/>
  <c r="H349"/>
  <c r="H350"/>
  <c r="H351"/>
  <c r="H352"/>
  <c r="H353"/>
  <c r="H354"/>
  <c r="H355"/>
  <c r="H356"/>
  <c r="I356" s="1"/>
  <c r="H357"/>
  <c r="H358"/>
  <c r="H359"/>
  <c r="H360"/>
  <c r="H361"/>
  <c r="H362"/>
  <c r="H363"/>
  <c r="H364"/>
  <c r="I364" s="1"/>
  <c r="H365"/>
  <c r="H366"/>
  <c r="K367" s="1"/>
  <c r="H367"/>
  <c r="H368"/>
  <c r="H369"/>
  <c r="H370"/>
  <c r="H371"/>
  <c r="H372"/>
  <c r="I372" s="1"/>
  <c r="H373"/>
  <c r="H374"/>
  <c r="K375" s="1"/>
  <c r="H375"/>
  <c r="H376"/>
  <c r="H377"/>
  <c r="H378"/>
  <c r="I378" s="1"/>
  <c r="H379"/>
  <c r="H380"/>
  <c r="I380" s="1"/>
  <c r="H381"/>
  <c r="H382"/>
  <c r="H383"/>
  <c r="I383" s="1"/>
  <c r="H384"/>
  <c r="H385"/>
  <c r="H386"/>
  <c r="H387"/>
  <c r="H388"/>
  <c r="H389"/>
  <c r="H390"/>
  <c r="H391"/>
  <c r="L390" s="1"/>
  <c r="H392"/>
  <c r="H393"/>
  <c r="H394"/>
  <c r="H395"/>
  <c r="H396"/>
  <c r="H397"/>
  <c r="H398"/>
  <c r="H399"/>
  <c r="L398" s="1"/>
  <c r="H400"/>
  <c r="H401"/>
  <c r="H402"/>
  <c r="K403" s="1"/>
  <c r="H403"/>
  <c r="H404"/>
  <c r="H405"/>
  <c r="H406"/>
  <c r="H407"/>
  <c r="L406" s="1"/>
  <c r="H408"/>
  <c r="H409"/>
  <c r="H410"/>
  <c r="H411"/>
  <c r="H412"/>
  <c r="H413"/>
  <c r="H414"/>
  <c r="H415"/>
  <c r="L414" s="1"/>
  <c r="H416"/>
  <c r="H417"/>
  <c r="H418"/>
  <c r="H419"/>
  <c r="H420"/>
  <c r="H421"/>
  <c r="H422"/>
  <c r="H423"/>
  <c r="L422" s="1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L454" s="1"/>
  <c r="H456"/>
  <c r="H457"/>
  <c r="K456" s="1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I482" s="1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I514" s="1"/>
  <c r="H515"/>
  <c r="H516"/>
  <c r="H517"/>
  <c r="H518"/>
  <c r="H519"/>
  <c r="H520"/>
  <c r="H521"/>
  <c r="H522"/>
  <c r="I522" s="1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J567" s="1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L592" s="1"/>
  <c r="H594"/>
  <c r="I594" s="1"/>
  <c r="H595"/>
  <c r="H596"/>
  <c r="H597"/>
  <c r="H598"/>
  <c r="H599"/>
  <c r="H600"/>
  <c r="H601"/>
  <c r="L600" s="1"/>
  <c r="H602"/>
  <c r="H603"/>
  <c r="H604"/>
  <c r="I604" s="1"/>
  <c r="H605"/>
  <c r="H606"/>
  <c r="H607"/>
  <c r="H608"/>
  <c r="H609"/>
  <c r="H610"/>
  <c r="H611"/>
  <c r="H612"/>
  <c r="I612" s="1"/>
  <c r="H613"/>
  <c r="H614"/>
  <c r="H615"/>
  <c r="I615" s="1"/>
  <c r="H616"/>
  <c r="H617"/>
  <c r="L616" s="1"/>
  <c r="H618"/>
  <c r="I618" s="1"/>
  <c r="H619"/>
  <c r="H620"/>
  <c r="H621"/>
  <c r="H622"/>
  <c r="K623" s="1"/>
  <c r="H623"/>
  <c r="I623" s="1"/>
  <c r="H624"/>
  <c r="H625"/>
  <c r="L624" s="1"/>
  <c r="H626"/>
  <c r="H627"/>
  <c r="H628"/>
  <c r="I628" s="1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I660" s="1"/>
  <c r="H661"/>
  <c r="H662"/>
  <c r="H663"/>
  <c r="H664"/>
  <c r="H665"/>
  <c r="H666"/>
  <c r="H667"/>
  <c r="H668"/>
  <c r="H669"/>
  <c r="H670"/>
  <c r="H671"/>
  <c r="H672"/>
  <c r="H673"/>
  <c r="H2"/>
  <c r="D2"/>
  <c r="D3"/>
  <c r="D4"/>
  <c r="D5"/>
  <c r="D6"/>
  <c r="I6" s="1"/>
  <c r="D7"/>
  <c r="D8"/>
  <c r="I8" s="1"/>
  <c r="D9"/>
  <c r="D10"/>
  <c r="D11"/>
  <c r="D12"/>
  <c r="D13"/>
  <c r="D14"/>
  <c r="I14" s="1"/>
  <c r="D15"/>
  <c r="D16"/>
  <c r="I16" s="1"/>
  <c r="D17"/>
  <c r="D18"/>
  <c r="D19"/>
  <c r="D20"/>
  <c r="D21"/>
  <c r="D22"/>
  <c r="I22" s="1"/>
  <c r="D23"/>
  <c r="D24"/>
  <c r="I24" s="1"/>
  <c r="D25"/>
  <c r="D26"/>
  <c r="D27"/>
  <c r="D28"/>
  <c r="D29"/>
  <c r="D30"/>
  <c r="I30" s="1"/>
  <c r="D31"/>
  <c r="D32"/>
  <c r="I32" s="1"/>
  <c r="D33"/>
  <c r="D34"/>
  <c r="D35"/>
  <c r="D36"/>
  <c r="D37"/>
  <c r="D38"/>
  <c r="I38" s="1"/>
  <c r="D39"/>
  <c r="D40"/>
  <c r="I40" s="1"/>
  <c r="D41"/>
  <c r="D42"/>
  <c r="D43"/>
  <c r="D44"/>
  <c r="D45"/>
  <c r="D46"/>
  <c r="I46" s="1"/>
  <c r="D47"/>
  <c r="D48"/>
  <c r="I48" s="1"/>
  <c r="D49"/>
  <c r="D50"/>
  <c r="D51"/>
  <c r="D52"/>
  <c r="D53"/>
  <c r="D54"/>
  <c r="I54" s="1"/>
  <c r="D55"/>
  <c r="D56"/>
  <c r="I56" s="1"/>
  <c r="D57"/>
  <c r="D58"/>
  <c r="D59"/>
  <c r="D60"/>
  <c r="I60" s="1"/>
  <c r="D61"/>
  <c r="D62"/>
  <c r="I62" s="1"/>
  <c r="D63"/>
  <c r="D64"/>
  <c r="D65"/>
  <c r="D66"/>
  <c r="D67"/>
  <c r="D68"/>
  <c r="D69"/>
  <c r="D70"/>
  <c r="K70" s="1"/>
  <c r="D71"/>
  <c r="D72"/>
  <c r="D73"/>
  <c r="D74"/>
  <c r="K74" s="1"/>
  <c r="D75"/>
  <c r="D76"/>
  <c r="D77"/>
  <c r="D78"/>
  <c r="I78" s="1"/>
  <c r="D79"/>
  <c r="D80"/>
  <c r="D81"/>
  <c r="D82"/>
  <c r="D83"/>
  <c r="D84"/>
  <c r="I84" s="1"/>
  <c r="D85"/>
  <c r="D86"/>
  <c r="K86" s="1"/>
  <c r="D87"/>
  <c r="D88"/>
  <c r="D89"/>
  <c r="D90"/>
  <c r="D91"/>
  <c r="D92"/>
  <c r="D93"/>
  <c r="D94"/>
  <c r="I94" s="1"/>
  <c r="D95"/>
  <c r="D96"/>
  <c r="D97"/>
  <c r="D98"/>
  <c r="D99"/>
  <c r="D100"/>
  <c r="D101"/>
  <c r="D102"/>
  <c r="K102" s="1"/>
  <c r="D103"/>
  <c r="D104"/>
  <c r="D105"/>
  <c r="D106"/>
  <c r="D107"/>
  <c r="D108"/>
  <c r="D109"/>
  <c r="D110"/>
  <c r="I110" s="1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I128" s="1"/>
  <c r="D129"/>
  <c r="D130"/>
  <c r="D131"/>
  <c r="D132"/>
  <c r="D133"/>
  <c r="D134"/>
  <c r="D135"/>
  <c r="D136"/>
  <c r="D137"/>
  <c r="D138"/>
  <c r="D139"/>
  <c r="D140"/>
  <c r="D141"/>
  <c r="D142"/>
  <c r="D143"/>
  <c r="D144"/>
  <c r="I144" s="1"/>
  <c r="D145"/>
  <c r="D146"/>
  <c r="D147"/>
  <c r="D148"/>
  <c r="D149"/>
  <c r="D150"/>
  <c r="K150" s="1"/>
  <c r="D151"/>
  <c r="K151" s="1"/>
  <c r="D152"/>
  <c r="I152" s="1"/>
  <c r="D153"/>
  <c r="K153" s="1"/>
  <c r="D154"/>
  <c r="K154" s="1"/>
  <c r="D155"/>
  <c r="D156"/>
  <c r="K156" s="1"/>
  <c r="D157"/>
  <c r="D158"/>
  <c r="K158" s="1"/>
  <c r="D159"/>
  <c r="K159" s="1"/>
  <c r="D160"/>
  <c r="K160" s="1"/>
  <c r="D161"/>
  <c r="K161" s="1"/>
  <c r="D162"/>
  <c r="D163"/>
  <c r="I163" s="1"/>
  <c r="D164"/>
  <c r="K164" s="1"/>
  <c r="D165"/>
  <c r="I165" s="1"/>
  <c r="D166"/>
  <c r="K166" s="1"/>
  <c r="D167"/>
  <c r="K167" s="1"/>
  <c r="D168"/>
  <c r="K168" s="1"/>
  <c r="D169"/>
  <c r="K169" s="1"/>
  <c r="D170"/>
  <c r="D171"/>
  <c r="D172"/>
  <c r="K172" s="1"/>
  <c r="D173"/>
  <c r="D174"/>
  <c r="I174" s="1"/>
  <c r="D175"/>
  <c r="K175" s="1"/>
  <c r="D176"/>
  <c r="D177"/>
  <c r="K177" s="1"/>
  <c r="D178"/>
  <c r="D179"/>
  <c r="D180"/>
  <c r="K180" s="1"/>
  <c r="D181"/>
  <c r="D182"/>
  <c r="K182" s="1"/>
  <c r="D183"/>
  <c r="D184"/>
  <c r="D185"/>
  <c r="I185" s="1"/>
  <c r="D186"/>
  <c r="D187"/>
  <c r="I187" s="1"/>
  <c r="D188"/>
  <c r="K188" s="1"/>
  <c r="D189"/>
  <c r="D190"/>
  <c r="K190" s="1"/>
  <c r="D191"/>
  <c r="D192"/>
  <c r="K192" s="1"/>
  <c r="D193"/>
  <c r="I193" s="1"/>
  <c r="D194"/>
  <c r="K194" s="1"/>
  <c r="D195"/>
  <c r="D196"/>
  <c r="K196" s="1"/>
  <c r="D197"/>
  <c r="D198"/>
  <c r="K198" s="1"/>
  <c r="D199"/>
  <c r="K199" s="1"/>
  <c r="D200"/>
  <c r="I200" s="1"/>
  <c r="D201"/>
  <c r="D202"/>
  <c r="K202" s="1"/>
  <c r="D203"/>
  <c r="D204"/>
  <c r="K204" s="1"/>
  <c r="D205"/>
  <c r="D206"/>
  <c r="K206" s="1"/>
  <c r="D207"/>
  <c r="K207" s="1"/>
  <c r="D208"/>
  <c r="I208" s="1"/>
  <c r="D209"/>
  <c r="K209" s="1"/>
  <c r="D210"/>
  <c r="K210" s="1"/>
  <c r="D211"/>
  <c r="D212"/>
  <c r="K212" s="1"/>
  <c r="D213"/>
  <c r="D214"/>
  <c r="K214" s="1"/>
  <c r="D215"/>
  <c r="K215" s="1"/>
  <c r="D216"/>
  <c r="I216" s="1"/>
  <c r="D217"/>
  <c r="D218"/>
  <c r="K218" s="1"/>
  <c r="D219"/>
  <c r="D220"/>
  <c r="K220" s="1"/>
  <c r="D221"/>
  <c r="D222"/>
  <c r="K222" s="1"/>
  <c r="D223"/>
  <c r="K223" s="1"/>
  <c r="D224"/>
  <c r="I224" s="1"/>
  <c r="D225"/>
  <c r="D226"/>
  <c r="K226" s="1"/>
  <c r="D227"/>
  <c r="D228"/>
  <c r="K228" s="1"/>
  <c r="D229"/>
  <c r="D230"/>
  <c r="K230" s="1"/>
  <c r="D231"/>
  <c r="K231" s="1"/>
  <c r="D232"/>
  <c r="I232" s="1"/>
  <c r="D233"/>
  <c r="D234"/>
  <c r="K234" s="1"/>
  <c r="D235"/>
  <c r="D236"/>
  <c r="K236" s="1"/>
  <c r="D237"/>
  <c r="D238"/>
  <c r="K238" s="1"/>
  <c r="D239"/>
  <c r="K239" s="1"/>
  <c r="D240"/>
  <c r="I240" s="1"/>
  <c r="D241"/>
  <c r="D242"/>
  <c r="K242" s="1"/>
  <c r="D243"/>
  <c r="D244"/>
  <c r="K244" s="1"/>
  <c r="D245"/>
  <c r="I245" s="1"/>
  <c r="D246"/>
  <c r="I246" s="1"/>
  <c r="D247"/>
  <c r="K247" s="1"/>
  <c r="D248"/>
  <c r="I248" s="1"/>
  <c r="D249"/>
  <c r="K249" s="1"/>
  <c r="D250"/>
  <c r="D251"/>
  <c r="D252"/>
  <c r="K252" s="1"/>
  <c r="D253"/>
  <c r="D254"/>
  <c r="K254" s="1"/>
  <c r="D255"/>
  <c r="K255" s="1"/>
  <c r="D256"/>
  <c r="K256" s="1"/>
  <c r="D257"/>
  <c r="K257" s="1"/>
  <c r="D258"/>
  <c r="K258" s="1"/>
  <c r="D259"/>
  <c r="I259" s="1"/>
  <c r="D260"/>
  <c r="K260" s="1"/>
  <c r="D261"/>
  <c r="I261" s="1"/>
  <c r="D262"/>
  <c r="I262" s="1"/>
  <c r="D263"/>
  <c r="K263" s="1"/>
  <c r="D264"/>
  <c r="I264" s="1"/>
  <c r="D265"/>
  <c r="K265" s="1"/>
  <c r="D266"/>
  <c r="D267"/>
  <c r="D268"/>
  <c r="K268" s="1"/>
  <c r="D269"/>
  <c r="D270"/>
  <c r="I270" s="1"/>
  <c r="D271"/>
  <c r="K271" s="1"/>
  <c r="D272"/>
  <c r="K272" s="1"/>
  <c r="D273"/>
  <c r="K273" s="1"/>
  <c r="D274"/>
  <c r="K274" s="1"/>
  <c r="D275"/>
  <c r="D276"/>
  <c r="K276" s="1"/>
  <c r="D277"/>
  <c r="D278"/>
  <c r="I278" s="1"/>
  <c r="D279"/>
  <c r="K279" s="1"/>
  <c r="D280"/>
  <c r="I280" s="1"/>
  <c r="D281"/>
  <c r="K281" s="1"/>
  <c r="D282"/>
  <c r="D283"/>
  <c r="D284"/>
  <c r="K284" s="1"/>
  <c r="D285"/>
  <c r="K285" s="1"/>
  <c r="D286"/>
  <c r="K286" s="1"/>
  <c r="D287"/>
  <c r="K287" s="1"/>
  <c r="D288"/>
  <c r="K288" s="1"/>
  <c r="D289"/>
  <c r="K289" s="1"/>
  <c r="D290"/>
  <c r="K290" s="1"/>
  <c r="D291"/>
  <c r="D292"/>
  <c r="K292" s="1"/>
  <c r="D293"/>
  <c r="K293" s="1"/>
  <c r="D294"/>
  <c r="K294" s="1"/>
  <c r="D295"/>
  <c r="K295" s="1"/>
  <c r="D296"/>
  <c r="I296" s="1"/>
  <c r="D297"/>
  <c r="K297" s="1"/>
  <c r="D298"/>
  <c r="K298" s="1"/>
  <c r="D299"/>
  <c r="D300"/>
  <c r="K300" s="1"/>
  <c r="D301"/>
  <c r="K301" s="1"/>
  <c r="D302"/>
  <c r="D303"/>
  <c r="K303" s="1"/>
  <c r="D304"/>
  <c r="K304" s="1"/>
  <c r="D305"/>
  <c r="K305" s="1"/>
  <c r="D306"/>
  <c r="D307"/>
  <c r="D308"/>
  <c r="K308" s="1"/>
  <c r="D309"/>
  <c r="K309" s="1"/>
  <c r="D310"/>
  <c r="K310" s="1"/>
  <c r="D311"/>
  <c r="K311" s="1"/>
  <c r="D312"/>
  <c r="K312" s="1"/>
  <c r="D313"/>
  <c r="K313" s="1"/>
  <c r="D314"/>
  <c r="K314" s="1"/>
  <c r="D315"/>
  <c r="D316"/>
  <c r="K316" s="1"/>
  <c r="D317"/>
  <c r="K317" s="1"/>
  <c r="D318"/>
  <c r="K318" s="1"/>
  <c r="D319"/>
  <c r="K319" s="1"/>
  <c r="D320"/>
  <c r="K320" s="1"/>
  <c r="D321"/>
  <c r="K321" s="1"/>
  <c r="D322"/>
  <c r="K322" s="1"/>
  <c r="D323"/>
  <c r="D324"/>
  <c r="K324" s="1"/>
  <c r="D325"/>
  <c r="K325" s="1"/>
  <c r="D326"/>
  <c r="I326" s="1"/>
  <c r="D327"/>
  <c r="K327" s="1"/>
  <c r="D328"/>
  <c r="K328" s="1"/>
  <c r="D329"/>
  <c r="K329" s="1"/>
  <c r="D330"/>
  <c r="K330" s="1"/>
  <c r="D331"/>
  <c r="D332"/>
  <c r="K332" s="1"/>
  <c r="D333"/>
  <c r="K333" s="1"/>
  <c r="D334"/>
  <c r="K334" s="1"/>
  <c r="D335"/>
  <c r="K335" s="1"/>
  <c r="D336"/>
  <c r="K336" s="1"/>
  <c r="D337"/>
  <c r="K337" s="1"/>
  <c r="D338"/>
  <c r="K338" s="1"/>
  <c r="D339"/>
  <c r="D340"/>
  <c r="K340" s="1"/>
  <c r="D341"/>
  <c r="K341" s="1"/>
  <c r="D342"/>
  <c r="K342" s="1"/>
  <c r="D343"/>
  <c r="D344"/>
  <c r="K344" s="1"/>
  <c r="D345"/>
  <c r="I345" s="1"/>
  <c r="D346"/>
  <c r="K346" s="1"/>
  <c r="D347"/>
  <c r="D348"/>
  <c r="K348" s="1"/>
  <c r="D349"/>
  <c r="K349" s="1"/>
  <c r="D350"/>
  <c r="K350" s="1"/>
  <c r="D351"/>
  <c r="D352"/>
  <c r="K352" s="1"/>
  <c r="D353"/>
  <c r="K353" s="1"/>
  <c r="D354"/>
  <c r="K354" s="1"/>
  <c r="D355"/>
  <c r="D356"/>
  <c r="K356" s="1"/>
  <c r="D357"/>
  <c r="K357" s="1"/>
  <c r="D358"/>
  <c r="K358" s="1"/>
  <c r="D359"/>
  <c r="D360"/>
  <c r="K360" s="1"/>
  <c r="D361"/>
  <c r="D362"/>
  <c r="K362" s="1"/>
  <c r="D363"/>
  <c r="D364"/>
  <c r="K364" s="1"/>
  <c r="D365"/>
  <c r="K365" s="1"/>
  <c r="D366"/>
  <c r="K366" s="1"/>
  <c r="D367"/>
  <c r="D368"/>
  <c r="K368" s="1"/>
  <c r="D369"/>
  <c r="D370"/>
  <c r="K370" s="1"/>
  <c r="D371"/>
  <c r="D372"/>
  <c r="K372" s="1"/>
  <c r="D373"/>
  <c r="K373" s="1"/>
  <c r="D374"/>
  <c r="K374" s="1"/>
  <c r="D375"/>
  <c r="D376"/>
  <c r="K376" s="1"/>
  <c r="D377"/>
  <c r="D378"/>
  <c r="K378" s="1"/>
  <c r="D379"/>
  <c r="D380"/>
  <c r="K380" s="1"/>
  <c r="D381"/>
  <c r="K381" s="1"/>
  <c r="D382"/>
  <c r="K382" s="1"/>
  <c r="D383"/>
  <c r="D384"/>
  <c r="K384" s="1"/>
  <c r="D385"/>
  <c r="D386"/>
  <c r="K386" s="1"/>
  <c r="D387"/>
  <c r="I387" s="1"/>
  <c r="D388"/>
  <c r="K388" s="1"/>
  <c r="D389"/>
  <c r="I389" s="1"/>
  <c r="D390"/>
  <c r="D391"/>
  <c r="K391" s="1"/>
  <c r="D392"/>
  <c r="K392" s="1"/>
  <c r="D393"/>
  <c r="K393" s="1"/>
  <c r="D394"/>
  <c r="K394" s="1"/>
  <c r="D395"/>
  <c r="I395" s="1"/>
  <c r="D396"/>
  <c r="K396" s="1"/>
  <c r="D397"/>
  <c r="I397" s="1"/>
  <c r="D398"/>
  <c r="K398" s="1"/>
  <c r="D399"/>
  <c r="K399" s="1"/>
  <c r="D400"/>
  <c r="K400" s="1"/>
  <c r="D401"/>
  <c r="K401" s="1"/>
  <c r="D402"/>
  <c r="K402" s="1"/>
  <c r="D403"/>
  <c r="I403" s="1"/>
  <c r="D404"/>
  <c r="K404" s="1"/>
  <c r="D405"/>
  <c r="I405" s="1"/>
  <c r="D406"/>
  <c r="K406" s="1"/>
  <c r="D407"/>
  <c r="K407" s="1"/>
  <c r="D408"/>
  <c r="K408" s="1"/>
  <c r="D409"/>
  <c r="K409" s="1"/>
  <c r="D410"/>
  <c r="K410" s="1"/>
  <c r="D411"/>
  <c r="I411" s="1"/>
  <c r="D412"/>
  <c r="K412" s="1"/>
  <c r="D413"/>
  <c r="I413" s="1"/>
  <c r="D414"/>
  <c r="D415"/>
  <c r="K415" s="1"/>
  <c r="D416"/>
  <c r="K416" s="1"/>
  <c r="D417"/>
  <c r="K417" s="1"/>
  <c r="D418"/>
  <c r="K418" s="1"/>
  <c r="D419"/>
  <c r="I419" s="1"/>
  <c r="D420"/>
  <c r="K420" s="1"/>
  <c r="D421"/>
  <c r="I421" s="1"/>
  <c r="D422"/>
  <c r="D423"/>
  <c r="K423" s="1"/>
  <c r="D424"/>
  <c r="K424" s="1"/>
  <c r="D425"/>
  <c r="K425" s="1"/>
  <c r="D426"/>
  <c r="K426" s="1"/>
  <c r="D427"/>
  <c r="I427" s="1"/>
  <c r="D428"/>
  <c r="K428" s="1"/>
  <c r="D429"/>
  <c r="I429" s="1"/>
  <c r="D430"/>
  <c r="K430" s="1"/>
  <c r="D431"/>
  <c r="K431" s="1"/>
  <c r="D432"/>
  <c r="K432" s="1"/>
  <c r="D433"/>
  <c r="K433" s="1"/>
  <c r="D434"/>
  <c r="K434" s="1"/>
  <c r="D435"/>
  <c r="I435" s="1"/>
  <c r="D436"/>
  <c r="D437"/>
  <c r="K437" s="1"/>
  <c r="D438"/>
  <c r="I438" s="1"/>
  <c r="D439"/>
  <c r="K439" s="1"/>
  <c r="D440"/>
  <c r="K440" s="1"/>
  <c r="D441"/>
  <c r="I441" s="1"/>
  <c r="D442"/>
  <c r="K442" s="1"/>
  <c r="D443"/>
  <c r="I443" s="1"/>
  <c r="D444"/>
  <c r="D445"/>
  <c r="K445" s="1"/>
  <c r="D446"/>
  <c r="K446" s="1"/>
  <c r="D447"/>
  <c r="K447" s="1"/>
  <c r="D448"/>
  <c r="D449"/>
  <c r="I449" s="1"/>
  <c r="D450"/>
  <c r="K450" s="1"/>
  <c r="D451"/>
  <c r="I451" s="1"/>
  <c r="D452"/>
  <c r="D453"/>
  <c r="K453" s="1"/>
  <c r="D454"/>
  <c r="K454" s="1"/>
  <c r="D455"/>
  <c r="K455" s="1"/>
  <c r="D456"/>
  <c r="I456" s="1"/>
  <c r="D457"/>
  <c r="I457" s="1"/>
  <c r="D458"/>
  <c r="K458" s="1"/>
  <c r="D459"/>
  <c r="I459" s="1"/>
  <c r="D460"/>
  <c r="D461"/>
  <c r="K461" s="1"/>
  <c r="D462"/>
  <c r="K462" s="1"/>
  <c r="D463"/>
  <c r="K463" s="1"/>
  <c r="D464"/>
  <c r="D465"/>
  <c r="I465" s="1"/>
  <c r="D466"/>
  <c r="K466" s="1"/>
  <c r="D467"/>
  <c r="I467" s="1"/>
  <c r="D468"/>
  <c r="D469"/>
  <c r="K469" s="1"/>
  <c r="D470"/>
  <c r="K470" s="1"/>
  <c r="D471"/>
  <c r="K471" s="1"/>
  <c r="D472"/>
  <c r="K472" s="1"/>
  <c r="D473"/>
  <c r="I473" s="1"/>
  <c r="D474"/>
  <c r="K474" s="1"/>
  <c r="D475"/>
  <c r="I475" s="1"/>
  <c r="D476"/>
  <c r="D477"/>
  <c r="K477" s="1"/>
  <c r="D478"/>
  <c r="I478" s="1"/>
  <c r="D479"/>
  <c r="K479" s="1"/>
  <c r="D480"/>
  <c r="K480" s="1"/>
  <c r="D481"/>
  <c r="I481" s="1"/>
  <c r="D482"/>
  <c r="D483"/>
  <c r="D484"/>
  <c r="D485"/>
  <c r="K485" s="1"/>
  <c r="D486"/>
  <c r="K486" s="1"/>
  <c r="D487"/>
  <c r="K487" s="1"/>
  <c r="D488"/>
  <c r="I488" s="1"/>
  <c r="D489"/>
  <c r="K489" s="1"/>
  <c r="D490"/>
  <c r="D491"/>
  <c r="D492"/>
  <c r="D493"/>
  <c r="K493" s="1"/>
  <c r="D494"/>
  <c r="K494" s="1"/>
  <c r="D495"/>
  <c r="K495" s="1"/>
  <c r="D496"/>
  <c r="K496" s="1"/>
  <c r="D497"/>
  <c r="K497" s="1"/>
  <c r="D498"/>
  <c r="D499"/>
  <c r="D500"/>
  <c r="D501"/>
  <c r="K501" s="1"/>
  <c r="D502"/>
  <c r="K502" s="1"/>
  <c r="D503"/>
  <c r="K503" s="1"/>
  <c r="D504"/>
  <c r="I504" s="1"/>
  <c r="D505"/>
  <c r="K505" s="1"/>
  <c r="D506"/>
  <c r="D507"/>
  <c r="D508"/>
  <c r="D509"/>
  <c r="K509" s="1"/>
  <c r="D510"/>
  <c r="K510" s="1"/>
  <c r="D511"/>
  <c r="K511" s="1"/>
  <c r="D512"/>
  <c r="K512" s="1"/>
  <c r="D513"/>
  <c r="K513" s="1"/>
  <c r="D514"/>
  <c r="D515"/>
  <c r="D516"/>
  <c r="D517"/>
  <c r="K517" s="1"/>
  <c r="D518"/>
  <c r="K518" s="1"/>
  <c r="D519"/>
  <c r="K519" s="1"/>
  <c r="D520"/>
  <c r="K520" s="1"/>
  <c r="D521"/>
  <c r="K521" s="1"/>
  <c r="D522"/>
  <c r="K522" s="1"/>
  <c r="D523"/>
  <c r="D524"/>
  <c r="K524" s="1"/>
  <c r="D525"/>
  <c r="K525" s="1"/>
  <c r="D526"/>
  <c r="K526" s="1"/>
  <c r="D527"/>
  <c r="K527" s="1"/>
  <c r="D528"/>
  <c r="K528" s="1"/>
  <c r="D529"/>
  <c r="K529" s="1"/>
  <c r="D530"/>
  <c r="D531"/>
  <c r="D532"/>
  <c r="K532" s="1"/>
  <c r="D533"/>
  <c r="I533" s="1"/>
  <c r="D534"/>
  <c r="D535"/>
  <c r="K535" s="1"/>
  <c r="D536"/>
  <c r="K536" s="1"/>
  <c r="D537"/>
  <c r="K537" s="1"/>
  <c r="D538"/>
  <c r="D539"/>
  <c r="D540"/>
  <c r="K540" s="1"/>
  <c r="D541"/>
  <c r="I541" s="1"/>
  <c r="D542"/>
  <c r="D543"/>
  <c r="K543" s="1"/>
  <c r="D544"/>
  <c r="K544" s="1"/>
  <c r="D545"/>
  <c r="I545" s="1"/>
  <c r="D546"/>
  <c r="D547"/>
  <c r="D548"/>
  <c r="K548" s="1"/>
  <c r="D549"/>
  <c r="K549" s="1"/>
  <c r="D550"/>
  <c r="D551"/>
  <c r="K551" s="1"/>
  <c r="D552"/>
  <c r="K552" s="1"/>
  <c r="D553"/>
  <c r="K553" s="1"/>
  <c r="D554"/>
  <c r="D555"/>
  <c r="D556"/>
  <c r="K556" s="1"/>
  <c r="D557"/>
  <c r="I557" s="1"/>
  <c r="D558"/>
  <c r="D559"/>
  <c r="K559" s="1"/>
  <c r="D560"/>
  <c r="D561"/>
  <c r="K561" s="1"/>
  <c r="D562"/>
  <c r="D563"/>
  <c r="D564"/>
  <c r="K564" s="1"/>
  <c r="D565"/>
  <c r="I565" s="1"/>
  <c r="D566"/>
  <c r="D567"/>
  <c r="K567" s="1"/>
  <c r="D568"/>
  <c r="K568" s="1"/>
  <c r="D569"/>
  <c r="I569" s="1"/>
  <c r="D570"/>
  <c r="D571"/>
  <c r="D572"/>
  <c r="K572" s="1"/>
  <c r="D573"/>
  <c r="K573" s="1"/>
  <c r="D574"/>
  <c r="D575"/>
  <c r="K575" s="1"/>
  <c r="D576"/>
  <c r="D577"/>
  <c r="K577" s="1"/>
  <c r="D578"/>
  <c r="K578" s="1"/>
  <c r="D579"/>
  <c r="D580"/>
  <c r="K580" s="1"/>
  <c r="D581"/>
  <c r="K581" s="1"/>
  <c r="D582"/>
  <c r="K582" s="1"/>
  <c r="D583"/>
  <c r="K583" s="1"/>
  <c r="D584"/>
  <c r="I584" s="1"/>
  <c r="D585"/>
  <c r="K585" s="1"/>
  <c r="D586"/>
  <c r="K586" s="1"/>
  <c r="D587"/>
  <c r="D588"/>
  <c r="K588" s="1"/>
  <c r="D589"/>
  <c r="I589" s="1"/>
  <c r="D590"/>
  <c r="K590" s="1"/>
  <c r="D591"/>
  <c r="K591" s="1"/>
  <c r="D592"/>
  <c r="K592" s="1"/>
  <c r="D593"/>
  <c r="K593" s="1"/>
  <c r="D594"/>
  <c r="K594" s="1"/>
  <c r="D595"/>
  <c r="D596"/>
  <c r="K596" s="1"/>
  <c r="D597"/>
  <c r="K597" s="1"/>
  <c r="D598"/>
  <c r="K598" s="1"/>
  <c r="D599"/>
  <c r="K599" s="1"/>
  <c r="D600"/>
  <c r="K600" s="1"/>
  <c r="D601"/>
  <c r="K601" s="1"/>
  <c r="D602"/>
  <c r="D603"/>
  <c r="D604"/>
  <c r="K604" s="1"/>
  <c r="D605"/>
  <c r="K605" s="1"/>
  <c r="D606"/>
  <c r="D607"/>
  <c r="K607" s="1"/>
  <c r="D608"/>
  <c r="D609"/>
  <c r="K609" s="1"/>
  <c r="D610"/>
  <c r="D611"/>
  <c r="D612"/>
  <c r="K612" s="1"/>
  <c r="D613"/>
  <c r="I613" s="1"/>
  <c r="D614"/>
  <c r="K614" s="1"/>
  <c r="D615"/>
  <c r="D616"/>
  <c r="K616" s="1"/>
  <c r="D617"/>
  <c r="I617" s="1"/>
  <c r="D618"/>
  <c r="K618" s="1"/>
  <c r="D619"/>
  <c r="D620"/>
  <c r="K620" s="1"/>
  <c r="D621"/>
  <c r="I621" s="1"/>
  <c r="D622"/>
  <c r="K622" s="1"/>
  <c r="D623"/>
  <c r="D624"/>
  <c r="K624" s="1"/>
  <c r="D625"/>
  <c r="I625" s="1"/>
  <c r="D626"/>
  <c r="D627"/>
  <c r="D628"/>
  <c r="D629"/>
  <c r="K629" s="1"/>
  <c r="D630"/>
  <c r="K630" s="1"/>
  <c r="D631"/>
  <c r="K631" s="1"/>
  <c r="D632"/>
  <c r="D633"/>
  <c r="K633" s="1"/>
  <c r="D634"/>
  <c r="D635"/>
  <c r="D636"/>
  <c r="D637"/>
  <c r="K637" s="1"/>
  <c r="D638"/>
  <c r="K638" s="1"/>
  <c r="D639"/>
  <c r="K639" s="1"/>
  <c r="D640"/>
  <c r="D641"/>
  <c r="K641" s="1"/>
  <c r="D642"/>
  <c r="D643"/>
  <c r="D644"/>
  <c r="D645"/>
  <c r="K645" s="1"/>
  <c r="D646"/>
  <c r="K646" s="1"/>
  <c r="D647"/>
  <c r="K647" s="1"/>
  <c r="D648"/>
  <c r="D649"/>
  <c r="K649" s="1"/>
  <c r="D650"/>
  <c r="D651"/>
  <c r="D652"/>
  <c r="K652" s="1"/>
  <c r="D653"/>
  <c r="K653" s="1"/>
  <c r="D654"/>
  <c r="K654" s="1"/>
  <c r="D655"/>
  <c r="K655" s="1"/>
  <c r="D656"/>
  <c r="D657"/>
  <c r="K657" s="1"/>
  <c r="D658"/>
  <c r="D659"/>
  <c r="D660"/>
  <c r="D661"/>
  <c r="K661" s="1"/>
  <c r="D662"/>
  <c r="K662" s="1"/>
  <c r="D663"/>
  <c r="K663" s="1"/>
  <c r="D664"/>
  <c r="D665"/>
  <c r="K665" s="1"/>
  <c r="D666"/>
  <c r="D667"/>
  <c r="D668"/>
  <c r="D669"/>
  <c r="K669" s="1"/>
  <c r="D670"/>
  <c r="K670" s="1"/>
  <c r="D671"/>
  <c r="K671" s="1"/>
  <c r="D672"/>
  <c r="D673"/>
  <c r="K673" s="1"/>
  <c r="E3"/>
  <c r="E4"/>
  <c r="J4" s="1"/>
  <c r="E5"/>
  <c r="J5" s="1"/>
  <c r="E6"/>
  <c r="J6" s="1"/>
  <c r="E7"/>
  <c r="J7" s="1"/>
  <c r="E8"/>
  <c r="J8" s="1"/>
  <c r="E9"/>
  <c r="E10"/>
  <c r="E11"/>
  <c r="J11" s="1"/>
  <c r="E12"/>
  <c r="J12" s="1"/>
  <c r="E13"/>
  <c r="J13" s="1"/>
  <c r="E14"/>
  <c r="J14" s="1"/>
  <c r="E15"/>
  <c r="J15" s="1"/>
  <c r="E16"/>
  <c r="J16" s="1"/>
  <c r="E17"/>
  <c r="E18"/>
  <c r="E19"/>
  <c r="J19" s="1"/>
  <c r="E20"/>
  <c r="J20" s="1"/>
  <c r="E21"/>
  <c r="J21" s="1"/>
  <c r="E22"/>
  <c r="J22" s="1"/>
  <c r="E23"/>
  <c r="J23" s="1"/>
  <c r="E24"/>
  <c r="J24" s="1"/>
  <c r="E25"/>
  <c r="E26"/>
  <c r="E27"/>
  <c r="J27" s="1"/>
  <c r="E28"/>
  <c r="J28" s="1"/>
  <c r="E29"/>
  <c r="J29" s="1"/>
  <c r="E30"/>
  <c r="J30" s="1"/>
  <c r="E31"/>
  <c r="J31" s="1"/>
  <c r="E32"/>
  <c r="J32" s="1"/>
  <c r="E33"/>
  <c r="E34"/>
  <c r="E35"/>
  <c r="J35" s="1"/>
  <c r="E36"/>
  <c r="J36" s="1"/>
  <c r="E37"/>
  <c r="J37" s="1"/>
  <c r="E38"/>
  <c r="J38" s="1"/>
  <c r="E39"/>
  <c r="J39" s="1"/>
  <c r="E40"/>
  <c r="J40" s="1"/>
  <c r="E41"/>
  <c r="E42"/>
  <c r="E43"/>
  <c r="J43" s="1"/>
  <c r="E44"/>
  <c r="J44" s="1"/>
  <c r="E45"/>
  <c r="J45" s="1"/>
  <c r="E46"/>
  <c r="J46" s="1"/>
  <c r="E47"/>
  <c r="J47" s="1"/>
  <c r="E48"/>
  <c r="J48" s="1"/>
  <c r="E49"/>
  <c r="E50"/>
  <c r="E51"/>
  <c r="J51" s="1"/>
  <c r="E52"/>
  <c r="J52" s="1"/>
  <c r="E53"/>
  <c r="J53" s="1"/>
  <c r="E54"/>
  <c r="J54" s="1"/>
  <c r="E55"/>
  <c r="J55" s="1"/>
  <c r="E56"/>
  <c r="J56" s="1"/>
  <c r="E57"/>
  <c r="E58"/>
  <c r="E59"/>
  <c r="E60"/>
  <c r="E61"/>
  <c r="E62"/>
  <c r="L62" s="1"/>
  <c r="E63"/>
  <c r="E64"/>
  <c r="E65"/>
  <c r="E66"/>
  <c r="E67"/>
  <c r="E68"/>
  <c r="J68" s="1"/>
  <c r="E69"/>
  <c r="L69" s="1"/>
  <c r="E70"/>
  <c r="L70" s="1"/>
  <c r="E71"/>
  <c r="L71" s="1"/>
  <c r="E72"/>
  <c r="E73"/>
  <c r="E74"/>
  <c r="E75"/>
  <c r="E76"/>
  <c r="E77"/>
  <c r="L77" s="1"/>
  <c r="E78"/>
  <c r="L78" s="1"/>
  <c r="E79"/>
  <c r="E80"/>
  <c r="E81"/>
  <c r="E82"/>
  <c r="E83"/>
  <c r="E84"/>
  <c r="J84" s="1"/>
  <c r="E85"/>
  <c r="L85" s="1"/>
  <c r="E86"/>
  <c r="L86" s="1"/>
  <c r="E87"/>
  <c r="L87" s="1"/>
  <c r="E88"/>
  <c r="E89"/>
  <c r="E90"/>
  <c r="E91"/>
  <c r="E92"/>
  <c r="L92" s="1"/>
  <c r="E93"/>
  <c r="E94"/>
  <c r="L94" s="1"/>
  <c r="E95"/>
  <c r="E96"/>
  <c r="E97"/>
  <c r="E98"/>
  <c r="E99"/>
  <c r="E100"/>
  <c r="E101"/>
  <c r="E102"/>
  <c r="L102" s="1"/>
  <c r="E103"/>
  <c r="L103" s="1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L122" s="1"/>
  <c r="E123"/>
  <c r="E124"/>
  <c r="E125"/>
  <c r="E126"/>
  <c r="E127"/>
  <c r="E128"/>
  <c r="E129"/>
  <c r="L129" s="1"/>
  <c r="E130"/>
  <c r="E131"/>
  <c r="E132"/>
  <c r="E133"/>
  <c r="E134"/>
  <c r="E135"/>
  <c r="E136"/>
  <c r="E137"/>
  <c r="L137" s="1"/>
  <c r="E138"/>
  <c r="E139"/>
  <c r="E140"/>
  <c r="L140" s="1"/>
  <c r="E141"/>
  <c r="E142"/>
  <c r="E143"/>
  <c r="E144"/>
  <c r="E145"/>
  <c r="E146"/>
  <c r="E147"/>
  <c r="E148"/>
  <c r="E149"/>
  <c r="E150"/>
  <c r="E151"/>
  <c r="L151" s="1"/>
  <c r="E152"/>
  <c r="E153"/>
  <c r="L153" s="1"/>
  <c r="E154"/>
  <c r="J154" s="1"/>
  <c r="E155"/>
  <c r="E156"/>
  <c r="L156" s="1"/>
  <c r="E157"/>
  <c r="L157" s="1"/>
  <c r="E158"/>
  <c r="J158" s="1"/>
  <c r="E159"/>
  <c r="L159" s="1"/>
  <c r="E160"/>
  <c r="E161"/>
  <c r="L161" s="1"/>
  <c r="E162"/>
  <c r="L162" s="1"/>
  <c r="E163"/>
  <c r="E164"/>
  <c r="E165"/>
  <c r="L165" s="1"/>
  <c r="E166"/>
  <c r="E167"/>
  <c r="L167" s="1"/>
  <c r="E168"/>
  <c r="E169"/>
  <c r="L169" s="1"/>
  <c r="E170"/>
  <c r="E171"/>
  <c r="E172"/>
  <c r="L172" s="1"/>
  <c r="E173"/>
  <c r="L173" s="1"/>
  <c r="E174"/>
  <c r="J174" s="1"/>
  <c r="E175"/>
  <c r="L175" s="1"/>
  <c r="E176"/>
  <c r="E177"/>
  <c r="L177" s="1"/>
  <c r="E178"/>
  <c r="L178" s="1"/>
  <c r="E179"/>
  <c r="E180"/>
  <c r="L180" s="1"/>
  <c r="E181"/>
  <c r="L181" s="1"/>
  <c r="E182"/>
  <c r="E183"/>
  <c r="L183" s="1"/>
  <c r="E184"/>
  <c r="E185"/>
  <c r="L185" s="1"/>
  <c r="E186"/>
  <c r="L186" s="1"/>
  <c r="E187"/>
  <c r="E188"/>
  <c r="L188" s="1"/>
  <c r="E189"/>
  <c r="L189" s="1"/>
  <c r="E190"/>
  <c r="E191"/>
  <c r="L191" s="1"/>
  <c r="E192"/>
  <c r="E193"/>
  <c r="L193" s="1"/>
  <c r="E194"/>
  <c r="E195"/>
  <c r="E196"/>
  <c r="L196" s="1"/>
  <c r="E197"/>
  <c r="L197" s="1"/>
  <c r="E198"/>
  <c r="E199"/>
  <c r="L199" s="1"/>
  <c r="E200"/>
  <c r="E201"/>
  <c r="L201" s="1"/>
  <c r="E202"/>
  <c r="E203"/>
  <c r="E204"/>
  <c r="E205"/>
  <c r="L205" s="1"/>
  <c r="E206"/>
  <c r="E207"/>
  <c r="L207" s="1"/>
  <c r="E208"/>
  <c r="E209"/>
  <c r="L209" s="1"/>
  <c r="E210"/>
  <c r="E211"/>
  <c r="E212"/>
  <c r="E213"/>
  <c r="L213" s="1"/>
  <c r="E214"/>
  <c r="E215"/>
  <c r="L215" s="1"/>
  <c r="E216"/>
  <c r="E217"/>
  <c r="L217" s="1"/>
  <c r="E218"/>
  <c r="E219"/>
  <c r="E220"/>
  <c r="E221"/>
  <c r="L221" s="1"/>
  <c r="E222"/>
  <c r="E223"/>
  <c r="L223" s="1"/>
  <c r="E224"/>
  <c r="E225"/>
  <c r="L225" s="1"/>
  <c r="E226"/>
  <c r="L226" s="1"/>
  <c r="E227"/>
  <c r="E228"/>
  <c r="E229"/>
  <c r="L229" s="1"/>
  <c r="E230"/>
  <c r="E231"/>
  <c r="L231" s="1"/>
  <c r="E232"/>
  <c r="E233"/>
  <c r="L233" s="1"/>
  <c r="E234"/>
  <c r="E235"/>
  <c r="E236"/>
  <c r="J236" s="1"/>
  <c r="E237"/>
  <c r="L237" s="1"/>
  <c r="E238"/>
  <c r="E239"/>
  <c r="L239" s="1"/>
  <c r="E240"/>
  <c r="E241"/>
  <c r="L241" s="1"/>
  <c r="E242"/>
  <c r="E243"/>
  <c r="E244"/>
  <c r="L244" s="1"/>
  <c r="E245"/>
  <c r="L245" s="1"/>
  <c r="E246"/>
  <c r="E247"/>
  <c r="L247" s="1"/>
  <c r="E248"/>
  <c r="E249"/>
  <c r="L249" s="1"/>
  <c r="E250"/>
  <c r="L250" s="1"/>
  <c r="E251"/>
  <c r="E252"/>
  <c r="L252" s="1"/>
  <c r="E253"/>
  <c r="L253" s="1"/>
  <c r="E254"/>
  <c r="E255"/>
  <c r="L255" s="1"/>
  <c r="E256"/>
  <c r="J256" s="1"/>
  <c r="E257"/>
  <c r="L257" s="1"/>
  <c r="E258"/>
  <c r="E259"/>
  <c r="E260"/>
  <c r="L260" s="1"/>
  <c r="E261"/>
  <c r="L261" s="1"/>
  <c r="E262"/>
  <c r="J262" s="1"/>
  <c r="E263"/>
  <c r="L263" s="1"/>
  <c r="E264"/>
  <c r="E265"/>
  <c r="L265" s="1"/>
  <c r="E266"/>
  <c r="L266" s="1"/>
  <c r="E267"/>
  <c r="E268"/>
  <c r="L268" s="1"/>
  <c r="E269"/>
  <c r="L269" s="1"/>
  <c r="E270"/>
  <c r="J270" s="1"/>
  <c r="E271"/>
  <c r="L271" s="1"/>
  <c r="E272"/>
  <c r="J272" s="1"/>
  <c r="E273"/>
  <c r="L273" s="1"/>
  <c r="E274"/>
  <c r="E275"/>
  <c r="E276"/>
  <c r="L276" s="1"/>
  <c r="E277"/>
  <c r="L277" s="1"/>
  <c r="E278"/>
  <c r="E279"/>
  <c r="L279" s="1"/>
  <c r="E280"/>
  <c r="E281"/>
  <c r="L281" s="1"/>
  <c r="E282"/>
  <c r="L282" s="1"/>
  <c r="E283"/>
  <c r="E284"/>
  <c r="L284" s="1"/>
  <c r="E285"/>
  <c r="L285" s="1"/>
  <c r="E286"/>
  <c r="E287"/>
  <c r="L287" s="1"/>
  <c r="E288"/>
  <c r="J288" s="1"/>
  <c r="E289"/>
  <c r="L289" s="1"/>
  <c r="E290"/>
  <c r="J290" s="1"/>
  <c r="E291"/>
  <c r="E292"/>
  <c r="L292" s="1"/>
  <c r="E293"/>
  <c r="L293" s="1"/>
  <c r="E294"/>
  <c r="J294" s="1"/>
  <c r="E295"/>
  <c r="L295" s="1"/>
  <c r="E296"/>
  <c r="J296" s="1"/>
  <c r="E297"/>
  <c r="L297" s="1"/>
  <c r="E298"/>
  <c r="L298" s="1"/>
  <c r="E299"/>
  <c r="E300"/>
  <c r="L300" s="1"/>
  <c r="E301"/>
  <c r="L301" s="1"/>
  <c r="E302"/>
  <c r="J302" s="1"/>
  <c r="E303"/>
  <c r="L303" s="1"/>
  <c r="E304"/>
  <c r="E305"/>
  <c r="L305" s="1"/>
  <c r="E306"/>
  <c r="L306" s="1"/>
  <c r="E307"/>
  <c r="E308"/>
  <c r="L308" s="1"/>
  <c r="E309"/>
  <c r="L309" s="1"/>
  <c r="E310"/>
  <c r="J310" s="1"/>
  <c r="E311"/>
  <c r="L311" s="1"/>
  <c r="E312"/>
  <c r="E313"/>
  <c r="L313" s="1"/>
  <c r="E314"/>
  <c r="L314" s="1"/>
  <c r="E315"/>
  <c r="E316"/>
  <c r="L316" s="1"/>
  <c r="E317"/>
  <c r="L317" s="1"/>
  <c r="E318"/>
  <c r="J318" s="1"/>
  <c r="E319"/>
  <c r="L319" s="1"/>
  <c r="E320"/>
  <c r="J320" s="1"/>
  <c r="E321"/>
  <c r="L321" s="1"/>
  <c r="E322"/>
  <c r="L322" s="1"/>
  <c r="E323"/>
  <c r="E324"/>
  <c r="L324" s="1"/>
  <c r="E325"/>
  <c r="L325" s="1"/>
  <c r="E326"/>
  <c r="J326" s="1"/>
  <c r="E327"/>
  <c r="L327" s="1"/>
  <c r="E328"/>
  <c r="J328" s="1"/>
  <c r="E329"/>
  <c r="L329" s="1"/>
  <c r="E330"/>
  <c r="J330" s="1"/>
  <c r="E331"/>
  <c r="E332"/>
  <c r="J332" s="1"/>
  <c r="E333"/>
  <c r="L333" s="1"/>
  <c r="E334"/>
  <c r="J334" s="1"/>
  <c r="E335"/>
  <c r="L335" s="1"/>
  <c r="E336"/>
  <c r="E337"/>
  <c r="L337" s="1"/>
  <c r="E338"/>
  <c r="E339"/>
  <c r="E340"/>
  <c r="L340" s="1"/>
  <c r="E341"/>
  <c r="L341" s="1"/>
  <c r="E342"/>
  <c r="J342" s="1"/>
  <c r="E343"/>
  <c r="L343" s="1"/>
  <c r="E344"/>
  <c r="E345"/>
  <c r="L345" s="1"/>
  <c r="E346"/>
  <c r="E347"/>
  <c r="E348"/>
  <c r="L348" s="1"/>
  <c r="E349"/>
  <c r="L349" s="1"/>
  <c r="E350"/>
  <c r="J350" s="1"/>
  <c r="E351"/>
  <c r="L351" s="1"/>
  <c r="E352"/>
  <c r="E353"/>
  <c r="L353" s="1"/>
  <c r="E354"/>
  <c r="L354" s="1"/>
  <c r="E355"/>
  <c r="E356"/>
  <c r="L356" s="1"/>
  <c r="E357"/>
  <c r="L357" s="1"/>
  <c r="E358"/>
  <c r="J358" s="1"/>
  <c r="E359"/>
  <c r="L359" s="1"/>
  <c r="E360"/>
  <c r="E361"/>
  <c r="L361" s="1"/>
  <c r="E362"/>
  <c r="E363"/>
  <c r="E364"/>
  <c r="L364" s="1"/>
  <c r="E365"/>
  <c r="L365" s="1"/>
  <c r="E366"/>
  <c r="J366" s="1"/>
  <c r="E367"/>
  <c r="L367" s="1"/>
  <c r="E368"/>
  <c r="E369"/>
  <c r="L369" s="1"/>
  <c r="E370"/>
  <c r="L370" s="1"/>
  <c r="E371"/>
  <c r="E372"/>
  <c r="L372" s="1"/>
  <c r="E373"/>
  <c r="L373" s="1"/>
  <c r="E374"/>
  <c r="J374" s="1"/>
  <c r="E375"/>
  <c r="L375" s="1"/>
  <c r="E376"/>
  <c r="E377"/>
  <c r="L377" s="1"/>
  <c r="E378"/>
  <c r="J378" s="1"/>
  <c r="E379"/>
  <c r="E380"/>
  <c r="L380" s="1"/>
  <c r="E381"/>
  <c r="L381" s="1"/>
  <c r="E382"/>
  <c r="E383"/>
  <c r="L383" s="1"/>
  <c r="E384"/>
  <c r="E385"/>
  <c r="L385" s="1"/>
  <c r="E386"/>
  <c r="L386" s="1"/>
  <c r="E387"/>
  <c r="E388"/>
  <c r="E389"/>
  <c r="L389" s="1"/>
  <c r="E390"/>
  <c r="E391"/>
  <c r="L391" s="1"/>
  <c r="E392"/>
  <c r="E393"/>
  <c r="L393" s="1"/>
  <c r="E394"/>
  <c r="L394" s="1"/>
  <c r="E395"/>
  <c r="E396"/>
  <c r="E397"/>
  <c r="L397" s="1"/>
  <c r="E398"/>
  <c r="E399"/>
  <c r="L399" s="1"/>
  <c r="E400"/>
  <c r="E401"/>
  <c r="L401" s="1"/>
  <c r="E402"/>
  <c r="L402" s="1"/>
  <c r="E403"/>
  <c r="E404"/>
  <c r="E405"/>
  <c r="L405" s="1"/>
  <c r="E406"/>
  <c r="E407"/>
  <c r="L407" s="1"/>
  <c r="E408"/>
  <c r="E409"/>
  <c r="L409" s="1"/>
  <c r="E410"/>
  <c r="L410" s="1"/>
  <c r="E411"/>
  <c r="E412"/>
  <c r="J412" s="1"/>
  <c r="E413"/>
  <c r="L413" s="1"/>
  <c r="E414"/>
  <c r="E415"/>
  <c r="L415" s="1"/>
  <c r="E416"/>
  <c r="E417"/>
  <c r="L417" s="1"/>
  <c r="E418"/>
  <c r="L418" s="1"/>
  <c r="E419"/>
  <c r="E420"/>
  <c r="E421"/>
  <c r="L421" s="1"/>
  <c r="E422"/>
  <c r="E423"/>
  <c r="L423" s="1"/>
  <c r="E424"/>
  <c r="E425"/>
  <c r="L425" s="1"/>
  <c r="E426"/>
  <c r="L426" s="1"/>
  <c r="E427"/>
  <c r="E428"/>
  <c r="E429"/>
  <c r="L429" s="1"/>
  <c r="E430"/>
  <c r="E431"/>
  <c r="L431" s="1"/>
  <c r="E432"/>
  <c r="E433"/>
  <c r="L433" s="1"/>
  <c r="E434"/>
  <c r="L434" s="1"/>
  <c r="E435"/>
  <c r="E436"/>
  <c r="L436" s="1"/>
  <c r="E437"/>
  <c r="L437" s="1"/>
  <c r="E438"/>
  <c r="J438" s="1"/>
  <c r="E439"/>
  <c r="L439" s="1"/>
  <c r="E440"/>
  <c r="E441"/>
  <c r="L441" s="1"/>
  <c r="E442"/>
  <c r="L442" s="1"/>
  <c r="E443"/>
  <c r="E444"/>
  <c r="L444" s="1"/>
  <c r="E445"/>
  <c r="L445" s="1"/>
  <c r="E446"/>
  <c r="E447"/>
  <c r="L447" s="1"/>
  <c r="E448"/>
  <c r="E449"/>
  <c r="L449" s="1"/>
  <c r="E450"/>
  <c r="L450" s="1"/>
  <c r="E451"/>
  <c r="E452"/>
  <c r="L452" s="1"/>
  <c r="E453"/>
  <c r="L453" s="1"/>
  <c r="E454"/>
  <c r="E455"/>
  <c r="L455" s="1"/>
  <c r="E456"/>
  <c r="J456" s="1"/>
  <c r="E457"/>
  <c r="L457" s="1"/>
  <c r="E458"/>
  <c r="L458" s="1"/>
  <c r="E459"/>
  <c r="E460"/>
  <c r="L460" s="1"/>
  <c r="E461"/>
  <c r="L461" s="1"/>
  <c r="E462"/>
  <c r="J462" s="1"/>
  <c r="E463"/>
  <c r="L463" s="1"/>
  <c r="E464"/>
  <c r="J464" s="1"/>
  <c r="E465"/>
  <c r="L465" s="1"/>
  <c r="E466"/>
  <c r="L466" s="1"/>
  <c r="E467"/>
  <c r="E468"/>
  <c r="L468" s="1"/>
  <c r="E469"/>
  <c r="L469" s="1"/>
  <c r="E470"/>
  <c r="J470" s="1"/>
  <c r="E471"/>
  <c r="L471" s="1"/>
  <c r="E472"/>
  <c r="E473"/>
  <c r="L473" s="1"/>
  <c r="E474"/>
  <c r="L474" s="1"/>
  <c r="E475"/>
  <c r="E476"/>
  <c r="L476" s="1"/>
  <c r="E477"/>
  <c r="L477" s="1"/>
  <c r="E478"/>
  <c r="E479"/>
  <c r="L479" s="1"/>
  <c r="E480"/>
  <c r="E481"/>
  <c r="L481" s="1"/>
  <c r="E482"/>
  <c r="J482" s="1"/>
  <c r="E483"/>
  <c r="E484"/>
  <c r="J484" s="1"/>
  <c r="E485"/>
  <c r="L485" s="1"/>
  <c r="E486"/>
  <c r="E487"/>
  <c r="L487" s="1"/>
  <c r="E488"/>
  <c r="E489"/>
  <c r="L489" s="1"/>
  <c r="E490"/>
  <c r="J490" s="1"/>
  <c r="E491"/>
  <c r="E492"/>
  <c r="E493"/>
  <c r="L493" s="1"/>
  <c r="E494"/>
  <c r="E495"/>
  <c r="L495" s="1"/>
  <c r="E496"/>
  <c r="E497"/>
  <c r="L497" s="1"/>
  <c r="E498"/>
  <c r="J498" s="1"/>
  <c r="E499"/>
  <c r="E500"/>
  <c r="J500" s="1"/>
  <c r="E501"/>
  <c r="L501" s="1"/>
  <c r="E502"/>
  <c r="E503"/>
  <c r="L503" s="1"/>
  <c r="E504"/>
  <c r="E505"/>
  <c r="L505" s="1"/>
  <c r="E506"/>
  <c r="J506" s="1"/>
  <c r="E507"/>
  <c r="E508"/>
  <c r="E509"/>
  <c r="L509" s="1"/>
  <c r="E510"/>
  <c r="E511"/>
  <c r="L511" s="1"/>
  <c r="E512"/>
  <c r="E513"/>
  <c r="L513" s="1"/>
  <c r="E514"/>
  <c r="J514" s="1"/>
  <c r="E515"/>
  <c r="E516"/>
  <c r="J516" s="1"/>
  <c r="E517"/>
  <c r="L517" s="1"/>
  <c r="E518"/>
  <c r="E519"/>
  <c r="L519" s="1"/>
  <c r="E520"/>
  <c r="E521"/>
  <c r="L521" s="1"/>
  <c r="E522"/>
  <c r="J522" s="1"/>
  <c r="E523"/>
  <c r="E524"/>
  <c r="E525"/>
  <c r="L525" s="1"/>
  <c r="E526"/>
  <c r="E527"/>
  <c r="L527" s="1"/>
  <c r="E528"/>
  <c r="E529"/>
  <c r="L529" s="1"/>
  <c r="E530"/>
  <c r="L530" s="1"/>
  <c r="E531"/>
  <c r="E532"/>
  <c r="L532" s="1"/>
  <c r="E533"/>
  <c r="L533" s="1"/>
  <c r="E534"/>
  <c r="E535"/>
  <c r="L535" s="1"/>
  <c r="E536"/>
  <c r="E537"/>
  <c r="L537" s="1"/>
  <c r="E538"/>
  <c r="L538" s="1"/>
  <c r="E539"/>
  <c r="E540"/>
  <c r="L540" s="1"/>
  <c r="E541"/>
  <c r="L541" s="1"/>
  <c r="E542"/>
  <c r="E543"/>
  <c r="L543" s="1"/>
  <c r="E544"/>
  <c r="E545"/>
  <c r="L545" s="1"/>
  <c r="E546"/>
  <c r="L546" s="1"/>
  <c r="E547"/>
  <c r="E548"/>
  <c r="L548" s="1"/>
  <c r="E549"/>
  <c r="L549" s="1"/>
  <c r="E550"/>
  <c r="J550" s="1"/>
  <c r="E551"/>
  <c r="L551" s="1"/>
  <c r="E552"/>
  <c r="E553"/>
  <c r="L553" s="1"/>
  <c r="E554"/>
  <c r="L554" s="1"/>
  <c r="E555"/>
  <c r="E556"/>
  <c r="L556" s="1"/>
  <c r="E557"/>
  <c r="L557" s="1"/>
  <c r="E558"/>
  <c r="E559"/>
  <c r="L559" s="1"/>
  <c r="E560"/>
  <c r="E561"/>
  <c r="L561" s="1"/>
  <c r="E562"/>
  <c r="L562" s="1"/>
  <c r="E563"/>
  <c r="E564"/>
  <c r="L564" s="1"/>
  <c r="E565"/>
  <c r="L565" s="1"/>
  <c r="E566"/>
  <c r="E567"/>
  <c r="L567" s="1"/>
  <c r="E568"/>
  <c r="E569"/>
  <c r="L569" s="1"/>
  <c r="E570"/>
  <c r="L570" s="1"/>
  <c r="E571"/>
  <c r="E572"/>
  <c r="L572" s="1"/>
  <c r="E573"/>
  <c r="L573" s="1"/>
  <c r="E574"/>
  <c r="J574" s="1"/>
  <c r="E575"/>
  <c r="L575" s="1"/>
  <c r="E576"/>
  <c r="E577"/>
  <c r="L577" s="1"/>
  <c r="E578"/>
  <c r="J578" s="1"/>
  <c r="E579"/>
  <c r="E580"/>
  <c r="L580" s="1"/>
  <c r="E581"/>
  <c r="L581" s="1"/>
  <c r="E582"/>
  <c r="J582" s="1"/>
  <c r="E583"/>
  <c r="L583" s="1"/>
  <c r="E584"/>
  <c r="E585"/>
  <c r="L585" s="1"/>
  <c r="E586"/>
  <c r="E587"/>
  <c r="E588"/>
  <c r="L588" s="1"/>
  <c r="E589"/>
  <c r="L589" s="1"/>
  <c r="E590"/>
  <c r="E591"/>
  <c r="L591" s="1"/>
  <c r="E592"/>
  <c r="J592" s="1"/>
  <c r="E593"/>
  <c r="L593" s="1"/>
  <c r="E594"/>
  <c r="L594" s="1"/>
  <c r="E595"/>
  <c r="E596"/>
  <c r="E597"/>
  <c r="L597" s="1"/>
  <c r="E598"/>
  <c r="J598" s="1"/>
  <c r="E599"/>
  <c r="L599" s="1"/>
  <c r="E600"/>
  <c r="J600" s="1"/>
  <c r="E601"/>
  <c r="L601" s="1"/>
  <c r="E602"/>
  <c r="E603"/>
  <c r="E604"/>
  <c r="L604" s="1"/>
  <c r="E605"/>
  <c r="L605" s="1"/>
  <c r="E606"/>
  <c r="E607"/>
  <c r="L607" s="1"/>
  <c r="E608"/>
  <c r="E609"/>
  <c r="L609" s="1"/>
  <c r="E610"/>
  <c r="E611"/>
  <c r="E612"/>
  <c r="L612" s="1"/>
  <c r="E613"/>
  <c r="L613" s="1"/>
  <c r="E614"/>
  <c r="E615"/>
  <c r="J615" s="1"/>
  <c r="E616"/>
  <c r="J616" s="1"/>
  <c r="E617"/>
  <c r="J617" s="1"/>
  <c r="E618"/>
  <c r="L618" s="1"/>
  <c r="E619"/>
  <c r="J619" s="1"/>
  <c r="E620"/>
  <c r="J620" s="1"/>
  <c r="E621"/>
  <c r="J621" s="1"/>
  <c r="E622"/>
  <c r="E623"/>
  <c r="J623" s="1"/>
  <c r="E624"/>
  <c r="J624" s="1"/>
  <c r="E625"/>
  <c r="J625" s="1"/>
  <c r="E626"/>
  <c r="E627"/>
  <c r="E628"/>
  <c r="E629"/>
  <c r="L629" s="1"/>
  <c r="E630"/>
  <c r="E631"/>
  <c r="L631" s="1"/>
  <c r="E632"/>
  <c r="J632" s="1"/>
  <c r="E633"/>
  <c r="L633" s="1"/>
  <c r="E634"/>
  <c r="L634" s="1"/>
  <c r="E635"/>
  <c r="E636"/>
  <c r="E637"/>
  <c r="L637" s="1"/>
  <c r="E638"/>
  <c r="E639"/>
  <c r="L639" s="1"/>
  <c r="E640"/>
  <c r="J640" s="1"/>
  <c r="E641"/>
  <c r="L641" s="1"/>
  <c r="E642"/>
  <c r="E643"/>
  <c r="E644"/>
  <c r="E645"/>
  <c r="L645" s="1"/>
  <c r="E646"/>
  <c r="J646" s="1"/>
  <c r="E647"/>
  <c r="L647" s="1"/>
  <c r="E648"/>
  <c r="J648" s="1"/>
  <c r="E649"/>
  <c r="L649" s="1"/>
  <c r="E650"/>
  <c r="E651"/>
  <c r="E652"/>
  <c r="E653"/>
  <c r="L653" s="1"/>
  <c r="E654"/>
  <c r="E655"/>
  <c r="L655" s="1"/>
  <c r="E656"/>
  <c r="J656" s="1"/>
  <c r="E657"/>
  <c r="L657" s="1"/>
  <c r="E658"/>
  <c r="E659"/>
  <c r="E660"/>
  <c r="E661"/>
  <c r="L661" s="1"/>
  <c r="E662"/>
  <c r="E663"/>
  <c r="L663" s="1"/>
  <c r="E664"/>
  <c r="J664" s="1"/>
  <c r="E665"/>
  <c r="L665" s="1"/>
  <c r="E666"/>
  <c r="E667"/>
  <c r="E668"/>
  <c r="E669"/>
  <c r="L669" s="1"/>
  <c r="E670"/>
  <c r="J670" s="1"/>
  <c r="E671"/>
  <c r="L671" s="1"/>
  <c r="E672"/>
  <c r="J672" s="1"/>
  <c r="E673"/>
  <c r="L673" s="1"/>
  <c r="E2"/>
  <c r="E2" i="13"/>
  <c r="J591" i="15" l="1"/>
  <c r="I591"/>
  <c r="L590"/>
  <c r="J559"/>
  <c r="I559"/>
  <c r="K558"/>
  <c r="K576"/>
  <c r="I576"/>
  <c r="K560"/>
  <c r="I560"/>
  <c r="K30"/>
  <c r="K422"/>
  <c r="I422"/>
  <c r="K390"/>
  <c r="I390"/>
  <c r="K550"/>
  <c r="I551"/>
  <c r="I535"/>
  <c r="K534"/>
  <c r="J535"/>
  <c r="J471"/>
  <c r="L470"/>
  <c r="L462"/>
  <c r="J463"/>
  <c r="L438"/>
  <c r="K438"/>
  <c r="I375"/>
  <c r="L374"/>
  <c r="I367"/>
  <c r="L366"/>
  <c r="I359"/>
  <c r="L358"/>
  <c r="I351"/>
  <c r="L350"/>
  <c r="I343"/>
  <c r="L342"/>
  <c r="K326"/>
  <c r="J319"/>
  <c r="J311"/>
  <c r="J303"/>
  <c r="J295"/>
  <c r="J159"/>
  <c r="L158"/>
  <c r="J143"/>
  <c r="I143"/>
  <c r="L142"/>
  <c r="K142"/>
  <c r="J135"/>
  <c r="I135"/>
  <c r="L134"/>
  <c r="K134"/>
  <c r="J127"/>
  <c r="I127"/>
  <c r="L126"/>
  <c r="J119"/>
  <c r="I119"/>
  <c r="L118"/>
  <c r="K118"/>
  <c r="J111"/>
  <c r="I111"/>
  <c r="K110"/>
  <c r="L110"/>
  <c r="K54"/>
  <c r="L662"/>
  <c r="L654"/>
  <c r="L638"/>
  <c r="L630"/>
  <c r="L622"/>
  <c r="L614"/>
  <c r="L606"/>
  <c r="L566"/>
  <c r="L558"/>
  <c r="L542"/>
  <c r="L534"/>
  <c r="L526"/>
  <c r="L518"/>
  <c r="L510"/>
  <c r="L502"/>
  <c r="L494"/>
  <c r="L486"/>
  <c r="L478"/>
  <c r="J478"/>
  <c r="L446"/>
  <c r="L430"/>
  <c r="L382"/>
  <c r="L286"/>
  <c r="L278"/>
  <c r="L254"/>
  <c r="L246"/>
  <c r="L238"/>
  <c r="L230"/>
  <c r="L222"/>
  <c r="L214"/>
  <c r="L206"/>
  <c r="L198"/>
  <c r="L190"/>
  <c r="L182"/>
  <c r="L166"/>
  <c r="L150"/>
  <c r="K14"/>
  <c r="K126"/>
  <c r="K302"/>
  <c r="J551"/>
  <c r="K38"/>
  <c r="J596"/>
  <c r="L596"/>
  <c r="K22"/>
  <c r="K414"/>
  <c r="I414"/>
  <c r="I607"/>
  <c r="K606"/>
  <c r="K574"/>
  <c r="J575"/>
  <c r="I575"/>
  <c r="K542"/>
  <c r="J543"/>
  <c r="I543"/>
  <c r="J586"/>
  <c r="L586"/>
  <c r="I666"/>
  <c r="J666"/>
  <c r="I658"/>
  <c r="J658"/>
  <c r="J650"/>
  <c r="I650"/>
  <c r="J642"/>
  <c r="I642"/>
  <c r="J634"/>
  <c r="I634"/>
  <c r="J626"/>
  <c r="I626"/>
  <c r="L619"/>
  <c r="K619"/>
  <c r="J610"/>
  <c r="I610"/>
  <c r="J602"/>
  <c r="I602"/>
  <c r="I570"/>
  <c r="J570"/>
  <c r="J562"/>
  <c r="I562"/>
  <c r="J554"/>
  <c r="I554"/>
  <c r="I546"/>
  <c r="J546"/>
  <c r="I538"/>
  <c r="J538"/>
  <c r="J530"/>
  <c r="I530"/>
  <c r="J474"/>
  <c r="I474"/>
  <c r="J466"/>
  <c r="J458"/>
  <c r="J442"/>
  <c r="I442"/>
  <c r="I434"/>
  <c r="J434"/>
  <c r="K427"/>
  <c r="I426"/>
  <c r="I418"/>
  <c r="K419"/>
  <c r="K411"/>
  <c r="I410"/>
  <c r="K395"/>
  <c r="I394"/>
  <c r="K387"/>
  <c r="I386"/>
  <c r="J370"/>
  <c r="I370"/>
  <c r="J362"/>
  <c r="I362"/>
  <c r="J354"/>
  <c r="I354"/>
  <c r="J346"/>
  <c r="I346"/>
  <c r="J338"/>
  <c r="I338"/>
  <c r="J306"/>
  <c r="I274"/>
  <c r="J274"/>
  <c r="J258"/>
  <c r="I258"/>
  <c r="J242"/>
  <c r="I242"/>
  <c r="K235"/>
  <c r="I234"/>
  <c r="J234"/>
  <c r="K227"/>
  <c r="J226"/>
  <c r="I226"/>
  <c r="J218"/>
  <c r="K219"/>
  <c r="I218"/>
  <c r="K211"/>
  <c r="J210"/>
  <c r="I210"/>
  <c r="I202"/>
  <c r="K203"/>
  <c r="J202"/>
  <c r="K195"/>
  <c r="I194"/>
  <c r="J194"/>
  <c r="J186"/>
  <c r="I186"/>
  <c r="K187"/>
  <c r="I178"/>
  <c r="J178"/>
  <c r="J170"/>
  <c r="I170"/>
  <c r="J146"/>
  <c r="I146"/>
  <c r="K147"/>
  <c r="J138"/>
  <c r="L139"/>
  <c r="K139"/>
  <c r="I138"/>
  <c r="J130"/>
  <c r="I130"/>
  <c r="L131"/>
  <c r="K131"/>
  <c r="J122"/>
  <c r="L123"/>
  <c r="K123"/>
  <c r="I122"/>
  <c r="K115"/>
  <c r="I114"/>
  <c r="L115"/>
  <c r="J114"/>
  <c r="K107"/>
  <c r="L107"/>
  <c r="J106"/>
  <c r="I106"/>
  <c r="K99"/>
  <c r="I98"/>
  <c r="J98"/>
  <c r="K91"/>
  <c r="L91"/>
  <c r="J90"/>
  <c r="I90"/>
  <c r="K83"/>
  <c r="I82"/>
  <c r="L83"/>
  <c r="J82"/>
  <c r="K75"/>
  <c r="L75"/>
  <c r="J74"/>
  <c r="K67"/>
  <c r="I66"/>
  <c r="J66"/>
  <c r="L67"/>
  <c r="K59"/>
  <c r="L59"/>
  <c r="J58"/>
  <c r="I58"/>
  <c r="L51"/>
  <c r="K51"/>
  <c r="J50"/>
  <c r="I50"/>
  <c r="L43"/>
  <c r="K43"/>
  <c r="J42"/>
  <c r="I42"/>
  <c r="L35"/>
  <c r="K35"/>
  <c r="J34"/>
  <c r="I34"/>
  <c r="L27"/>
  <c r="K27"/>
  <c r="J26"/>
  <c r="I26"/>
  <c r="L19"/>
  <c r="K19"/>
  <c r="J18"/>
  <c r="I18"/>
  <c r="L11"/>
  <c r="K11"/>
  <c r="J10"/>
  <c r="I10"/>
  <c r="K46"/>
  <c r="I402"/>
  <c r="L598"/>
  <c r="I599"/>
  <c r="I567"/>
  <c r="K566"/>
  <c r="I673"/>
  <c r="K672"/>
  <c r="I665"/>
  <c r="K664"/>
  <c r="I657"/>
  <c r="K656"/>
  <c r="K648"/>
  <c r="I649"/>
  <c r="K640"/>
  <c r="I641"/>
  <c r="K632"/>
  <c r="I633"/>
  <c r="L608"/>
  <c r="K608"/>
  <c r="K464"/>
  <c r="K448"/>
  <c r="I385"/>
  <c r="L384"/>
  <c r="L376"/>
  <c r="I377"/>
  <c r="L368"/>
  <c r="I369"/>
  <c r="L360"/>
  <c r="I361"/>
  <c r="L352"/>
  <c r="I353"/>
  <c r="L296"/>
  <c r="K296"/>
  <c r="I289"/>
  <c r="L288"/>
  <c r="I281"/>
  <c r="L272"/>
  <c r="I273"/>
  <c r="I265"/>
  <c r="I257"/>
  <c r="L256"/>
  <c r="I249"/>
  <c r="I241"/>
  <c r="I233"/>
  <c r="I225"/>
  <c r="I217"/>
  <c r="I209"/>
  <c r="I201"/>
  <c r="K184"/>
  <c r="J177"/>
  <c r="L176"/>
  <c r="K176"/>
  <c r="J169"/>
  <c r="K6"/>
  <c r="I74"/>
  <c r="J161"/>
  <c r="J145"/>
  <c r="I145"/>
  <c r="L144"/>
  <c r="K144"/>
  <c r="J137"/>
  <c r="I137"/>
  <c r="L136"/>
  <c r="K136"/>
  <c r="J129"/>
  <c r="I129"/>
  <c r="L128"/>
  <c r="K128"/>
  <c r="J121"/>
  <c r="I121"/>
  <c r="L120"/>
  <c r="J113"/>
  <c r="I113"/>
  <c r="L112"/>
  <c r="J105"/>
  <c r="I105"/>
  <c r="L104"/>
  <c r="K104"/>
  <c r="J97"/>
  <c r="I97"/>
  <c r="K96"/>
  <c r="J89"/>
  <c r="I89"/>
  <c r="L88"/>
  <c r="J81"/>
  <c r="I81"/>
  <c r="L80"/>
  <c r="J73"/>
  <c r="I73"/>
  <c r="L72"/>
  <c r="K72"/>
  <c r="J65"/>
  <c r="I65"/>
  <c r="K64"/>
  <c r="I57"/>
  <c r="L56"/>
  <c r="K56"/>
  <c r="I49"/>
  <c r="L48"/>
  <c r="K48"/>
  <c r="I41"/>
  <c r="L40"/>
  <c r="K40"/>
  <c r="I33"/>
  <c r="L32"/>
  <c r="K32"/>
  <c r="I25"/>
  <c r="L24"/>
  <c r="K24"/>
  <c r="I17"/>
  <c r="L16"/>
  <c r="K16"/>
  <c r="I9"/>
  <c r="L8"/>
  <c r="K8"/>
  <c r="K112"/>
  <c r="L584"/>
  <c r="L576"/>
  <c r="L568"/>
  <c r="L560"/>
  <c r="L552"/>
  <c r="L544"/>
  <c r="L536"/>
  <c r="L528"/>
  <c r="L520"/>
  <c r="L512"/>
  <c r="L504"/>
  <c r="L496"/>
  <c r="L488"/>
  <c r="L480"/>
  <c r="L472"/>
  <c r="L448"/>
  <c r="L440"/>
  <c r="L432"/>
  <c r="L424"/>
  <c r="L416"/>
  <c r="L408"/>
  <c r="L400"/>
  <c r="L392"/>
  <c r="L336"/>
  <c r="L312"/>
  <c r="L304"/>
  <c r="L280"/>
  <c r="L264"/>
  <c r="L248"/>
  <c r="L240"/>
  <c r="L232"/>
  <c r="L224"/>
  <c r="L216"/>
  <c r="L208"/>
  <c r="L200"/>
  <c r="L192"/>
  <c r="L184"/>
  <c r="L168"/>
  <c r="L160"/>
  <c r="L152"/>
  <c r="I191"/>
  <c r="I183"/>
  <c r="I408"/>
  <c r="J248"/>
  <c r="K88"/>
  <c r="J430"/>
  <c r="J398"/>
  <c r="L119"/>
  <c r="L236"/>
  <c r="I516"/>
  <c r="I500"/>
  <c r="I484"/>
  <c r="I476"/>
  <c r="I468"/>
  <c r="I460"/>
  <c r="I452"/>
  <c r="I444"/>
  <c r="I436"/>
  <c r="L524"/>
  <c r="I341"/>
  <c r="L212"/>
  <c r="L108"/>
  <c r="L76"/>
  <c r="K80"/>
  <c r="K667"/>
  <c r="K651"/>
  <c r="K635"/>
  <c r="K603"/>
  <c r="K587"/>
  <c r="K571"/>
  <c r="K555"/>
  <c r="K539"/>
  <c r="K523"/>
  <c r="K507"/>
  <c r="K491"/>
  <c r="K371"/>
  <c r="K355"/>
  <c r="K339"/>
  <c r="K323"/>
  <c r="K315"/>
  <c r="K307"/>
  <c r="K299"/>
  <c r="K291"/>
  <c r="K283"/>
  <c r="K275"/>
  <c r="K267"/>
  <c r="K251"/>
  <c r="K243"/>
  <c r="K179"/>
  <c r="K171"/>
  <c r="K155"/>
  <c r="J668"/>
  <c r="I668"/>
  <c r="J652"/>
  <c r="I652"/>
  <c r="J644"/>
  <c r="J636"/>
  <c r="I636"/>
  <c r="J628"/>
  <c r="K621"/>
  <c r="L621"/>
  <c r="J588"/>
  <c r="I588"/>
  <c r="J572"/>
  <c r="I572"/>
  <c r="I564"/>
  <c r="J564"/>
  <c r="J556"/>
  <c r="I556"/>
  <c r="J548"/>
  <c r="I548"/>
  <c r="J540"/>
  <c r="I540"/>
  <c r="I532"/>
  <c r="J532"/>
  <c r="J524"/>
  <c r="I508"/>
  <c r="J508"/>
  <c r="I492"/>
  <c r="J492"/>
  <c r="K429"/>
  <c r="J428"/>
  <c r="I428"/>
  <c r="J420"/>
  <c r="I420"/>
  <c r="K421"/>
  <c r="K413"/>
  <c r="I412"/>
  <c r="J404"/>
  <c r="K405"/>
  <c r="I404"/>
  <c r="K397"/>
  <c r="J396"/>
  <c r="I396"/>
  <c r="J388"/>
  <c r="I388"/>
  <c r="K389"/>
  <c r="J316"/>
  <c r="I316"/>
  <c r="J308"/>
  <c r="I292"/>
  <c r="J292"/>
  <c r="J228"/>
  <c r="I228"/>
  <c r="J220"/>
  <c r="I220"/>
  <c r="I212"/>
  <c r="J212"/>
  <c r="J204"/>
  <c r="I204"/>
  <c r="J196"/>
  <c r="I196"/>
  <c r="J188"/>
  <c r="I180"/>
  <c r="J180"/>
  <c r="J172"/>
  <c r="I172"/>
  <c r="K165"/>
  <c r="I164"/>
  <c r="J164"/>
  <c r="J148"/>
  <c r="L149"/>
  <c r="K149"/>
  <c r="J140"/>
  <c r="I140"/>
  <c r="L141"/>
  <c r="K141"/>
  <c r="J132"/>
  <c r="L133"/>
  <c r="K133"/>
  <c r="I132"/>
  <c r="J124"/>
  <c r="I124"/>
  <c r="L125"/>
  <c r="K125"/>
  <c r="K117"/>
  <c r="L117"/>
  <c r="I116"/>
  <c r="K109"/>
  <c r="J108"/>
  <c r="L109"/>
  <c r="K101"/>
  <c r="J100"/>
  <c r="K93"/>
  <c r="J92"/>
  <c r="I92"/>
  <c r="L53"/>
  <c r="L45"/>
  <c r="L37"/>
  <c r="L29"/>
  <c r="L21"/>
  <c r="L13"/>
  <c r="L5"/>
  <c r="J9"/>
  <c r="J17"/>
  <c r="J25"/>
  <c r="J33"/>
  <c r="J41"/>
  <c r="J49"/>
  <c r="J57"/>
  <c r="I108"/>
  <c r="K120"/>
  <c r="K659"/>
  <c r="K643"/>
  <c r="K627"/>
  <c r="K611"/>
  <c r="K595"/>
  <c r="K579"/>
  <c r="K563"/>
  <c r="K547"/>
  <c r="K531"/>
  <c r="K515"/>
  <c r="K499"/>
  <c r="K483"/>
  <c r="K379"/>
  <c r="K363"/>
  <c r="K347"/>
  <c r="K331"/>
  <c r="L667"/>
  <c r="L659"/>
  <c r="L651"/>
  <c r="L643"/>
  <c r="L635"/>
  <c r="L627"/>
  <c r="L611"/>
  <c r="L603"/>
  <c r="L595"/>
  <c r="L587"/>
  <c r="L579"/>
  <c r="L571"/>
  <c r="L563"/>
  <c r="L555"/>
  <c r="L547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I506"/>
  <c r="I490"/>
  <c r="I306"/>
  <c r="L658"/>
  <c r="L602"/>
  <c r="K562"/>
  <c r="K538"/>
  <c r="L346"/>
  <c r="L96"/>
  <c r="J660"/>
  <c r="I672"/>
  <c r="I664"/>
  <c r="I656"/>
  <c r="I648"/>
  <c r="I640"/>
  <c r="I632"/>
  <c r="J608"/>
  <c r="I608"/>
  <c r="J576"/>
  <c r="J568"/>
  <c r="I568"/>
  <c r="J560"/>
  <c r="I552"/>
  <c r="J544"/>
  <c r="I544"/>
  <c r="J536"/>
  <c r="I536"/>
  <c r="I512"/>
  <c r="I496"/>
  <c r="I480"/>
  <c r="I472"/>
  <c r="I464"/>
  <c r="I448"/>
  <c r="I440"/>
  <c r="I432"/>
  <c r="I424"/>
  <c r="I416"/>
  <c r="I400"/>
  <c r="I392"/>
  <c r="I384"/>
  <c r="K385"/>
  <c r="J376"/>
  <c r="K377"/>
  <c r="I376"/>
  <c r="J368"/>
  <c r="I368"/>
  <c r="J360"/>
  <c r="I360"/>
  <c r="K361"/>
  <c r="J352"/>
  <c r="I352"/>
  <c r="J344"/>
  <c r="I344"/>
  <c r="K345"/>
  <c r="I312"/>
  <c r="J312"/>
  <c r="J304"/>
  <c r="J280"/>
  <c r="J264"/>
  <c r="K241"/>
  <c r="K233"/>
  <c r="K225"/>
  <c r="K217"/>
  <c r="K201"/>
  <c r="K193"/>
  <c r="J192"/>
  <c r="I192"/>
  <c r="J184"/>
  <c r="I184"/>
  <c r="K185"/>
  <c r="I176"/>
  <c r="J176"/>
  <c r="I168"/>
  <c r="I160"/>
  <c r="J144"/>
  <c r="L145"/>
  <c r="J136"/>
  <c r="K137"/>
  <c r="I136"/>
  <c r="J128"/>
  <c r="K129"/>
  <c r="K121"/>
  <c r="L121"/>
  <c r="J120"/>
  <c r="I120"/>
  <c r="K113"/>
  <c r="I112"/>
  <c r="L113"/>
  <c r="K105"/>
  <c r="L105"/>
  <c r="J104"/>
  <c r="I104"/>
  <c r="K97"/>
  <c r="I96"/>
  <c r="L97"/>
  <c r="K89"/>
  <c r="L89"/>
  <c r="J88"/>
  <c r="I88"/>
  <c r="K81"/>
  <c r="I80"/>
  <c r="L81"/>
  <c r="K73"/>
  <c r="L73"/>
  <c r="J72"/>
  <c r="I72"/>
  <c r="K65"/>
  <c r="I64"/>
  <c r="L65"/>
  <c r="L57"/>
  <c r="K57"/>
  <c r="L49"/>
  <c r="K49"/>
  <c r="L41"/>
  <c r="K41"/>
  <c r="L33"/>
  <c r="K33"/>
  <c r="L25"/>
  <c r="K25"/>
  <c r="L17"/>
  <c r="K17"/>
  <c r="L9"/>
  <c r="K9"/>
  <c r="K277"/>
  <c r="K269"/>
  <c r="K253"/>
  <c r="K237"/>
  <c r="K229"/>
  <c r="K221"/>
  <c r="K213"/>
  <c r="K205"/>
  <c r="K197"/>
  <c r="K189"/>
  <c r="K181"/>
  <c r="K173"/>
  <c r="K157"/>
  <c r="I670"/>
  <c r="I662"/>
  <c r="J662"/>
  <c r="J654"/>
  <c r="I654"/>
  <c r="I646"/>
  <c r="J638"/>
  <c r="I638"/>
  <c r="J630"/>
  <c r="I630"/>
  <c r="K615"/>
  <c r="I606"/>
  <c r="I598"/>
  <c r="I590"/>
  <c r="J590"/>
  <c r="I574"/>
  <c r="I566"/>
  <c r="I558"/>
  <c r="I550"/>
  <c r="I542"/>
  <c r="I534"/>
  <c r="I518"/>
  <c r="I502"/>
  <c r="J502"/>
  <c r="I486"/>
  <c r="J486"/>
  <c r="J454"/>
  <c r="I454"/>
  <c r="J446"/>
  <c r="I446"/>
  <c r="J422"/>
  <c r="J414"/>
  <c r="J406"/>
  <c r="I406"/>
  <c r="J390"/>
  <c r="K383"/>
  <c r="K359"/>
  <c r="K351"/>
  <c r="K343"/>
  <c r="I302"/>
  <c r="I238"/>
  <c r="I230"/>
  <c r="I222"/>
  <c r="I214"/>
  <c r="I206"/>
  <c r="I198"/>
  <c r="K191"/>
  <c r="K183"/>
  <c r="I166"/>
  <c r="I158"/>
  <c r="J142"/>
  <c r="L143"/>
  <c r="K143"/>
  <c r="J134"/>
  <c r="I134"/>
  <c r="L135"/>
  <c r="J126"/>
  <c r="L127"/>
  <c r="K127"/>
  <c r="I126"/>
  <c r="K119"/>
  <c r="J118"/>
  <c r="I118"/>
  <c r="K111"/>
  <c r="L111"/>
  <c r="J110"/>
  <c r="K103"/>
  <c r="J102"/>
  <c r="I102"/>
  <c r="J94"/>
  <c r="J78"/>
  <c r="J62"/>
  <c r="L55"/>
  <c r="L47"/>
  <c r="L39"/>
  <c r="L31"/>
  <c r="L23"/>
  <c r="L15"/>
  <c r="L7"/>
  <c r="J64"/>
  <c r="J96"/>
  <c r="I142"/>
  <c r="I398"/>
  <c r="I430"/>
  <c r="K658"/>
  <c r="L668"/>
  <c r="K668"/>
  <c r="L660"/>
  <c r="K660"/>
  <c r="L652"/>
  <c r="L644"/>
  <c r="K644"/>
  <c r="K636"/>
  <c r="L636"/>
  <c r="L628"/>
  <c r="K628"/>
  <c r="L620"/>
  <c r="I597"/>
  <c r="L516"/>
  <c r="K516"/>
  <c r="L508"/>
  <c r="L500"/>
  <c r="K500"/>
  <c r="L492"/>
  <c r="L484"/>
  <c r="K484"/>
  <c r="L428"/>
  <c r="L420"/>
  <c r="L412"/>
  <c r="L404"/>
  <c r="L396"/>
  <c r="L388"/>
  <c r="L228"/>
  <c r="L220"/>
  <c r="L204"/>
  <c r="J165"/>
  <c r="L164"/>
  <c r="J149"/>
  <c r="I149"/>
  <c r="L148"/>
  <c r="J141"/>
  <c r="I141"/>
  <c r="K140"/>
  <c r="J133"/>
  <c r="I133"/>
  <c r="J125"/>
  <c r="I125"/>
  <c r="K124"/>
  <c r="L124"/>
  <c r="J117"/>
  <c r="I117"/>
  <c r="L116"/>
  <c r="K116"/>
  <c r="J109"/>
  <c r="I109"/>
  <c r="K108"/>
  <c r="J101"/>
  <c r="I101"/>
  <c r="L100"/>
  <c r="K100"/>
  <c r="J93"/>
  <c r="I93"/>
  <c r="K92"/>
  <c r="J85"/>
  <c r="I85"/>
  <c r="L84"/>
  <c r="K84"/>
  <c r="J77"/>
  <c r="I77"/>
  <c r="K76"/>
  <c r="J69"/>
  <c r="I69"/>
  <c r="L68"/>
  <c r="K68"/>
  <c r="J61"/>
  <c r="I61"/>
  <c r="K60"/>
  <c r="I53"/>
  <c r="L52"/>
  <c r="I45"/>
  <c r="L44"/>
  <c r="I37"/>
  <c r="L36"/>
  <c r="I29"/>
  <c r="L28"/>
  <c r="I21"/>
  <c r="L20"/>
  <c r="I13"/>
  <c r="L12"/>
  <c r="I5"/>
  <c r="L4"/>
  <c r="K132"/>
  <c r="J166"/>
  <c r="K369"/>
  <c r="K492"/>
  <c r="I282"/>
  <c r="I266"/>
  <c r="I250"/>
  <c r="I162"/>
  <c r="L666"/>
  <c r="K666"/>
  <c r="L650"/>
  <c r="K650"/>
  <c r="L642"/>
  <c r="K642"/>
  <c r="K634"/>
  <c r="L626"/>
  <c r="K626"/>
  <c r="I619"/>
  <c r="K610"/>
  <c r="K602"/>
  <c r="J595"/>
  <c r="I595"/>
  <c r="J571"/>
  <c r="I571"/>
  <c r="J563"/>
  <c r="I563"/>
  <c r="K554"/>
  <c r="J555"/>
  <c r="I555"/>
  <c r="I547"/>
  <c r="J547"/>
  <c r="K546"/>
  <c r="J539"/>
  <c r="I539"/>
  <c r="J531"/>
  <c r="I531"/>
  <c r="K530"/>
  <c r="K514"/>
  <c r="K506"/>
  <c r="K498"/>
  <c r="K490"/>
  <c r="K482"/>
  <c r="L378"/>
  <c r="L362"/>
  <c r="L338"/>
  <c r="L290"/>
  <c r="K282"/>
  <c r="L274"/>
  <c r="K266"/>
  <c r="L258"/>
  <c r="K250"/>
  <c r="L242"/>
  <c r="I235"/>
  <c r="L234"/>
  <c r="I227"/>
  <c r="L218"/>
  <c r="I219"/>
  <c r="I211"/>
  <c r="L210"/>
  <c r="I203"/>
  <c r="L202"/>
  <c r="I195"/>
  <c r="L194"/>
  <c r="K186"/>
  <c r="K170"/>
  <c r="I155"/>
  <c r="L154"/>
  <c r="J147"/>
  <c r="I147"/>
  <c r="L146"/>
  <c r="K146"/>
  <c r="J139"/>
  <c r="I139"/>
  <c r="L138"/>
  <c r="J131"/>
  <c r="I131"/>
  <c r="L130"/>
  <c r="K130"/>
  <c r="J123"/>
  <c r="I123"/>
  <c r="J115"/>
  <c r="I115"/>
  <c r="L114"/>
  <c r="K114"/>
  <c r="J107"/>
  <c r="I107"/>
  <c r="L106"/>
  <c r="J99"/>
  <c r="I99"/>
  <c r="L98"/>
  <c r="K98"/>
  <c r="L90"/>
  <c r="K82"/>
  <c r="L74"/>
  <c r="K66"/>
  <c r="L58"/>
  <c r="I51"/>
  <c r="I43"/>
  <c r="I35"/>
  <c r="I27"/>
  <c r="I19"/>
  <c r="I11"/>
  <c r="K135"/>
  <c r="K145"/>
  <c r="L170"/>
  <c r="K508"/>
  <c r="K570"/>
  <c r="L610"/>
  <c r="J103"/>
  <c r="I103"/>
  <c r="J95"/>
  <c r="I95"/>
  <c r="J87"/>
  <c r="I87"/>
  <c r="J79"/>
  <c r="I79"/>
  <c r="J71"/>
  <c r="I71"/>
  <c r="J63"/>
  <c r="I63"/>
  <c r="L6"/>
  <c r="L10"/>
  <c r="L14"/>
  <c r="L18"/>
  <c r="L22"/>
  <c r="L26"/>
  <c r="L30"/>
  <c r="L34"/>
  <c r="L38"/>
  <c r="L42"/>
  <c r="L46"/>
  <c r="L50"/>
  <c r="L54"/>
  <c r="K95"/>
  <c r="K87"/>
  <c r="K79"/>
  <c r="K71"/>
  <c r="K63"/>
  <c r="K62"/>
  <c r="K78"/>
  <c r="K94"/>
  <c r="K77"/>
  <c r="K69"/>
  <c r="K61"/>
  <c r="K5"/>
  <c r="K7"/>
  <c r="K13"/>
  <c r="K15"/>
  <c r="K21"/>
  <c r="K23"/>
  <c r="K29"/>
  <c r="K31"/>
  <c r="K37"/>
  <c r="K39"/>
  <c r="K45"/>
  <c r="K47"/>
  <c r="K53"/>
  <c r="K55"/>
  <c r="J60"/>
  <c r="L63"/>
  <c r="I70"/>
  <c r="J76"/>
  <c r="L79"/>
  <c r="I86"/>
  <c r="L95"/>
  <c r="J91"/>
  <c r="I91"/>
  <c r="J83"/>
  <c r="I83"/>
  <c r="J75"/>
  <c r="I75"/>
  <c r="J67"/>
  <c r="I67"/>
  <c r="J59"/>
  <c r="I59"/>
  <c r="L66"/>
  <c r="J70"/>
  <c r="L82"/>
  <c r="J86"/>
  <c r="L640"/>
  <c r="L648"/>
  <c r="L656"/>
  <c r="L664"/>
  <c r="L672"/>
  <c r="I627"/>
  <c r="I629"/>
  <c r="I631"/>
  <c r="I635"/>
  <c r="I637"/>
  <c r="I639"/>
  <c r="I643"/>
  <c r="I645"/>
  <c r="I647"/>
  <c r="I651"/>
  <c r="I653"/>
  <c r="I655"/>
  <c r="I659"/>
  <c r="I661"/>
  <c r="I663"/>
  <c r="I667"/>
  <c r="I669"/>
  <c r="I671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63"/>
  <c r="J665"/>
  <c r="J667"/>
  <c r="J669"/>
  <c r="J671"/>
  <c r="J673"/>
  <c r="L632"/>
  <c r="L646"/>
  <c r="L670"/>
  <c r="K617"/>
  <c r="K625"/>
  <c r="L615"/>
  <c r="L617"/>
  <c r="L623"/>
  <c r="L625"/>
  <c r="I614"/>
  <c r="I616"/>
  <c r="I620"/>
  <c r="I622"/>
  <c r="I624"/>
  <c r="J614"/>
  <c r="J618"/>
  <c r="J622"/>
  <c r="I603"/>
  <c r="I609"/>
  <c r="I611"/>
  <c r="J603"/>
  <c r="J605"/>
  <c r="J607"/>
  <c r="J609"/>
  <c r="J611"/>
  <c r="J613"/>
  <c r="J604"/>
  <c r="J606"/>
  <c r="J612"/>
  <c r="I605"/>
  <c r="K613"/>
  <c r="I592"/>
  <c r="I596"/>
  <c r="I600"/>
  <c r="J594"/>
  <c r="I593"/>
  <c r="I601"/>
  <c r="J593"/>
  <c r="J597"/>
  <c r="J599"/>
  <c r="J601"/>
  <c r="J589"/>
  <c r="K589"/>
  <c r="I586"/>
  <c r="I587"/>
  <c r="J587"/>
  <c r="J584"/>
  <c r="K584"/>
  <c r="I585"/>
  <c r="J585"/>
  <c r="I582"/>
  <c r="L582"/>
  <c r="I583"/>
  <c r="J583"/>
  <c r="I580"/>
  <c r="J580"/>
  <c r="I581"/>
  <c r="J581"/>
  <c r="I579"/>
  <c r="J579"/>
  <c r="L578"/>
  <c r="I578"/>
  <c r="J534"/>
  <c r="J542"/>
  <c r="J558"/>
  <c r="J566"/>
  <c r="L550"/>
  <c r="L574"/>
  <c r="I537"/>
  <c r="I549"/>
  <c r="I553"/>
  <c r="I561"/>
  <c r="I573"/>
  <c r="I577"/>
  <c r="J541"/>
  <c r="J545"/>
  <c r="J549"/>
  <c r="J553"/>
  <c r="J557"/>
  <c r="J561"/>
  <c r="J565"/>
  <c r="J569"/>
  <c r="J573"/>
  <c r="J577"/>
  <c r="K533"/>
  <c r="K541"/>
  <c r="K545"/>
  <c r="K557"/>
  <c r="K565"/>
  <c r="K569"/>
  <c r="J533"/>
  <c r="J537"/>
  <c r="L522"/>
  <c r="L482"/>
  <c r="K488"/>
  <c r="L498"/>
  <c r="K504"/>
  <c r="L514"/>
  <c r="I526"/>
  <c r="I494"/>
  <c r="I510"/>
  <c r="I528"/>
  <c r="L490"/>
  <c r="L506"/>
  <c r="I520"/>
  <c r="J494"/>
  <c r="J510"/>
  <c r="J488"/>
  <c r="J496"/>
  <c r="J504"/>
  <c r="J512"/>
  <c r="J518"/>
  <c r="J520"/>
  <c r="J526"/>
  <c r="J528"/>
  <c r="I483"/>
  <c r="I485"/>
  <c r="I487"/>
  <c r="I489"/>
  <c r="I491"/>
  <c r="I493"/>
  <c r="I495"/>
  <c r="I497"/>
  <c r="I499"/>
  <c r="I501"/>
  <c r="I503"/>
  <c r="I505"/>
  <c r="I507"/>
  <c r="I509"/>
  <c r="I511"/>
  <c r="I513"/>
  <c r="I515"/>
  <c r="I517"/>
  <c r="I519"/>
  <c r="I521"/>
  <c r="I523"/>
  <c r="I525"/>
  <c r="I527"/>
  <c r="I529"/>
  <c r="J483"/>
  <c r="J485"/>
  <c r="J487"/>
  <c r="J489"/>
  <c r="J491"/>
  <c r="J493"/>
  <c r="J495"/>
  <c r="J497"/>
  <c r="J499"/>
  <c r="J501"/>
  <c r="J503"/>
  <c r="J505"/>
  <c r="J507"/>
  <c r="J509"/>
  <c r="J511"/>
  <c r="J513"/>
  <c r="J515"/>
  <c r="J517"/>
  <c r="J519"/>
  <c r="J521"/>
  <c r="J523"/>
  <c r="J525"/>
  <c r="J527"/>
  <c r="J529"/>
  <c r="I439"/>
  <c r="I447"/>
  <c r="I455"/>
  <c r="J439"/>
  <c r="J447"/>
  <c r="J455"/>
  <c r="I469"/>
  <c r="I477"/>
  <c r="I453"/>
  <c r="I461"/>
  <c r="I437"/>
  <c r="I445"/>
  <c r="I479"/>
  <c r="I463"/>
  <c r="I471"/>
  <c r="L456"/>
  <c r="J472"/>
  <c r="K478"/>
  <c r="J448"/>
  <c r="I458"/>
  <c r="I470"/>
  <c r="J450"/>
  <c r="L464"/>
  <c r="J440"/>
  <c r="I450"/>
  <c r="I462"/>
  <c r="J480"/>
  <c r="I466"/>
  <c r="K436"/>
  <c r="K444"/>
  <c r="K452"/>
  <c r="K460"/>
  <c r="K468"/>
  <c r="K476"/>
  <c r="J436"/>
  <c r="J444"/>
  <c r="J452"/>
  <c r="J460"/>
  <c r="J468"/>
  <c r="J476"/>
  <c r="K435"/>
  <c r="K441"/>
  <c r="K443"/>
  <c r="K449"/>
  <c r="K451"/>
  <c r="K457"/>
  <c r="K459"/>
  <c r="K465"/>
  <c r="K467"/>
  <c r="K473"/>
  <c r="K475"/>
  <c r="K481"/>
  <c r="J435"/>
  <c r="J437"/>
  <c r="J441"/>
  <c r="J443"/>
  <c r="J445"/>
  <c r="J449"/>
  <c r="J451"/>
  <c r="J453"/>
  <c r="J457"/>
  <c r="J459"/>
  <c r="J461"/>
  <c r="J465"/>
  <c r="J467"/>
  <c r="J469"/>
  <c r="J473"/>
  <c r="J475"/>
  <c r="J477"/>
  <c r="J479"/>
  <c r="J481"/>
  <c r="J386"/>
  <c r="J392"/>
  <c r="J394"/>
  <c r="J400"/>
  <c r="J402"/>
  <c r="J408"/>
  <c r="J410"/>
  <c r="J416"/>
  <c r="J418"/>
  <c r="J424"/>
  <c r="J426"/>
  <c r="J432"/>
  <c r="I391"/>
  <c r="I393"/>
  <c r="I399"/>
  <c r="I401"/>
  <c r="I407"/>
  <c r="I409"/>
  <c r="I415"/>
  <c r="I417"/>
  <c r="I423"/>
  <c r="I425"/>
  <c r="I431"/>
  <c r="I433"/>
  <c r="J387"/>
  <c r="J389"/>
  <c r="J391"/>
  <c r="J393"/>
  <c r="J395"/>
  <c r="J397"/>
  <c r="J399"/>
  <c r="J401"/>
  <c r="J403"/>
  <c r="J405"/>
  <c r="J407"/>
  <c r="J409"/>
  <c r="J411"/>
  <c r="J413"/>
  <c r="J415"/>
  <c r="J417"/>
  <c r="J419"/>
  <c r="J421"/>
  <c r="J423"/>
  <c r="J425"/>
  <c r="J427"/>
  <c r="J429"/>
  <c r="J431"/>
  <c r="J433"/>
  <c r="I342"/>
  <c r="I350"/>
  <c r="I358"/>
  <c r="I366"/>
  <c r="I374"/>
  <c r="I382"/>
  <c r="J340"/>
  <c r="J348"/>
  <c r="J356"/>
  <c r="J364"/>
  <c r="J372"/>
  <c r="J380"/>
  <c r="J382"/>
  <c r="I339"/>
  <c r="I347"/>
  <c r="I349"/>
  <c r="I355"/>
  <c r="I357"/>
  <c r="I363"/>
  <c r="I365"/>
  <c r="I371"/>
  <c r="I373"/>
  <c r="I379"/>
  <c r="I381"/>
  <c r="J339"/>
  <c r="J341"/>
  <c r="J343"/>
  <c r="J345"/>
  <c r="J347"/>
  <c r="J349"/>
  <c r="J351"/>
  <c r="J353"/>
  <c r="J355"/>
  <c r="J357"/>
  <c r="J359"/>
  <c r="J361"/>
  <c r="J363"/>
  <c r="J365"/>
  <c r="J367"/>
  <c r="J369"/>
  <c r="J371"/>
  <c r="J373"/>
  <c r="J375"/>
  <c r="J377"/>
  <c r="J379"/>
  <c r="J381"/>
  <c r="J383"/>
  <c r="J385"/>
  <c r="L330"/>
  <c r="K306"/>
  <c r="I322"/>
  <c r="I328"/>
  <c r="I298"/>
  <c r="I318"/>
  <c r="J322"/>
  <c r="I334"/>
  <c r="I294"/>
  <c r="J298"/>
  <c r="I304"/>
  <c r="I308"/>
  <c r="I290"/>
  <c r="I310"/>
  <c r="J314"/>
  <c r="I320"/>
  <c r="I324"/>
  <c r="I330"/>
  <c r="J336"/>
  <c r="I314"/>
  <c r="I336"/>
  <c r="I300"/>
  <c r="J324"/>
  <c r="J300"/>
  <c r="L294"/>
  <c r="L302"/>
  <c r="L310"/>
  <c r="L318"/>
  <c r="L326"/>
  <c r="L332"/>
  <c r="L334"/>
  <c r="I291"/>
  <c r="I293"/>
  <c r="I295"/>
  <c r="I297"/>
  <c r="I299"/>
  <c r="I301"/>
  <c r="I303"/>
  <c r="I305"/>
  <c r="I307"/>
  <c r="I309"/>
  <c r="I311"/>
  <c r="I313"/>
  <c r="I315"/>
  <c r="I317"/>
  <c r="I319"/>
  <c r="I321"/>
  <c r="I323"/>
  <c r="I325"/>
  <c r="I327"/>
  <c r="I329"/>
  <c r="I331"/>
  <c r="I333"/>
  <c r="I335"/>
  <c r="I337"/>
  <c r="J291"/>
  <c r="J293"/>
  <c r="J297"/>
  <c r="J299"/>
  <c r="J301"/>
  <c r="J305"/>
  <c r="J307"/>
  <c r="J309"/>
  <c r="J313"/>
  <c r="J315"/>
  <c r="J317"/>
  <c r="J321"/>
  <c r="J323"/>
  <c r="J325"/>
  <c r="J327"/>
  <c r="J329"/>
  <c r="J331"/>
  <c r="J333"/>
  <c r="J335"/>
  <c r="J337"/>
  <c r="K248"/>
  <c r="J252"/>
  <c r="K264"/>
  <c r="J268"/>
  <c r="K280"/>
  <c r="J284"/>
  <c r="I256"/>
  <c r="I288"/>
  <c r="I244"/>
  <c r="I260"/>
  <c r="I276"/>
  <c r="I272"/>
  <c r="J244"/>
  <c r="J250"/>
  <c r="J260"/>
  <c r="J266"/>
  <c r="J276"/>
  <c r="J282"/>
  <c r="I286"/>
  <c r="K246"/>
  <c r="K262"/>
  <c r="K270"/>
  <c r="K278"/>
  <c r="L262"/>
  <c r="L270"/>
  <c r="J243"/>
  <c r="J245"/>
  <c r="J247"/>
  <c r="J249"/>
  <c r="J251"/>
  <c r="J253"/>
  <c r="J255"/>
  <c r="J257"/>
  <c r="J259"/>
  <c r="J261"/>
  <c r="J263"/>
  <c r="J265"/>
  <c r="J267"/>
  <c r="J269"/>
  <c r="J271"/>
  <c r="J273"/>
  <c r="J275"/>
  <c r="J277"/>
  <c r="J279"/>
  <c r="J281"/>
  <c r="J283"/>
  <c r="J285"/>
  <c r="J287"/>
  <c r="J289"/>
  <c r="I254"/>
  <c r="J246"/>
  <c r="J254"/>
  <c r="J278"/>
  <c r="J286"/>
  <c r="I243"/>
  <c r="I251"/>
  <c r="I253"/>
  <c r="I267"/>
  <c r="I269"/>
  <c r="I275"/>
  <c r="I277"/>
  <c r="I283"/>
  <c r="I285"/>
  <c r="K245"/>
  <c r="K259"/>
  <c r="K261"/>
  <c r="J198"/>
  <c r="J200"/>
  <c r="J206"/>
  <c r="J208"/>
  <c r="J214"/>
  <c r="J216"/>
  <c r="J222"/>
  <c r="J224"/>
  <c r="J230"/>
  <c r="J232"/>
  <c r="J238"/>
  <c r="J240"/>
  <c r="K200"/>
  <c r="K208"/>
  <c r="K216"/>
  <c r="K224"/>
  <c r="K232"/>
  <c r="K240"/>
  <c r="I197"/>
  <c r="I205"/>
  <c r="I207"/>
  <c r="I213"/>
  <c r="I215"/>
  <c r="I221"/>
  <c r="I223"/>
  <c r="I229"/>
  <c r="I231"/>
  <c r="I237"/>
  <c r="I239"/>
  <c r="J195"/>
  <c r="J197"/>
  <c r="J199"/>
  <c r="J201"/>
  <c r="J203"/>
  <c r="J205"/>
  <c r="J207"/>
  <c r="J209"/>
  <c r="J211"/>
  <c r="J213"/>
  <c r="J215"/>
  <c r="J217"/>
  <c r="J219"/>
  <c r="J221"/>
  <c r="J223"/>
  <c r="J225"/>
  <c r="J227"/>
  <c r="J229"/>
  <c r="J231"/>
  <c r="J233"/>
  <c r="J235"/>
  <c r="J237"/>
  <c r="J239"/>
  <c r="J241"/>
  <c r="I182"/>
  <c r="I188"/>
  <c r="I190"/>
  <c r="J182"/>
  <c r="J190"/>
  <c r="I189"/>
  <c r="J183"/>
  <c r="J185"/>
  <c r="J187"/>
  <c r="J189"/>
  <c r="J191"/>
  <c r="J193"/>
  <c r="K174"/>
  <c r="I171"/>
  <c r="I173"/>
  <c r="I175"/>
  <c r="I177"/>
  <c r="I179"/>
  <c r="I181"/>
  <c r="L174"/>
  <c r="J181"/>
  <c r="J171"/>
  <c r="J173"/>
  <c r="J175"/>
  <c r="J179"/>
  <c r="J160"/>
  <c r="J162"/>
  <c r="J168"/>
  <c r="K162"/>
  <c r="I159"/>
  <c r="I161"/>
  <c r="I167"/>
  <c r="I169"/>
  <c r="J163"/>
  <c r="I156"/>
  <c r="J156"/>
  <c r="I157"/>
  <c r="J157"/>
  <c r="I154"/>
  <c r="J155"/>
  <c r="K152"/>
  <c r="J153"/>
  <c r="J152"/>
  <c r="I153"/>
  <c r="I150"/>
  <c r="J150"/>
  <c r="I151"/>
  <c r="J151"/>
  <c r="J3"/>
  <c r="J2"/>
  <c r="K3"/>
  <c r="I2"/>
  <c r="I3"/>
  <c r="L3"/>
  <c r="L2"/>
  <c r="K2"/>
  <c r="E3" i="13"/>
  <c r="E4"/>
  <c r="E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W578"/>
  <c r="U578"/>
  <c r="AG578"/>
  <c r="AE578"/>
  <c r="P578"/>
  <c r="N578"/>
  <c r="M578"/>
  <c r="H578"/>
  <c r="F578"/>
  <c r="E578"/>
  <c r="W577"/>
  <c r="U577"/>
  <c r="AG577"/>
  <c r="AE577"/>
  <c r="P577"/>
  <c r="N577"/>
  <c r="M577"/>
  <c r="H577"/>
  <c r="F577"/>
  <c r="E577"/>
  <c r="W576"/>
  <c r="U576"/>
  <c r="AG576"/>
  <c r="AE576"/>
  <c r="P576"/>
  <c r="N576"/>
  <c r="M576"/>
  <c r="H576"/>
  <c r="F576"/>
  <c r="E576"/>
  <c r="X575"/>
  <c r="W575"/>
  <c r="U575"/>
  <c r="T575"/>
  <c r="S575"/>
  <c r="AH575"/>
  <c r="AG575"/>
  <c r="AE575"/>
  <c r="AD575"/>
  <c r="AC575"/>
  <c r="P575"/>
  <c r="N575"/>
  <c r="M575"/>
  <c r="H575"/>
  <c r="F575"/>
  <c r="E575"/>
  <c r="W482"/>
  <c r="U482"/>
  <c r="AG482"/>
  <c r="AE482"/>
  <c r="P482"/>
  <c r="N482"/>
  <c r="M482"/>
  <c r="H482"/>
  <c r="F482"/>
  <c r="E482"/>
  <c r="W481"/>
  <c r="U481"/>
  <c r="AG481"/>
  <c r="AE481"/>
  <c r="P481"/>
  <c r="N481"/>
  <c r="M481"/>
  <c r="H481"/>
  <c r="F481"/>
  <c r="E481"/>
  <c r="W480"/>
  <c r="U480"/>
  <c r="AG480"/>
  <c r="AE480"/>
  <c r="P480"/>
  <c r="N480"/>
  <c r="M480"/>
  <c r="H480"/>
  <c r="F480"/>
  <c r="E480"/>
  <c r="X479"/>
  <c r="W479"/>
  <c r="U479"/>
  <c r="T479"/>
  <c r="S479"/>
  <c r="AH479"/>
  <c r="AG479"/>
  <c r="AE479"/>
  <c r="AD479"/>
  <c r="AC479"/>
  <c r="P479"/>
  <c r="N479"/>
  <c r="M479"/>
  <c r="H479"/>
  <c r="F479"/>
  <c r="E479"/>
  <c r="W386"/>
  <c r="U386"/>
  <c r="AG386"/>
  <c r="AE386"/>
  <c r="P386"/>
  <c r="N386"/>
  <c r="M386"/>
  <c r="H386"/>
  <c r="F386"/>
  <c r="E386"/>
  <c r="W385"/>
  <c r="U385"/>
  <c r="AG385"/>
  <c r="AE385"/>
  <c r="P385"/>
  <c r="N385"/>
  <c r="M385"/>
  <c r="H385"/>
  <c r="F385"/>
  <c r="E385"/>
  <c r="W384"/>
  <c r="U384"/>
  <c r="AG384"/>
  <c r="AE384"/>
  <c r="P384"/>
  <c r="N384"/>
  <c r="M384"/>
  <c r="H384"/>
  <c r="F384"/>
  <c r="E384"/>
  <c r="X383"/>
  <c r="W383"/>
  <c r="U383"/>
  <c r="T383"/>
  <c r="S383"/>
  <c r="AH383"/>
  <c r="AG383"/>
  <c r="AE383"/>
  <c r="AD383"/>
  <c r="AC383"/>
  <c r="P383"/>
  <c r="N383"/>
  <c r="M383"/>
  <c r="H383"/>
  <c r="F383"/>
  <c r="E383"/>
  <c r="W290"/>
  <c r="U290"/>
  <c r="AG290"/>
  <c r="AE290"/>
  <c r="P290"/>
  <c r="N290"/>
  <c r="M290"/>
  <c r="H290"/>
  <c r="F290"/>
  <c r="E290"/>
  <c r="W289"/>
  <c r="U289"/>
  <c r="AG289"/>
  <c r="AE289"/>
  <c r="P289"/>
  <c r="N289"/>
  <c r="M289"/>
  <c r="H289"/>
  <c r="F289"/>
  <c r="E289"/>
  <c r="W288"/>
  <c r="U288"/>
  <c r="AG288"/>
  <c r="AE288"/>
  <c r="P288"/>
  <c r="N288"/>
  <c r="M288"/>
  <c r="H288"/>
  <c r="F288"/>
  <c r="E288"/>
  <c r="X287"/>
  <c r="W287"/>
  <c r="U287"/>
  <c r="T287"/>
  <c r="S287"/>
  <c r="AH287"/>
  <c r="AG287"/>
  <c r="AE287"/>
  <c r="AD287"/>
  <c r="AC287"/>
  <c r="P287"/>
  <c r="N287"/>
  <c r="M287"/>
  <c r="H287"/>
  <c r="F287"/>
  <c r="E287"/>
  <c r="W194"/>
  <c r="U194"/>
  <c r="AG194"/>
  <c r="AE194"/>
  <c r="P194"/>
  <c r="N194"/>
  <c r="M194"/>
  <c r="H194"/>
  <c r="F194"/>
  <c r="E194"/>
  <c r="W193"/>
  <c r="U193"/>
  <c r="AG193"/>
  <c r="AE193"/>
  <c r="P193"/>
  <c r="N193"/>
  <c r="M193"/>
  <c r="H193"/>
  <c r="F193"/>
  <c r="E193"/>
  <c r="W192"/>
  <c r="U192"/>
  <c r="AG192"/>
  <c r="AE192"/>
  <c r="P192"/>
  <c r="N192"/>
  <c r="M192"/>
  <c r="H192"/>
  <c r="F192"/>
  <c r="E192"/>
  <c r="X191"/>
  <c r="W191"/>
  <c r="U191"/>
  <c r="T191"/>
  <c r="S191"/>
  <c r="AH191"/>
  <c r="AG191"/>
  <c r="AE191"/>
  <c r="AD191"/>
  <c r="AC191"/>
  <c r="P191"/>
  <c r="N191"/>
  <c r="M191"/>
  <c r="H191"/>
  <c r="F191"/>
  <c r="E191"/>
  <c r="W98"/>
  <c r="U98"/>
  <c r="AG98"/>
  <c r="AE98"/>
  <c r="P98"/>
  <c r="N98"/>
  <c r="M98"/>
  <c r="H98"/>
  <c r="F98"/>
  <c r="W97"/>
  <c r="U97"/>
  <c r="AG97"/>
  <c r="AE97"/>
  <c r="P97"/>
  <c r="N97"/>
  <c r="M97"/>
  <c r="H97"/>
  <c r="F97"/>
  <c r="W96"/>
  <c r="U96"/>
  <c r="AG96"/>
  <c r="AE96"/>
  <c r="P96"/>
  <c r="N96"/>
  <c r="M96"/>
  <c r="H96"/>
  <c r="F96"/>
  <c r="X95"/>
  <c r="W95"/>
  <c r="U95"/>
  <c r="T95"/>
  <c r="S95"/>
  <c r="AH95"/>
  <c r="AG95"/>
  <c r="AE95"/>
  <c r="AD95"/>
  <c r="AC95"/>
  <c r="P95"/>
  <c r="N95"/>
  <c r="M95"/>
  <c r="H95"/>
  <c r="F95"/>
  <c r="W574"/>
  <c r="U574"/>
  <c r="AG574"/>
  <c r="AE574"/>
  <c r="P574"/>
  <c r="N574"/>
  <c r="M574"/>
  <c r="H574"/>
  <c r="F574"/>
  <c r="E574"/>
  <c r="W573"/>
  <c r="U573"/>
  <c r="AG573"/>
  <c r="AE573"/>
  <c r="P573"/>
  <c r="N573"/>
  <c r="M573"/>
  <c r="H573"/>
  <c r="F573"/>
  <c r="E573"/>
  <c r="W572"/>
  <c r="U572"/>
  <c r="AG572"/>
  <c r="AE572"/>
  <c r="P572"/>
  <c r="N572"/>
  <c r="M572"/>
  <c r="H572"/>
  <c r="F572"/>
  <c r="E572"/>
  <c r="X571"/>
  <c r="W571"/>
  <c r="U571"/>
  <c r="T571"/>
  <c r="S571"/>
  <c r="AH571"/>
  <c r="AG571"/>
  <c r="AE571"/>
  <c r="AD571"/>
  <c r="AC571"/>
  <c r="P571"/>
  <c r="N571"/>
  <c r="M571"/>
  <c r="H571"/>
  <c r="F571"/>
  <c r="E571"/>
  <c r="W478"/>
  <c r="U478"/>
  <c r="AG478"/>
  <c r="AE478"/>
  <c r="P478"/>
  <c r="N478"/>
  <c r="M478"/>
  <c r="H478"/>
  <c r="F478"/>
  <c r="E478"/>
  <c r="W477"/>
  <c r="U477"/>
  <c r="AG477"/>
  <c r="AE477"/>
  <c r="P477"/>
  <c r="N477"/>
  <c r="M477"/>
  <c r="H477"/>
  <c r="F477"/>
  <c r="E477"/>
  <c r="W476"/>
  <c r="U476"/>
  <c r="AG476"/>
  <c r="AE476"/>
  <c r="P476"/>
  <c r="N476"/>
  <c r="M476"/>
  <c r="H476"/>
  <c r="F476"/>
  <c r="E476"/>
  <c r="X475"/>
  <c r="W475"/>
  <c r="U475"/>
  <c r="T475"/>
  <c r="S475"/>
  <c r="AH475"/>
  <c r="AG475"/>
  <c r="AE475"/>
  <c r="AD475"/>
  <c r="AC475"/>
  <c r="P475"/>
  <c r="N475"/>
  <c r="M475"/>
  <c r="H475"/>
  <c r="F475"/>
  <c r="E475"/>
  <c r="W382"/>
  <c r="U382"/>
  <c r="AG382"/>
  <c r="AE382"/>
  <c r="P382"/>
  <c r="N382"/>
  <c r="M382"/>
  <c r="H382"/>
  <c r="F382"/>
  <c r="E382"/>
  <c r="W381"/>
  <c r="U381"/>
  <c r="AG381"/>
  <c r="AE381"/>
  <c r="P381"/>
  <c r="N381"/>
  <c r="M381"/>
  <c r="H381"/>
  <c r="F381"/>
  <c r="E381"/>
  <c r="W380"/>
  <c r="U380"/>
  <c r="AG380"/>
  <c r="AE380"/>
  <c r="P380"/>
  <c r="N380"/>
  <c r="M380"/>
  <c r="H380"/>
  <c r="F380"/>
  <c r="E380"/>
  <c r="X379"/>
  <c r="W379"/>
  <c r="U379"/>
  <c r="T379"/>
  <c r="S379"/>
  <c r="AH379"/>
  <c r="AG379"/>
  <c r="AE379"/>
  <c r="AD379"/>
  <c r="AC379"/>
  <c r="P379"/>
  <c r="N379"/>
  <c r="M379"/>
  <c r="H379"/>
  <c r="F379"/>
  <c r="E379"/>
  <c r="W286"/>
  <c r="U286"/>
  <c r="AG286"/>
  <c r="AE286"/>
  <c r="P286"/>
  <c r="N286"/>
  <c r="M286"/>
  <c r="H286"/>
  <c r="F286"/>
  <c r="E286"/>
  <c r="W285"/>
  <c r="U285"/>
  <c r="AG285"/>
  <c r="AE285"/>
  <c r="P285"/>
  <c r="N285"/>
  <c r="M285"/>
  <c r="H285"/>
  <c r="F285"/>
  <c r="E285"/>
  <c r="W284"/>
  <c r="U284"/>
  <c r="AG284"/>
  <c r="AE284"/>
  <c r="P284"/>
  <c r="N284"/>
  <c r="M284"/>
  <c r="H284"/>
  <c r="F284"/>
  <c r="E284"/>
  <c r="X283"/>
  <c r="W283"/>
  <c r="U283"/>
  <c r="T283"/>
  <c r="S283"/>
  <c r="AH283"/>
  <c r="AG283"/>
  <c r="AE283"/>
  <c r="AD283"/>
  <c r="AC283"/>
  <c r="P283"/>
  <c r="N283"/>
  <c r="M283"/>
  <c r="H283"/>
  <c r="F283"/>
  <c r="E283"/>
  <c r="W190"/>
  <c r="U190"/>
  <c r="AG190"/>
  <c r="AE190"/>
  <c r="P190"/>
  <c r="N190"/>
  <c r="M190"/>
  <c r="H190"/>
  <c r="F190"/>
  <c r="E190"/>
  <c r="W189"/>
  <c r="U189"/>
  <c r="AG189"/>
  <c r="AE189"/>
  <c r="P189"/>
  <c r="N189"/>
  <c r="M189"/>
  <c r="H189"/>
  <c r="F189"/>
  <c r="E189"/>
  <c r="W188"/>
  <c r="U188"/>
  <c r="AG188"/>
  <c r="AE188"/>
  <c r="P188"/>
  <c r="N188"/>
  <c r="M188"/>
  <c r="H188"/>
  <c r="F188"/>
  <c r="E188"/>
  <c r="X187"/>
  <c r="W187"/>
  <c r="U187"/>
  <c r="T187"/>
  <c r="S187"/>
  <c r="AH187"/>
  <c r="AG187"/>
  <c r="AE187"/>
  <c r="AD187"/>
  <c r="AC187"/>
  <c r="P187"/>
  <c r="N187"/>
  <c r="M187"/>
  <c r="H187"/>
  <c r="F187"/>
  <c r="E187"/>
  <c r="W94"/>
  <c r="U94"/>
  <c r="AG94"/>
  <c r="AE94"/>
  <c r="P94"/>
  <c r="N94"/>
  <c r="M94"/>
  <c r="H94"/>
  <c r="F94"/>
  <c r="W93"/>
  <c r="U93"/>
  <c r="AG93"/>
  <c r="AE93"/>
  <c r="P93"/>
  <c r="N93"/>
  <c r="M93"/>
  <c r="H93"/>
  <c r="F93"/>
  <c r="W92"/>
  <c r="U92"/>
  <c r="AG92"/>
  <c r="AE92"/>
  <c r="P92"/>
  <c r="N92"/>
  <c r="M92"/>
  <c r="H92"/>
  <c r="F92"/>
  <c r="X91"/>
  <c r="W91"/>
  <c r="U91"/>
  <c r="T91"/>
  <c r="S91"/>
  <c r="AH91"/>
  <c r="AG91"/>
  <c r="AE91"/>
  <c r="AD91"/>
  <c r="AC91"/>
  <c r="P91"/>
  <c r="N91"/>
  <c r="M91"/>
  <c r="H91"/>
  <c r="F91"/>
  <c r="W570"/>
  <c r="U570"/>
  <c r="AG570"/>
  <c r="AE570"/>
  <c r="P570"/>
  <c r="N570"/>
  <c r="M570"/>
  <c r="H570"/>
  <c r="F570"/>
  <c r="E570"/>
  <c r="W569"/>
  <c r="U569"/>
  <c r="AG569"/>
  <c r="AE569"/>
  <c r="P569"/>
  <c r="N569"/>
  <c r="M569"/>
  <c r="H569"/>
  <c r="F569"/>
  <c r="E569"/>
  <c r="W568"/>
  <c r="U568"/>
  <c r="AG568"/>
  <c r="AE568"/>
  <c r="P568"/>
  <c r="N568"/>
  <c r="M568"/>
  <c r="H568"/>
  <c r="F568"/>
  <c r="E568"/>
  <c r="X567"/>
  <c r="W567"/>
  <c r="U567"/>
  <c r="T567"/>
  <c r="S567"/>
  <c r="AH567"/>
  <c r="AG567"/>
  <c r="AE567"/>
  <c r="AD567"/>
  <c r="AC567"/>
  <c r="P567"/>
  <c r="N567"/>
  <c r="M567"/>
  <c r="H567"/>
  <c r="F567"/>
  <c r="E567"/>
  <c r="W474"/>
  <c r="U474"/>
  <c r="AG474"/>
  <c r="AE474"/>
  <c r="P474"/>
  <c r="N474"/>
  <c r="M474"/>
  <c r="H474"/>
  <c r="F474"/>
  <c r="E474"/>
  <c r="W473"/>
  <c r="U473"/>
  <c r="AG473"/>
  <c r="AE473"/>
  <c r="P473"/>
  <c r="N473"/>
  <c r="M473"/>
  <c r="H473"/>
  <c r="F473"/>
  <c r="E473"/>
  <c r="W472"/>
  <c r="U472"/>
  <c r="AG472"/>
  <c r="AE472"/>
  <c r="P472"/>
  <c r="N472"/>
  <c r="M472"/>
  <c r="H472"/>
  <c r="F472"/>
  <c r="E472"/>
  <c r="X471"/>
  <c r="W471"/>
  <c r="U471"/>
  <c r="T471"/>
  <c r="S471"/>
  <c r="AH471"/>
  <c r="AG471"/>
  <c r="AE471"/>
  <c r="AD471"/>
  <c r="AC471"/>
  <c r="P471"/>
  <c r="N471"/>
  <c r="M471"/>
  <c r="H471"/>
  <c r="F471"/>
  <c r="E471"/>
  <c r="W378"/>
  <c r="U378"/>
  <c r="AG378"/>
  <c r="AE378"/>
  <c r="P378"/>
  <c r="N378"/>
  <c r="M378"/>
  <c r="H378"/>
  <c r="F378"/>
  <c r="E378"/>
  <c r="W377"/>
  <c r="U377"/>
  <c r="AG377"/>
  <c r="AE377"/>
  <c r="P377"/>
  <c r="N377"/>
  <c r="M377"/>
  <c r="H377"/>
  <c r="F377"/>
  <c r="E377"/>
  <c r="W376"/>
  <c r="U376"/>
  <c r="AG376"/>
  <c r="AE376"/>
  <c r="P376"/>
  <c r="N376"/>
  <c r="M376"/>
  <c r="H376"/>
  <c r="F376"/>
  <c r="E376"/>
  <c r="X375"/>
  <c r="W375"/>
  <c r="U375"/>
  <c r="T375"/>
  <c r="S375"/>
  <c r="AH375"/>
  <c r="AG375"/>
  <c r="AE375"/>
  <c r="AD375"/>
  <c r="AC375"/>
  <c r="P375"/>
  <c r="N375"/>
  <c r="M375"/>
  <c r="H375"/>
  <c r="F375"/>
  <c r="E375"/>
  <c r="W282"/>
  <c r="U282"/>
  <c r="AG282"/>
  <c r="AE282"/>
  <c r="P282"/>
  <c r="N282"/>
  <c r="M282"/>
  <c r="H282"/>
  <c r="F282"/>
  <c r="E282"/>
  <c r="W281"/>
  <c r="U281"/>
  <c r="AG281"/>
  <c r="AE281"/>
  <c r="P281"/>
  <c r="N281"/>
  <c r="M281"/>
  <c r="H281"/>
  <c r="F281"/>
  <c r="E281"/>
  <c r="W280"/>
  <c r="U280"/>
  <c r="AG280"/>
  <c r="AE280"/>
  <c r="P280"/>
  <c r="N280"/>
  <c r="M280"/>
  <c r="H280"/>
  <c r="F280"/>
  <c r="E280"/>
  <c r="X279"/>
  <c r="W279"/>
  <c r="U279"/>
  <c r="T279"/>
  <c r="S279"/>
  <c r="AH279"/>
  <c r="AG279"/>
  <c r="AE279"/>
  <c r="AD279"/>
  <c r="AC279"/>
  <c r="P279"/>
  <c r="N279"/>
  <c r="M279"/>
  <c r="H279"/>
  <c r="F279"/>
  <c r="E279"/>
  <c r="W186"/>
  <c r="U186"/>
  <c r="AG186"/>
  <c r="AE186"/>
  <c r="P186"/>
  <c r="N186"/>
  <c r="M186"/>
  <c r="H186"/>
  <c r="F186"/>
  <c r="E186"/>
  <c r="W185"/>
  <c r="U185"/>
  <c r="AG185"/>
  <c r="AE185"/>
  <c r="P185"/>
  <c r="N185"/>
  <c r="M185"/>
  <c r="H185"/>
  <c r="F185"/>
  <c r="E185"/>
  <c r="W184"/>
  <c r="U184"/>
  <c r="AG184"/>
  <c r="AE184"/>
  <c r="P184"/>
  <c r="N184"/>
  <c r="M184"/>
  <c r="H184"/>
  <c r="F184"/>
  <c r="E184"/>
  <c r="X183"/>
  <c r="W183"/>
  <c r="U183"/>
  <c r="T183"/>
  <c r="S183"/>
  <c r="AH183"/>
  <c r="AG183"/>
  <c r="AE183"/>
  <c r="AD183"/>
  <c r="AC183"/>
  <c r="P183"/>
  <c r="N183"/>
  <c r="M183"/>
  <c r="H183"/>
  <c r="F183"/>
  <c r="E183"/>
  <c r="W90"/>
  <c r="U90"/>
  <c r="AG90"/>
  <c r="AE90"/>
  <c r="P90"/>
  <c r="N90"/>
  <c r="M90"/>
  <c r="H90"/>
  <c r="F90"/>
  <c r="W89"/>
  <c r="U89"/>
  <c r="AG89"/>
  <c r="AE89"/>
  <c r="P89"/>
  <c r="N89"/>
  <c r="M89"/>
  <c r="H89"/>
  <c r="F89"/>
  <c r="W88"/>
  <c r="U88"/>
  <c r="AG88"/>
  <c r="AE88"/>
  <c r="P88"/>
  <c r="N88"/>
  <c r="M88"/>
  <c r="H88"/>
  <c r="F88"/>
  <c r="X87"/>
  <c r="W87"/>
  <c r="U87"/>
  <c r="T87"/>
  <c r="S87"/>
  <c r="AH87"/>
  <c r="AG87"/>
  <c r="AE87"/>
  <c r="AD87"/>
  <c r="AC87"/>
  <c r="P87"/>
  <c r="N87"/>
  <c r="M87"/>
  <c r="H87"/>
  <c r="F87"/>
  <c r="W566"/>
  <c r="U566"/>
  <c r="AG566"/>
  <c r="AE566"/>
  <c r="P566"/>
  <c r="N566"/>
  <c r="M566"/>
  <c r="H566"/>
  <c r="F566"/>
  <c r="E566"/>
  <c r="W565"/>
  <c r="U565"/>
  <c r="AG565"/>
  <c r="AE565"/>
  <c r="P565"/>
  <c r="N565"/>
  <c r="M565"/>
  <c r="H565"/>
  <c r="F565"/>
  <c r="E565"/>
  <c r="W564"/>
  <c r="U564"/>
  <c r="AG564"/>
  <c r="AE564"/>
  <c r="P564"/>
  <c r="N564"/>
  <c r="M564"/>
  <c r="H564"/>
  <c r="F564"/>
  <c r="E564"/>
  <c r="X563"/>
  <c r="W563"/>
  <c r="U563"/>
  <c r="T563"/>
  <c r="S563"/>
  <c r="AH563"/>
  <c r="AG563"/>
  <c r="AE563"/>
  <c r="AD563"/>
  <c r="AC563"/>
  <c r="P563"/>
  <c r="N563"/>
  <c r="M563"/>
  <c r="H563"/>
  <c r="F563"/>
  <c r="E563"/>
  <c r="W470"/>
  <c r="U470"/>
  <c r="AG470"/>
  <c r="AE470"/>
  <c r="P470"/>
  <c r="N470"/>
  <c r="M470"/>
  <c r="H470"/>
  <c r="F470"/>
  <c r="E470"/>
  <c r="W469"/>
  <c r="U469"/>
  <c r="AG469"/>
  <c r="AE469"/>
  <c r="P469"/>
  <c r="N469"/>
  <c r="M469"/>
  <c r="H469"/>
  <c r="F469"/>
  <c r="E469"/>
  <c r="W468"/>
  <c r="U468"/>
  <c r="AG468"/>
  <c r="AE468"/>
  <c r="P468"/>
  <c r="N468"/>
  <c r="M468"/>
  <c r="H468"/>
  <c r="F468"/>
  <c r="E468"/>
  <c r="X467"/>
  <c r="W467"/>
  <c r="U467"/>
  <c r="T467"/>
  <c r="S467"/>
  <c r="AH467"/>
  <c r="AG467"/>
  <c r="AE467"/>
  <c r="AD467"/>
  <c r="AC467"/>
  <c r="P467"/>
  <c r="N467"/>
  <c r="M467"/>
  <c r="H467"/>
  <c r="F467"/>
  <c r="E467"/>
  <c r="W374"/>
  <c r="U374"/>
  <c r="AG374"/>
  <c r="AE374"/>
  <c r="P374"/>
  <c r="N374"/>
  <c r="M374"/>
  <c r="H374"/>
  <c r="F374"/>
  <c r="E374"/>
  <c r="W373"/>
  <c r="U373"/>
  <c r="AG373"/>
  <c r="AE373"/>
  <c r="P373"/>
  <c r="N373"/>
  <c r="M373"/>
  <c r="H373"/>
  <c r="F373"/>
  <c r="E373"/>
  <c r="W372"/>
  <c r="U372"/>
  <c r="AG372"/>
  <c r="AE372"/>
  <c r="P372"/>
  <c r="N372"/>
  <c r="M372"/>
  <c r="H372"/>
  <c r="F372"/>
  <c r="E372"/>
  <c r="X371"/>
  <c r="W371"/>
  <c r="U371"/>
  <c r="T371"/>
  <c r="S371"/>
  <c r="AH371"/>
  <c r="AG371"/>
  <c r="AE371"/>
  <c r="AD371"/>
  <c r="AC371"/>
  <c r="P371"/>
  <c r="N371"/>
  <c r="M371"/>
  <c r="H371"/>
  <c r="F371"/>
  <c r="E371"/>
  <c r="W278"/>
  <c r="U278"/>
  <c r="AG278"/>
  <c r="AE278"/>
  <c r="P278"/>
  <c r="N278"/>
  <c r="M278"/>
  <c r="H278"/>
  <c r="F278"/>
  <c r="E278"/>
  <c r="W277"/>
  <c r="U277"/>
  <c r="AG277"/>
  <c r="AE277"/>
  <c r="P277"/>
  <c r="N277"/>
  <c r="M277"/>
  <c r="H277"/>
  <c r="F277"/>
  <c r="E277"/>
  <c r="W276"/>
  <c r="U276"/>
  <c r="AG276"/>
  <c r="AE276"/>
  <c r="P276"/>
  <c r="N276"/>
  <c r="M276"/>
  <c r="H276"/>
  <c r="F276"/>
  <c r="E276"/>
  <c r="X275"/>
  <c r="W275"/>
  <c r="U275"/>
  <c r="T275"/>
  <c r="S275"/>
  <c r="AH275"/>
  <c r="AG275"/>
  <c r="AE275"/>
  <c r="AD275"/>
  <c r="AC275"/>
  <c r="P275"/>
  <c r="N275"/>
  <c r="M275"/>
  <c r="H275"/>
  <c r="F275"/>
  <c r="E275"/>
  <c r="W182"/>
  <c r="U182"/>
  <c r="AG182"/>
  <c r="AE182"/>
  <c r="P182"/>
  <c r="N182"/>
  <c r="M182"/>
  <c r="H182"/>
  <c r="F182"/>
  <c r="E182"/>
  <c r="W181"/>
  <c r="U181"/>
  <c r="AG181"/>
  <c r="AE181"/>
  <c r="P181"/>
  <c r="N181"/>
  <c r="M181"/>
  <c r="H181"/>
  <c r="F181"/>
  <c r="E181"/>
  <c r="W180"/>
  <c r="U180"/>
  <c r="AG180"/>
  <c r="AE180"/>
  <c r="P180"/>
  <c r="N180"/>
  <c r="M180"/>
  <c r="H180"/>
  <c r="F180"/>
  <c r="E180"/>
  <c r="X179"/>
  <c r="W179"/>
  <c r="U179"/>
  <c r="T179"/>
  <c r="S179"/>
  <c r="AH179"/>
  <c r="AG179"/>
  <c r="AE179"/>
  <c r="AD179"/>
  <c r="AC179"/>
  <c r="P179"/>
  <c r="N179"/>
  <c r="M179"/>
  <c r="H179"/>
  <c r="F179"/>
  <c r="E179"/>
  <c r="W86"/>
  <c r="U86"/>
  <c r="AG86"/>
  <c r="AE86"/>
  <c r="P86"/>
  <c r="N86"/>
  <c r="M86"/>
  <c r="H86"/>
  <c r="F86"/>
  <c r="W85"/>
  <c r="U85"/>
  <c r="AG85"/>
  <c r="AE85"/>
  <c r="P85"/>
  <c r="N85"/>
  <c r="M85"/>
  <c r="H85"/>
  <c r="F85"/>
  <c r="W84"/>
  <c r="U84"/>
  <c r="AG84"/>
  <c r="AE84"/>
  <c r="P84"/>
  <c r="N84"/>
  <c r="M84"/>
  <c r="H84"/>
  <c r="F84"/>
  <c r="X83"/>
  <c r="W83"/>
  <c r="U83"/>
  <c r="T83"/>
  <c r="S83"/>
  <c r="AH83"/>
  <c r="AG83"/>
  <c r="AE83"/>
  <c r="AD83"/>
  <c r="AC83"/>
  <c r="P83"/>
  <c r="N83"/>
  <c r="M83"/>
  <c r="H83"/>
  <c r="F83"/>
  <c r="W562"/>
  <c r="U562"/>
  <c r="AG562"/>
  <c r="AE562"/>
  <c r="P562"/>
  <c r="N562"/>
  <c r="M562"/>
  <c r="H562"/>
  <c r="F562"/>
  <c r="E562"/>
  <c r="W561"/>
  <c r="U561"/>
  <c r="AG561"/>
  <c r="AE561"/>
  <c r="P561"/>
  <c r="N561"/>
  <c r="M561"/>
  <c r="H561"/>
  <c r="F561"/>
  <c r="E561"/>
  <c r="W560"/>
  <c r="U560"/>
  <c r="AG560"/>
  <c r="AE560"/>
  <c r="P560"/>
  <c r="N560"/>
  <c r="M560"/>
  <c r="H560"/>
  <c r="F560"/>
  <c r="E560"/>
  <c r="X559"/>
  <c r="W559"/>
  <c r="U559"/>
  <c r="T559"/>
  <c r="S559"/>
  <c r="AH559"/>
  <c r="AG559"/>
  <c r="AE559"/>
  <c r="AD559"/>
  <c r="AC559"/>
  <c r="P559"/>
  <c r="N559"/>
  <c r="M559"/>
  <c r="H559"/>
  <c r="F559"/>
  <c r="E559"/>
  <c r="W466"/>
  <c r="U466"/>
  <c r="AG466"/>
  <c r="AE466"/>
  <c r="P466"/>
  <c r="N466"/>
  <c r="M466"/>
  <c r="H466"/>
  <c r="F466"/>
  <c r="E466"/>
  <c r="W465"/>
  <c r="U465"/>
  <c r="AG465"/>
  <c r="AE465"/>
  <c r="P465"/>
  <c r="N465"/>
  <c r="M465"/>
  <c r="H465"/>
  <c r="F465"/>
  <c r="E465"/>
  <c r="W464"/>
  <c r="U464"/>
  <c r="AG464"/>
  <c r="AE464"/>
  <c r="P464"/>
  <c r="N464"/>
  <c r="M464"/>
  <c r="H464"/>
  <c r="F464"/>
  <c r="E464"/>
  <c r="X463"/>
  <c r="W463"/>
  <c r="U463"/>
  <c r="T463"/>
  <c r="S463"/>
  <c r="AH463"/>
  <c r="AG463"/>
  <c r="AE463"/>
  <c r="AD463"/>
  <c r="AC463"/>
  <c r="P463"/>
  <c r="N463"/>
  <c r="M463"/>
  <c r="H463"/>
  <c r="F463"/>
  <c r="E463"/>
  <c r="W370"/>
  <c r="U370"/>
  <c r="AG370"/>
  <c r="AE370"/>
  <c r="P370"/>
  <c r="N370"/>
  <c r="M370"/>
  <c r="H370"/>
  <c r="F370"/>
  <c r="E370"/>
  <c r="W369"/>
  <c r="U369"/>
  <c r="AG369"/>
  <c r="AE369"/>
  <c r="P369"/>
  <c r="N369"/>
  <c r="M369"/>
  <c r="H369"/>
  <c r="F369"/>
  <c r="E369"/>
  <c r="W368"/>
  <c r="U368"/>
  <c r="AG368"/>
  <c r="AE368"/>
  <c r="P368"/>
  <c r="N368"/>
  <c r="M368"/>
  <c r="H368"/>
  <c r="F368"/>
  <c r="E368"/>
  <c r="X367"/>
  <c r="W367"/>
  <c r="U367"/>
  <c r="T367"/>
  <c r="S367"/>
  <c r="AH367"/>
  <c r="AG367"/>
  <c r="AE367"/>
  <c r="AD367"/>
  <c r="AC367"/>
  <c r="P367"/>
  <c r="N367"/>
  <c r="M367"/>
  <c r="H367"/>
  <c r="F367"/>
  <c r="E367"/>
  <c r="W274"/>
  <c r="U274"/>
  <c r="AG274"/>
  <c r="AE274"/>
  <c r="P274"/>
  <c r="N274"/>
  <c r="M274"/>
  <c r="H274"/>
  <c r="F274"/>
  <c r="E274"/>
  <c r="W273"/>
  <c r="U273"/>
  <c r="AG273"/>
  <c r="AE273"/>
  <c r="P273"/>
  <c r="N273"/>
  <c r="M273"/>
  <c r="H273"/>
  <c r="F273"/>
  <c r="E273"/>
  <c r="W272"/>
  <c r="U272"/>
  <c r="AG272"/>
  <c r="AE272"/>
  <c r="P272"/>
  <c r="N272"/>
  <c r="M272"/>
  <c r="H272"/>
  <c r="F272"/>
  <c r="E272"/>
  <c r="X271"/>
  <c r="W271"/>
  <c r="U271"/>
  <c r="T271"/>
  <c r="S271"/>
  <c r="AH271"/>
  <c r="AG271"/>
  <c r="AE271"/>
  <c r="AD271"/>
  <c r="AC271"/>
  <c r="P271"/>
  <c r="N271"/>
  <c r="M271"/>
  <c r="H271"/>
  <c r="F271"/>
  <c r="E271"/>
  <c r="W178"/>
  <c r="U178"/>
  <c r="AG178"/>
  <c r="AE178"/>
  <c r="P178"/>
  <c r="N178"/>
  <c r="M178"/>
  <c r="H178"/>
  <c r="F178"/>
  <c r="E178"/>
  <c r="W177"/>
  <c r="U177"/>
  <c r="AG177"/>
  <c r="AE177"/>
  <c r="P177"/>
  <c r="N177"/>
  <c r="M177"/>
  <c r="H177"/>
  <c r="F177"/>
  <c r="E177"/>
  <c r="W176"/>
  <c r="U176"/>
  <c r="AG176"/>
  <c r="AE176"/>
  <c r="P176"/>
  <c r="N176"/>
  <c r="M176"/>
  <c r="H176"/>
  <c r="F176"/>
  <c r="E176"/>
  <c r="X175"/>
  <c r="W175"/>
  <c r="U175"/>
  <c r="T175"/>
  <c r="S175"/>
  <c r="AH175"/>
  <c r="AG175"/>
  <c r="AE175"/>
  <c r="AD175"/>
  <c r="AC175"/>
  <c r="P175"/>
  <c r="N175"/>
  <c r="M175"/>
  <c r="H175"/>
  <c r="F175"/>
  <c r="E175"/>
  <c r="W82"/>
  <c r="U82"/>
  <c r="AG82"/>
  <c r="AE82"/>
  <c r="P82"/>
  <c r="N82"/>
  <c r="M82"/>
  <c r="H82"/>
  <c r="F82"/>
  <c r="W81"/>
  <c r="U81"/>
  <c r="AG81"/>
  <c r="AE81"/>
  <c r="P81"/>
  <c r="N81"/>
  <c r="M81"/>
  <c r="H81"/>
  <c r="F81"/>
  <c r="W80"/>
  <c r="U80"/>
  <c r="AG80"/>
  <c r="AE80"/>
  <c r="P80"/>
  <c r="N80"/>
  <c r="M80"/>
  <c r="H80"/>
  <c r="F80"/>
  <c r="X79"/>
  <c r="W79"/>
  <c r="U79"/>
  <c r="T79"/>
  <c r="S79"/>
  <c r="AH79"/>
  <c r="AG79"/>
  <c r="AE79"/>
  <c r="AD79"/>
  <c r="AC79"/>
  <c r="P79"/>
  <c r="N79"/>
  <c r="M79"/>
  <c r="H79"/>
  <c r="F79"/>
  <c r="W558"/>
  <c r="U558"/>
  <c r="AG558"/>
  <c r="AE558"/>
  <c r="P558"/>
  <c r="N558"/>
  <c r="M558"/>
  <c r="H558"/>
  <c r="F558"/>
  <c r="E558"/>
  <c r="W557"/>
  <c r="U557"/>
  <c r="AG557"/>
  <c r="AE557"/>
  <c r="P557"/>
  <c r="N557"/>
  <c r="M557"/>
  <c r="H557"/>
  <c r="F557"/>
  <c r="E557"/>
  <c r="W556"/>
  <c r="U556"/>
  <c r="AG556"/>
  <c r="AE556"/>
  <c r="P556"/>
  <c r="N556"/>
  <c r="M556"/>
  <c r="H556"/>
  <c r="F556"/>
  <c r="E556"/>
  <c r="X555"/>
  <c r="W555"/>
  <c r="U555"/>
  <c r="T555"/>
  <c r="S555"/>
  <c r="AH555"/>
  <c r="AG555"/>
  <c r="AE555"/>
  <c r="AD555"/>
  <c r="AC555"/>
  <c r="P555"/>
  <c r="N555"/>
  <c r="M555"/>
  <c r="H555"/>
  <c r="F555"/>
  <c r="E555"/>
  <c r="W462"/>
  <c r="U462"/>
  <c r="AG462"/>
  <c r="AE462"/>
  <c r="P462"/>
  <c r="N462"/>
  <c r="M462"/>
  <c r="H462"/>
  <c r="F462"/>
  <c r="E462"/>
  <c r="W461"/>
  <c r="U461"/>
  <c r="AG461"/>
  <c r="AE461"/>
  <c r="P461"/>
  <c r="N461"/>
  <c r="M461"/>
  <c r="H461"/>
  <c r="F461"/>
  <c r="E461"/>
  <c r="W460"/>
  <c r="U460"/>
  <c r="AG460"/>
  <c r="AE460"/>
  <c r="P460"/>
  <c r="N460"/>
  <c r="M460"/>
  <c r="H460"/>
  <c r="F460"/>
  <c r="E460"/>
  <c r="X459"/>
  <c r="W459"/>
  <c r="U459"/>
  <c r="T459"/>
  <c r="S459"/>
  <c r="AH459"/>
  <c r="AG459"/>
  <c r="AE459"/>
  <c r="AD459"/>
  <c r="AC459"/>
  <c r="P459"/>
  <c r="N459"/>
  <c r="M459"/>
  <c r="H459"/>
  <c r="F459"/>
  <c r="E459"/>
  <c r="W366"/>
  <c r="U366"/>
  <c r="AG366"/>
  <c r="AE366"/>
  <c r="P366"/>
  <c r="N366"/>
  <c r="M366"/>
  <c r="H366"/>
  <c r="F366"/>
  <c r="E366"/>
  <c r="W365"/>
  <c r="U365"/>
  <c r="AG365"/>
  <c r="AE365"/>
  <c r="P365"/>
  <c r="N365"/>
  <c r="M365"/>
  <c r="H365"/>
  <c r="F365"/>
  <c r="E365"/>
  <c r="W364"/>
  <c r="U364"/>
  <c r="AG364"/>
  <c r="AE364"/>
  <c r="P364"/>
  <c r="N364"/>
  <c r="M364"/>
  <c r="H364"/>
  <c r="F364"/>
  <c r="E364"/>
  <c r="X363"/>
  <c r="W363"/>
  <c r="U363"/>
  <c r="T363"/>
  <c r="S363"/>
  <c r="AH363"/>
  <c r="AG363"/>
  <c r="AE363"/>
  <c r="AD363"/>
  <c r="AC363"/>
  <c r="P363"/>
  <c r="N363"/>
  <c r="M363"/>
  <c r="H363"/>
  <c r="F363"/>
  <c r="E363"/>
  <c r="W270"/>
  <c r="U270"/>
  <c r="AG270"/>
  <c r="AE270"/>
  <c r="P270"/>
  <c r="N270"/>
  <c r="M270"/>
  <c r="H270"/>
  <c r="F270"/>
  <c r="E270"/>
  <c r="W269"/>
  <c r="U269"/>
  <c r="AG269"/>
  <c r="AE269"/>
  <c r="P269"/>
  <c r="N269"/>
  <c r="M269"/>
  <c r="H269"/>
  <c r="F269"/>
  <c r="E269"/>
  <c r="W268"/>
  <c r="U268"/>
  <c r="AG268"/>
  <c r="AE268"/>
  <c r="P268"/>
  <c r="N268"/>
  <c r="M268"/>
  <c r="H268"/>
  <c r="F268"/>
  <c r="E268"/>
  <c r="X267"/>
  <c r="W267"/>
  <c r="U267"/>
  <c r="T267"/>
  <c r="S267"/>
  <c r="AH267"/>
  <c r="AG267"/>
  <c r="AE267"/>
  <c r="AD267"/>
  <c r="AC267"/>
  <c r="P267"/>
  <c r="N267"/>
  <c r="M267"/>
  <c r="H267"/>
  <c r="F267"/>
  <c r="E267"/>
  <c r="W174"/>
  <c r="U174"/>
  <c r="AG174"/>
  <c r="AE174"/>
  <c r="P174"/>
  <c r="N174"/>
  <c r="M174"/>
  <c r="H174"/>
  <c r="F174"/>
  <c r="E174"/>
  <c r="W173"/>
  <c r="U173"/>
  <c r="AG173"/>
  <c r="AE173"/>
  <c r="P173"/>
  <c r="N173"/>
  <c r="M173"/>
  <c r="H173"/>
  <c r="F173"/>
  <c r="E173"/>
  <c r="W172"/>
  <c r="U172"/>
  <c r="AG172"/>
  <c r="AE172"/>
  <c r="P172"/>
  <c r="N172"/>
  <c r="M172"/>
  <c r="H172"/>
  <c r="F172"/>
  <c r="E172"/>
  <c r="X171"/>
  <c r="W171"/>
  <c r="U171"/>
  <c r="T171"/>
  <c r="S171"/>
  <c r="AH171"/>
  <c r="AG171"/>
  <c r="AE171"/>
  <c r="AD171"/>
  <c r="AC171"/>
  <c r="P171"/>
  <c r="N171"/>
  <c r="M171"/>
  <c r="H171"/>
  <c r="F171"/>
  <c r="E171"/>
  <c r="W78"/>
  <c r="U78"/>
  <c r="AG78"/>
  <c r="AE78"/>
  <c r="P78"/>
  <c r="N78"/>
  <c r="M78"/>
  <c r="H78"/>
  <c r="F78"/>
  <c r="W77"/>
  <c r="U77"/>
  <c r="AG77"/>
  <c r="AE77"/>
  <c r="P77"/>
  <c r="N77"/>
  <c r="M77"/>
  <c r="H77"/>
  <c r="F77"/>
  <c r="W76"/>
  <c r="U76"/>
  <c r="AG76"/>
  <c r="AE76"/>
  <c r="P76"/>
  <c r="N76"/>
  <c r="M76"/>
  <c r="H76"/>
  <c r="F76"/>
  <c r="X75"/>
  <c r="W75"/>
  <c r="U75"/>
  <c r="T75"/>
  <c r="S75"/>
  <c r="AH75"/>
  <c r="AG75"/>
  <c r="AE75"/>
  <c r="AD75"/>
  <c r="AC75"/>
  <c r="P75"/>
  <c r="N75"/>
  <c r="M75"/>
  <c r="H75"/>
  <c r="F75"/>
  <c r="W554"/>
  <c r="U554"/>
  <c r="AG554"/>
  <c r="AE554"/>
  <c r="P554"/>
  <c r="N554"/>
  <c r="M554"/>
  <c r="H554"/>
  <c r="F554"/>
  <c r="E554"/>
  <c r="W553"/>
  <c r="U553"/>
  <c r="AG553"/>
  <c r="AE553"/>
  <c r="P553"/>
  <c r="N553"/>
  <c r="M553"/>
  <c r="H553"/>
  <c r="F553"/>
  <c r="E553"/>
  <c r="W552"/>
  <c r="U552"/>
  <c r="AG552"/>
  <c r="AE552"/>
  <c r="P552"/>
  <c r="N552"/>
  <c r="M552"/>
  <c r="H552"/>
  <c r="F552"/>
  <c r="E552"/>
  <c r="X551"/>
  <c r="W551"/>
  <c r="U551"/>
  <c r="T551"/>
  <c r="S551"/>
  <c r="AH551"/>
  <c r="AG551"/>
  <c r="AE551"/>
  <c r="AD551"/>
  <c r="AC551"/>
  <c r="P551"/>
  <c r="N551"/>
  <c r="M551"/>
  <c r="H551"/>
  <c r="F551"/>
  <c r="E551"/>
  <c r="W458"/>
  <c r="U458"/>
  <c r="AG458"/>
  <c r="AE458"/>
  <c r="P458"/>
  <c r="N458"/>
  <c r="M458"/>
  <c r="H458"/>
  <c r="F458"/>
  <c r="E458"/>
  <c r="W457"/>
  <c r="U457"/>
  <c r="AG457"/>
  <c r="AE457"/>
  <c r="P457"/>
  <c r="N457"/>
  <c r="M457"/>
  <c r="H457"/>
  <c r="F457"/>
  <c r="E457"/>
  <c r="W456"/>
  <c r="U456"/>
  <c r="AG456"/>
  <c r="AE456"/>
  <c r="P456"/>
  <c r="N456"/>
  <c r="M456"/>
  <c r="H456"/>
  <c r="F456"/>
  <c r="E456"/>
  <c r="X455"/>
  <c r="W455"/>
  <c r="U455"/>
  <c r="T455"/>
  <c r="S455"/>
  <c r="AH455"/>
  <c r="AG455"/>
  <c r="AE455"/>
  <c r="AD455"/>
  <c r="AC455"/>
  <c r="P455"/>
  <c r="N455"/>
  <c r="M455"/>
  <c r="H455"/>
  <c r="F455"/>
  <c r="E455"/>
  <c r="W362"/>
  <c r="U362"/>
  <c r="AG362"/>
  <c r="AE362"/>
  <c r="P362"/>
  <c r="N362"/>
  <c r="M362"/>
  <c r="H362"/>
  <c r="F362"/>
  <c r="E362"/>
  <c r="W361"/>
  <c r="U361"/>
  <c r="AG361"/>
  <c r="AE361"/>
  <c r="P361"/>
  <c r="N361"/>
  <c r="M361"/>
  <c r="H361"/>
  <c r="F361"/>
  <c r="E361"/>
  <c r="W360"/>
  <c r="U360"/>
  <c r="AG360"/>
  <c r="AE360"/>
  <c r="P360"/>
  <c r="N360"/>
  <c r="M360"/>
  <c r="H360"/>
  <c r="F360"/>
  <c r="E360"/>
  <c r="X359"/>
  <c r="W359"/>
  <c r="U359"/>
  <c r="T359"/>
  <c r="S359"/>
  <c r="AH359"/>
  <c r="AG359"/>
  <c r="AE359"/>
  <c r="AD359"/>
  <c r="AC359"/>
  <c r="P359"/>
  <c r="N359"/>
  <c r="M359"/>
  <c r="H359"/>
  <c r="F359"/>
  <c r="E359"/>
  <c r="W266"/>
  <c r="U266"/>
  <c r="AG266"/>
  <c r="AE266"/>
  <c r="P266"/>
  <c r="N266"/>
  <c r="M266"/>
  <c r="H266"/>
  <c r="F266"/>
  <c r="E266"/>
  <c r="W265"/>
  <c r="U265"/>
  <c r="AG265"/>
  <c r="AE265"/>
  <c r="P265"/>
  <c r="N265"/>
  <c r="M265"/>
  <c r="H265"/>
  <c r="F265"/>
  <c r="E265"/>
  <c r="W264"/>
  <c r="U264"/>
  <c r="AG264"/>
  <c r="AE264"/>
  <c r="P264"/>
  <c r="N264"/>
  <c r="M264"/>
  <c r="H264"/>
  <c r="F264"/>
  <c r="E264"/>
  <c r="X263"/>
  <c r="W263"/>
  <c r="U263"/>
  <c r="T263"/>
  <c r="S263"/>
  <c r="AH263"/>
  <c r="AG263"/>
  <c r="AE263"/>
  <c r="AD263"/>
  <c r="AC263"/>
  <c r="P263"/>
  <c r="N263"/>
  <c r="M263"/>
  <c r="H263"/>
  <c r="F263"/>
  <c r="E263"/>
  <c r="W170"/>
  <c r="U170"/>
  <c r="AG170"/>
  <c r="AE170"/>
  <c r="P170"/>
  <c r="N170"/>
  <c r="M170"/>
  <c r="H170"/>
  <c r="F170"/>
  <c r="E170"/>
  <c r="W169"/>
  <c r="U169"/>
  <c r="AG169"/>
  <c r="AE169"/>
  <c r="P169"/>
  <c r="N169"/>
  <c r="M169"/>
  <c r="H169"/>
  <c r="F169"/>
  <c r="E169"/>
  <c r="W168"/>
  <c r="U168"/>
  <c r="AG168"/>
  <c r="AE168"/>
  <c r="P168"/>
  <c r="N168"/>
  <c r="M168"/>
  <c r="H168"/>
  <c r="F168"/>
  <c r="E168"/>
  <c r="X167"/>
  <c r="W167"/>
  <c r="U167"/>
  <c r="T167"/>
  <c r="S167"/>
  <c r="AH167"/>
  <c r="AG167"/>
  <c r="AE167"/>
  <c r="AD167"/>
  <c r="AC167"/>
  <c r="P167"/>
  <c r="N167"/>
  <c r="M167"/>
  <c r="H167"/>
  <c r="F167"/>
  <c r="E167"/>
  <c r="W74"/>
  <c r="U74"/>
  <c r="AG74"/>
  <c r="AE74"/>
  <c r="P74"/>
  <c r="N74"/>
  <c r="M74"/>
  <c r="H74"/>
  <c r="F74"/>
  <c r="W73"/>
  <c r="U73"/>
  <c r="AG73"/>
  <c r="AE73"/>
  <c r="P73"/>
  <c r="N73"/>
  <c r="M73"/>
  <c r="H73"/>
  <c r="F73"/>
  <c r="W72"/>
  <c r="U72"/>
  <c r="AG72"/>
  <c r="AE72"/>
  <c r="P72"/>
  <c r="N72"/>
  <c r="M72"/>
  <c r="H72"/>
  <c r="F72"/>
  <c r="X71"/>
  <c r="W71"/>
  <c r="U71"/>
  <c r="T71"/>
  <c r="S71"/>
  <c r="AH71"/>
  <c r="AG71"/>
  <c r="AE71"/>
  <c r="AD71"/>
  <c r="AC71"/>
  <c r="P71"/>
  <c r="N71"/>
  <c r="M71"/>
  <c r="H71"/>
  <c r="F71"/>
  <c r="W550"/>
  <c r="U550"/>
  <c r="AG550"/>
  <c r="AE550"/>
  <c r="P550"/>
  <c r="N550"/>
  <c r="M550"/>
  <c r="H550"/>
  <c r="F550"/>
  <c r="E550"/>
  <c r="W549"/>
  <c r="U549"/>
  <c r="AG549"/>
  <c r="AE549"/>
  <c r="P549"/>
  <c r="N549"/>
  <c r="M549"/>
  <c r="H549"/>
  <c r="F549"/>
  <c r="E549"/>
  <c r="W548"/>
  <c r="U548"/>
  <c r="AG548"/>
  <c r="AE548"/>
  <c r="P548"/>
  <c r="N548"/>
  <c r="M548"/>
  <c r="H548"/>
  <c r="F548"/>
  <c r="E548"/>
  <c r="X547"/>
  <c r="W547"/>
  <c r="U547"/>
  <c r="T547"/>
  <c r="S547"/>
  <c r="AH547"/>
  <c r="AG547"/>
  <c r="AE547"/>
  <c r="AD547"/>
  <c r="AC547"/>
  <c r="P547"/>
  <c r="N547"/>
  <c r="M547"/>
  <c r="H547"/>
  <c r="F547"/>
  <c r="E547"/>
  <c r="W454"/>
  <c r="U454"/>
  <c r="AG454"/>
  <c r="AE454"/>
  <c r="P454"/>
  <c r="N454"/>
  <c r="M454"/>
  <c r="H454"/>
  <c r="F454"/>
  <c r="E454"/>
  <c r="W453"/>
  <c r="U453"/>
  <c r="AG453"/>
  <c r="AE453"/>
  <c r="P453"/>
  <c r="N453"/>
  <c r="M453"/>
  <c r="H453"/>
  <c r="F453"/>
  <c r="E453"/>
  <c r="W452"/>
  <c r="U452"/>
  <c r="AG452"/>
  <c r="AE452"/>
  <c r="P452"/>
  <c r="N452"/>
  <c r="M452"/>
  <c r="H452"/>
  <c r="F452"/>
  <c r="E452"/>
  <c r="X451"/>
  <c r="W451"/>
  <c r="U451"/>
  <c r="T451"/>
  <c r="S451"/>
  <c r="AH451"/>
  <c r="AG451"/>
  <c r="AE451"/>
  <c r="AD451"/>
  <c r="AC451"/>
  <c r="P451"/>
  <c r="N451"/>
  <c r="M451"/>
  <c r="H451"/>
  <c r="F451"/>
  <c r="E451"/>
  <c r="W358"/>
  <c r="U358"/>
  <c r="AG358"/>
  <c r="AE358"/>
  <c r="P358"/>
  <c r="N358"/>
  <c r="M358"/>
  <c r="H358"/>
  <c r="F358"/>
  <c r="E358"/>
  <c r="W357"/>
  <c r="U357"/>
  <c r="AG357"/>
  <c r="AE357"/>
  <c r="P357"/>
  <c r="N357"/>
  <c r="M357"/>
  <c r="H357"/>
  <c r="F357"/>
  <c r="E357"/>
  <c r="W356"/>
  <c r="U356"/>
  <c r="AG356"/>
  <c r="AE356"/>
  <c r="P356"/>
  <c r="N356"/>
  <c r="M356"/>
  <c r="H356"/>
  <c r="F356"/>
  <c r="E356"/>
  <c r="X355"/>
  <c r="W355"/>
  <c r="U355"/>
  <c r="T355"/>
  <c r="S355"/>
  <c r="AH355"/>
  <c r="AG355"/>
  <c r="AE355"/>
  <c r="AD355"/>
  <c r="AC355"/>
  <c r="P355"/>
  <c r="N355"/>
  <c r="M355"/>
  <c r="H355"/>
  <c r="F355"/>
  <c r="E355"/>
  <c r="W262"/>
  <c r="U262"/>
  <c r="AG262"/>
  <c r="AE262"/>
  <c r="P262"/>
  <c r="N262"/>
  <c r="M262"/>
  <c r="H262"/>
  <c r="F262"/>
  <c r="E262"/>
  <c r="W261"/>
  <c r="U261"/>
  <c r="AG261"/>
  <c r="AE261"/>
  <c r="P261"/>
  <c r="N261"/>
  <c r="M261"/>
  <c r="H261"/>
  <c r="F261"/>
  <c r="E261"/>
  <c r="W260"/>
  <c r="U260"/>
  <c r="AG260"/>
  <c r="AE260"/>
  <c r="P260"/>
  <c r="N260"/>
  <c r="M260"/>
  <c r="H260"/>
  <c r="F260"/>
  <c r="E260"/>
  <c r="X259"/>
  <c r="W259"/>
  <c r="U259"/>
  <c r="T259"/>
  <c r="S259"/>
  <c r="AH259"/>
  <c r="AG259"/>
  <c r="AE259"/>
  <c r="AD259"/>
  <c r="AC259"/>
  <c r="P259"/>
  <c r="N259"/>
  <c r="M259"/>
  <c r="H259"/>
  <c r="F259"/>
  <c r="E259"/>
  <c r="W166"/>
  <c r="U166"/>
  <c r="AG166"/>
  <c r="AE166"/>
  <c r="P166"/>
  <c r="N166"/>
  <c r="M166"/>
  <c r="H166"/>
  <c r="F166"/>
  <c r="E166"/>
  <c r="W165"/>
  <c r="U165"/>
  <c r="AG165"/>
  <c r="AE165"/>
  <c r="P165"/>
  <c r="N165"/>
  <c r="M165"/>
  <c r="H165"/>
  <c r="F165"/>
  <c r="E165"/>
  <c r="W164"/>
  <c r="U164"/>
  <c r="AG164"/>
  <c r="AE164"/>
  <c r="P164"/>
  <c r="N164"/>
  <c r="M164"/>
  <c r="H164"/>
  <c r="F164"/>
  <c r="E164"/>
  <c r="X163"/>
  <c r="W163"/>
  <c r="U163"/>
  <c r="T163"/>
  <c r="S163"/>
  <c r="AH163"/>
  <c r="AG163"/>
  <c r="AE163"/>
  <c r="AD163"/>
  <c r="AC163"/>
  <c r="P163"/>
  <c r="N163"/>
  <c r="M163"/>
  <c r="H163"/>
  <c r="F163"/>
  <c r="E163"/>
  <c r="W70"/>
  <c r="U70"/>
  <c r="AG70"/>
  <c r="AE70"/>
  <c r="P70"/>
  <c r="N70"/>
  <c r="M70"/>
  <c r="H70"/>
  <c r="F70"/>
  <c r="W69"/>
  <c r="U69"/>
  <c r="AG69"/>
  <c r="AE69"/>
  <c r="P69"/>
  <c r="N69"/>
  <c r="M69"/>
  <c r="H69"/>
  <c r="F69"/>
  <c r="W68"/>
  <c r="U68"/>
  <c r="AG68"/>
  <c r="AE68"/>
  <c r="P68"/>
  <c r="N68"/>
  <c r="M68"/>
  <c r="H68"/>
  <c r="F68"/>
  <c r="X67"/>
  <c r="W67"/>
  <c r="U67"/>
  <c r="T67"/>
  <c r="S67"/>
  <c r="AH67"/>
  <c r="AG67"/>
  <c r="AE67"/>
  <c r="AD67"/>
  <c r="AC67"/>
  <c r="P67"/>
  <c r="N67"/>
  <c r="M67"/>
  <c r="H67"/>
  <c r="F67"/>
  <c r="W546"/>
  <c r="U546"/>
  <c r="AG546"/>
  <c r="AE546"/>
  <c r="P546"/>
  <c r="N546"/>
  <c r="M546"/>
  <c r="H546"/>
  <c r="F546"/>
  <c r="E546"/>
  <c r="W545"/>
  <c r="U545"/>
  <c r="AG545"/>
  <c r="AE545"/>
  <c r="P545"/>
  <c r="N545"/>
  <c r="M545"/>
  <c r="H545"/>
  <c r="F545"/>
  <c r="E545"/>
  <c r="W544"/>
  <c r="U544"/>
  <c r="AG544"/>
  <c r="AE544"/>
  <c r="P544"/>
  <c r="N544"/>
  <c r="M544"/>
  <c r="H544"/>
  <c r="F544"/>
  <c r="E544"/>
  <c r="X543"/>
  <c r="W543"/>
  <c r="U543"/>
  <c r="T543"/>
  <c r="S543"/>
  <c r="AH543"/>
  <c r="AG543"/>
  <c r="AE543"/>
  <c r="AD543"/>
  <c r="AC543"/>
  <c r="P543"/>
  <c r="N543"/>
  <c r="M543"/>
  <c r="H543"/>
  <c r="F543"/>
  <c r="E543"/>
  <c r="W450"/>
  <c r="U450"/>
  <c r="AG450"/>
  <c r="AE450"/>
  <c r="P450"/>
  <c r="N450"/>
  <c r="M450"/>
  <c r="H450"/>
  <c r="F450"/>
  <c r="E450"/>
  <c r="W449"/>
  <c r="U449"/>
  <c r="AG449"/>
  <c r="AE449"/>
  <c r="P449"/>
  <c r="N449"/>
  <c r="M449"/>
  <c r="H449"/>
  <c r="F449"/>
  <c r="E449"/>
  <c r="W448"/>
  <c r="U448"/>
  <c r="AG448"/>
  <c r="AE448"/>
  <c r="P448"/>
  <c r="N448"/>
  <c r="M448"/>
  <c r="H448"/>
  <c r="F448"/>
  <c r="E448"/>
  <c r="X447"/>
  <c r="W447"/>
  <c r="U447"/>
  <c r="T447"/>
  <c r="S447"/>
  <c r="AH447"/>
  <c r="AG447"/>
  <c r="AE447"/>
  <c r="AD447"/>
  <c r="AC447"/>
  <c r="P447"/>
  <c r="N447"/>
  <c r="M447"/>
  <c r="H447"/>
  <c r="F447"/>
  <c r="E447"/>
  <c r="W354"/>
  <c r="U354"/>
  <c r="AG354"/>
  <c r="AE354"/>
  <c r="P354"/>
  <c r="N354"/>
  <c r="M354"/>
  <c r="H354"/>
  <c r="F354"/>
  <c r="E354"/>
  <c r="W353"/>
  <c r="U353"/>
  <c r="AG353"/>
  <c r="AE353"/>
  <c r="P353"/>
  <c r="N353"/>
  <c r="M353"/>
  <c r="H353"/>
  <c r="F353"/>
  <c r="E353"/>
  <c r="W352"/>
  <c r="U352"/>
  <c r="AG352"/>
  <c r="AE352"/>
  <c r="P352"/>
  <c r="N352"/>
  <c r="M352"/>
  <c r="H352"/>
  <c r="F352"/>
  <c r="E352"/>
  <c r="X351"/>
  <c r="W351"/>
  <c r="U351"/>
  <c r="T351"/>
  <c r="S351"/>
  <c r="AH351"/>
  <c r="AG351"/>
  <c r="AE351"/>
  <c r="AD351"/>
  <c r="AC351"/>
  <c r="P351"/>
  <c r="N351"/>
  <c r="M351"/>
  <c r="H351"/>
  <c r="F351"/>
  <c r="E351"/>
  <c r="W258"/>
  <c r="U258"/>
  <c r="AG258"/>
  <c r="AE258"/>
  <c r="P258"/>
  <c r="N258"/>
  <c r="M258"/>
  <c r="H258"/>
  <c r="F258"/>
  <c r="E258"/>
  <c r="W257"/>
  <c r="U257"/>
  <c r="AG257"/>
  <c r="AE257"/>
  <c r="P257"/>
  <c r="N257"/>
  <c r="M257"/>
  <c r="H257"/>
  <c r="F257"/>
  <c r="E257"/>
  <c r="W256"/>
  <c r="U256"/>
  <c r="AG256"/>
  <c r="AE256"/>
  <c r="P256"/>
  <c r="N256"/>
  <c r="M256"/>
  <c r="H256"/>
  <c r="F256"/>
  <c r="E256"/>
  <c r="X255"/>
  <c r="W255"/>
  <c r="U255"/>
  <c r="T255"/>
  <c r="S255"/>
  <c r="AH255"/>
  <c r="AG255"/>
  <c r="AE255"/>
  <c r="AD255"/>
  <c r="AC255"/>
  <c r="P255"/>
  <c r="N255"/>
  <c r="M255"/>
  <c r="H255"/>
  <c r="F255"/>
  <c r="E255"/>
  <c r="W162"/>
  <c r="U162"/>
  <c r="AG162"/>
  <c r="AE162"/>
  <c r="P162"/>
  <c r="N162"/>
  <c r="M162"/>
  <c r="H162"/>
  <c r="F162"/>
  <c r="E162"/>
  <c r="W161"/>
  <c r="U161"/>
  <c r="AG161"/>
  <c r="AE161"/>
  <c r="P161"/>
  <c r="N161"/>
  <c r="M161"/>
  <c r="H161"/>
  <c r="F161"/>
  <c r="E161"/>
  <c r="W160"/>
  <c r="U160"/>
  <c r="AG160"/>
  <c r="AE160"/>
  <c r="P160"/>
  <c r="N160"/>
  <c r="M160"/>
  <c r="H160"/>
  <c r="F160"/>
  <c r="E160"/>
  <c r="X159"/>
  <c r="W159"/>
  <c r="U159"/>
  <c r="T159"/>
  <c r="S159"/>
  <c r="AH159"/>
  <c r="AG159"/>
  <c r="AE159"/>
  <c r="AD159"/>
  <c r="AC159"/>
  <c r="P159"/>
  <c r="N159"/>
  <c r="M159"/>
  <c r="H159"/>
  <c r="F159"/>
  <c r="E159"/>
  <c r="W66"/>
  <c r="U66"/>
  <c r="AG66"/>
  <c r="AE66"/>
  <c r="P66"/>
  <c r="N66"/>
  <c r="M66"/>
  <c r="H66"/>
  <c r="F66"/>
  <c r="W65"/>
  <c r="U65"/>
  <c r="AG65"/>
  <c r="AE65"/>
  <c r="P65"/>
  <c r="N65"/>
  <c r="M65"/>
  <c r="H65"/>
  <c r="F65"/>
  <c r="W64"/>
  <c r="U64"/>
  <c r="AG64"/>
  <c r="AE64"/>
  <c r="P64"/>
  <c r="N64"/>
  <c r="M64"/>
  <c r="H64"/>
  <c r="F64"/>
  <c r="X63"/>
  <c r="W63"/>
  <c r="U63"/>
  <c r="T63"/>
  <c r="S63"/>
  <c r="AH63"/>
  <c r="AG63"/>
  <c r="AE63"/>
  <c r="AD63"/>
  <c r="AC63"/>
  <c r="P63"/>
  <c r="N63"/>
  <c r="M63"/>
  <c r="H63"/>
  <c r="F63"/>
  <c r="W542"/>
  <c r="U542"/>
  <c r="AG542"/>
  <c r="AE542"/>
  <c r="P542"/>
  <c r="N542"/>
  <c r="M542"/>
  <c r="H542"/>
  <c r="F542"/>
  <c r="E542"/>
  <c r="W541"/>
  <c r="U541"/>
  <c r="AG541"/>
  <c r="AE541"/>
  <c r="P541"/>
  <c r="N541"/>
  <c r="M541"/>
  <c r="H541"/>
  <c r="F541"/>
  <c r="E541"/>
  <c r="W540"/>
  <c r="U540"/>
  <c r="AG540"/>
  <c r="AE540"/>
  <c r="P540"/>
  <c r="N540"/>
  <c r="M540"/>
  <c r="H540"/>
  <c r="F540"/>
  <c r="E540"/>
  <c r="X539"/>
  <c r="W539"/>
  <c r="U539"/>
  <c r="T539"/>
  <c r="S539"/>
  <c r="AH539"/>
  <c r="AG539"/>
  <c r="AE539"/>
  <c r="AD539"/>
  <c r="AC539"/>
  <c r="P539"/>
  <c r="N539"/>
  <c r="M539"/>
  <c r="H539"/>
  <c r="F539"/>
  <c r="E539"/>
  <c r="W446"/>
  <c r="U446"/>
  <c r="AG446"/>
  <c r="AE446"/>
  <c r="P446"/>
  <c r="N446"/>
  <c r="M446"/>
  <c r="H446"/>
  <c r="F446"/>
  <c r="E446"/>
  <c r="W445"/>
  <c r="U445"/>
  <c r="AG445"/>
  <c r="AE445"/>
  <c r="P445"/>
  <c r="N445"/>
  <c r="M445"/>
  <c r="H445"/>
  <c r="F445"/>
  <c r="E445"/>
  <c r="W444"/>
  <c r="U444"/>
  <c r="AG444"/>
  <c r="AE444"/>
  <c r="P444"/>
  <c r="N444"/>
  <c r="M444"/>
  <c r="H444"/>
  <c r="F444"/>
  <c r="E444"/>
  <c r="X443"/>
  <c r="W443"/>
  <c r="U443"/>
  <c r="T443"/>
  <c r="S443"/>
  <c r="AH443"/>
  <c r="AG443"/>
  <c r="AE443"/>
  <c r="AD443"/>
  <c r="AC443"/>
  <c r="P443"/>
  <c r="N443"/>
  <c r="M443"/>
  <c r="H443"/>
  <c r="F443"/>
  <c r="E443"/>
  <c r="W350"/>
  <c r="U350"/>
  <c r="AG350"/>
  <c r="AE350"/>
  <c r="P350"/>
  <c r="N350"/>
  <c r="M350"/>
  <c r="H350"/>
  <c r="F350"/>
  <c r="E350"/>
  <c r="W349"/>
  <c r="U349"/>
  <c r="AG349"/>
  <c r="AE349"/>
  <c r="P349"/>
  <c r="N349"/>
  <c r="M349"/>
  <c r="H349"/>
  <c r="F349"/>
  <c r="E349"/>
  <c r="W348"/>
  <c r="U348"/>
  <c r="AG348"/>
  <c r="AE348"/>
  <c r="P348"/>
  <c r="N348"/>
  <c r="M348"/>
  <c r="H348"/>
  <c r="F348"/>
  <c r="E348"/>
  <c r="X347"/>
  <c r="W347"/>
  <c r="U347"/>
  <c r="T347"/>
  <c r="S347"/>
  <c r="AH347"/>
  <c r="AG347"/>
  <c r="AE347"/>
  <c r="AD347"/>
  <c r="AC347"/>
  <c r="P347"/>
  <c r="N347"/>
  <c r="M347"/>
  <c r="H347"/>
  <c r="F347"/>
  <c r="E347"/>
  <c r="W254"/>
  <c r="U254"/>
  <c r="AG254"/>
  <c r="AE254"/>
  <c r="P254"/>
  <c r="N254"/>
  <c r="M254"/>
  <c r="H254"/>
  <c r="F254"/>
  <c r="E254"/>
  <c r="W253"/>
  <c r="U253"/>
  <c r="AG253"/>
  <c r="AE253"/>
  <c r="P253"/>
  <c r="N253"/>
  <c r="M253"/>
  <c r="H253"/>
  <c r="F253"/>
  <c r="E253"/>
  <c r="W252"/>
  <c r="U252"/>
  <c r="AG252"/>
  <c r="AE252"/>
  <c r="P252"/>
  <c r="N252"/>
  <c r="M252"/>
  <c r="H252"/>
  <c r="F252"/>
  <c r="E252"/>
  <c r="X251"/>
  <c r="W251"/>
  <c r="U251"/>
  <c r="T251"/>
  <c r="S251"/>
  <c r="AH251"/>
  <c r="AG251"/>
  <c r="AE251"/>
  <c r="AD251"/>
  <c r="AC251"/>
  <c r="P251"/>
  <c r="N251"/>
  <c r="M251"/>
  <c r="H251"/>
  <c r="F251"/>
  <c r="E251"/>
  <c r="W158"/>
  <c r="U158"/>
  <c r="AG158"/>
  <c r="AE158"/>
  <c r="P158"/>
  <c r="N158"/>
  <c r="M158"/>
  <c r="H158"/>
  <c r="F158"/>
  <c r="E158"/>
  <c r="W157"/>
  <c r="U157"/>
  <c r="AG157"/>
  <c r="AE157"/>
  <c r="P157"/>
  <c r="N157"/>
  <c r="M157"/>
  <c r="H157"/>
  <c r="F157"/>
  <c r="E157"/>
  <c r="W156"/>
  <c r="U156"/>
  <c r="AG156"/>
  <c r="AE156"/>
  <c r="P156"/>
  <c r="N156"/>
  <c r="M156"/>
  <c r="H156"/>
  <c r="F156"/>
  <c r="E156"/>
  <c r="X155"/>
  <c r="W155"/>
  <c r="U155"/>
  <c r="T155"/>
  <c r="S155"/>
  <c r="AH155"/>
  <c r="AG155"/>
  <c r="AE155"/>
  <c r="AD155"/>
  <c r="AC155"/>
  <c r="P155"/>
  <c r="N155"/>
  <c r="M155"/>
  <c r="H155"/>
  <c r="F155"/>
  <c r="E155"/>
  <c r="W62"/>
  <c r="U62"/>
  <c r="AG62"/>
  <c r="AE62"/>
  <c r="P62"/>
  <c r="N62"/>
  <c r="M62"/>
  <c r="H62"/>
  <c r="F62"/>
  <c r="W61"/>
  <c r="U61"/>
  <c r="AG61"/>
  <c r="AE61"/>
  <c r="P61"/>
  <c r="N61"/>
  <c r="M61"/>
  <c r="H61"/>
  <c r="F61"/>
  <c r="W60"/>
  <c r="U60"/>
  <c r="AG60"/>
  <c r="AE60"/>
  <c r="P60"/>
  <c r="N60"/>
  <c r="M60"/>
  <c r="H60"/>
  <c r="F60"/>
  <c r="X59"/>
  <c r="W59"/>
  <c r="U59"/>
  <c r="T59"/>
  <c r="S59"/>
  <c r="AH59"/>
  <c r="AG59"/>
  <c r="AE59"/>
  <c r="AD59"/>
  <c r="AC59"/>
  <c r="P59"/>
  <c r="N59"/>
  <c r="M59"/>
  <c r="H59"/>
  <c r="F59"/>
  <c r="W538"/>
  <c r="U538"/>
  <c r="AG538"/>
  <c r="AE538"/>
  <c r="P538"/>
  <c r="N538"/>
  <c r="M538"/>
  <c r="H538"/>
  <c r="F538"/>
  <c r="E538"/>
  <c r="W537"/>
  <c r="U537"/>
  <c r="AG537"/>
  <c r="AE537"/>
  <c r="P537"/>
  <c r="N537"/>
  <c r="M537"/>
  <c r="H537"/>
  <c r="F537"/>
  <c r="E537"/>
  <c r="W536"/>
  <c r="U536"/>
  <c r="AG536"/>
  <c r="AE536"/>
  <c r="P536"/>
  <c r="N536"/>
  <c r="M536"/>
  <c r="H536"/>
  <c r="F536"/>
  <c r="E536"/>
  <c r="X535"/>
  <c r="W535"/>
  <c r="U535"/>
  <c r="T535"/>
  <c r="S535"/>
  <c r="AH535"/>
  <c r="AG535"/>
  <c r="AE535"/>
  <c r="AD535"/>
  <c r="AC535"/>
  <c r="P535"/>
  <c r="N535"/>
  <c r="M535"/>
  <c r="H535"/>
  <c r="F535"/>
  <c r="E535"/>
  <c r="W442"/>
  <c r="U442"/>
  <c r="AG442"/>
  <c r="AE442"/>
  <c r="P442"/>
  <c r="N442"/>
  <c r="M442"/>
  <c r="H442"/>
  <c r="F442"/>
  <c r="E442"/>
  <c r="W441"/>
  <c r="U441"/>
  <c r="AG441"/>
  <c r="AE441"/>
  <c r="P441"/>
  <c r="N441"/>
  <c r="M441"/>
  <c r="H441"/>
  <c r="F441"/>
  <c r="E441"/>
  <c r="W440"/>
  <c r="U440"/>
  <c r="AG440"/>
  <c r="AE440"/>
  <c r="P440"/>
  <c r="N440"/>
  <c r="M440"/>
  <c r="H440"/>
  <c r="F440"/>
  <c r="E440"/>
  <c r="X439"/>
  <c r="W439"/>
  <c r="U439"/>
  <c r="T439"/>
  <c r="S439"/>
  <c r="AH439"/>
  <c r="AG439"/>
  <c r="AE439"/>
  <c r="AD439"/>
  <c r="AC439"/>
  <c r="P439"/>
  <c r="N439"/>
  <c r="M439"/>
  <c r="H439"/>
  <c r="F439"/>
  <c r="E439"/>
  <c r="W346"/>
  <c r="U346"/>
  <c r="AG346"/>
  <c r="AE346"/>
  <c r="P346"/>
  <c r="N346"/>
  <c r="M346"/>
  <c r="H346"/>
  <c r="F346"/>
  <c r="E346"/>
  <c r="W345"/>
  <c r="U345"/>
  <c r="AG345"/>
  <c r="AE345"/>
  <c r="P345"/>
  <c r="N345"/>
  <c r="M345"/>
  <c r="H345"/>
  <c r="F345"/>
  <c r="E345"/>
  <c r="W344"/>
  <c r="U344"/>
  <c r="AG344"/>
  <c r="AE344"/>
  <c r="P344"/>
  <c r="N344"/>
  <c r="M344"/>
  <c r="H344"/>
  <c r="F344"/>
  <c r="E344"/>
  <c r="X343"/>
  <c r="W343"/>
  <c r="U343"/>
  <c r="T343"/>
  <c r="S343"/>
  <c r="AH343"/>
  <c r="AG343"/>
  <c r="AE343"/>
  <c r="AD343"/>
  <c r="AC343"/>
  <c r="P343"/>
  <c r="N343"/>
  <c r="M343"/>
  <c r="H343"/>
  <c r="F343"/>
  <c r="E343"/>
  <c r="W250"/>
  <c r="U250"/>
  <c r="AG250"/>
  <c r="AE250"/>
  <c r="P250"/>
  <c r="N250"/>
  <c r="M250"/>
  <c r="H250"/>
  <c r="F250"/>
  <c r="E250"/>
  <c r="W249"/>
  <c r="U249"/>
  <c r="AG249"/>
  <c r="AE249"/>
  <c r="P249"/>
  <c r="N249"/>
  <c r="M249"/>
  <c r="H249"/>
  <c r="F249"/>
  <c r="E249"/>
  <c r="W248"/>
  <c r="U248"/>
  <c r="AG248"/>
  <c r="AE248"/>
  <c r="P248"/>
  <c r="N248"/>
  <c r="M248"/>
  <c r="H248"/>
  <c r="F248"/>
  <c r="E248"/>
  <c r="X247"/>
  <c r="W247"/>
  <c r="U247"/>
  <c r="T247"/>
  <c r="S247"/>
  <c r="AH247"/>
  <c r="AG247"/>
  <c r="AE247"/>
  <c r="AD247"/>
  <c r="AC247"/>
  <c r="P247"/>
  <c r="N247"/>
  <c r="M247"/>
  <c r="H247"/>
  <c r="F247"/>
  <c r="E247"/>
  <c r="W154"/>
  <c r="U154"/>
  <c r="AG154"/>
  <c r="AE154"/>
  <c r="P154"/>
  <c r="N154"/>
  <c r="M154"/>
  <c r="H154"/>
  <c r="F154"/>
  <c r="E154"/>
  <c r="W153"/>
  <c r="U153"/>
  <c r="AG153"/>
  <c r="AE153"/>
  <c r="P153"/>
  <c r="N153"/>
  <c r="M153"/>
  <c r="H153"/>
  <c r="F153"/>
  <c r="E153"/>
  <c r="W152"/>
  <c r="U152"/>
  <c r="AG152"/>
  <c r="AE152"/>
  <c r="P152"/>
  <c r="N152"/>
  <c r="M152"/>
  <c r="H152"/>
  <c r="F152"/>
  <c r="E152"/>
  <c r="X151"/>
  <c r="W151"/>
  <c r="U151"/>
  <c r="T151"/>
  <c r="S151"/>
  <c r="AH151"/>
  <c r="AG151"/>
  <c r="AE151"/>
  <c r="AD151"/>
  <c r="AC151"/>
  <c r="P151"/>
  <c r="N151"/>
  <c r="M151"/>
  <c r="H151"/>
  <c r="F151"/>
  <c r="E151"/>
  <c r="W58"/>
  <c r="U58"/>
  <c r="AG58"/>
  <c r="AE58"/>
  <c r="P58"/>
  <c r="N58"/>
  <c r="M58"/>
  <c r="H58"/>
  <c r="F58"/>
  <c r="W57"/>
  <c r="U57"/>
  <c r="AG57"/>
  <c r="AE57"/>
  <c r="P57"/>
  <c r="N57"/>
  <c r="M57"/>
  <c r="H57"/>
  <c r="F57"/>
  <c r="W56"/>
  <c r="U56"/>
  <c r="AG56"/>
  <c r="AE56"/>
  <c r="P56"/>
  <c r="N56"/>
  <c r="M56"/>
  <c r="H56"/>
  <c r="F56"/>
  <c r="X55"/>
  <c r="W55"/>
  <c r="U55"/>
  <c r="T55"/>
  <c r="S55"/>
  <c r="AH55"/>
  <c r="AG55"/>
  <c r="AE55"/>
  <c r="AD55"/>
  <c r="AC55"/>
  <c r="P55"/>
  <c r="N55"/>
  <c r="M55"/>
  <c r="H55"/>
  <c r="F55"/>
  <c r="W534"/>
  <c r="U534"/>
  <c r="AG534"/>
  <c r="AE534"/>
  <c r="P534"/>
  <c r="N534"/>
  <c r="M534"/>
  <c r="H534"/>
  <c r="F534"/>
  <c r="E534"/>
  <c r="W533"/>
  <c r="U533"/>
  <c r="AG533"/>
  <c r="AE533"/>
  <c r="P533"/>
  <c r="N533"/>
  <c r="M533"/>
  <c r="H533"/>
  <c r="F533"/>
  <c r="E533"/>
  <c r="W532"/>
  <c r="U532"/>
  <c r="AG532"/>
  <c r="AE532"/>
  <c r="P532"/>
  <c r="N532"/>
  <c r="M532"/>
  <c r="H532"/>
  <c r="F532"/>
  <c r="E532"/>
  <c r="X531"/>
  <c r="W531"/>
  <c r="U531"/>
  <c r="T531"/>
  <c r="S531"/>
  <c r="AH531"/>
  <c r="AG531"/>
  <c r="AE531"/>
  <c r="AD531"/>
  <c r="AC531"/>
  <c r="P531"/>
  <c r="N531"/>
  <c r="M531"/>
  <c r="H531"/>
  <c r="F531"/>
  <c r="E531"/>
  <c r="W438"/>
  <c r="U438"/>
  <c r="AG438"/>
  <c r="AE438"/>
  <c r="P438"/>
  <c r="N438"/>
  <c r="M438"/>
  <c r="H438"/>
  <c r="F438"/>
  <c r="E438"/>
  <c r="W437"/>
  <c r="U437"/>
  <c r="AG437"/>
  <c r="AE437"/>
  <c r="P437"/>
  <c r="N437"/>
  <c r="M437"/>
  <c r="H437"/>
  <c r="F437"/>
  <c r="E437"/>
  <c r="W436"/>
  <c r="U436"/>
  <c r="AG436"/>
  <c r="AE436"/>
  <c r="P436"/>
  <c r="N436"/>
  <c r="M436"/>
  <c r="H436"/>
  <c r="F436"/>
  <c r="E436"/>
  <c r="X435"/>
  <c r="W435"/>
  <c r="U435"/>
  <c r="T435"/>
  <c r="S435"/>
  <c r="AH435"/>
  <c r="AG435"/>
  <c r="AE435"/>
  <c r="AD435"/>
  <c r="AC435"/>
  <c r="P435"/>
  <c r="N435"/>
  <c r="M435"/>
  <c r="H435"/>
  <c r="F435"/>
  <c r="E435"/>
  <c r="W342"/>
  <c r="U342"/>
  <c r="AG342"/>
  <c r="AE342"/>
  <c r="P342"/>
  <c r="N342"/>
  <c r="M342"/>
  <c r="H342"/>
  <c r="F342"/>
  <c r="E342"/>
  <c r="W341"/>
  <c r="U341"/>
  <c r="AG341"/>
  <c r="AE341"/>
  <c r="P341"/>
  <c r="N341"/>
  <c r="M341"/>
  <c r="H341"/>
  <c r="F341"/>
  <c r="E341"/>
  <c r="W340"/>
  <c r="U340"/>
  <c r="AG340"/>
  <c r="AE340"/>
  <c r="P340"/>
  <c r="N340"/>
  <c r="M340"/>
  <c r="H340"/>
  <c r="F340"/>
  <c r="E340"/>
  <c r="X339"/>
  <c r="W339"/>
  <c r="U339"/>
  <c r="T339"/>
  <c r="S339"/>
  <c r="AH339"/>
  <c r="AG339"/>
  <c r="AE339"/>
  <c r="AD339"/>
  <c r="AC339"/>
  <c r="P339"/>
  <c r="N339"/>
  <c r="M339"/>
  <c r="H339"/>
  <c r="F339"/>
  <c r="E339"/>
  <c r="W246"/>
  <c r="U246"/>
  <c r="AG246"/>
  <c r="AE246"/>
  <c r="P246"/>
  <c r="N246"/>
  <c r="M246"/>
  <c r="H246"/>
  <c r="F246"/>
  <c r="E246"/>
  <c r="W245"/>
  <c r="U245"/>
  <c r="AG245"/>
  <c r="AE245"/>
  <c r="P245"/>
  <c r="N245"/>
  <c r="M245"/>
  <c r="H245"/>
  <c r="F245"/>
  <c r="E245"/>
  <c r="W244"/>
  <c r="U244"/>
  <c r="AG244"/>
  <c r="AE244"/>
  <c r="P244"/>
  <c r="N244"/>
  <c r="M244"/>
  <c r="H244"/>
  <c r="F244"/>
  <c r="E244"/>
  <c r="X243"/>
  <c r="W243"/>
  <c r="U243"/>
  <c r="T243"/>
  <c r="S243"/>
  <c r="AH243"/>
  <c r="AG243"/>
  <c r="AE243"/>
  <c r="AD243"/>
  <c r="AC243"/>
  <c r="P243"/>
  <c r="N243"/>
  <c r="M243"/>
  <c r="H243"/>
  <c r="F243"/>
  <c r="E243"/>
  <c r="W150"/>
  <c r="U150"/>
  <c r="AG150"/>
  <c r="AE150"/>
  <c r="P150"/>
  <c r="N150"/>
  <c r="M150"/>
  <c r="H150"/>
  <c r="F150"/>
  <c r="E150"/>
  <c r="W149"/>
  <c r="U149"/>
  <c r="AG149"/>
  <c r="AE149"/>
  <c r="P149"/>
  <c r="N149"/>
  <c r="M149"/>
  <c r="H149"/>
  <c r="F149"/>
  <c r="E149"/>
  <c r="W148"/>
  <c r="U148"/>
  <c r="AG148"/>
  <c r="AE148"/>
  <c r="P148"/>
  <c r="N148"/>
  <c r="M148"/>
  <c r="H148"/>
  <c r="F148"/>
  <c r="E148"/>
  <c r="X147"/>
  <c r="W147"/>
  <c r="U147"/>
  <c r="T147"/>
  <c r="S147"/>
  <c r="AH147"/>
  <c r="AG147"/>
  <c r="AE147"/>
  <c r="AD147"/>
  <c r="AC147"/>
  <c r="P147"/>
  <c r="N147"/>
  <c r="M147"/>
  <c r="H147"/>
  <c r="F147"/>
  <c r="E147"/>
  <c r="W54"/>
  <c r="U54"/>
  <c r="AG54"/>
  <c r="AE54"/>
  <c r="P54"/>
  <c r="N54"/>
  <c r="M54"/>
  <c r="H54"/>
  <c r="F54"/>
  <c r="W53"/>
  <c r="U53"/>
  <c r="AG53"/>
  <c r="AE53"/>
  <c r="P53"/>
  <c r="N53"/>
  <c r="M53"/>
  <c r="H53"/>
  <c r="F53"/>
  <c r="W52"/>
  <c r="U52"/>
  <c r="AG52"/>
  <c r="AE52"/>
  <c r="P52"/>
  <c r="N52"/>
  <c r="M52"/>
  <c r="H52"/>
  <c r="F52"/>
  <c r="X51"/>
  <c r="W51"/>
  <c r="U51"/>
  <c r="T51"/>
  <c r="S51"/>
  <c r="AH51"/>
  <c r="AG51"/>
  <c r="AE51"/>
  <c r="AD51"/>
  <c r="AC51"/>
  <c r="P51"/>
  <c r="N51"/>
  <c r="M51"/>
  <c r="H51"/>
  <c r="F51"/>
  <c r="W530"/>
  <c r="U530"/>
  <c r="AG530"/>
  <c r="AE530"/>
  <c r="P530"/>
  <c r="N530"/>
  <c r="M530"/>
  <c r="H530"/>
  <c r="F530"/>
  <c r="E530"/>
  <c r="W529"/>
  <c r="U529"/>
  <c r="AG529"/>
  <c r="AE529"/>
  <c r="P529"/>
  <c r="N529"/>
  <c r="M529"/>
  <c r="H529"/>
  <c r="F529"/>
  <c r="E529"/>
  <c r="W528"/>
  <c r="U528"/>
  <c r="AG528"/>
  <c r="AE528"/>
  <c r="P528"/>
  <c r="N528"/>
  <c r="M528"/>
  <c r="H528"/>
  <c r="F528"/>
  <c r="E528"/>
  <c r="X527"/>
  <c r="W527"/>
  <c r="U527"/>
  <c r="T527"/>
  <c r="S527"/>
  <c r="AH527"/>
  <c r="AG527"/>
  <c r="AE527"/>
  <c r="AD527"/>
  <c r="AC527"/>
  <c r="P527"/>
  <c r="N527"/>
  <c r="M527"/>
  <c r="H527"/>
  <c r="F527"/>
  <c r="E527"/>
  <c r="W434"/>
  <c r="U434"/>
  <c r="AG434"/>
  <c r="AE434"/>
  <c r="P434"/>
  <c r="N434"/>
  <c r="M434"/>
  <c r="H434"/>
  <c r="F434"/>
  <c r="E434"/>
  <c r="W433"/>
  <c r="U433"/>
  <c r="AG433"/>
  <c r="AE433"/>
  <c r="P433"/>
  <c r="N433"/>
  <c r="M433"/>
  <c r="H433"/>
  <c r="F433"/>
  <c r="E433"/>
  <c r="W432"/>
  <c r="U432"/>
  <c r="AG432"/>
  <c r="AE432"/>
  <c r="P432"/>
  <c r="N432"/>
  <c r="M432"/>
  <c r="H432"/>
  <c r="F432"/>
  <c r="E432"/>
  <c r="X431"/>
  <c r="W431"/>
  <c r="U431"/>
  <c r="T431"/>
  <c r="S431"/>
  <c r="AH431"/>
  <c r="AG431"/>
  <c r="AE431"/>
  <c r="AD431"/>
  <c r="AC431"/>
  <c r="P431"/>
  <c r="N431"/>
  <c r="M431"/>
  <c r="H431"/>
  <c r="F431"/>
  <c r="E431"/>
  <c r="W338"/>
  <c r="U338"/>
  <c r="AG338"/>
  <c r="AE338"/>
  <c r="P338"/>
  <c r="N338"/>
  <c r="M338"/>
  <c r="H338"/>
  <c r="F338"/>
  <c r="E338"/>
  <c r="W337"/>
  <c r="U337"/>
  <c r="AG337"/>
  <c r="AE337"/>
  <c r="P337"/>
  <c r="N337"/>
  <c r="M337"/>
  <c r="H337"/>
  <c r="F337"/>
  <c r="E337"/>
  <c r="W336"/>
  <c r="U336"/>
  <c r="AG336"/>
  <c r="AE336"/>
  <c r="P336"/>
  <c r="N336"/>
  <c r="M336"/>
  <c r="H336"/>
  <c r="F336"/>
  <c r="E336"/>
  <c r="X335"/>
  <c r="W335"/>
  <c r="U335"/>
  <c r="T335"/>
  <c r="S335"/>
  <c r="AH335"/>
  <c r="AG335"/>
  <c r="AE335"/>
  <c r="AD335"/>
  <c r="AC335"/>
  <c r="P335"/>
  <c r="N335"/>
  <c r="M335"/>
  <c r="H335"/>
  <c r="F335"/>
  <c r="E335"/>
  <c r="W242"/>
  <c r="U242"/>
  <c r="AG242"/>
  <c r="AE242"/>
  <c r="P242"/>
  <c r="N242"/>
  <c r="M242"/>
  <c r="H242"/>
  <c r="F242"/>
  <c r="E242"/>
  <c r="W241"/>
  <c r="U241"/>
  <c r="AG241"/>
  <c r="AE241"/>
  <c r="P241"/>
  <c r="N241"/>
  <c r="M241"/>
  <c r="H241"/>
  <c r="F241"/>
  <c r="E241"/>
  <c r="W240"/>
  <c r="U240"/>
  <c r="AG240"/>
  <c r="AE240"/>
  <c r="P240"/>
  <c r="N240"/>
  <c r="M240"/>
  <c r="H240"/>
  <c r="F240"/>
  <c r="E240"/>
  <c r="X239"/>
  <c r="W239"/>
  <c r="U239"/>
  <c r="T239"/>
  <c r="S239"/>
  <c r="AH239"/>
  <c r="AG239"/>
  <c r="AE239"/>
  <c r="AD239"/>
  <c r="AC239"/>
  <c r="P239"/>
  <c r="N239"/>
  <c r="M239"/>
  <c r="H239"/>
  <c r="F239"/>
  <c r="E239"/>
  <c r="W146"/>
  <c r="U146"/>
  <c r="AG146"/>
  <c r="AE146"/>
  <c r="P146"/>
  <c r="N146"/>
  <c r="M146"/>
  <c r="H146"/>
  <c r="F146"/>
  <c r="E146"/>
  <c r="W145"/>
  <c r="U145"/>
  <c r="AG145"/>
  <c r="AE145"/>
  <c r="P145"/>
  <c r="N145"/>
  <c r="M145"/>
  <c r="H145"/>
  <c r="F145"/>
  <c r="E145"/>
  <c r="W144"/>
  <c r="U144"/>
  <c r="AG144"/>
  <c r="AE144"/>
  <c r="P144"/>
  <c r="N144"/>
  <c r="M144"/>
  <c r="H144"/>
  <c r="F144"/>
  <c r="E144"/>
  <c r="X143"/>
  <c r="W143"/>
  <c r="U143"/>
  <c r="T143"/>
  <c r="S143"/>
  <c r="AH143"/>
  <c r="AG143"/>
  <c r="AE143"/>
  <c r="AD143"/>
  <c r="AC143"/>
  <c r="P143"/>
  <c r="N143"/>
  <c r="M143"/>
  <c r="H143"/>
  <c r="F143"/>
  <c r="E143"/>
  <c r="W50"/>
  <c r="U50"/>
  <c r="AG50"/>
  <c r="AE50"/>
  <c r="P50"/>
  <c r="N50"/>
  <c r="M50"/>
  <c r="H50"/>
  <c r="F50"/>
  <c r="W49"/>
  <c r="U49"/>
  <c r="AG49"/>
  <c r="AE49"/>
  <c r="P49"/>
  <c r="N49"/>
  <c r="M49"/>
  <c r="H49"/>
  <c r="F49"/>
  <c r="W48"/>
  <c r="U48"/>
  <c r="AG48"/>
  <c r="AE48"/>
  <c r="P48"/>
  <c r="N48"/>
  <c r="M48"/>
  <c r="H48"/>
  <c r="F48"/>
  <c r="X47"/>
  <c r="W47"/>
  <c r="U47"/>
  <c r="T47"/>
  <c r="S47"/>
  <c r="AH47"/>
  <c r="AG47"/>
  <c r="AE47"/>
  <c r="AD47"/>
  <c r="AC47"/>
  <c r="P47"/>
  <c r="N47"/>
  <c r="M47"/>
  <c r="H47"/>
  <c r="F47"/>
  <c r="W526"/>
  <c r="U526"/>
  <c r="AG526"/>
  <c r="AE526"/>
  <c r="P526"/>
  <c r="N526"/>
  <c r="M526"/>
  <c r="H526"/>
  <c r="F526"/>
  <c r="E526"/>
  <c r="W525"/>
  <c r="U525"/>
  <c r="AG525"/>
  <c r="AE525"/>
  <c r="P525"/>
  <c r="N525"/>
  <c r="M525"/>
  <c r="H525"/>
  <c r="F525"/>
  <c r="E525"/>
  <c r="W524"/>
  <c r="U524"/>
  <c r="AG524"/>
  <c r="AE524"/>
  <c r="P524"/>
  <c r="N524"/>
  <c r="M524"/>
  <c r="H524"/>
  <c r="F524"/>
  <c r="E524"/>
  <c r="X523"/>
  <c r="W523"/>
  <c r="U523"/>
  <c r="T523"/>
  <c r="S523"/>
  <c r="AH523"/>
  <c r="AG523"/>
  <c r="AE523"/>
  <c r="AD523"/>
  <c r="AC523"/>
  <c r="P523"/>
  <c r="N523"/>
  <c r="M523"/>
  <c r="H523"/>
  <c r="F523"/>
  <c r="E523"/>
  <c r="W430"/>
  <c r="U430"/>
  <c r="AG430"/>
  <c r="AE430"/>
  <c r="P430"/>
  <c r="N430"/>
  <c r="M430"/>
  <c r="H430"/>
  <c r="F430"/>
  <c r="E430"/>
  <c r="W429"/>
  <c r="U429"/>
  <c r="AG429"/>
  <c r="AE429"/>
  <c r="P429"/>
  <c r="N429"/>
  <c r="M429"/>
  <c r="H429"/>
  <c r="F429"/>
  <c r="E429"/>
  <c r="W428"/>
  <c r="U428"/>
  <c r="AG428"/>
  <c r="AE428"/>
  <c r="P428"/>
  <c r="N428"/>
  <c r="M428"/>
  <c r="H428"/>
  <c r="F428"/>
  <c r="E428"/>
  <c r="X427"/>
  <c r="W427"/>
  <c r="U427"/>
  <c r="T427"/>
  <c r="S427"/>
  <c r="AH427"/>
  <c r="AG427"/>
  <c r="AE427"/>
  <c r="AD427"/>
  <c r="AC427"/>
  <c r="P427"/>
  <c r="N427"/>
  <c r="M427"/>
  <c r="H427"/>
  <c r="F427"/>
  <c r="E427"/>
  <c r="W334"/>
  <c r="U334"/>
  <c r="AG334"/>
  <c r="AE334"/>
  <c r="P334"/>
  <c r="N334"/>
  <c r="M334"/>
  <c r="H334"/>
  <c r="F334"/>
  <c r="E334"/>
  <c r="W333"/>
  <c r="U333"/>
  <c r="AG333"/>
  <c r="AE333"/>
  <c r="P333"/>
  <c r="N333"/>
  <c r="M333"/>
  <c r="H333"/>
  <c r="F333"/>
  <c r="E333"/>
  <c r="W332"/>
  <c r="U332"/>
  <c r="AG332"/>
  <c r="AE332"/>
  <c r="P332"/>
  <c r="N332"/>
  <c r="M332"/>
  <c r="H332"/>
  <c r="F332"/>
  <c r="E332"/>
  <c r="X331"/>
  <c r="W331"/>
  <c r="U331"/>
  <c r="T331"/>
  <c r="S331"/>
  <c r="AH331"/>
  <c r="AG331"/>
  <c r="AE331"/>
  <c r="AD331"/>
  <c r="AC331"/>
  <c r="P331"/>
  <c r="N331"/>
  <c r="M331"/>
  <c r="H331"/>
  <c r="F331"/>
  <c r="E331"/>
  <c r="W238"/>
  <c r="U238"/>
  <c r="AG238"/>
  <c r="AE238"/>
  <c r="P238"/>
  <c r="N238"/>
  <c r="M238"/>
  <c r="H238"/>
  <c r="F238"/>
  <c r="E238"/>
  <c r="W237"/>
  <c r="U237"/>
  <c r="AG237"/>
  <c r="AE237"/>
  <c r="P237"/>
  <c r="N237"/>
  <c r="M237"/>
  <c r="H237"/>
  <c r="F237"/>
  <c r="E237"/>
  <c r="W236"/>
  <c r="U236"/>
  <c r="AG236"/>
  <c r="AE236"/>
  <c r="P236"/>
  <c r="N236"/>
  <c r="M236"/>
  <c r="H236"/>
  <c r="F236"/>
  <c r="E236"/>
  <c r="X235"/>
  <c r="W235"/>
  <c r="U235"/>
  <c r="T235"/>
  <c r="S235"/>
  <c r="AH235"/>
  <c r="AG235"/>
  <c r="AE235"/>
  <c r="AD235"/>
  <c r="AC235"/>
  <c r="P235"/>
  <c r="N235"/>
  <c r="M235"/>
  <c r="H235"/>
  <c r="F235"/>
  <c r="E235"/>
  <c r="W142"/>
  <c r="U142"/>
  <c r="AG142"/>
  <c r="AE142"/>
  <c r="P142"/>
  <c r="N142"/>
  <c r="M142"/>
  <c r="H142"/>
  <c r="F142"/>
  <c r="E142"/>
  <c r="W141"/>
  <c r="U141"/>
  <c r="AG141"/>
  <c r="AE141"/>
  <c r="P141"/>
  <c r="N141"/>
  <c r="M141"/>
  <c r="H141"/>
  <c r="F141"/>
  <c r="E141"/>
  <c r="W140"/>
  <c r="U140"/>
  <c r="AG140"/>
  <c r="AE140"/>
  <c r="P140"/>
  <c r="N140"/>
  <c r="M140"/>
  <c r="H140"/>
  <c r="F140"/>
  <c r="E140"/>
  <c r="X139"/>
  <c r="W139"/>
  <c r="U139"/>
  <c r="T139"/>
  <c r="S139"/>
  <c r="AH139"/>
  <c r="AG139"/>
  <c r="AE139"/>
  <c r="AD139"/>
  <c r="AC139"/>
  <c r="P139"/>
  <c r="N139"/>
  <c r="M139"/>
  <c r="H139"/>
  <c r="F139"/>
  <c r="E139"/>
  <c r="W46"/>
  <c r="U46"/>
  <c r="AG46"/>
  <c r="AE46"/>
  <c r="P46"/>
  <c r="N46"/>
  <c r="M46"/>
  <c r="H46"/>
  <c r="F46"/>
  <c r="W45"/>
  <c r="U45"/>
  <c r="AG45"/>
  <c r="AE45"/>
  <c r="P45"/>
  <c r="N45"/>
  <c r="M45"/>
  <c r="H45"/>
  <c r="F45"/>
  <c r="W44"/>
  <c r="U44"/>
  <c r="AG44"/>
  <c r="AE44"/>
  <c r="P44"/>
  <c r="N44"/>
  <c r="M44"/>
  <c r="H44"/>
  <c r="F44"/>
  <c r="X43"/>
  <c r="W43"/>
  <c r="U43"/>
  <c r="T43"/>
  <c r="S43"/>
  <c r="AH43"/>
  <c r="AG43"/>
  <c r="AE43"/>
  <c r="AD43"/>
  <c r="AC43"/>
  <c r="P43"/>
  <c r="N43"/>
  <c r="M43"/>
  <c r="H43"/>
  <c r="F43"/>
  <c r="W522"/>
  <c r="U522"/>
  <c r="AG522"/>
  <c r="AE522"/>
  <c r="P522"/>
  <c r="N522"/>
  <c r="M522"/>
  <c r="H522"/>
  <c r="F522"/>
  <c r="E522"/>
  <c r="W521"/>
  <c r="U521"/>
  <c r="AG521"/>
  <c r="AE521"/>
  <c r="P521"/>
  <c r="N521"/>
  <c r="M521"/>
  <c r="H521"/>
  <c r="F521"/>
  <c r="E521"/>
  <c r="W520"/>
  <c r="U520"/>
  <c r="AG520"/>
  <c r="AE520"/>
  <c r="P520"/>
  <c r="N520"/>
  <c r="M520"/>
  <c r="H520"/>
  <c r="F520"/>
  <c r="E520"/>
  <c r="X519"/>
  <c r="W519"/>
  <c r="U519"/>
  <c r="T519"/>
  <c r="S519"/>
  <c r="AH519"/>
  <c r="AG519"/>
  <c r="AE519"/>
  <c r="AD519"/>
  <c r="AC519"/>
  <c r="P519"/>
  <c r="N519"/>
  <c r="M519"/>
  <c r="H519"/>
  <c r="F519"/>
  <c r="E519"/>
  <c r="W426"/>
  <c r="U426"/>
  <c r="AG426"/>
  <c r="AE426"/>
  <c r="P426"/>
  <c r="N426"/>
  <c r="M426"/>
  <c r="H426"/>
  <c r="F426"/>
  <c r="E426"/>
  <c r="W425"/>
  <c r="U425"/>
  <c r="AG425"/>
  <c r="AE425"/>
  <c r="P425"/>
  <c r="N425"/>
  <c r="M425"/>
  <c r="H425"/>
  <c r="F425"/>
  <c r="E425"/>
  <c r="W424"/>
  <c r="U424"/>
  <c r="AG424"/>
  <c r="AE424"/>
  <c r="P424"/>
  <c r="N424"/>
  <c r="M424"/>
  <c r="H424"/>
  <c r="F424"/>
  <c r="E424"/>
  <c r="X423"/>
  <c r="W423"/>
  <c r="U423"/>
  <c r="T423"/>
  <c r="S423"/>
  <c r="AH423"/>
  <c r="AG423"/>
  <c r="AE423"/>
  <c r="AD423"/>
  <c r="AC423"/>
  <c r="P423"/>
  <c r="N423"/>
  <c r="M423"/>
  <c r="H423"/>
  <c r="F423"/>
  <c r="E423"/>
  <c r="W330"/>
  <c r="U330"/>
  <c r="AG330"/>
  <c r="AE330"/>
  <c r="P330"/>
  <c r="N330"/>
  <c r="M330"/>
  <c r="H330"/>
  <c r="F330"/>
  <c r="E330"/>
  <c r="W329"/>
  <c r="U329"/>
  <c r="AG329"/>
  <c r="AE329"/>
  <c r="P329"/>
  <c r="N329"/>
  <c r="M329"/>
  <c r="H329"/>
  <c r="F329"/>
  <c r="E329"/>
  <c r="W328"/>
  <c r="U328"/>
  <c r="AG328"/>
  <c r="AE328"/>
  <c r="P328"/>
  <c r="N328"/>
  <c r="M328"/>
  <c r="H328"/>
  <c r="F328"/>
  <c r="E328"/>
  <c r="X327"/>
  <c r="W327"/>
  <c r="U327"/>
  <c r="T327"/>
  <c r="S327"/>
  <c r="AH327"/>
  <c r="AG327"/>
  <c r="AE327"/>
  <c r="AD327"/>
  <c r="AC327"/>
  <c r="P327"/>
  <c r="N327"/>
  <c r="M327"/>
  <c r="H327"/>
  <c r="F327"/>
  <c r="E327"/>
  <c r="W234"/>
  <c r="U234"/>
  <c r="AG234"/>
  <c r="AE234"/>
  <c r="P234"/>
  <c r="N234"/>
  <c r="M234"/>
  <c r="H234"/>
  <c r="F234"/>
  <c r="E234"/>
  <c r="W233"/>
  <c r="U233"/>
  <c r="AG233"/>
  <c r="AE233"/>
  <c r="P233"/>
  <c r="N233"/>
  <c r="M233"/>
  <c r="H233"/>
  <c r="F233"/>
  <c r="E233"/>
  <c r="W232"/>
  <c r="U232"/>
  <c r="AG232"/>
  <c r="AE232"/>
  <c r="P232"/>
  <c r="N232"/>
  <c r="M232"/>
  <c r="H232"/>
  <c r="F232"/>
  <c r="E232"/>
  <c r="X231"/>
  <c r="W231"/>
  <c r="U231"/>
  <c r="T231"/>
  <c r="S231"/>
  <c r="AH231"/>
  <c r="AG231"/>
  <c r="AE231"/>
  <c r="AD231"/>
  <c r="AC231"/>
  <c r="P231"/>
  <c r="N231"/>
  <c r="M231"/>
  <c r="H231"/>
  <c r="F231"/>
  <c r="E231"/>
  <c r="W138"/>
  <c r="U138"/>
  <c r="AG138"/>
  <c r="AE138"/>
  <c r="P138"/>
  <c r="N138"/>
  <c r="M138"/>
  <c r="H138"/>
  <c r="F138"/>
  <c r="E138"/>
  <c r="W137"/>
  <c r="U137"/>
  <c r="AG137"/>
  <c r="AE137"/>
  <c r="P137"/>
  <c r="N137"/>
  <c r="M137"/>
  <c r="H137"/>
  <c r="F137"/>
  <c r="E137"/>
  <c r="W136"/>
  <c r="U136"/>
  <c r="AG136"/>
  <c r="AE136"/>
  <c r="P136"/>
  <c r="N136"/>
  <c r="M136"/>
  <c r="H136"/>
  <c r="F136"/>
  <c r="E136"/>
  <c r="X135"/>
  <c r="W135"/>
  <c r="U135"/>
  <c r="T135"/>
  <c r="S135"/>
  <c r="AH135"/>
  <c r="AG135"/>
  <c r="AE135"/>
  <c r="AD135"/>
  <c r="AC135"/>
  <c r="P135"/>
  <c r="N135"/>
  <c r="M135"/>
  <c r="H135"/>
  <c r="F135"/>
  <c r="E135"/>
  <c r="W42"/>
  <c r="U42"/>
  <c r="AG42"/>
  <c r="AE42"/>
  <c r="P42"/>
  <c r="N42"/>
  <c r="M42"/>
  <c r="H42"/>
  <c r="F42"/>
  <c r="W41"/>
  <c r="U41"/>
  <c r="AG41"/>
  <c r="AE41"/>
  <c r="P41"/>
  <c r="N41"/>
  <c r="M41"/>
  <c r="H41"/>
  <c r="F41"/>
  <c r="W40"/>
  <c r="U40"/>
  <c r="AG40"/>
  <c r="AE40"/>
  <c r="P40"/>
  <c r="N40"/>
  <c r="M40"/>
  <c r="H40"/>
  <c r="F40"/>
  <c r="X39"/>
  <c r="W39"/>
  <c r="U39"/>
  <c r="T39"/>
  <c r="S39"/>
  <c r="AH39"/>
  <c r="AG39"/>
  <c r="AE39"/>
  <c r="AD39"/>
  <c r="AC39"/>
  <c r="P39"/>
  <c r="N39"/>
  <c r="M39"/>
  <c r="H39"/>
  <c r="F39"/>
  <c r="W518"/>
  <c r="U518"/>
  <c r="AG518"/>
  <c r="AE518"/>
  <c r="P518"/>
  <c r="N518"/>
  <c r="M518"/>
  <c r="H518"/>
  <c r="F518"/>
  <c r="E518"/>
  <c r="W517"/>
  <c r="U517"/>
  <c r="AG517"/>
  <c r="AE517"/>
  <c r="P517"/>
  <c r="N517"/>
  <c r="M517"/>
  <c r="H517"/>
  <c r="F517"/>
  <c r="E517"/>
  <c r="W516"/>
  <c r="U516"/>
  <c r="AG516"/>
  <c r="AE516"/>
  <c r="P516"/>
  <c r="N516"/>
  <c r="M516"/>
  <c r="H516"/>
  <c r="F516"/>
  <c r="E516"/>
  <c r="X515"/>
  <c r="W515"/>
  <c r="U515"/>
  <c r="T515"/>
  <c r="S515"/>
  <c r="AH515"/>
  <c r="AG515"/>
  <c r="AE515"/>
  <c r="AD515"/>
  <c r="AC515"/>
  <c r="P515"/>
  <c r="N515"/>
  <c r="M515"/>
  <c r="H515"/>
  <c r="F515"/>
  <c r="E515"/>
  <c r="W422"/>
  <c r="U422"/>
  <c r="AG422"/>
  <c r="AE422"/>
  <c r="P422"/>
  <c r="N422"/>
  <c r="M422"/>
  <c r="H422"/>
  <c r="F422"/>
  <c r="E422"/>
  <c r="W421"/>
  <c r="U421"/>
  <c r="AG421"/>
  <c r="AE421"/>
  <c r="P421"/>
  <c r="N421"/>
  <c r="M421"/>
  <c r="H421"/>
  <c r="F421"/>
  <c r="E421"/>
  <c r="W420"/>
  <c r="U420"/>
  <c r="AG420"/>
  <c r="AE420"/>
  <c r="P420"/>
  <c r="N420"/>
  <c r="M420"/>
  <c r="H420"/>
  <c r="F420"/>
  <c r="E420"/>
  <c r="X419"/>
  <c r="W419"/>
  <c r="U419"/>
  <c r="T419"/>
  <c r="S419"/>
  <c r="AH419"/>
  <c r="AG419"/>
  <c r="AE419"/>
  <c r="AD419"/>
  <c r="AC419"/>
  <c r="P419"/>
  <c r="N419"/>
  <c r="M419"/>
  <c r="H419"/>
  <c r="F419"/>
  <c r="E419"/>
  <c r="W326"/>
  <c r="U326"/>
  <c r="AG326"/>
  <c r="AE326"/>
  <c r="P326"/>
  <c r="N326"/>
  <c r="M326"/>
  <c r="H326"/>
  <c r="F326"/>
  <c r="E326"/>
  <c r="W325"/>
  <c r="U325"/>
  <c r="AG325"/>
  <c r="AE325"/>
  <c r="P325"/>
  <c r="N325"/>
  <c r="M325"/>
  <c r="H325"/>
  <c r="F325"/>
  <c r="E325"/>
  <c r="W324"/>
  <c r="U324"/>
  <c r="AG324"/>
  <c r="AE324"/>
  <c r="P324"/>
  <c r="N324"/>
  <c r="M324"/>
  <c r="H324"/>
  <c r="F324"/>
  <c r="E324"/>
  <c r="X323"/>
  <c r="W323"/>
  <c r="U323"/>
  <c r="T323"/>
  <c r="S323"/>
  <c r="AH323"/>
  <c r="AG323"/>
  <c r="AE323"/>
  <c r="AD323"/>
  <c r="AC323"/>
  <c r="P323"/>
  <c r="N323"/>
  <c r="M323"/>
  <c r="H323"/>
  <c r="F323"/>
  <c r="E323"/>
  <c r="W230"/>
  <c r="U230"/>
  <c r="AG230"/>
  <c r="AE230"/>
  <c r="P230"/>
  <c r="N230"/>
  <c r="M230"/>
  <c r="H230"/>
  <c r="F230"/>
  <c r="E230"/>
  <c r="W229"/>
  <c r="U229"/>
  <c r="AG229"/>
  <c r="AE229"/>
  <c r="P229"/>
  <c r="N229"/>
  <c r="M229"/>
  <c r="H229"/>
  <c r="F229"/>
  <c r="E229"/>
  <c r="W228"/>
  <c r="U228"/>
  <c r="AG228"/>
  <c r="AE228"/>
  <c r="P228"/>
  <c r="N228"/>
  <c r="M228"/>
  <c r="H228"/>
  <c r="F228"/>
  <c r="E228"/>
  <c r="X227"/>
  <c r="W227"/>
  <c r="U227"/>
  <c r="T227"/>
  <c r="S227"/>
  <c r="AH227"/>
  <c r="AG227"/>
  <c r="AE227"/>
  <c r="AD227"/>
  <c r="AC227"/>
  <c r="P227"/>
  <c r="N227"/>
  <c r="M227"/>
  <c r="H227"/>
  <c r="F227"/>
  <c r="E227"/>
  <c r="W134"/>
  <c r="U134"/>
  <c r="AG134"/>
  <c r="AE134"/>
  <c r="P134"/>
  <c r="N134"/>
  <c r="M134"/>
  <c r="H134"/>
  <c r="F134"/>
  <c r="E134"/>
  <c r="W133"/>
  <c r="U133"/>
  <c r="AG133"/>
  <c r="AE133"/>
  <c r="P133"/>
  <c r="N133"/>
  <c r="M133"/>
  <c r="H133"/>
  <c r="F133"/>
  <c r="E133"/>
  <c r="W132"/>
  <c r="U132"/>
  <c r="AG132"/>
  <c r="AE132"/>
  <c r="P132"/>
  <c r="N132"/>
  <c r="M132"/>
  <c r="H132"/>
  <c r="F132"/>
  <c r="E132"/>
  <c r="X131"/>
  <c r="W131"/>
  <c r="U131"/>
  <c r="T131"/>
  <c r="S131"/>
  <c r="AH131"/>
  <c r="AG131"/>
  <c r="AE131"/>
  <c r="AD131"/>
  <c r="AC131"/>
  <c r="P131"/>
  <c r="N131"/>
  <c r="M131"/>
  <c r="H131"/>
  <c r="F131"/>
  <c r="E131"/>
  <c r="W38"/>
  <c r="U38"/>
  <c r="AG38"/>
  <c r="AE38"/>
  <c r="P38"/>
  <c r="N38"/>
  <c r="M38"/>
  <c r="H38"/>
  <c r="F38"/>
  <c r="W37"/>
  <c r="U37"/>
  <c r="AG37"/>
  <c r="AE37"/>
  <c r="P37"/>
  <c r="N37"/>
  <c r="M37"/>
  <c r="H37"/>
  <c r="F37"/>
  <c r="W36"/>
  <c r="U36"/>
  <c r="AG36"/>
  <c r="AE36"/>
  <c r="P36"/>
  <c r="N36"/>
  <c r="M36"/>
  <c r="H36"/>
  <c r="F36"/>
  <c r="X35"/>
  <c r="W35"/>
  <c r="U35"/>
  <c r="T35"/>
  <c r="S35"/>
  <c r="AH35"/>
  <c r="AG35"/>
  <c r="AE35"/>
  <c r="AD35"/>
  <c r="AC35"/>
  <c r="P35"/>
  <c r="N35"/>
  <c r="M35"/>
  <c r="H35"/>
  <c r="F35"/>
  <c r="W514"/>
  <c r="U514"/>
  <c r="AG514"/>
  <c r="AE514"/>
  <c r="P514"/>
  <c r="N514"/>
  <c r="M514"/>
  <c r="H514"/>
  <c r="F514"/>
  <c r="E514"/>
  <c r="W513"/>
  <c r="U513"/>
  <c r="AG513"/>
  <c r="AE513"/>
  <c r="P513"/>
  <c r="N513"/>
  <c r="M513"/>
  <c r="H513"/>
  <c r="F513"/>
  <c r="E513"/>
  <c r="W512"/>
  <c r="U512"/>
  <c r="AG512"/>
  <c r="AE512"/>
  <c r="P512"/>
  <c r="N512"/>
  <c r="M512"/>
  <c r="H512"/>
  <c r="F512"/>
  <c r="E512"/>
  <c r="X511"/>
  <c r="W511"/>
  <c r="U511"/>
  <c r="T511"/>
  <c r="S511"/>
  <c r="AH511"/>
  <c r="AG511"/>
  <c r="AE511"/>
  <c r="AD511"/>
  <c r="AC511"/>
  <c r="P511"/>
  <c r="N511"/>
  <c r="M511"/>
  <c r="H511"/>
  <c r="F511"/>
  <c r="E511"/>
  <c r="W418"/>
  <c r="U418"/>
  <c r="AG418"/>
  <c r="AE418"/>
  <c r="P418"/>
  <c r="N418"/>
  <c r="M418"/>
  <c r="H418"/>
  <c r="F418"/>
  <c r="E418"/>
  <c r="W417"/>
  <c r="U417"/>
  <c r="AG417"/>
  <c r="AE417"/>
  <c r="P417"/>
  <c r="N417"/>
  <c r="M417"/>
  <c r="H417"/>
  <c r="F417"/>
  <c r="E417"/>
  <c r="W416"/>
  <c r="U416"/>
  <c r="AG416"/>
  <c r="AE416"/>
  <c r="P416"/>
  <c r="N416"/>
  <c r="M416"/>
  <c r="H416"/>
  <c r="F416"/>
  <c r="E416"/>
  <c r="X415"/>
  <c r="W415"/>
  <c r="U415"/>
  <c r="T415"/>
  <c r="S415"/>
  <c r="AH415"/>
  <c r="AG415"/>
  <c r="AE415"/>
  <c r="AD415"/>
  <c r="AC415"/>
  <c r="P415"/>
  <c r="N415"/>
  <c r="M415"/>
  <c r="H415"/>
  <c r="F415"/>
  <c r="E415"/>
  <c r="W322"/>
  <c r="U322"/>
  <c r="AG322"/>
  <c r="AE322"/>
  <c r="P322"/>
  <c r="N322"/>
  <c r="M322"/>
  <c r="H322"/>
  <c r="F322"/>
  <c r="E322"/>
  <c r="W321"/>
  <c r="U321"/>
  <c r="AG321"/>
  <c r="AE321"/>
  <c r="P321"/>
  <c r="N321"/>
  <c r="M321"/>
  <c r="H321"/>
  <c r="F321"/>
  <c r="E321"/>
  <c r="W320"/>
  <c r="U320"/>
  <c r="AG320"/>
  <c r="AE320"/>
  <c r="P320"/>
  <c r="N320"/>
  <c r="M320"/>
  <c r="H320"/>
  <c r="F320"/>
  <c r="E320"/>
  <c r="X319"/>
  <c r="W319"/>
  <c r="U319"/>
  <c r="T319"/>
  <c r="S319"/>
  <c r="AH319"/>
  <c r="AG319"/>
  <c r="AE319"/>
  <c r="AD319"/>
  <c r="AC319"/>
  <c r="P319"/>
  <c r="N319"/>
  <c r="M319"/>
  <c r="H319"/>
  <c r="F319"/>
  <c r="E319"/>
  <c r="W226"/>
  <c r="U226"/>
  <c r="AG226"/>
  <c r="AE226"/>
  <c r="P226"/>
  <c r="N226"/>
  <c r="M226"/>
  <c r="H226"/>
  <c r="F226"/>
  <c r="E226"/>
  <c r="W225"/>
  <c r="U225"/>
  <c r="AG225"/>
  <c r="AE225"/>
  <c r="P225"/>
  <c r="N225"/>
  <c r="M225"/>
  <c r="H225"/>
  <c r="F225"/>
  <c r="E225"/>
  <c r="W224"/>
  <c r="U224"/>
  <c r="AG224"/>
  <c r="AE224"/>
  <c r="P224"/>
  <c r="N224"/>
  <c r="M224"/>
  <c r="H224"/>
  <c r="F224"/>
  <c r="E224"/>
  <c r="X223"/>
  <c r="W223"/>
  <c r="U223"/>
  <c r="T223"/>
  <c r="S223"/>
  <c r="AH223"/>
  <c r="AG223"/>
  <c r="AE223"/>
  <c r="AD223"/>
  <c r="AC223"/>
  <c r="P223"/>
  <c r="N223"/>
  <c r="M223"/>
  <c r="H223"/>
  <c r="F223"/>
  <c r="E223"/>
  <c r="W130"/>
  <c r="U130"/>
  <c r="AG130"/>
  <c r="AE130"/>
  <c r="P130"/>
  <c r="N130"/>
  <c r="M130"/>
  <c r="H130"/>
  <c r="F130"/>
  <c r="E130"/>
  <c r="W129"/>
  <c r="U129"/>
  <c r="AG129"/>
  <c r="AE129"/>
  <c r="P129"/>
  <c r="N129"/>
  <c r="M129"/>
  <c r="H129"/>
  <c r="F129"/>
  <c r="E129"/>
  <c r="W128"/>
  <c r="U128"/>
  <c r="AG128"/>
  <c r="AE128"/>
  <c r="P128"/>
  <c r="N128"/>
  <c r="M128"/>
  <c r="H128"/>
  <c r="F128"/>
  <c r="E128"/>
  <c r="X127"/>
  <c r="W127"/>
  <c r="U127"/>
  <c r="T127"/>
  <c r="S127"/>
  <c r="AH127"/>
  <c r="AG127"/>
  <c r="AE127"/>
  <c r="AD127"/>
  <c r="AC127"/>
  <c r="P127"/>
  <c r="N127"/>
  <c r="M127"/>
  <c r="H127"/>
  <c r="F127"/>
  <c r="E127"/>
  <c r="W34"/>
  <c r="U34"/>
  <c r="AG34"/>
  <c r="AE34"/>
  <c r="P34"/>
  <c r="N34"/>
  <c r="M34"/>
  <c r="H34"/>
  <c r="F34"/>
  <c r="W33"/>
  <c r="U33"/>
  <c r="AG33"/>
  <c r="AE33"/>
  <c r="P33"/>
  <c r="N33"/>
  <c r="M33"/>
  <c r="H33"/>
  <c r="F33"/>
  <c r="W32"/>
  <c r="U32"/>
  <c r="AG32"/>
  <c r="AE32"/>
  <c r="P32"/>
  <c r="N32"/>
  <c r="M32"/>
  <c r="H32"/>
  <c r="F32"/>
  <c r="X31"/>
  <c r="W31"/>
  <c r="U31"/>
  <c r="T31"/>
  <c r="S31"/>
  <c r="AH31"/>
  <c r="AG31"/>
  <c r="AE31"/>
  <c r="AD31"/>
  <c r="AC31"/>
  <c r="P31"/>
  <c r="N31"/>
  <c r="M31"/>
  <c r="H31"/>
  <c r="F31"/>
  <c r="W510"/>
  <c r="U510"/>
  <c r="AG510"/>
  <c r="AE510"/>
  <c r="P510"/>
  <c r="N510"/>
  <c r="M510"/>
  <c r="H510"/>
  <c r="F510"/>
  <c r="E510"/>
  <c r="W509"/>
  <c r="U509"/>
  <c r="AG509"/>
  <c r="AE509"/>
  <c r="P509"/>
  <c r="N509"/>
  <c r="M509"/>
  <c r="H509"/>
  <c r="F509"/>
  <c r="E509"/>
  <c r="W508"/>
  <c r="U508"/>
  <c r="AG508"/>
  <c r="AE508"/>
  <c r="P508"/>
  <c r="N508"/>
  <c r="M508"/>
  <c r="H508"/>
  <c r="F508"/>
  <c r="E508"/>
  <c r="X507"/>
  <c r="W507"/>
  <c r="U507"/>
  <c r="T507"/>
  <c r="S507"/>
  <c r="AH507"/>
  <c r="AG507"/>
  <c r="AE507"/>
  <c r="AD507"/>
  <c r="AC507"/>
  <c r="P507"/>
  <c r="N507"/>
  <c r="M507"/>
  <c r="H507"/>
  <c r="F507"/>
  <c r="E507"/>
  <c r="W414"/>
  <c r="U414"/>
  <c r="AG414"/>
  <c r="AE414"/>
  <c r="P414"/>
  <c r="N414"/>
  <c r="M414"/>
  <c r="H414"/>
  <c r="F414"/>
  <c r="E414"/>
  <c r="W413"/>
  <c r="U413"/>
  <c r="AG413"/>
  <c r="AE413"/>
  <c r="P413"/>
  <c r="N413"/>
  <c r="M413"/>
  <c r="H413"/>
  <c r="F413"/>
  <c r="E413"/>
  <c r="W412"/>
  <c r="U412"/>
  <c r="AG412"/>
  <c r="AE412"/>
  <c r="P412"/>
  <c r="N412"/>
  <c r="M412"/>
  <c r="H412"/>
  <c r="F412"/>
  <c r="E412"/>
  <c r="X411"/>
  <c r="W411"/>
  <c r="U411"/>
  <c r="T411"/>
  <c r="S411"/>
  <c r="AH411"/>
  <c r="AG411"/>
  <c r="AE411"/>
  <c r="AD411"/>
  <c r="AC411"/>
  <c r="P411"/>
  <c r="N411"/>
  <c r="M411"/>
  <c r="H411"/>
  <c r="F411"/>
  <c r="E411"/>
  <c r="W318"/>
  <c r="U318"/>
  <c r="AG318"/>
  <c r="AE318"/>
  <c r="P318"/>
  <c r="N318"/>
  <c r="M318"/>
  <c r="H318"/>
  <c r="F318"/>
  <c r="E318"/>
  <c r="W317"/>
  <c r="U317"/>
  <c r="AG317"/>
  <c r="AE317"/>
  <c r="P317"/>
  <c r="N317"/>
  <c r="M317"/>
  <c r="H317"/>
  <c r="F317"/>
  <c r="E317"/>
  <c r="W316"/>
  <c r="U316"/>
  <c r="AG316"/>
  <c r="AE316"/>
  <c r="P316"/>
  <c r="N316"/>
  <c r="M316"/>
  <c r="H316"/>
  <c r="F316"/>
  <c r="E316"/>
  <c r="X315"/>
  <c r="W315"/>
  <c r="U315"/>
  <c r="T315"/>
  <c r="S315"/>
  <c r="AH315"/>
  <c r="AG315"/>
  <c r="AE315"/>
  <c r="AD315"/>
  <c r="AC315"/>
  <c r="P315"/>
  <c r="N315"/>
  <c r="M315"/>
  <c r="H315"/>
  <c r="F315"/>
  <c r="E315"/>
  <c r="W222"/>
  <c r="U222"/>
  <c r="AG222"/>
  <c r="AE222"/>
  <c r="P222"/>
  <c r="N222"/>
  <c r="M222"/>
  <c r="H222"/>
  <c r="F222"/>
  <c r="E222"/>
  <c r="W221"/>
  <c r="U221"/>
  <c r="AG221"/>
  <c r="AE221"/>
  <c r="P221"/>
  <c r="N221"/>
  <c r="M221"/>
  <c r="H221"/>
  <c r="F221"/>
  <c r="E221"/>
  <c r="W220"/>
  <c r="U220"/>
  <c r="AG220"/>
  <c r="AE220"/>
  <c r="P220"/>
  <c r="N220"/>
  <c r="M220"/>
  <c r="H220"/>
  <c r="F220"/>
  <c r="E220"/>
  <c r="X219"/>
  <c r="W219"/>
  <c r="U219"/>
  <c r="T219"/>
  <c r="S219"/>
  <c r="AH219"/>
  <c r="AG219"/>
  <c r="AE219"/>
  <c r="AD219"/>
  <c r="AC219"/>
  <c r="P219"/>
  <c r="N219"/>
  <c r="M219"/>
  <c r="H219"/>
  <c r="F219"/>
  <c r="E219"/>
  <c r="W126"/>
  <c r="U126"/>
  <c r="AG126"/>
  <c r="AE126"/>
  <c r="P126"/>
  <c r="N126"/>
  <c r="M126"/>
  <c r="H126"/>
  <c r="F126"/>
  <c r="E126"/>
  <c r="W125"/>
  <c r="U125"/>
  <c r="AG125"/>
  <c r="AE125"/>
  <c r="P125"/>
  <c r="N125"/>
  <c r="M125"/>
  <c r="H125"/>
  <c r="F125"/>
  <c r="E125"/>
  <c r="W124"/>
  <c r="U124"/>
  <c r="AG124"/>
  <c r="AE124"/>
  <c r="P124"/>
  <c r="N124"/>
  <c r="M124"/>
  <c r="H124"/>
  <c r="F124"/>
  <c r="E124"/>
  <c r="X123"/>
  <c r="W123"/>
  <c r="U123"/>
  <c r="T123"/>
  <c r="S123"/>
  <c r="AH123"/>
  <c r="AG123"/>
  <c r="AE123"/>
  <c r="AD123"/>
  <c r="AC123"/>
  <c r="P123"/>
  <c r="N123"/>
  <c r="M123"/>
  <c r="H123"/>
  <c r="F123"/>
  <c r="E123"/>
  <c r="W30"/>
  <c r="U30"/>
  <c r="AG30"/>
  <c r="AE30"/>
  <c r="P30"/>
  <c r="N30"/>
  <c r="M30"/>
  <c r="H30"/>
  <c r="F30"/>
  <c r="W29"/>
  <c r="U29"/>
  <c r="AG29"/>
  <c r="AE29"/>
  <c r="P29"/>
  <c r="N29"/>
  <c r="M29"/>
  <c r="H29"/>
  <c r="F29"/>
  <c r="W28"/>
  <c r="U28"/>
  <c r="AG28"/>
  <c r="AE28"/>
  <c r="P28"/>
  <c r="N28"/>
  <c r="M28"/>
  <c r="H28"/>
  <c r="F28"/>
  <c r="X27"/>
  <c r="W27"/>
  <c r="U27"/>
  <c r="T27"/>
  <c r="S27"/>
  <c r="AH27"/>
  <c r="AG27"/>
  <c r="AE27"/>
  <c r="AD27"/>
  <c r="AC27"/>
  <c r="P27"/>
  <c r="N27"/>
  <c r="M27"/>
  <c r="H27"/>
  <c r="F27"/>
  <c r="W506"/>
  <c r="U506"/>
  <c r="AG506"/>
  <c r="AE506"/>
  <c r="P506"/>
  <c r="N506"/>
  <c r="M506"/>
  <c r="H506"/>
  <c r="F506"/>
  <c r="E506"/>
  <c r="W505"/>
  <c r="U505"/>
  <c r="AG505"/>
  <c r="AE505"/>
  <c r="P505"/>
  <c r="N505"/>
  <c r="M505"/>
  <c r="H505"/>
  <c r="F505"/>
  <c r="E505"/>
  <c r="W504"/>
  <c r="U504"/>
  <c r="AG504"/>
  <c r="AE504"/>
  <c r="P504"/>
  <c r="N504"/>
  <c r="M504"/>
  <c r="H504"/>
  <c r="F504"/>
  <c r="E504"/>
  <c r="X503"/>
  <c r="W503"/>
  <c r="U503"/>
  <c r="T503"/>
  <c r="S503"/>
  <c r="AH503"/>
  <c r="AG503"/>
  <c r="AE503"/>
  <c r="AD503"/>
  <c r="AC503"/>
  <c r="P503"/>
  <c r="N503"/>
  <c r="M503"/>
  <c r="H503"/>
  <c r="F503"/>
  <c r="E503"/>
  <c r="W410"/>
  <c r="U410"/>
  <c r="AG410"/>
  <c r="AE410"/>
  <c r="P410"/>
  <c r="N410"/>
  <c r="M410"/>
  <c r="H410"/>
  <c r="F410"/>
  <c r="E410"/>
  <c r="W409"/>
  <c r="U409"/>
  <c r="AG409"/>
  <c r="AE409"/>
  <c r="P409"/>
  <c r="N409"/>
  <c r="M409"/>
  <c r="H409"/>
  <c r="F409"/>
  <c r="E409"/>
  <c r="W408"/>
  <c r="U408"/>
  <c r="AG408"/>
  <c r="AE408"/>
  <c r="P408"/>
  <c r="N408"/>
  <c r="M408"/>
  <c r="H408"/>
  <c r="F408"/>
  <c r="E408"/>
  <c r="X407"/>
  <c r="W407"/>
  <c r="U407"/>
  <c r="T407"/>
  <c r="S407"/>
  <c r="AH407"/>
  <c r="AG407"/>
  <c r="AE407"/>
  <c r="AD407"/>
  <c r="AC407"/>
  <c r="P407"/>
  <c r="N407"/>
  <c r="M407"/>
  <c r="H407"/>
  <c r="F407"/>
  <c r="E407"/>
  <c r="W314"/>
  <c r="U314"/>
  <c r="AG314"/>
  <c r="AE314"/>
  <c r="P314"/>
  <c r="N314"/>
  <c r="M314"/>
  <c r="H314"/>
  <c r="F314"/>
  <c r="E314"/>
  <c r="W313"/>
  <c r="U313"/>
  <c r="AG313"/>
  <c r="AE313"/>
  <c r="P313"/>
  <c r="N313"/>
  <c r="M313"/>
  <c r="H313"/>
  <c r="F313"/>
  <c r="E313"/>
  <c r="W312"/>
  <c r="U312"/>
  <c r="AG312"/>
  <c r="AE312"/>
  <c r="P312"/>
  <c r="N312"/>
  <c r="M312"/>
  <c r="H312"/>
  <c r="F312"/>
  <c r="E312"/>
  <c r="X311"/>
  <c r="W311"/>
  <c r="U311"/>
  <c r="T311"/>
  <c r="S311"/>
  <c r="AH311"/>
  <c r="AG311"/>
  <c r="AE311"/>
  <c r="AD311"/>
  <c r="AC311"/>
  <c r="P311"/>
  <c r="N311"/>
  <c r="M311"/>
  <c r="H311"/>
  <c r="F311"/>
  <c r="E311"/>
  <c r="W218"/>
  <c r="U218"/>
  <c r="AG218"/>
  <c r="AE218"/>
  <c r="P218"/>
  <c r="N218"/>
  <c r="M218"/>
  <c r="H218"/>
  <c r="F218"/>
  <c r="E218"/>
  <c r="W217"/>
  <c r="U217"/>
  <c r="AG217"/>
  <c r="AE217"/>
  <c r="P217"/>
  <c r="N217"/>
  <c r="M217"/>
  <c r="H217"/>
  <c r="F217"/>
  <c r="E217"/>
  <c r="W216"/>
  <c r="U216"/>
  <c r="AG216"/>
  <c r="AE216"/>
  <c r="P216"/>
  <c r="N216"/>
  <c r="M216"/>
  <c r="H216"/>
  <c r="F216"/>
  <c r="E216"/>
  <c r="X215"/>
  <c r="W215"/>
  <c r="U215"/>
  <c r="T215"/>
  <c r="S215"/>
  <c r="AH215"/>
  <c r="AG215"/>
  <c r="AE215"/>
  <c r="AD215"/>
  <c r="AC215"/>
  <c r="P215"/>
  <c r="N215"/>
  <c r="M215"/>
  <c r="H215"/>
  <c r="F215"/>
  <c r="E215"/>
  <c r="W122"/>
  <c r="U122"/>
  <c r="AG122"/>
  <c r="AE122"/>
  <c r="P122"/>
  <c r="N122"/>
  <c r="M122"/>
  <c r="H122"/>
  <c r="F122"/>
  <c r="E122"/>
  <c r="W121"/>
  <c r="U121"/>
  <c r="AG121"/>
  <c r="AE121"/>
  <c r="P121"/>
  <c r="N121"/>
  <c r="M121"/>
  <c r="H121"/>
  <c r="F121"/>
  <c r="E121"/>
  <c r="W120"/>
  <c r="U120"/>
  <c r="AG120"/>
  <c r="AE120"/>
  <c r="P120"/>
  <c r="N120"/>
  <c r="M120"/>
  <c r="H120"/>
  <c r="F120"/>
  <c r="E120"/>
  <c r="X119"/>
  <c r="W119"/>
  <c r="U119"/>
  <c r="T119"/>
  <c r="S119"/>
  <c r="AH119"/>
  <c r="AG119"/>
  <c r="AE119"/>
  <c r="AD119"/>
  <c r="AC119"/>
  <c r="P119"/>
  <c r="N119"/>
  <c r="M119"/>
  <c r="H119"/>
  <c r="F119"/>
  <c r="E119"/>
  <c r="W26"/>
  <c r="U26"/>
  <c r="AG26"/>
  <c r="AE26"/>
  <c r="P26"/>
  <c r="N26"/>
  <c r="M26"/>
  <c r="H26"/>
  <c r="F26"/>
  <c r="W25"/>
  <c r="U25"/>
  <c r="AG25"/>
  <c r="AE25"/>
  <c r="P25"/>
  <c r="N25"/>
  <c r="M25"/>
  <c r="H25"/>
  <c r="F25"/>
  <c r="W24"/>
  <c r="U24"/>
  <c r="AG24"/>
  <c r="AE24"/>
  <c r="P24"/>
  <c r="N24"/>
  <c r="M24"/>
  <c r="H24"/>
  <c r="F24"/>
  <c r="X23"/>
  <c r="W23"/>
  <c r="U23"/>
  <c r="T23"/>
  <c r="S23"/>
  <c r="AH23"/>
  <c r="AG23"/>
  <c r="AE23"/>
  <c r="AD23"/>
  <c r="AC23"/>
  <c r="P23"/>
  <c r="N23"/>
  <c r="M23"/>
  <c r="H23"/>
  <c r="F23"/>
  <c r="W502"/>
  <c r="U502"/>
  <c r="AG502"/>
  <c r="AE502"/>
  <c r="P502"/>
  <c r="N502"/>
  <c r="M502"/>
  <c r="H502"/>
  <c r="F502"/>
  <c r="E502"/>
  <c r="W501"/>
  <c r="U501"/>
  <c r="AG501"/>
  <c r="AE501"/>
  <c r="P501"/>
  <c r="N501"/>
  <c r="M501"/>
  <c r="H501"/>
  <c r="F501"/>
  <c r="E501"/>
  <c r="W500"/>
  <c r="U500"/>
  <c r="AG500"/>
  <c r="AE500"/>
  <c r="P500"/>
  <c r="N500"/>
  <c r="M500"/>
  <c r="H500"/>
  <c r="F500"/>
  <c r="E500"/>
  <c r="X499"/>
  <c r="W499"/>
  <c r="U499"/>
  <c r="T499"/>
  <c r="S499"/>
  <c r="AH499"/>
  <c r="AG499"/>
  <c r="AE499"/>
  <c r="AD499"/>
  <c r="AC499"/>
  <c r="P499"/>
  <c r="N499"/>
  <c r="M499"/>
  <c r="H499"/>
  <c r="F499"/>
  <c r="E499"/>
  <c r="W406"/>
  <c r="U406"/>
  <c r="AG406"/>
  <c r="AE406"/>
  <c r="P406"/>
  <c r="N406"/>
  <c r="M406"/>
  <c r="H406"/>
  <c r="F406"/>
  <c r="E406"/>
  <c r="W405"/>
  <c r="U405"/>
  <c r="AG405"/>
  <c r="AE405"/>
  <c r="P405"/>
  <c r="N405"/>
  <c r="M405"/>
  <c r="H405"/>
  <c r="F405"/>
  <c r="E405"/>
  <c r="W404"/>
  <c r="U404"/>
  <c r="AG404"/>
  <c r="AE404"/>
  <c r="P404"/>
  <c r="N404"/>
  <c r="M404"/>
  <c r="H404"/>
  <c r="F404"/>
  <c r="E404"/>
  <c r="X403"/>
  <c r="W403"/>
  <c r="U403"/>
  <c r="T403"/>
  <c r="S403"/>
  <c r="AH403"/>
  <c r="AG403"/>
  <c r="AE403"/>
  <c r="AD403"/>
  <c r="AC403"/>
  <c r="P403"/>
  <c r="N403"/>
  <c r="M403"/>
  <c r="H403"/>
  <c r="F403"/>
  <c r="E403"/>
  <c r="W310"/>
  <c r="U310"/>
  <c r="AG310"/>
  <c r="AE310"/>
  <c r="P310"/>
  <c r="N310"/>
  <c r="M310"/>
  <c r="H310"/>
  <c r="F310"/>
  <c r="E310"/>
  <c r="W309"/>
  <c r="U309"/>
  <c r="AG309"/>
  <c r="AE309"/>
  <c r="P309"/>
  <c r="N309"/>
  <c r="M309"/>
  <c r="H309"/>
  <c r="F309"/>
  <c r="E309"/>
  <c r="W308"/>
  <c r="U308"/>
  <c r="AG308"/>
  <c r="AE308"/>
  <c r="P308"/>
  <c r="N308"/>
  <c r="M308"/>
  <c r="H308"/>
  <c r="F308"/>
  <c r="E308"/>
  <c r="X307"/>
  <c r="W307"/>
  <c r="U307"/>
  <c r="T307"/>
  <c r="S307"/>
  <c r="AH307"/>
  <c r="AG307"/>
  <c r="AE307"/>
  <c r="AD307"/>
  <c r="AC307"/>
  <c r="P307"/>
  <c r="N307"/>
  <c r="M307"/>
  <c r="H307"/>
  <c r="F307"/>
  <c r="E307"/>
  <c r="W214"/>
  <c r="U214"/>
  <c r="AG214"/>
  <c r="AE214"/>
  <c r="P214"/>
  <c r="N214"/>
  <c r="M214"/>
  <c r="H214"/>
  <c r="F214"/>
  <c r="E214"/>
  <c r="W213"/>
  <c r="U213"/>
  <c r="AG213"/>
  <c r="AE213"/>
  <c r="P213"/>
  <c r="N213"/>
  <c r="M213"/>
  <c r="H213"/>
  <c r="F213"/>
  <c r="E213"/>
  <c r="W212"/>
  <c r="U212"/>
  <c r="AG212"/>
  <c r="AE212"/>
  <c r="P212"/>
  <c r="N212"/>
  <c r="M212"/>
  <c r="H212"/>
  <c r="F212"/>
  <c r="E212"/>
  <c r="X211"/>
  <c r="W211"/>
  <c r="U211"/>
  <c r="T211"/>
  <c r="S211"/>
  <c r="AH211"/>
  <c r="AG211"/>
  <c r="AE211"/>
  <c r="AD211"/>
  <c r="AC211"/>
  <c r="P211"/>
  <c r="N211"/>
  <c r="M211"/>
  <c r="H211"/>
  <c r="F211"/>
  <c r="E211"/>
  <c r="W118"/>
  <c r="U118"/>
  <c r="AG118"/>
  <c r="AE118"/>
  <c r="P118"/>
  <c r="N118"/>
  <c r="M118"/>
  <c r="H118"/>
  <c r="F118"/>
  <c r="E118"/>
  <c r="W117"/>
  <c r="U117"/>
  <c r="AG117"/>
  <c r="AE117"/>
  <c r="P117"/>
  <c r="N117"/>
  <c r="M117"/>
  <c r="H117"/>
  <c r="F117"/>
  <c r="E117"/>
  <c r="W116"/>
  <c r="U116"/>
  <c r="AG116"/>
  <c r="AE116"/>
  <c r="P116"/>
  <c r="N116"/>
  <c r="M116"/>
  <c r="H116"/>
  <c r="F116"/>
  <c r="E116"/>
  <c r="X115"/>
  <c r="W115"/>
  <c r="U115"/>
  <c r="T115"/>
  <c r="S115"/>
  <c r="AH115"/>
  <c r="AG115"/>
  <c r="AE115"/>
  <c r="AD115"/>
  <c r="AC115"/>
  <c r="P115"/>
  <c r="N115"/>
  <c r="M115"/>
  <c r="H115"/>
  <c r="F115"/>
  <c r="E115"/>
  <c r="W22"/>
  <c r="U22"/>
  <c r="AG22"/>
  <c r="AE22"/>
  <c r="P22"/>
  <c r="N22"/>
  <c r="M22"/>
  <c r="H22"/>
  <c r="F22"/>
  <c r="W21"/>
  <c r="U21"/>
  <c r="AG21"/>
  <c r="AE21"/>
  <c r="P21"/>
  <c r="N21"/>
  <c r="M21"/>
  <c r="H21"/>
  <c r="F21"/>
  <c r="W20"/>
  <c r="U20"/>
  <c r="AG20"/>
  <c r="AE20"/>
  <c r="P20"/>
  <c r="N20"/>
  <c r="M20"/>
  <c r="H20"/>
  <c r="F20"/>
  <c r="X19"/>
  <c r="W19"/>
  <c r="U19"/>
  <c r="T19"/>
  <c r="S19"/>
  <c r="AH19"/>
  <c r="AG19"/>
  <c r="AE19"/>
  <c r="AD19"/>
  <c r="AC19"/>
  <c r="P19"/>
  <c r="N19"/>
  <c r="M19"/>
  <c r="H19"/>
  <c r="F19"/>
  <c r="W498"/>
  <c r="U498"/>
  <c r="AG498"/>
  <c r="AE498"/>
  <c r="P498"/>
  <c r="N498"/>
  <c r="M498"/>
  <c r="H498"/>
  <c r="F498"/>
  <c r="E498"/>
  <c r="W497"/>
  <c r="U497"/>
  <c r="AG497"/>
  <c r="AE497"/>
  <c r="P497"/>
  <c r="N497"/>
  <c r="M497"/>
  <c r="H497"/>
  <c r="F497"/>
  <c r="E497"/>
  <c r="W496"/>
  <c r="U496"/>
  <c r="AG496"/>
  <c r="AE496"/>
  <c r="P496"/>
  <c r="N496"/>
  <c r="M496"/>
  <c r="H496"/>
  <c r="F496"/>
  <c r="E496"/>
  <c r="X495"/>
  <c r="W495"/>
  <c r="U495"/>
  <c r="T495"/>
  <c r="S495"/>
  <c r="AH495"/>
  <c r="AG495"/>
  <c r="AE495"/>
  <c r="AD495"/>
  <c r="AC495"/>
  <c r="P495"/>
  <c r="N495"/>
  <c r="M495"/>
  <c r="H495"/>
  <c r="F495"/>
  <c r="E495"/>
  <c r="W402"/>
  <c r="U402"/>
  <c r="AG402"/>
  <c r="AE402"/>
  <c r="P402"/>
  <c r="N402"/>
  <c r="M402"/>
  <c r="H402"/>
  <c r="F402"/>
  <c r="E402"/>
  <c r="W401"/>
  <c r="U401"/>
  <c r="AG401"/>
  <c r="AE401"/>
  <c r="P401"/>
  <c r="N401"/>
  <c r="M401"/>
  <c r="H401"/>
  <c r="F401"/>
  <c r="E401"/>
  <c r="W400"/>
  <c r="U400"/>
  <c r="AG400"/>
  <c r="AE400"/>
  <c r="P400"/>
  <c r="N400"/>
  <c r="M400"/>
  <c r="H400"/>
  <c r="F400"/>
  <c r="E400"/>
  <c r="X399"/>
  <c r="W399"/>
  <c r="U399"/>
  <c r="T399"/>
  <c r="S399"/>
  <c r="AH399"/>
  <c r="AG399"/>
  <c r="AE399"/>
  <c r="AD399"/>
  <c r="AC399"/>
  <c r="P399"/>
  <c r="N399"/>
  <c r="M399"/>
  <c r="H399"/>
  <c r="F399"/>
  <c r="E399"/>
  <c r="W306"/>
  <c r="U306"/>
  <c r="AG306"/>
  <c r="AE306"/>
  <c r="P306"/>
  <c r="N306"/>
  <c r="M306"/>
  <c r="H306"/>
  <c r="F306"/>
  <c r="E306"/>
  <c r="W305"/>
  <c r="U305"/>
  <c r="AG305"/>
  <c r="AE305"/>
  <c r="P305"/>
  <c r="N305"/>
  <c r="M305"/>
  <c r="H305"/>
  <c r="F305"/>
  <c r="E305"/>
  <c r="W304"/>
  <c r="U304"/>
  <c r="AG304"/>
  <c r="AE304"/>
  <c r="P304"/>
  <c r="N304"/>
  <c r="M304"/>
  <c r="H304"/>
  <c r="F304"/>
  <c r="E304"/>
  <c r="X303"/>
  <c r="W303"/>
  <c r="U303"/>
  <c r="T303"/>
  <c r="S303"/>
  <c r="AH303"/>
  <c r="AG303"/>
  <c r="AE303"/>
  <c r="AD303"/>
  <c r="AC303"/>
  <c r="P303"/>
  <c r="N303"/>
  <c r="M303"/>
  <c r="H303"/>
  <c r="F303"/>
  <c r="E303"/>
  <c r="W210"/>
  <c r="U210"/>
  <c r="AG210"/>
  <c r="AE210"/>
  <c r="P210"/>
  <c r="N210"/>
  <c r="M210"/>
  <c r="H210"/>
  <c r="F210"/>
  <c r="E210"/>
  <c r="W209"/>
  <c r="U209"/>
  <c r="AG209"/>
  <c r="AE209"/>
  <c r="P209"/>
  <c r="N209"/>
  <c r="M209"/>
  <c r="H209"/>
  <c r="F209"/>
  <c r="E209"/>
  <c r="W208"/>
  <c r="U208"/>
  <c r="AG208"/>
  <c r="AE208"/>
  <c r="P208"/>
  <c r="N208"/>
  <c r="M208"/>
  <c r="H208"/>
  <c r="F208"/>
  <c r="E208"/>
  <c r="X207"/>
  <c r="W207"/>
  <c r="U207"/>
  <c r="T207"/>
  <c r="S207"/>
  <c r="AH207"/>
  <c r="AG207"/>
  <c r="AE207"/>
  <c r="AD207"/>
  <c r="AC207"/>
  <c r="P207"/>
  <c r="N207"/>
  <c r="M207"/>
  <c r="H207"/>
  <c r="F207"/>
  <c r="E207"/>
  <c r="W114"/>
  <c r="U114"/>
  <c r="AG114"/>
  <c r="AE114"/>
  <c r="P114"/>
  <c r="N114"/>
  <c r="M114"/>
  <c r="H114"/>
  <c r="F114"/>
  <c r="E114"/>
  <c r="W113"/>
  <c r="U113"/>
  <c r="AG113"/>
  <c r="AE113"/>
  <c r="P113"/>
  <c r="N113"/>
  <c r="M113"/>
  <c r="H113"/>
  <c r="F113"/>
  <c r="E113"/>
  <c r="W112"/>
  <c r="U112"/>
  <c r="AG112"/>
  <c r="AE112"/>
  <c r="P112"/>
  <c r="N112"/>
  <c r="M112"/>
  <c r="H112"/>
  <c r="F112"/>
  <c r="E112"/>
  <c r="X111"/>
  <c r="W111"/>
  <c r="U111"/>
  <c r="T111"/>
  <c r="S111"/>
  <c r="AH111"/>
  <c r="AG111"/>
  <c r="AE111"/>
  <c r="AD111"/>
  <c r="AC111"/>
  <c r="P111"/>
  <c r="N111"/>
  <c r="M111"/>
  <c r="H111"/>
  <c r="F111"/>
  <c r="E111"/>
  <c r="W18"/>
  <c r="U18"/>
  <c r="AG18"/>
  <c r="AE18"/>
  <c r="P18"/>
  <c r="N18"/>
  <c r="M18"/>
  <c r="H18"/>
  <c r="F18"/>
  <c r="W17"/>
  <c r="U17"/>
  <c r="AG17"/>
  <c r="AE17"/>
  <c r="P17"/>
  <c r="N17"/>
  <c r="M17"/>
  <c r="H17"/>
  <c r="F17"/>
  <c r="W16"/>
  <c r="U16"/>
  <c r="AG16"/>
  <c r="AE16"/>
  <c r="P16"/>
  <c r="N16"/>
  <c r="M16"/>
  <c r="H16"/>
  <c r="F16"/>
  <c r="X15"/>
  <c r="W15"/>
  <c r="U15"/>
  <c r="T15"/>
  <c r="S15"/>
  <c r="AH15"/>
  <c r="AG15"/>
  <c r="AE15"/>
  <c r="AD15"/>
  <c r="AC15"/>
  <c r="P15"/>
  <c r="N15"/>
  <c r="M15"/>
  <c r="H15"/>
  <c r="F15"/>
  <c r="W494"/>
  <c r="U494"/>
  <c r="AG494"/>
  <c r="AE494"/>
  <c r="P494"/>
  <c r="N494"/>
  <c r="M494"/>
  <c r="H494"/>
  <c r="F494"/>
  <c r="E494"/>
  <c r="W493"/>
  <c r="U493"/>
  <c r="AG493"/>
  <c r="AE493"/>
  <c r="P493"/>
  <c r="N493"/>
  <c r="M493"/>
  <c r="H493"/>
  <c r="F493"/>
  <c r="E493"/>
  <c r="W492"/>
  <c r="U492"/>
  <c r="AG492"/>
  <c r="AE492"/>
  <c r="P492"/>
  <c r="N492"/>
  <c r="M492"/>
  <c r="H492"/>
  <c r="F492"/>
  <c r="E492"/>
  <c r="X491"/>
  <c r="W491"/>
  <c r="U491"/>
  <c r="T491"/>
  <c r="S491"/>
  <c r="AH491"/>
  <c r="AG491"/>
  <c r="AE491"/>
  <c r="AD491"/>
  <c r="AC491"/>
  <c r="P491"/>
  <c r="N491"/>
  <c r="M491"/>
  <c r="H491"/>
  <c r="F491"/>
  <c r="E491"/>
  <c r="W398"/>
  <c r="U398"/>
  <c r="AG398"/>
  <c r="AE398"/>
  <c r="P398"/>
  <c r="N398"/>
  <c r="M398"/>
  <c r="H398"/>
  <c r="F398"/>
  <c r="E398"/>
  <c r="W397"/>
  <c r="U397"/>
  <c r="AG397"/>
  <c r="AE397"/>
  <c r="P397"/>
  <c r="N397"/>
  <c r="M397"/>
  <c r="H397"/>
  <c r="F397"/>
  <c r="E397"/>
  <c r="W396"/>
  <c r="U396"/>
  <c r="AG396"/>
  <c r="AE396"/>
  <c r="P396"/>
  <c r="N396"/>
  <c r="M396"/>
  <c r="H396"/>
  <c r="F396"/>
  <c r="E396"/>
  <c r="X395"/>
  <c r="W395"/>
  <c r="U395"/>
  <c r="T395"/>
  <c r="S395"/>
  <c r="AH395"/>
  <c r="AG395"/>
  <c r="AE395"/>
  <c r="AD395"/>
  <c r="AC395"/>
  <c r="P395"/>
  <c r="N395"/>
  <c r="M395"/>
  <c r="H395"/>
  <c r="F395"/>
  <c r="E395"/>
  <c r="W302"/>
  <c r="U302"/>
  <c r="AG302"/>
  <c r="AE302"/>
  <c r="P302"/>
  <c r="N302"/>
  <c r="M302"/>
  <c r="H302"/>
  <c r="F302"/>
  <c r="E302"/>
  <c r="W301"/>
  <c r="U301"/>
  <c r="AG301"/>
  <c r="AE301"/>
  <c r="P301"/>
  <c r="N301"/>
  <c r="M301"/>
  <c r="H301"/>
  <c r="F301"/>
  <c r="E301"/>
  <c r="W300"/>
  <c r="U300"/>
  <c r="AG300"/>
  <c r="AE300"/>
  <c r="P300"/>
  <c r="N300"/>
  <c r="M300"/>
  <c r="H300"/>
  <c r="F300"/>
  <c r="E300"/>
  <c r="X299"/>
  <c r="W299"/>
  <c r="U299"/>
  <c r="T299"/>
  <c r="S299"/>
  <c r="AH299"/>
  <c r="AG299"/>
  <c r="AE299"/>
  <c r="AD299"/>
  <c r="AC299"/>
  <c r="P299"/>
  <c r="N299"/>
  <c r="M299"/>
  <c r="H299"/>
  <c r="F299"/>
  <c r="E299"/>
  <c r="W206"/>
  <c r="U206"/>
  <c r="AG206"/>
  <c r="AE206"/>
  <c r="P206"/>
  <c r="N206"/>
  <c r="M206"/>
  <c r="H206"/>
  <c r="F206"/>
  <c r="E206"/>
  <c r="W205"/>
  <c r="U205"/>
  <c r="AG205"/>
  <c r="AE205"/>
  <c r="P205"/>
  <c r="N205"/>
  <c r="M205"/>
  <c r="H205"/>
  <c r="F205"/>
  <c r="E205"/>
  <c r="W204"/>
  <c r="U204"/>
  <c r="AG204"/>
  <c r="AE204"/>
  <c r="P204"/>
  <c r="N204"/>
  <c r="M204"/>
  <c r="H204"/>
  <c r="F204"/>
  <c r="E204"/>
  <c r="X203"/>
  <c r="W203"/>
  <c r="U203"/>
  <c r="T203"/>
  <c r="S203"/>
  <c r="AH203"/>
  <c r="AG203"/>
  <c r="AE203"/>
  <c r="AD203"/>
  <c r="AC203"/>
  <c r="P203"/>
  <c r="N203"/>
  <c r="M203"/>
  <c r="H203"/>
  <c r="F203"/>
  <c r="E203"/>
  <c r="W110"/>
  <c r="U110"/>
  <c r="AG110"/>
  <c r="AE110"/>
  <c r="P110"/>
  <c r="N110"/>
  <c r="M110"/>
  <c r="H110"/>
  <c r="F110"/>
  <c r="E110"/>
  <c r="W109"/>
  <c r="U109"/>
  <c r="AG109"/>
  <c r="AE109"/>
  <c r="P109"/>
  <c r="N109"/>
  <c r="M109"/>
  <c r="H109"/>
  <c r="F109"/>
  <c r="E109"/>
  <c r="W108"/>
  <c r="U108"/>
  <c r="AG108"/>
  <c r="AE108"/>
  <c r="P108"/>
  <c r="N108"/>
  <c r="M108"/>
  <c r="H108"/>
  <c r="F108"/>
  <c r="E108"/>
  <c r="X107"/>
  <c r="W107"/>
  <c r="U107"/>
  <c r="T107"/>
  <c r="S107"/>
  <c r="AH107"/>
  <c r="AG107"/>
  <c r="AE107"/>
  <c r="AD107"/>
  <c r="AC107"/>
  <c r="P107"/>
  <c r="N107"/>
  <c r="M107"/>
  <c r="H107"/>
  <c r="F107"/>
  <c r="E107"/>
  <c r="W14"/>
  <c r="U14"/>
  <c r="AG14"/>
  <c r="AE14"/>
  <c r="P14"/>
  <c r="N14"/>
  <c r="M14"/>
  <c r="H14"/>
  <c r="F14"/>
  <c r="W13"/>
  <c r="U13"/>
  <c r="AG13"/>
  <c r="AE13"/>
  <c r="P13"/>
  <c r="N13"/>
  <c r="M13"/>
  <c r="H13"/>
  <c r="F13"/>
  <c r="W12"/>
  <c r="U12"/>
  <c r="AG12"/>
  <c r="AE12"/>
  <c r="P12"/>
  <c r="N12"/>
  <c r="M12"/>
  <c r="H12"/>
  <c r="F12"/>
  <c r="X11"/>
  <c r="W11"/>
  <c r="U11"/>
  <c r="T11"/>
  <c r="S11"/>
  <c r="AH11"/>
  <c r="AG11"/>
  <c r="AE11"/>
  <c r="AD11"/>
  <c r="AC11"/>
  <c r="P11"/>
  <c r="N11"/>
  <c r="M11"/>
  <c r="H11"/>
  <c r="F11"/>
  <c r="W490"/>
  <c r="U490"/>
  <c r="AG490"/>
  <c r="AE490"/>
  <c r="P490"/>
  <c r="N490"/>
  <c r="M490"/>
  <c r="H490"/>
  <c r="F490"/>
  <c r="E490"/>
  <c r="W489"/>
  <c r="U489"/>
  <c r="AG489"/>
  <c r="AE489"/>
  <c r="P489"/>
  <c r="N489"/>
  <c r="M489"/>
  <c r="H489"/>
  <c r="F489"/>
  <c r="E489"/>
  <c r="W488"/>
  <c r="U488"/>
  <c r="AG488"/>
  <c r="AE488"/>
  <c r="P488"/>
  <c r="N488"/>
  <c r="M488"/>
  <c r="H488"/>
  <c r="F488"/>
  <c r="E488"/>
  <c r="X487"/>
  <c r="W487"/>
  <c r="U487"/>
  <c r="T487"/>
  <c r="S487"/>
  <c r="AH487"/>
  <c r="AG487"/>
  <c r="AE487"/>
  <c r="AD487"/>
  <c r="AC487"/>
  <c r="P487"/>
  <c r="N487"/>
  <c r="M487"/>
  <c r="H487"/>
  <c r="F487"/>
  <c r="E487"/>
  <c r="W394"/>
  <c r="U394"/>
  <c r="AG394"/>
  <c r="AE394"/>
  <c r="P394"/>
  <c r="N394"/>
  <c r="M394"/>
  <c r="H394"/>
  <c r="F394"/>
  <c r="E394"/>
  <c r="W393"/>
  <c r="U393"/>
  <c r="AG393"/>
  <c r="AE393"/>
  <c r="P393"/>
  <c r="N393"/>
  <c r="M393"/>
  <c r="H393"/>
  <c r="F393"/>
  <c r="E393"/>
  <c r="W392"/>
  <c r="U392"/>
  <c r="AG392"/>
  <c r="AE392"/>
  <c r="P392"/>
  <c r="N392"/>
  <c r="M392"/>
  <c r="H392"/>
  <c r="F392"/>
  <c r="E392"/>
  <c r="X391"/>
  <c r="W391"/>
  <c r="U391"/>
  <c r="T391"/>
  <c r="S391"/>
  <c r="AH391"/>
  <c r="AG391"/>
  <c r="AE391"/>
  <c r="AD391"/>
  <c r="AC391"/>
  <c r="P391"/>
  <c r="N391"/>
  <c r="M391"/>
  <c r="H391"/>
  <c r="F391"/>
  <c r="E391"/>
  <c r="W298"/>
  <c r="U298"/>
  <c r="AG298"/>
  <c r="AE298"/>
  <c r="P298"/>
  <c r="N298"/>
  <c r="M298"/>
  <c r="H298"/>
  <c r="F298"/>
  <c r="E298"/>
  <c r="W297"/>
  <c r="U297"/>
  <c r="AG297"/>
  <c r="AE297"/>
  <c r="P297"/>
  <c r="N297"/>
  <c r="M297"/>
  <c r="H297"/>
  <c r="F297"/>
  <c r="E297"/>
  <c r="W296"/>
  <c r="U296"/>
  <c r="AG296"/>
  <c r="AE296"/>
  <c r="P296"/>
  <c r="N296"/>
  <c r="M296"/>
  <c r="H296"/>
  <c r="F296"/>
  <c r="E296"/>
  <c r="X295"/>
  <c r="W295"/>
  <c r="U295"/>
  <c r="T295"/>
  <c r="S295"/>
  <c r="AH295"/>
  <c r="AG295"/>
  <c r="AE295"/>
  <c r="AD295"/>
  <c r="AC295"/>
  <c r="P295"/>
  <c r="N295"/>
  <c r="M295"/>
  <c r="H295"/>
  <c r="F295"/>
  <c r="E295"/>
  <c r="W202"/>
  <c r="U202"/>
  <c r="AG202"/>
  <c r="AE202"/>
  <c r="P202"/>
  <c r="N202"/>
  <c r="M202"/>
  <c r="H202"/>
  <c r="F202"/>
  <c r="E202"/>
  <c r="W201"/>
  <c r="U201"/>
  <c r="AG201"/>
  <c r="AE201"/>
  <c r="P201"/>
  <c r="N201"/>
  <c r="M201"/>
  <c r="H201"/>
  <c r="F201"/>
  <c r="E201"/>
  <c r="W200"/>
  <c r="U200"/>
  <c r="AG200"/>
  <c r="AE200"/>
  <c r="P200"/>
  <c r="N200"/>
  <c r="M200"/>
  <c r="H200"/>
  <c r="F200"/>
  <c r="E200"/>
  <c r="X199"/>
  <c r="W199"/>
  <c r="U199"/>
  <c r="T199"/>
  <c r="S199"/>
  <c r="AH199"/>
  <c r="AG199"/>
  <c r="AE199"/>
  <c r="AD199"/>
  <c r="AC199"/>
  <c r="P199"/>
  <c r="N199"/>
  <c r="M199"/>
  <c r="H199"/>
  <c r="F199"/>
  <c r="E199"/>
  <c r="W106"/>
  <c r="U106"/>
  <c r="AG106"/>
  <c r="AE106"/>
  <c r="P106"/>
  <c r="N106"/>
  <c r="M106"/>
  <c r="H106"/>
  <c r="F106"/>
  <c r="E106"/>
  <c r="W105"/>
  <c r="U105"/>
  <c r="AG105"/>
  <c r="AE105"/>
  <c r="P105"/>
  <c r="N105"/>
  <c r="M105"/>
  <c r="H105"/>
  <c r="F105"/>
  <c r="E105"/>
  <c r="W104"/>
  <c r="U104"/>
  <c r="AG104"/>
  <c r="AE104"/>
  <c r="P104"/>
  <c r="N104"/>
  <c r="M104"/>
  <c r="H104"/>
  <c r="F104"/>
  <c r="E104"/>
  <c r="X103"/>
  <c r="W103"/>
  <c r="U103"/>
  <c r="T103"/>
  <c r="S103"/>
  <c r="AH103"/>
  <c r="AG103"/>
  <c r="AE103"/>
  <c r="AD103"/>
  <c r="AC103"/>
  <c r="P103"/>
  <c r="N103"/>
  <c r="M103"/>
  <c r="H103"/>
  <c r="F103"/>
  <c r="E103"/>
  <c r="W10"/>
  <c r="U10"/>
  <c r="AG10"/>
  <c r="AE10"/>
  <c r="P10"/>
  <c r="N10"/>
  <c r="M10"/>
  <c r="H10"/>
  <c r="F10"/>
  <c r="W9"/>
  <c r="U9"/>
  <c r="AG9"/>
  <c r="AE9"/>
  <c r="P9"/>
  <c r="N9"/>
  <c r="M9"/>
  <c r="H9"/>
  <c r="F9"/>
  <c r="W8"/>
  <c r="U8"/>
  <c r="AG8"/>
  <c r="AE8"/>
  <c r="P8"/>
  <c r="N8"/>
  <c r="M8"/>
  <c r="H8"/>
  <c r="F8"/>
  <c r="X7"/>
  <c r="W7"/>
  <c r="U7"/>
  <c r="T7"/>
  <c r="S7"/>
  <c r="AH7"/>
  <c r="AG7"/>
  <c r="AE7"/>
  <c r="AD7"/>
  <c r="AC7"/>
  <c r="P7"/>
  <c r="N7"/>
  <c r="M7"/>
  <c r="H7"/>
  <c r="F7"/>
  <c r="W486"/>
  <c r="U486"/>
  <c r="AG486"/>
  <c r="AE486"/>
  <c r="P486"/>
  <c r="N486"/>
  <c r="M486"/>
  <c r="H486"/>
  <c r="F486"/>
  <c r="E486"/>
  <c r="W485"/>
  <c r="U485"/>
  <c r="AG485"/>
  <c r="AE485"/>
  <c r="P485"/>
  <c r="N485"/>
  <c r="M485"/>
  <c r="H485"/>
  <c r="F485"/>
  <c r="E485"/>
  <c r="W484"/>
  <c r="U484"/>
  <c r="AG484"/>
  <c r="AE484"/>
  <c r="P484"/>
  <c r="N484"/>
  <c r="M484"/>
  <c r="H484"/>
  <c r="F484"/>
  <c r="E484"/>
  <c r="X483"/>
  <c r="W483"/>
  <c r="U483"/>
  <c r="T483"/>
  <c r="S483"/>
  <c r="AH483"/>
  <c r="AG483"/>
  <c r="AE483"/>
  <c r="AD483"/>
  <c r="AC483"/>
  <c r="P483"/>
  <c r="N483"/>
  <c r="M483"/>
  <c r="H483"/>
  <c r="F483"/>
  <c r="E483"/>
  <c r="W390"/>
  <c r="U390"/>
  <c r="AG390"/>
  <c r="AE390"/>
  <c r="P390"/>
  <c r="N390"/>
  <c r="M390"/>
  <c r="H390"/>
  <c r="F390"/>
  <c r="E390"/>
  <c r="W389"/>
  <c r="U389"/>
  <c r="AG389"/>
  <c r="AE389"/>
  <c r="P389"/>
  <c r="N389"/>
  <c r="M389"/>
  <c r="H389"/>
  <c r="F389"/>
  <c r="E389"/>
  <c r="W388"/>
  <c r="U388"/>
  <c r="AG388"/>
  <c r="AE388"/>
  <c r="P388"/>
  <c r="N388"/>
  <c r="M388"/>
  <c r="H388"/>
  <c r="F388"/>
  <c r="E388"/>
  <c r="X387"/>
  <c r="W387"/>
  <c r="U387"/>
  <c r="T387"/>
  <c r="S387"/>
  <c r="AH387"/>
  <c r="AG387"/>
  <c r="AE387"/>
  <c r="AD387"/>
  <c r="AC387"/>
  <c r="P387"/>
  <c r="N387"/>
  <c r="M387"/>
  <c r="H387"/>
  <c r="F387"/>
  <c r="E387"/>
  <c r="W294"/>
  <c r="U294"/>
  <c r="AG294"/>
  <c r="AE294"/>
  <c r="P294"/>
  <c r="N294"/>
  <c r="M294"/>
  <c r="H294"/>
  <c r="F294"/>
  <c r="E294"/>
  <c r="W293"/>
  <c r="U293"/>
  <c r="AG293"/>
  <c r="AE293"/>
  <c r="P293"/>
  <c r="N293"/>
  <c r="M293"/>
  <c r="H293"/>
  <c r="F293"/>
  <c r="E293"/>
  <c r="W292"/>
  <c r="U292"/>
  <c r="AG292"/>
  <c r="AE292"/>
  <c r="P292"/>
  <c r="N292"/>
  <c r="M292"/>
  <c r="H292"/>
  <c r="F292"/>
  <c r="E292"/>
  <c r="X291"/>
  <c r="W291"/>
  <c r="U291"/>
  <c r="T291"/>
  <c r="S291"/>
  <c r="AH291"/>
  <c r="AG291"/>
  <c r="AE291"/>
  <c r="AD291"/>
  <c r="AC291"/>
  <c r="P291"/>
  <c r="N291"/>
  <c r="M291"/>
  <c r="H291"/>
  <c r="F291"/>
  <c r="E291"/>
  <c r="W198"/>
  <c r="U198"/>
  <c r="AG198"/>
  <c r="AE198"/>
  <c r="P198"/>
  <c r="N198"/>
  <c r="M198"/>
  <c r="H198"/>
  <c r="F198"/>
  <c r="E198"/>
  <c r="W197"/>
  <c r="U197"/>
  <c r="AG197"/>
  <c r="AE197"/>
  <c r="P197"/>
  <c r="N197"/>
  <c r="M197"/>
  <c r="H197"/>
  <c r="F197"/>
  <c r="E197"/>
  <c r="W196"/>
  <c r="U196"/>
  <c r="AG196"/>
  <c r="AE196"/>
  <c r="P196"/>
  <c r="N196"/>
  <c r="M196"/>
  <c r="H196"/>
  <c r="F196"/>
  <c r="E196"/>
  <c r="X195"/>
  <c r="W195"/>
  <c r="U195"/>
  <c r="T195"/>
  <c r="S195"/>
  <c r="AH195"/>
  <c r="AG195"/>
  <c r="AE195"/>
  <c r="AD195"/>
  <c r="AC195"/>
  <c r="P195"/>
  <c r="N195"/>
  <c r="M195"/>
  <c r="H195"/>
  <c r="F195"/>
  <c r="E195"/>
  <c r="W102"/>
  <c r="U102"/>
  <c r="AG102"/>
  <c r="AE102"/>
  <c r="P102"/>
  <c r="N102"/>
  <c r="M102"/>
  <c r="H102"/>
  <c r="F102"/>
  <c r="E102"/>
  <c r="W101"/>
  <c r="U101"/>
  <c r="AG101"/>
  <c r="AE101"/>
  <c r="P101"/>
  <c r="N101"/>
  <c r="M101"/>
  <c r="H101"/>
  <c r="F101"/>
  <c r="E101"/>
  <c r="W100"/>
  <c r="U100"/>
  <c r="AG100"/>
  <c r="AE100"/>
  <c r="P100"/>
  <c r="N100"/>
  <c r="M100"/>
  <c r="H100"/>
  <c r="F100"/>
  <c r="E100"/>
  <c r="X99"/>
  <c r="W99"/>
  <c r="U99"/>
  <c r="T99"/>
  <c r="S99"/>
  <c r="AH99"/>
  <c r="AG99"/>
  <c r="AE99"/>
  <c r="AD99"/>
  <c r="AC99"/>
  <c r="P99"/>
  <c r="N99"/>
  <c r="M99"/>
  <c r="H99"/>
  <c r="F99"/>
  <c r="E99"/>
  <c r="W5"/>
  <c r="U5"/>
  <c r="AG5"/>
  <c r="AE5"/>
  <c r="P5"/>
  <c r="N5"/>
  <c r="M5"/>
  <c r="H5"/>
  <c r="F5"/>
  <c r="W4"/>
  <c r="U4"/>
  <c r="AG4"/>
  <c r="AE4"/>
  <c r="P4"/>
  <c r="N4"/>
  <c r="M4"/>
  <c r="H4"/>
  <c r="F4"/>
  <c r="W3"/>
  <c r="U3"/>
  <c r="AG3"/>
  <c r="AE3"/>
  <c r="P3"/>
  <c r="N3"/>
  <c r="M3"/>
  <c r="H3"/>
  <c r="F3"/>
  <c r="X2"/>
  <c r="W2"/>
  <c r="U2"/>
  <c r="T2"/>
  <c r="S2"/>
  <c r="AH2"/>
  <c r="AG2"/>
  <c r="AE2"/>
  <c r="AD2"/>
  <c r="AC2"/>
  <c r="P2"/>
  <c r="N2"/>
  <c r="M2"/>
  <c r="H2"/>
  <c r="F2"/>
  <c r="R281" l="1"/>
  <c r="R568"/>
  <c r="Q284"/>
  <c r="R473"/>
  <c r="AA184"/>
  <c r="R346"/>
  <c r="Q575"/>
  <c r="AA474"/>
  <c r="AB57"/>
  <c r="R343"/>
  <c r="Q182"/>
  <c r="AB186"/>
  <c r="AB376"/>
  <c r="AB522"/>
  <c r="R327"/>
  <c r="AA216"/>
  <c r="Q24"/>
  <c r="AA55"/>
  <c r="AA56"/>
  <c r="Q250"/>
  <c r="AB138"/>
  <c r="AA42"/>
  <c r="R251"/>
  <c r="R349"/>
  <c r="AB326"/>
  <c r="AA26"/>
  <c r="AA410"/>
  <c r="R215"/>
  <c r="AA300"/>
  <c r="AA494"/>
  <c r="AA142"/>
  <c r="Q18"/>
  <c r="Q207"/>
  <c r="Q208"/>
  <c r="Q305"/>
  <c r="Q402"/>
  <c r="AB22"/>
  <c r="AB54"/>
  <c r="R243"/>
  <c r="AB438"/>
  <c r="AA67"/>
  <c r="Q452"/>
  <c r="Q466"/>
  <c r="R43"/>
  <c r="R173"/>
  <c r="AB189"/>
  <c r="R476"/>
  <c r="AB573"/>
  <c r="AB216"/>
  <c r="AA190"/>
  <c r="AA379"/>
  <c r="AA477"/>
  <c r="AB306"/>
  <c r="AB29"/>
  <c r="Q124"/>
  <c r="AA524"/>
  <c r="R143"/>
  <c r="Q172"/>
  <c r="Q555"/>
  <c r="R176"/>
  <c r="R191"/>
  <c r="AB192"/>
  <c r="R563"/>
  <c r="AB361"/>
  <c r="R177"/>
  <c r="AB464"/>
  <c r="AB374"/>
  <c r="AA557"/>
  <c r="Q275"/>
  <c r="Q373"/>
  <c r="R323"/>
  <c r="AB324"/>
  <c r="R150"/>
  <c r="R339"/>
  <c r="AB437"/>
  <c r="AB534"/>
  <c r="AB537"/>
  <c r="R523"/>
  <c r="AA398"/>
  <c r="AB453"/>
  <c r="R455"/>
  <c r="AB469"/>
  <c r="AA301"/>
  <c r="R355"/>
  <c r="AB356"/>
  <c r="AA311"/>
  <c r="AB266"/>
  <c r="AA195"/>
  <c r="AA110"/>
  <c r="AA126"/>
  <c r="AB53"/>
  <c r="AB56"/>
  <c r="AA25"/>
  <c r="AA27"/>
  <c r="Q395"/>
  <c r="Q493"/>
  <c r="AA230"/>
  <c r="V551"/>
  <c r="Q552"/>
  <c r="R553"/>
  <c r="R82"/>
  <c r="AB90"/>
  <c r="AB279"/>
  <c r="R474"/>
  <c r="R93"/>
  <c r="Q572"/>
  <c r="Q288"/>
  <c r="Q12"/>
  <c r="AA114"/>
  <c r="Q117"/>
  <c r="R308"/>
  <c r="AA501"/>
  <c r="AA4"/>
  <c r="AA391"/>
  <c r="R393"/>
  <c r="AA107"/>
  <c r="AA108"/>
  <c r="R109"/>
  <c r="Q209"/>
  <c r="AB304"/>
  <c r="AB51"/>
  <c r="R149"/>
  <c r="AB533"/>
  <c r="AB151"/>
  <c r="AB152"/>
  <c r="AB452"/>
  <c r="AB362"/>
  <c r="R365"/>
  <c r="AB83"/>
  <c r="AB84"/>
  <c r="AB278"/>
  <c r="AF123"/>
  <c r="AA17"/>
  <c r="AA401"/>
  <c r="AA498"/>
  <c r="AA403"/>
  <c r="AB8"/>
  <c r="AB105"/>
  <c r="Q439"/>
  <c r="R441"/>
  <c r="AA540"/>
  <c r="AA553"/>
  <c r="AA186"/>
  <c r="Q375"/>
  <c r="Q92"/>
  <c r="AA286"/>
  <c r="Q148"/>
  <c r="AA245"/>
  <c r="Q63"/>
  <c r="Q547"/>
  <c r="Q174"/>
  <c r="Q364"/>
  <c r="AA103"/>
  <c r="AA125"/>
  <c r="AA509"/>
  <c r="AA127"/>
  <c r="Q128"/>
  <c r="AA225"/>
  <c r="R345"/>
  <c r="R347"/>
  <c r="AA444"/>
  <c r="AB185"/>
  <c r="AB282"/>
  <c r="Q335"/>
  <c r="Q435"/>
  <c r="R255"/>
  <c r="AB256"/>
  <c r="R353"/>
  <c r="AA367"/>
  <c r="V42"/>
  <c r="V144"/>
  <c r="V443"/>
  <c r="AB293"/>
  <c r="V9"/>
  <c r="AB392"/>
  <c r="AB489"/>
  <c r="AB317"/>
  <c r="AB319"/>
  <c r="AB142"/>
  <c r="AA526"/>
  <c r="AA242"/>
  <c r="R335"/>
  <c r="V431"/>
  <c r="AB538"/>
  <c r="AB59"/>
  <c r="AB60"/>
  <c r="R160"/>
  <c r="AB353"/>
  <c r="R447"/>
  <c r="R448"/>
  <c r="V543"/>
  <c r="Q544"/>
  <c r="R163"/>
  <c r="R164"/>
  <c r="Q260"/>
  <c r="AA357"/>
  <c r="AB547"/>
  <c r="AA73"/>
  <c r="AA170"/>
  <c r="AB270"/>
  <c r="R459"/>
  <c r="R557"/>
  <c r="R273"/>
  <c r="R276"/>
  <c r="AA372"/>
  <c r="AB565"/>
  <c r="AA183"/>
  <c r="AA383"/>
  <c r="Q481"/>
  <c r="AA393"/>
  <c r="AA318"/>
  <c r="AB342"/>
  <c r="R247"/>
  <c r="AB248"/>
  <c r="AB343"/>
  <c r="AA442"/>
  <c r="AA158"/>
  <c r="R70"/>
  <c r="AB455"/>
  <c r="AA554"/>
  <c r="AB171"/>
  <c r="R172"/>
  <c r="R555"/>
  <c r="AB556"/>
  <c r="R85"/>
  <c r="AB372"/>
  <c r="AA566"/>
  <c r="AB481"/>
  <c r="AF200"/>
  <c r="V392"/>
  <c r="AA484"/>
  <c r="AB9"/>
  <c r="R296"/>
  <c r="AA11"/>
  <c r="AA508"/>
  <c r="AA34"/>
  <c r="AA519"/>
  <c r="AB526"/>
  <c r="R147"/>
  <c r="Q4"/>
  <c r="AB294"/>
  <c r="AA10"/>
  <c r="AB121"/>
  <c r="AB218"/>
  <c r="R123"/>
  <c r="AB34"/>
  <c r="AB223"/>
  <c r="AB224"/>
  <c r="R418"/>
  <c r="AB37"/>
  <c r="R134"/>
  <c r="AA323"/>
  <c r="AA39"/>
  <c r="AB519"/>
  <c r="AA430"/>
  <c r="Q156"/>
  <c r="Q350"/>
  <c r="AB542"/>
  <c r="R63"/>
  <c r="AB258"/>
  <c r="AB68"/>
  <c r="R265"/>
  <c r="R75"/>
  <c r="R363"/>
  <c r="R461"/>
  <c r="R274"/>
  <c r="Q560"/>
  <c r="Q382"/>
  <c r="AA385"/>
  <c r="AA24"/>
  <c r="R510"/>
  <c r="R155"/>
  <c r="R471"/>
  <c r="R188"/>
  <c r="AB285"/>
  <c r="AB98"/>
  <c r="AB288"/>
  <c r="AB385"/>
  <c r="R102"/>
  <c r="R292"/>
  <c r="Q8"/>
  <c r="R129"/>
  <c r="Q326"/>
  <c r="R440"/>
  <c r="R156"/>
  <c r="AB397"/>
  <c r="AA210"/>
  <c r="AA310"/>
  <c r="AA499"/>
  <c r="Q500"/>
  <c r="Q120"/>
  <c r="AB122"/>
  <c r="R27"/>
  <c r="Q30"/>
  <c r="AB222"/>
  <c r="Q414"/>
  <c r="AA45"/>
  <c r="Q142"/>
  <c r="AA239"/>
  <c r="Q257"/>
  <c r="AA167"/>
  <c r="AB75"/>
  <c r="AF78"/>
  <c r="R267"/>
  <c r="AA461"/>
  <c r="AA274"/>
  <c r="AA464"/>
  <c r="R465"/>
  <c r="AA573"/>
  <c r="R193"/>
  <c r="AB290"/>
  <c r="AA200"/>
  <c r="AB108"/>
  <c r="V100"/>
  <c r="V294"/>
  <c r="AA485"/>
  <c r="AB10"/>
  <c r="AA492"/>
  <c r="AB4"/>
  <c r="AB198"/>
  <c r="AA293"/>
  <c r="AB485"/>
  <c r="R199"/>
  <c r="AB200"/>
  <c r="R487"/>
  <c r="Q14"/>
  <c r="Q110"/>
  <c r="AB205"/>
  <c r="Q299"/>
  <c r="Q300"/>
  <c r="AB302"/>
  <c r="R491"/>
  <c r="AB492"/>
  <c r="Q494"/>
  <c r="AA18"/>
  <c r="AA207"/>
  <c r="AA208"/>
  <c r="AA402"/>
  <c r="AB20"/>
  <c r="Q22"/>
  <c r="V118"/>
  <c r="Q211"/>
  <c r="AB501"/>
  <c r="AA119"/>
  <c r="V525"/>
  <c r="V335"/>
  <c r="AA542"/>
  <c r="R354"/>
  <c r="AA302"/>
  <c r="AA491"/>
  <c r="AA102"/>
  <c r="AA292"/>
  <c r="AA201"/>
  <c r="AA109"/>
  <c r="AA493"/>
  <c r="Q15"/>
  <c r="Q16"/>
  <c r="AB18"/>
  <c r="R207"/>
  <c r="AB305"/>
  <c r="Q399"/>
  <c r="Q400"/>
  <c r="AB402"/>
  <c r="AA118"/>
  <c r="AA308"/>
  <c r="V405"/>
  <c r="Q502"/>
  <c r="Q122"/>
  <c r="Q312"/>
  <c r="Q27"/>
  <c r="Q28"/>
  <c r="AB30"/>
  <c r="R315"/>
  <c r="AB316"/>
  <c r="Q508"/>
  <c r="AA510"/>
  <c r="V129"/>
  <c r="AA415"/>
  <c r="R234"/>
  <c r="R423"/>
  <c r="AB424"/>
  <c r="R139"/>
  <c r="AB158"/>
  <c r="AB347"/>
  <c r="AB348"/>
  <c r="AB445"/>
  <c r="AB360"/>
  <c r="AB366"/>
  <c r="AA486"/>
  <c r="Q2"/>
  <c r="AA3"/>
  <c r="AF99"/>
  <c r="AF100"/>
  <c r="AB389"/>
  <c r="AA7"/>
  <c r="AA8"/>
  <c r="AB104"/>
  <c r="AB201"/>
  <c r="R13"/>
  <c r="Q204"/>
  <c r="AB206"/>
  <c r="AB21"/>
  <c r="AB118"/>
  <c r="AA218"/>
  <c r="AA407"/>
  <c r="AA408"/>
  <c r="AA123"/>
  <c r="AA219"/>
  <c r="R31"/>
  <c r="AB32"/>
  <c r="R415"/>
  <c r="R416"/>
  <c r="AA339"/>
  <c r="R341"/>
  <c r="V441"/>
  <c r="V293"/>
  <c r="Q108"/>
  <c r="R203"/>
  <c r="AF303"/>
  <c r="Q304"/>
  <c r="V309"/>
  <c r="R310"/>
  <c r="V406"/>
  <c r="AF500"/>
  <c r="V25"/>
  <c r="Q26"/>
  <c r="Q29"/>
  <c r="Q412"/>
  <c r="Q509"/>
  <c r="AA324"/>
  <c r="R419"/>
  <c r="V328"/>
  <c r="V44"/>
  <c r="Q46"/>
  <c r="R50"/>
  <c r="R239"/>
  <c r="Q242"/>
  <c r="AB337"/>
  <c r="R434"/>
  <c r="AB557"/>
  <c r="Q20"/>
  <c r="Q404"/>
  <c r="R410"/>
  <c r="V125"/>
  <c r="Q126"/>
  <c r="R135"/>
  <c r="V231"/>
  <c r="AB238"/>
  <c r="R72"/>
  <c r="R169"/>
  <c r="V77"/>
  <c r="V295"/>
  <c r="AA124"/>
  <c r="V325"/>
  <c r="AA326"/>
  <c r="V126"/>
  <c r="V455"/>
  <c r="AB561"/>
  <c r="AB422"/>
  <c r="AB237"/>
  <c r="Q331"/>
  <c r="Q332"/>
  <c r="R334"/>
  <c r="AA429"/>
  <c r="AA523"/>
  <c r="AA51"/>
  <c r="R340"/>
  <c r="V435"/>
  <c r="AA151"/>
  <c r="R153"/>
  <c r="AA440"/>
  <c r="AB442"/>
  <c r="R535"/>
  <c r="R536"/>
  <c r="R62"/>
  <c r="AB157"/>
  <c r="AF251"/>
  <c r="AF252"/>
  <c r="AB254"/>
  <c r="AB443"/>
  <c r="V159"/>
  <c r="Q160"/>
  <c r="R259"/>
  <c r="V355"/>
  <c r="V356"/>
  <c r="R357"/>
  <c r="Q73"/>
  <c r="AB167"/>
  <c r="AB168"/>
  <c r="AB265"/>
  <c r="AA459"/>
  <c r="AA462"/>
  <c r="AB273"/>
  <c r="Q468"/>
  <c r="R190"/>
  <c r="Q477"/>
  <c r="AA572"/>
  <c r="R573"/>
  <c r="V287"/>
  <c r="AB480"/>
  <c r="AB577"/>
  <c r="V353"/>
  <c r="V363"/>
  <c r="Q367"/>
  <c r="V561"/>
  <c r="AA182"/>
  <c r="AF380"/>
  <c r="AB338"/>
  <c r="Q433"/>
  <c r="R527"/>
  <c r="Q530"/>
  <c r="AB439"/>
  <c r="V155"/>
  <c r="AB252"/>
  <c r="Q162"/>
  <c r="AA351"/>
  <c r="AB165"/>
  <c r="Q261"/>
  <c r="V358"/>
  <c r="R451"/>
  <c r="Q168"/>
  <c r="R361"/>
  <c r="V267"/>
  <c r="Q269"/>
  <c r="AB363"/>
  <c r="AA364"/>
  <c r="V461"/>
  <c r="AA82"/>
  <c r="AB178"/>
  <c r="Q273"/>
  <c r="Q563"/>
  <c r="Q564"/>
  <c r="Q89"/>
  <c r="AB183"/>
  <c r="R472"/>
  <c r="AA284"/>
  <c r="AB477"/>
  <c r="R478"/>
  <c r="AA574"/>
  <c r="AA95"/>
  <c r="AB155"/>
  <c r="AB65"/>
  <c r="R162"/>
  <c r="AB351"/>
  <c r="Q546"/>
  <c r="Q67"/>
  <c r="AB358"/>
  <c r="R547"/>
  <c r="V554"/>
  <c r="AA272"/>
  <c r="AB368"/>
  <c r="AB179"/>
  <c r="Q470"/>
  <c r="V564"/>
  <c r="AA87"/>
  <c r="AA88"/>
  <c r="AB184"/>
  <c r="AB378"/>
  <c r="AB567"/>
  <c r="R94"/>
  <c r="R408"/>
  <c r="V503"/>
  <c r="R127"/>
  <c r="AB322"/>
  <c r="R511"/>
  <c r="Q133"/>
  <c r="Q230"/>
  <c r="AB421"/>
  <c r="R518"/>
  <c r="R39"/>
  <c r="Q42"/>
  <c r="V423"/>
  <c r="AA139"/>
  <c r="R333"/>
  <c r="V430"/>
  <c r="AB242"/>
  <c r="AA147"/>
  <c r="AA342"/>
  <c r="R435"/>
  <c r="R436"/>
  <c r="V531"/>
  <c r="V58"/>
  <c r="R249"/>
  <c r="Q346"/>
  <c r="AB540"/>
  <c r="R541"/>
  <c r="R257"/>
  <c r="AB449"/>
  <c r="R546"/>
  <c r="AB67"/>
  <c r="R68"/>
  <c r="Q451"/>
  <c r="AB548"/>
  <c r="AB263"/>
  <c r="V361"/>
  <c r="R171"/>
  <c r="R79"/>
  <c r="R80"/>
  <c r="Q369"/>
  <c r="AA466"/>
  <c r="AA83"/>
  <c r="R278"/>
  <c r="R470"/>
  <c r="AA282"/>
  <c r="R91"/>
  <c r="AA285"/>
  <c r="Q476"/>
  <c r="AA478"/>
  <c r="AA194"/>
  <c r="Q385"/>
  <c r="AB575"/>
  <c r="Q93"/>
  <c r="R385"/>
  <c r="R287"/>
  <c r="R288"/>
  <c r="Q384"/>
  <c r="AA479"/>
  <c r="R575"/>
  <c r="R364"/>
  <c r="Q461"/>
  <c r="AB176"/>
  <c r="V273"/>
  <c r="R181"/>
  <c r="AB87"/>
  <c r="AA568"/>
  <c r="Q286"/>
  <c r="R384"/>
  <c r="R480"/>
  <c r="Q383"/>
  <c r="Q173"/>
  <c r="Q462"/>
  <c r="AB555"/>
  <c r="R175"/>
  <c r="Q271"/>
  <c r="Q272"/>
  <c r="Q371"/>
  <c r="AB468"/>
  <c r="AA473"/>
  <c r="V188"/>
  <c r="R475"/>
  <c r="Q194"/>
  <c r="AF559"/>
  <c r="R269"/>
  <c r="Q558"/>
  <c r="AA79"/>
  <c r="V463"/>
  <c r="R561"/>
  <c r="Q279"/>
  <c r="Q280"/>
  <c r="Q377"/>
  <c r="R379"/>
  <c r="R290"/>
  <c r="R578"/>
  <c r="V76"/>
  <c r="AF180"/>
  <c r="V90"/>
  <c r="AF183"/>
  <c r="R285"/>
  <c r="R482"/>
  <c r="Q455"/>
  <c r="AF456"/>
  <c r="R439"/>
  <c r="V541"/>
  <c r="AB63"/>
  <c r="Q351"/>
  <c r="V259"/>
  <c r="V72"/>
  <c r="Q167"/>
  <c r="AF266"/>
  <c r="AB247"/>
  <c r="R250"/>
  <c r="AA61"/>
  <c r="R452"/>
  <c r="AA549"/>
  <c r="R74"/>
  <c r="R170"/>
  <c r="AA439"/>
  <c r="V157"/>
  <c r="R52"/>
  <c r="Q147"/>
  <c r="Q149"/>
  <c r="V244"/>
  <c r="Q246"/>
  <c r="Q532"/>
  <c r="R154"/>
  <c r="R61"/>
  <c r="R64"/>
  <c r="R258"/>
  <c r="R543"/>
  <c r="Q263"/>
  <c r="Q264"/>
  <c r="R360"/>
  <c r="Q339"/>
  <c r="Q51"/>
  <c r="AF53"/>
  <c r="AB531"/>
  <c r="R532"/>
  <c r="R58"/>
  <c r="Q247"/>
  <c r="AF535"/>
  <c r="AF536"/>
  <c r="Q62"/>
  <c r="AA347"/>
  <c r="Q447"/>
  <c r="V550"/>
  <c r="R264"/>
  <c r="R551"/>
  <c r="R552"/>
  <c r="Q219"/>
  <c r="Q221"/>
  <c r="Q318"/>
  <c r="Q127"/>
  <c r="Q129"/>
  <c r="AA226"/>
  <c r="R126"/>
  <c r="Q222"/>
  <c r="V318"/>
  <c r="R508"/>
  <c r="AA130"/>
  <c r="AA513"/>
  <c r="Q518"/>
  <c r="Q233"/>
  <c r="Q330"/>
  <c r="AA423"/>
  <c r="Q139"/>
  <c r="V235"/>
  <c r="V526"/>
  <c r="Q49"/>
  <c r="Q146"/>
  <c r="Q323"/>
  <c r="R124"/>
  <c r="Q315"/>
  <c r="Q316"/>
  <c r="V507"/>
  <c r="R509"/>
  <c r="Q415"/>
  <c r="V512"/>
  <c r="V227"/>
  <c r="Q234"/>
  <c r="V528"/>
  <c r="Q35"/>
  <c r="Q39"/>
  <c r="Q523"/>
  <c r="Q125"/>
  <c r="Q220"/>
  <c r="Q317"/>
  <c r="V411"/>
  <c r="Q510"/>
  <c r="Q31"/>
  <c r="AF32"/>
  <c r="AA322"/>
  <c r="R35"/>
  <c r="Q515"/>
  <c r="Q516"/>
  <c r="Q519"/>
  <c r="AF521"/>
  <c r="V427"/>
  <c r="Q235"/>
  <c r="Q333"/>
  <c r="Q430"/>
  <c r="Q239"/>
  <c r="V326"/>
  <c r="Q419"/>
  <c r="AF420"/>
  <c r="Q517"/>
  <c r="R235"/>
  <c r="V331"/>
  <c r="Q47"/>
  <c r="Q48"/>
  <c r="AA145"/>
  <c r="AF211"/>
  <c r="R309"/>
  <c r="Q121"/>
  <c r="R503"/>
  <c r="R100"/>
  <c r="V389"/>
  <c r="V10"/>
  <c r="AF103"/>
  <c r="V391"/>
  <c r="Q393"/>
  <c r="Q107"/>
  <c r="R493"/>
  <c r="V18"/>
  <c r="Q111"/>
  <c r="V210"/>
  <c r="R303"/>
  <c r="Q115"/>
  <c r="AA116"/>
  <c r="V24"/>
  <c r="Q25"/>
  <c r="Q408"/>
  <c r="Q505"/>
  <c r="Q387"/>
  <c r="Q7"/>
  <c r="V8"/>
  <c r="Q9"/>
  <c r="Q298"/>
  <c r="Q205"/>
  <c r="Q302"/>
  <c r="AF491"/>
  <c r="V208"/>
  <c r="R209"/>
  <c r="Q306"/>
  <c r="V402"/>
  <c r="Q495"/>
  <c r="R19"/>
  <c r="R403"/>
  <c r="Q215"/>
  <c r="AF311"/>
  <c r="R409"/>
  <c r="AA9"/>
  <c r="AF203"/>
  <c r="AF19"/>
  <c r="AF202"/>
  <c r="AA295"/>
  <c r="Q109"/>
  <c r="Q492"/>
  <c r="Q210"/>
  <c r="AF495"/>
  <c r="Q21"/>
  <c r="Q307"/>
  <c r="Q410"/>
  <c r="AF11"/>
  <c r="V110"/>
  <c r="R387"/>
  <c r="Q487"/>
  <c r="AF5"/>
  <c r="AA100"/>
  <c r="V101"/>
  <c r="V394"/>
  <c r="V302"/>
  <c r="V494"/>
  <c r="V209"/>
  <c r="AF23"/>
  <c r="V26"/>
  <c r="AF119"/>
  <c r="V409"/>
  <c r="V506"/>
  <c r="AA5"/>
  <c r="AA197"/>
  <c r="AB292"/>
  <c r="R293"/>
  <c r="AA294"/>
  <c r="AB390"/>
  <c r="AB486"/>
  <c r="R9"/>
  <c r="R103"/>
  <c r="AF295"/>
  <c r="AF391"/>
  <c r="AA392"/>
  <c r="V393"/>
  <c r="AA394"/>
  <c r="AB490"/>
  <c r="V203"/>
  <c r="AA299"/>
  <c r="Q301"/>
  <c r="Q396"/>
  <c r="AB398"/>
  <c r="AA15"/>
  <c r="Q17"/>
  <c r="Q112"/>
  <c r="AB114"/>
  <c r="V303"/>
  <c r="AA399"/>
  <c r="Q401"/>
  <c r="Q496"/>
  <c r="AB498"/>
  <c r="V19"/>
  <c r="AA115"/>
  <c r="Q116"/>
  <c r="Q212"/>
  <c r="AB214"/>
  <c r="Q308"/>
  <c r="Q310"/>
  <c r="Q403"/>
  <c r="Q405"/>
  <c r="R499"/>
  <c r="AB500"/>
  <c r="AF501"/>
  <c r="AA502"/>
  <c r="V23"/>
  <c r="R24"/>
  <c r="R26"/>
  <c r="V120"/>
  <c r="R311"/>
  <c r="Q311"/>
  <c r="Q313"/>
  <c r="R407"/>
  <c r="Q407"/>
  <c r="V408"/>
  <c r="AA409"/>
  <c r="V410"/>
  <c r="AA503"/>
  <c r="AB504"/>
  <c r="Q506"/>
  <c r="V221"/>
  <c r="V509"/>
  <c r="Q426"/>
  <c r="AA426"/>
  <c r="AB101"/>
  <c r="Q195"/>
  <c r="AB5"/>
  <c r="V387"/>
  <c r="AF485"/>
  <c r="AF7"/>
  <c r="AB106"/>
  <c r="AB202"/>
  <c r="V487"/>
  <c r="AB109"/>
  <c r="Q203"/>
  <c r="R299"/>
  <c r="AB300"/>
  <c r="AF301"/>
  <c r="V395"/>
  <c r="R15"/>
  <c r="AB16"/>
  <c r="AF17"/>
  <c r="V111"/>
  <c r="Q303"/>
  <c r="R399"/>
  <c r="AB400"/>
  <c r="AF401"/>
  <c r="V495"/>
  <c r="Q19"/>
  <c r="R115"/>
  <c r="AB116"/>
  <c r="AF117"/>
  <c r="V211"/>
  <c r="V307"/>
  <c r="V404"/>
  <c r="R23"/>
  <c r="Q23"/>
  <c r="AB120"/>
  <c r="Q217"/>
  <c r="V505"/>
  <c r="AB28"/>
  <c r="AF219"/>
  <c r="AB221"/>
  <c r="AB318"/>
  <c r="AB509"/>
  <c r="V510"/>
  <c r="AB33"/>
  <c r="V34"/>
  <c r="AA319"/>
  <c r="Q319"/>
  <c r="Q135"/>
  <c r="AB196"/>
  <c r="AA198"/>
  <c r="Q294"/>
  <c r="AB387"/>
  <c r="R483"/>
  <c r="AB484"/>
  <c r="V103"/>
  <c r="AF201"/>
  <c r="Q296"/>
  <c r="R298"/>
  <c r="Q392"/>
  <c r="AB393"/>
  <c r="Q394"/>
  <c r="R108"/>
  <c r="R110"/>
  <c r="V204"/>
  <c r="R395"/>
  <c r="Q397"/>
  <c r="V491"/>
  <c r="R492"/>
  <c r="R494"/>
  <c r="R111"/>
  <c r="Q113"/>
  <c r="V207"/>
  <c r="R208"/>
  <c r="R210"/>
  <c r="V304"/>
  <c r="R495"/>
  <c r="Q497"/>
  <c r="V20"/>
  <c r="R211"/>
  <c r="Q213"/>
  <c r="R307"/>
  <c r="V308"/>
  <c r="AA309"/>
  <c r="V310"/>
  <c r="AB404"/>
  <c r="Q406"/>
  <c r="AA500"/>
  <c r="Q501"/>
  <c r="V121"/>
  <c r="AB217"/>
  <c r="AF218"/>
  <c r="AB312"/>
  <c r="Q314"/>
  <c r="Q409"/>
  <c r="AF503"/>
  <c r="AB505"/>
  <c r="AB414"/>
  <c r="AA2"/>
  <c r="R2"/>
  <c r="AB100"/>
  <c r="R294"/>
  <c r="Q10"/>
  <c r="Q103"/>
  <c r="AA202"/>
  <c r="R392"/>
  <c r="R394"/>
  <c r="V488"/>
  <c r="R11"/>
  <c r="Q11"/>
  <c r="Q13"/>
  <c r="V108"/>
  <c r="AA203"/>
  <c r="AB204"/>
  <c r="Q206"/>
  <c r="Q491"/>
  <c r="V492"/>
  <c r="AA16"/>
  <c r="AA209"/>
  <c r="AA303"/>
  <c r="AA400"/>
  <c r="AA19"/>
  <c r="AF502"/>
  <c r="AA23"/>
  <c r="V218"/>
  <c r="V508"/>
  <c r="Q514"/>
  <c r="AA514"/>
  <c r="V426"/>
  <c r="AA101"/>
  <c r="AB3"/>
  <c r="AB102"/>
  <c r="AB197"/>
  <c r="AF291"/>
  <c r="AA387"/>
  <c r="AB388"/>
  <c r="AF486"/>
  <c r="R8"/>
  <c r="R10"/>
  <c r="R295"/>
  <c r="Q295"/>
  <c r="Q297"/>
  <c r="Q391"/>
  <c r="AA487"/>
  <c r="AB488"/>
  <c r="V205"/>
  <c r="AB301"/>
  <c r="AF302"/>
  <c r="AA395"/>
  <c r="AB396"/>
  <c r="Q398"/>
  <c r="AB17"/>
  <c r="AF18"/>
  <c r="AA111"/>
  <c r="AB112"/>
  <c r="Q114"/>
  <c r="V305"/>
  <c r="AB401"/>
  <c r="AF402"/>
  <c r="AA495"/>
  <c r="AB496"/>
  <c r="Q498"/>
  <c r="V21"/>
  <c r="AB117"/>
  <c r="AF118"/>
  <c r="AA211"/>
  <c r="AB212"/>
  <c r="Q214"/>
  <c r="AA307"/>
  <c r="Q309"/>
  <c r="AF403"/>
  <c r="AB405"/>
  <c r="Q499"/>
  <c r="V502"/>
  <c r="R25"/>
  <c r="R119"/>
  <c r="V122"/>
  <c r="AF216"/>
  <c r="AA217"/>
  <c r="Q218"/>
  <c r="AB313"/>
  <c r="AF407"/>
  <c r="Q504"/>
  <c r="AB506"/>
  <c r="AF27"/>
  <c r="V219"/>
  <c r="AA315"/>
  <c r="AA316"/>
  <c r="AF317"/>
  <c r="R411"/>
  <c r="Q411"/>
  <c r="Q413"/>
  <c r="R507"/>
  <c r="Q507"/>
  <c r="AB510"/>
  <c r="V320"/>
  <c r="V135"/>
  <c r="AA135"/>
  <c r="AB320"/>
  <c r="R320"/>
  <c r="V513"/>
  <c r="AF387"/>
  <c r="AF484"/>
  <c r="V486"/>
  <c r="V105"/>
  <c r="AF487"/>
  <c r="V206"/>
  <c r="AF300"/>
  <c r="AF395"/>
  <c r="AF16"/>
  <c r="AF111"/>
  <c r="AB113"/>
  <c r="V306"/>
  <c r="AF400"/>
  <c r="AB497"/>
  <c r="V22"/>
  <c r="AF116"/>
  <c r="AA117"/>
  <c r="Q118"/>
  <c r="AB213"/>
  <c r="AF307"/>
  <c r="AB406"/>
  <c r="AB502"/>
  <c r="V119"/>
  <c r="AA215"/>
  <c r="Q216"/>
  <c r="AB314"/>
  <c r="Q503"/>
  <c r="V27"/>
  <c r="V123"/>
  <c r="V220"/>
  <c r="AA317"/>
  <c r="AF318"/>
  <c r="AA411"/>
  <c r="AB412"/>
  <c r="AA507"/>
  <c r="AB508"/>
  <c r="AA31"/>
  <c r="AA321"/>
  <c r="V390"/>
  <c r="V202"/>
  <c r="V109"/>
  <c r="V493"/>
  <c r="AF207"/>
  <c r="V403"/>
  <c r="Q119"/>
  <c r="AF217"/>
  <c r="V311"/>
  <c r="V407"/>
  <c r="V504"/>
  <c r="Q123"/>
  <c r="V124"/>
  <c r="AF34"/>
  <c r="AB58"/>
  <c r="AF151"/>
  <c r="AB153"/>
  <c r="AB249"/>
  <c r="AF343"/>
  <c r="V345"/>
  <c r="V346"/>
  <c r="V535"/>
  <c r="AA155"/>
  <c r="AB220"/>
  <c r="AF127"/>
  <c r="AB225"/>
  <c r="AF36"/>
  <c r="AB38"/>
  <c r="R227"/>
  <c r="V228"/>
  <c r="V419"/>
  <c r="V515"/>
  <c r="AB40"/>
  <c r="AB135"/>
  <c r="AF137"/>
  <c r="R231"/>
  <c r="R232"/>
  <c r="V329"/>
  <c r="AB140"/>
  <c r="AB235"/>
  <c r="AF237"/>
  <c r="R331"/>
  <c r="R427"/>
  <c r="V428"/>
  <c r="V47"/>
  <c r="AB240"/>
  <c r="AB335"/>
  <c r="AF337"/>
  <c r="R431"/>
  <c r="R432"/>
  <c r="Q434"/>
  <c r="V529"/>
  <c r="R53"/>
  <c r="AB340"/>
  <c r="Q342"/>
  <c r="AB435"/>
  <c r="AF437"/>
  <c r="R531"/>
  <c r="Q533"/>
  <c r="V55"/>
  <c r="R56"/>
  <c r="R151"/>
  <c r="AF439"/>
  <c r="AB440"/>
  <c r="Q442"/>
  <c r="AB535"/>
  <c r="Q535"/>
  <c r="AF537"/>
  <c r="AB156"/>
  <c r="Q158"/>
  <c r="AB251"/>
  <c r="Q251"/>
  <c r="AF253"/>
  <c r="V347"/>
  <c r="Q444"/>
  <c r="AA446"/>
  <c r="R540"/>
  <c r="R542"/>
  <c r="V63"/>
  <c r="V257"/>
  <c r="Q258"/>
  <c r="AA258"/>
  <c r="AB354"/>
  <c r="V447"/>
  <c r="AB70"/>
  <c r="V163"/>
  <c r="V35"/>
  <c r="V131"/>
  <c r="AB419"/>
  <c r="AF421"/>
  <c r="R515"/>
  <c r="R516"/>
  <c r="AF423"/>
  <c r="AB425"/>
  <c r="AB520"/>
  <c r="AF522"/>
  <c r="V45"/>
  <c r="AB524"/>
  <c r="Q526"/>
  <c r="R47"/>
  <c r="R48"/>
  <c r="Q50"/>
  <c r="V145"/>
  <c r="AB52"/>
  <c r="AF54"/>
  <c r="R148"/>
  <c r="Q150"/>
  <c r="V245"/>
  <c r="R342"/>
  <c r="R437"/>
  <c r="R533"/>
  <c r="R55"/>
  <c r="Q55"/>
  <c r="V57"/>
  <c r="AA58"/>
  <c r="AF152"/>
  <c r="AB154"/>
  <c r="Q248"/>
  <c r="AB250"/>
  <c r="AA344"/>
  <c r="AB346"/>
  <c r="R442"/>
  <c r="V536"/>
  <c r="R537"/>
  <c r="AF155"/>
  <c r="R158"/>
  <c r="V252"/>
  <c r="AB253"/>
  <c r="Q348"/>
  <c r="V350"/>
  <c r="R444"/>
  <c r="AB446"/>
  <c r="V540"/>
  <c r="AA541"/>
  <c r="V542"/>
  <c r="R65"/>
  <c r="Q161"/>
  <c r="AB257"/>
  <c r="V258"/>
  <c r="R352"/>
  <c r="AB352"/>
  <c r="Q74"/>
  <c r="AA74"/>
  <c r="Q82"/>
  <c r="AF223"/>
  <c r="AA224"/>
  <c r="R319"/>
  <c r="AA320"/>
  <c r="AB321"/>
  <c r="AB35"/>
  <c r="AF37"/>
  <c r="R131"/>
  <c r="R132"/>
  <c r="Q134"/>
  <c r="V229"/>
  <c r="AF39"/>
  <c r="AB41"/>
  <c r="AB136"/>
  <c r="AF138"/>
  <c r="R233"/>
  <c r="AF327"/>
  <c r="AA328"/>
  <c r="V330"/>
  <c r="AF139"/>
  <c r="AB141"/>
  <c r="V142"/>
  <c r="AA235"/>
  <c r="AB236"/>
  <c r="AF238"/>
  <c r="AA331"/>
  <c r="R332"/>
  <c r="Q334"/>
  <c r="V429"/>
  <c r="AF239"/>
  <c r="AB241"/>
  <c r="V242"/>
  <c r="AA335"/>
  <c r="AB336"/>
  <c r="AF338"/>
  <c r="R433"/>
  <c r="AF527"/>
  <c r="AA528"/>
  <c r="V530"/>
  <c r="AF339"/>
  <c r="AB341"/>
  <c r="V342"/>
  <c r="AA435"/>
  <c r="AB436"/>
  <c r="AF438"/>
  <c r="AB532"/>
  <c r="Q534"/>
  <c r="R57"/>
  <c r="V151"/>
  <c r="R152"/>
  <c r="V247"/>
  <c r="R248"/>
  <c r="V343"/>
  <c r="R344"/>
  <c r="AB441"/>
  <c r="V442"/>
  <c r="AA535"/>
  <c r="AB536"/>
  <c r="AF538"/>
  <c r="Q60"/>
  <c r="AB62"/>
  <c r="V158"/>
  <c r="AA251"/>
  <c r="AF254"/>
  <c r="Q347"/>
  <c r="R348"/>
  <c r="Q443"/>
  <c r="AF445"/>
  <c r="R445"/>
  <c r="AB64"/>
  <c r="AF66"/>
  <c r="R161"/>
  <c r="Q256"/>
  <c r="AA256"/>
  <c r="AB448"/>
  <c r="AF450"/>
  <c r="R545"/>
  <c r="AB164"/>
  <c r="AB73"/>
  <c r="V73"/>
  <c r="AB78"/>
  <c r="V556"/>
  <c r="R125"/>
  <c r="R219"/>
  <c r="V222"/>
  <c r="AF316"/>
  <c r="AF411"/>
  <c r="AB413"/>
  <c r="AF507"/>
  <c r="AF33"/>
  <c r="R128"/>
  <c r="V130"/>
  <c r="AB226"/>
  <c r="V322"/>
  <c r="AF415"/>
  <c r="R417"/>
  <c r="AF511"/>
  <c r="AA512"/>
  <c r="V514"/>
  <c r="AF323"/>
  <c r="AB325"/>
  <c r="AA419"/>
  <c r="AB420"/>
  <c r="AF422"/>
  <c r="R517"/>
  <c r="AA424"/>
  <c r="AB426"/>
  <c r="AF519"/>
  <c r="AB521"/>
  <c r="AF43"/>
  <c r="AA44"/>
  <c r="V46"/>
  <c r="AF523"/>
  <c r="AB525"/>
  <c r="R49"/>
  <c r="AF143"/>
  <c r="AA144"/>
  <c r="V146"/>
  <c r="AF51"/>
  <c r="AF147"/>
  <c r="AF243"/>
  <c r="AA244"/>
  <c r="V246"/>
  <c r="R438"/>
  <c r="R534"/>
  <c r="Q58"/>
  <c r="Q151"/>
  <c r="AF153"/>
  <c r="Q249"/>
  <c r="AA345"/>
  <c r="AA346"/>
  <c r="V439"/>
  <c r="R538"/>
  <c r="V59"/>
  <c r="R60"/>
  <c r="R254"/>
  <c r="Q349"/>
  <c r="Q541"/>
  <c r="AB66"/>
  <c r="R256"/>
  <c r="V256"/>
  <c r="AA257"/>
  <c r="AB447"/>
  <c r="AF67"/>
  <c r="AB163"/>
  <c r="AA176"/>
  <c r="Q176"/>
  <c r="AB177"/>
  <c r="V319"/>
  <c r="AA35"/>
  <c r="AB36"/>
  <c r="AF38"/>
  <c r="R133"/>
  <c r="AF227"/>
  <c r="AA228"/>
  <c r="V230"/>
  <c r="AA40"/>
  <c r="AB42"/>
  <c r="AF135"/>
  <c r="AB137"/>
  <c r="Q231"/>
  <c r="Q232"/>
  <c r="AA329"/>
  <c r="AA330"/>
  <c r="R519"/>
  <c r="AA140"/>
  <c r="AF235"/>
  <c r="AF331"/>
  <c r="AF427"/>
  <c r="AA428"/>
  <c r="AA240"/>
  <c r="AF335"/>
  <c r="Q431"/>
  <c r="Q432"/>
  <c r="AA529"/>
  <c r="AA530"/>
  <c r="R51"/>
  <c r="AA340"/>
  <c r="AF435"/>
  <c r="Q531"/>
  <c r="R59"/>
  <c r="AA62"/>
  <c r="Q159"/>
  <c r="AF160"/>
  <c r="R351"/>
  <c r="Q543"/>
  <c r="AF544"/>
  <c r="R67"/>
  <c r="R69"/>
  <c r="AB69"/>
  <c r="Q72"/>
  <c r="AA72"/>
  <c r="V74"/>
  <c r="AF419"/>
  <c r="V39"/>
  <c r="V327"/>
  <c r="Q423"/>
  <c r="V425"/>
  <c r="AF520"/>
  <c r="AA46"/>
  <c r="V139"/>
  <c r="AA146"/>
  <c r="V239"/>
  <c r="V527"/>
  <c r="AF52"/>
  <c r="AA246"/>
  <c r="V339"/>
  <c r="AF55"/>
  <c r="AF154"/>
  <c r="V344"/>
  <c r="V60"/>
  <c r="Q155"/>
  <c r="AF347"/>
  <c r="V445"/>
  <c r="Q80"/>
  <c r="AA80"/>
  <c r="V511"/>
  <c r="AF35"/>
  <c r="Q131"/>
  <c r="Q132"/>
  <c r="AA229"/>
  <c r="V323"/>
  <c r="V41"/>
  <c r="AF136"/>
  <c r="V519"/>
  <c r="V43"/>
  <c r="V141"/>
  <c r="AF236"/>
  <c r="V523"/>
  <c r="V143"/>
  <c r="V241"/>
  <c r="AF336"/>
  <c r="V51"/>
  <c r="V147"/>
  <c r="V243"/>
  <c r="V341"/>
  <c r="AF436"/>
  <c r="AF64"/>
  <c r="AF161"/>
  <c r="V351"/>
  <c r="AF448"/>
  <c r="AF545"/>
  <c r="V553"/>
  <c r="V176"/>
  <c r="R179"/>
  <c r="AF165"/>
  <c r="R260"/>
  <c r="AF262"/>
  <c r="AA356"/>
  <c r="V357"/>
  <c r="AA358"/>
  <c r="AF550"/>
  <c r="AA168"/>
  <c r="V169"/>
  <c r="V263"/>
  <c r="AF359"/>
  <c r="Q362"/>
  <c r="V362"/>
  <c r="AA455"/>
  <c r="V457"/>
  <c r="V173"/>
  <c r="AA267"/>
  <c r="Q459"/>
  <c r="AA271"/>
  <c r="AB369"/>
  <c r="AA371"/>
  <c r="V373"/>
  <c r="R468"/>
  <c r="AF469"/>
  <c r="AB470"/>
  <c r="V563"/>
  <c r="Q90"/>
  <c r="R90"/>
  <c r="Q282"/>
  <c r="AA377"/>
  <c r="R378"/>
  <c r="AB569"/>
  <c r="R569"/>
  <c r="V476"/>
  <c r="V70"/>
  <c r="V451"/>
  <c r="V549"/>
  <c r="R263"/>
  <c r="AF265"/>
  <c r="AF457"/>
  <c r="V78"/>
  <c r="AF270"/>
  <c r="R270"/>
  <c r="R462"/>
  <c r="AA556"/>
  <c r="V79"/>
  <c r="AB274"/>
  <c r="R367"/>
  <c r="AA560"/>
  <c r="AB563"/>
  <c r="AA564"/>
  <c r="AA280"/>
  <c r="AA281"/>
  <c r="V281"/>
  <c r="AF166"/>
  <c r="R261"/>
  <c r="Q356"/>
  <c r="AB357"/>
  <c r="Q358"/>
  <c r="AB451"/>
  <c r="R454"/>
  <c r="V71"/>
  <c r="AF170"/>
  <c r="AA359"/>
  <c r="V360"/>
  <c r="V456"/>
  <c r="V458"/>
  <c r="R554"/>
  <c r="AA174"/>
  <c r="Q267"/>
  <c r="V365"/>
  <c r="Q366"/>
  <c r="R366"/>
  <c r="V460"/>
  <c r="AB79"/>
  <c r="V80"/>
  <c r="Q81"/>
  <c r="Q368"/>
  <c r="AB370"/>
  <c r="R464"/>
  <c r="V464"/>
  <c r="AA561"/>
  <c r="Q83"/>
  <c r="V275"/>
  <c r="AA373"/>
  <c r="Q469"/>
  <c r="Q566"/>
  <c r="AF567"/>
  <c r="AF59"/>
  <c r="V61"/>
  <c r="V62"/>
  <c r="V156"/>
  <c r="R157"/>
  <c r="V251"/>
  <c r="R252"/>
  <c r="V349"/>
  <c r="AF443"/>
  <c r="Q540"/>
  <c r="AB541"/>
  <c r="Q542"/>
  <c r="R159"/>
  <c r="V255"/>
  <c r="AF449"/>
  <c r="R544"/>
  <c r="AF546"/>
  <c r="Q68"/>
  <c r="AB166"/>
  <c r="Q262"/>
  <c r="R356"/>
  <c r="R358"/>
  <c r="V452"/>
  <c r="V453"/>
  <c r="AA548"/>
  <c r="R71"/>
  <c r="AB72"/>
  <c r="AB74"/>
  <c r="AF167"/>
  <c r="AA169"/>
  <c r="AB264"/>
  <c r="AA362"/>
  <c r="AF458"/>
  <c r="AF76"/>
  <c r="R174"/>
  <c r="AB269"/>
  <c r="AB365"/>
  <c r="Q556"/>
  <c r="R178"/>
  <c r="AF368"/>
  <c r="AF463"/>
  <c r="R559"/>
  <c r="V181"/>
  <c r="AB275"/>
  <c r="AA277"/>
  <c r="Q277"/>
  <c r="AB373"/>
  <c r="AF88"/>
  <c r="R88"/>
  <c r="V88"/>
  <c r="AA89"/>
  <c r="R376"/>
  <c r="R567"/>
  <c r="AF351"/>
  <c r="V354"/>
  <c r="R449"/>
  <c r="Q545"/>
  <c r="V67"/>
  <c r="Q163"/>
  <c r="V165"/>
  <c r="Q259"/>
  <c r="AF260"/>
  <c r="R262"/>
  <c r="AA451"/>
  <c r="R453"/>
  <c r="AB454"/>
  <c r="V547"/>
  <c r="AF548"/>
  <c r="R73"/>
  <c r="R167"/>
  <c r="Q265"/>
  <c r="Q551"/>
  <c r="AF552"/>
  <c r="Q554"/>
  <c r="AA75"/>
  <c r="Q171"/>
  <c r="AF268"/>
  <c r="Q268"/>
  <c r="Q270"/>
  <c r="Q363"/>
  <c r="Q465"/>
  <c r="AB85"/>
  <c r="AB276"/>
  <c r="Q372"/>
  <c r="R87"/>
  <c r="V478"/>
  <c r="AF77"/>
  <c r="R86"/>
  <c r="AB86"/>
  <c r="Q180"/>
  <c r="AF468"/>
  <c r="V471"/>
  <c r="Q471"/>
  <c r="AA471"/>
  <c r="Q287"/>
  <c r="AF65"/>
  <c r="AF162"/>
  <c r="V352"/>
  <c r="AB450"/>
  <c r="V68"/>
  <c r="V69"/>
  <c r="AF164"/>
  <c r="AF261"/>
  <c r="Q357"/>
  <c r="AF451"/>
  <c r="V454"/>
  <c r="AF460"/>
  <c r="AF558"/>
  <c r="AF79"/>
  <c r="V560"/>
  <c r="AB190"/>
  <c r="AF549"/>
  <c r="V167"/>
  <c r="R168"/>
  <c r="R266"/>
  <c r="R362"/>
  <c r="AA456"/>
  <c r="Q553"/>
  <c r="V172"/>
  <c r="AB267"/>
  <c r="AB268"/>
  <c r="AB461"/>
  <c r="R556"/>
  <c r="V557"/>
  <c r="R81"/>
  <c r="R463"/>
  <c r="Q464"/>
  <c r="AB465"/>
  <c r="R562"/>
  <c r="R84"/>
  <c r="R372"/>
  <c r="R566"/>
  <c r="Q88"/>
  <c r="AF90"/>
  <c r="AA375"/>
  <c r="AA378"/>
  <c r="V378"/>
  <c r="V472"/>
  <c r="AA567"/>
  <c r="AA569"/>
  <c r="Q478"/>
  <c r="V574"/>
  <c r="Q95"/>
  <c r="AA576"/>
  <c r="V576"/>
  <c r="R577"/>
  <c r="V573"/>
  <c r="V285"/>
  <c r="V187"/>
  <c r="AB379"/>
  <c r="Q379"/>
  <c r="AA476"/>
  <c r="AB386"/>
  <c r="Q482"/>
  <c r="AA188"/>
  <c r="Q380"/>
  <c r="AA384"/>
  <c r="Q479"/>
  <c r="AB482"/>
  <c r="Q281"/>
  <c r="R375"/>
  <c r="AB187"/>
  <c r="AB188"/>
  <c r="AA189"/>
  <c r="AB97"/>
  <c r="AF192"/>
  <c r="Q192"/>
  <c r="AF287"/>
  <c r="V384"/>
  <c r="R183"/>
  <c r="AA185"/>
  <c r="AB570"/>
  <c r="R192"/>
  <c r="V385"/>
  <c r="V191"/>
  <c r="AF193"/>
  <c r="AB289"/>
  <c r="R469"/>
  <c r="AF470"/>
  <c r="Q87"/>
  <c r="R279"/>
  <c r="R282"/>
  <c r="AF471"/>
  <c r="AB91"/>
  <c r="Q94"/>
  <c r="Q285"/>
  <c r="R477"/>
  <c r="V572"/>
  <c r="AB96"/>
  <c r="AA288"/>
  <c r="Q480"/>
  <c r="Q576"/>
  <c r="AA578"/>
  <c r="AB473"/>
  <c r="AB568"/>
  <c r="Q190"/>
  <c r="R283"/>
  <c r="AF285"/>
  <c r="AB571"/>
  <c r="AF289"/>
  <c r="Q289"/>
  <c r="R481"/>
  <c r="V575"/>
  <c r="R576"/>
  <c r="AB14"/>
  <c r="V14"/>
  <c r="AF2"/>
  <c r="V2"/>
  <c r="Q5"/>
  <c r="V99"/>
  <c r="Q196"/>
  <c r="AF196"/>
  <c r="V197"/>
  <c r="AA483"/>
  <c r="Q199"/>
  <c r="AF199"/>
  <c r="R391"/>
  <c r="AB391"/>
  <c r="Q490"/>
  <c r="AF490"/>
  <c r="V3"/>
  <c r="AF4"/>
  <c r="R5"/>
  <c r="R99"/>
  <c r="AB99"/>
  <c r="Q99"/>
  <c r="AF102"/>
  <c r="V195"/>
  <c r="R196"/>
  <c r="Q292"/>
  <c r="AF292"/>
  <c r="Q389"/>
  <c r="AF389"/>
  <c r="V106"/>
  <c r="V489"/>
  <c r="AB12"/>
  <c r="V12"/>
  <c r="V107"/>
  <c r="Q198"/>
  <c r="AF198"/>
  <c r="V291"/>
  <c r="V388"/>
  <c r="Q104"/>
  <c r="AF104"/>
  <c r="AB297"/>
  <c r="V297"/>
  <c r="R107"/>
  <c r="AB107"/>
  <c r="AF3"/>
  <c r="R4"/>
  <c r="V5"/>
  <c r="AA99"/>
  <c r="V196"/>
  <c r="R198"/>
  <c r="R291"/>
  <c r="AB291"/>
  <c r="Q291"/>
  <c r="V292"/>
  <c r="Q390"/>
  <c r="AF390"/>
  <c r="AA199"/>
  <c r="V490"/>
  <c r="R14"/>
  <c r="AB296"/>
  <c r="V296"/>
  <c r="R195"/>
  <c r="AB195"/>
  <c r="AB2"/>
  <c r="Q3"/>
  <c r="AF101"/>
  <c r="V102"/>
  <c r="Q105"/>
  <c r="AF105"/>
  <c r="Q488"/>
  <c r="AF488"/>
  <c r="AB13"/>
  <c r="V13"/>
  <c r="Q388"/>
  <c r="AF388"/>
  <c r="R3"/>
  <c r="R101"/>
  <c r="Q197"/>
  <c r="AF197"/>
  <c r="V198"/>
  <c r="AA291"/>
  <c r="Q293"/>
  <c r="AF293"/>
  <c r="Q483"/>
  <c r="AF483"/>
  <c r="V7"/>
  <c r="V104"/>
  <c r="AB298"/>
  <c r="V298"/>
  <c r="R12"/>
  <c r="V4"/>
  <c r="AF195"/>
  <c r="AA196"/>
  <c r="R197"/>
  <c r="R7"/>
  <c r="AB7"/>
  <c r="Q106"/>
  <c r="AF106"/>
  <c r="R297"/>
  <c r="Q489"/>
  <c r="AF489"/>
  <c r="V11"/>
  <c r="AF107"/>
  <c r="R396"/>
  <c r="R397"/>
  <c r="R398"/>
  <c r="R112"/>
  <c r="R113"/>
  <c r="R114"/>
  <c r="R496"/>
  <c r="R497"/>
  <c r="R498"/>
  <c r="R212"/>
  <c r="R213"/>
  <c r="R214"/>
  <c r="R312"/>
  <c r="R313"/>
  <c r="R314"/>
  <c r="R28"/>
  <c r="R29"/>
  <c r="R30"/>
  <c r="R412"/>
  <c r="R413"/>
  <c r="R414"/>
  <c r="Q418"/>
  <c r="AF418"/>
  <c r="AA418"/>
  <c r="Q100"/>
  <c r="Q101"/>
  <c r="Q102"/>
  <c r="Q484"/>
  <c r="Q485"/>
  <c r="Q486"/>
  <c r="AB103"/>
  <c r="Q200"/>
  <c r="Q201"/>
  <c r="Q202"/>
  <c r="AB394"/>
  <c r="AB487"/>
  <c r="AB110"/>
  <c r="AB203"/>
  <c r="AF204"/>
  <c r="AF205"/>
  <c r="AF206"/>
  <c r="AB493"/>
  <c r="AB494"/>
  <c r="AB208"/>
  <c r="AB209"/>
  <c r="AB210"/>
  <c r="AB303"/>
  <c r="AF304"/>
  <c r="AF305"/>
  <c r="AF306"/>
  <c r="AB19"/>
  <c r="AF20"/>
  <c r="AF21"/>
  <c r="AF22"/>
  <c r="AB308"/>
  <c r="AB309"/>
  <c r="AB310"/>
  <c r="AB403"/>
  <c r="AF404"/>
  <c r="AF405"/>
  <c r="AF406"/>
  <c r="AB24"/>
  <c r="AB25"/>
  <c r="AB26"/>
  <c r="AB119"/>
  <c r="AF120"/>
  <c r="AF121"/>
  <c r="AF122"/>
  <c r="AB408"/>
  <c r="AB409"/>
  <c r="AB410"/>
  <c r="AB503"/>
  <c r="AF504"/>
  <c r="AF505"/>
  <c r="AF506"/>
  <c r="AB124"/>
  <c r="AB125"/>
  <c r="AB126"/>
  <c r="AB219"/>
  <c r="AF220"/>
  <c r="AF221"/>
  <c r="AF222"/>
  <c r="Q32"/>
  <c r="Q33"/>
  <c r="Q34"/>
  <c r="V127"/>
  <c r="AA128"/>
  <c r="V128"/>
  <c r="AA129"/>
  <c r="AB130"/>
  <c r="Q225"/>
  <c r="AF225"/>
  <c r="V226"/>
  <c r="R484"/>
  <c r="R485"/>
  <c r="R486"/>
  <c r="R200"/>
  <c r="R201"/>
  <c r="R202"/>
  <c r="AA296"/>
  <c r="AA297"/>
  <c r="AA298"/>
  <c r="AA12"/>
  <c r="AA13"/>
  <c r="AA14"/>
  <c r="R300"/>
  <c r="R301"/>
  <c r="R302"/>
  <c r="AA396"/>
  <c r="V396"/>
  <c r="AA397"/>
  <c r="V397"/>
  <c r="V398"/>
  <c r="R16"/>
  <c r="R17"/>
  <c r="R18"/>
  <c r="AA112"/>
  <c r="V112"/>
  <c r="AA113"/>
  <c r="V113"/>
  <c r="V114"/>
  <c r="R400"/>
  <c r="R401"/>
  <c r="R402"/>
  <c r="AA496"/>
  <c r="V496"/>
  <c r="AA497"/>
  <c r="V497"/>
  <c r="V498"/>
  <c r="R116"/>
  <c r="R117"/>
  <c r="R118"/>
  <c r="AA212"/>
  <c r="V212"/>
  <c r="AA213"/>
  <c r="V213"/>
  <c r="AA214"/>
  <c r="V214"/>
  <c r="R500"/>
  <c r="R501"/>
  <c r="R502"/>
  <c r="R216"/>
  <c r="R217"/>
  <c r="R218"/>
  <c r="AA312"/>
  <c r="V312"/>
  <c r="AA313"/>
  <c r="V313"/>
  <c r="AA314"/>
  <c r="V314"/>
  <c r="AA28"/>
  <c r="V28"/>
  <c r="AA29"/>
  <c r="V29"/>
  <c r="AA30"/>
  <c r="V30"/>
  <c r="R316"/>
  <c r="R317"/>
  <c r="R318"/>
  <c r="AA412"/>
  <c r="V412"/>
  <c r="AA413"/>
  <c r="V413"/>
  <c r="AA414"/>
  <c r="V414"/>
  <c r="R32"/>
  <c r="R33"/>
  <c r="R34"/>
  <c r="AB128"/>
  <c r="AB129"/>
  <c r="Q130"/>
  <c r="AF130"/>
  <c r="R225"/>
  <c r="AF321"/>
  <c r="Q321"/>
  <c r="AF294"/>
  <c r="V483"/>
  <c r="AF8"/>
  <c r="AF9"/>
  <c r="AF10"/>
  <c r="V199"/>
  <c r="AF392"/>
  <c r="AF393"/>
  <c r="AF394"/>
  <c r="AF108"/>
  <c r="AF109"/>
  <c r="AF110"/>
  <c r="AF299"/>
  <c r="V299"/>
  <c r="AB491"/>
  <c r="AF492"/>
  <c r="AF493"/>
  <c r="AF494"/>
  <c r="AF15"/>
  <c r="V15"/>
  <c r="AB207"/>
  <c r="AF208"/>
  <c r="AF209"/>
  <c r="AF210"/>
  <c r="AF399"/>
  <c r="V399"/>
  <c r="AF115"/>
  <c r="V115"/>
  <c r="AB307"/>
  <c r="AF308"/>
  <c r="AF309"/>
  <c r="AF310"/>
  <c r="AF499"/>
  <c r="V499"/>
  <c r="AB23"/>
  <c r="AF24"/>
  <c r="AF25"/>
  <c r="AF26"/>
  <c r="AF215"/>
  <c r="V215"/>
  <c r="AB407"/>
  <c r="AF408"/>
  <c r="AF409"/>
  <c r="AF410"/>
  <c r="AB123"/>
  <c r="AF124"/>
  <c r="AF125"/>
  <c r="AF126"/>
  <c r="AF315"/>
  <c r="V315"/>
  <c r="AB507"/>
  <c r="AF508"/>
  <c r="AF509"/>
  <c r="AF510"/>
  <c r="AF31"/>
  <c r="V31"/>
  <c r="V223"/>
  <c r="AF319"/>
  <c r="R388"/>
  <c r="R389"/>
  <c r="R390"/>
  <c r="V484"/>
  <c r="V485"/>
  <c r="R104"/>
  <c r="R105"/>
  <c r="R106"/>
  <c r="V200"/>
  <c r="V201"/>
  <c r="R488"/>
  <c r="R489"/>
  <c r="R490"/>
  <c r="R204"/>
  <c r="R205"/>
  <c r="R206"/>
  <c r="V300"/>
  <c r="V301"/>
  <c r="V16"/>
  <c r="V17"/>
  <c r="R304"/>
  <c r="R305"/>
  <c r="R306"/>
  <c r="V400"/>
  <c r="V401"/>
  <c r="R20"/>
  <c r="R21"/>
  <c r="R22"/>
  <c r="V116"/>
  <c r="V117"/>
  <c r="R404"/>
  <c r="R405"/>
  <c r="R406"/>
  <c r="V500"/>
  <c r="V501"/>
  <c r="R120"/>
  <c r="R121"/>
  <c r="R122"/>
  <c r="V216"/>
  <c r="V217"/>
  <c r="R504"/>
  <c r="R505"/>
  <c r="R506"/>
  <c r="R220"/>
  <c r="R221"/>
  <c r="R222"/>
  <c r="V316"/>
  <c r="V317"/>
  <c r="AA32"/>
  <c r="V32"/>
  <c r="AA33"/>
  <c r="V33"/>
  <c r="AF128"/>
  <c r="AF129"/>
  <c r="R130"/>
  <c r="Q224"/>
  <c r="AF224"/>
  <c r="V225"/>
  <c r="V321"/>
  <c r="Q416"/>
  <c r="AF416"/>
  <c r="AA416"/>
  <c r="AB295"/>
  <c r="AF296"/>
  <c r="AF297"/>
  <c r="AF298"/>
  <c r="AB11"/>
  <c r="AF12"/>
  <c r="AF13"/>
  <c r="AF14"/>
  <c r="AB395"/>
  <c r="AF396"/>
  <c r="AF397"/>
  <c r="AF398"/>
  <c r="AB111"/>
  <c r="AF112"/>
  <c r="AF113"/>
  <c r="AF114"/>
  <c r="AB495"/>
  <c r="AF496"/>
  <c r="AF497"/>
  <c r="AF498"/>
  <c r="AB211"/>
  <c r="AF212"/>
  <c r="AF213"/>
  <c r="AF214"/>
  <c r="AB311"/>
  <c r="AF312"/>
  <c r="AF313"/>
  <c r="AF314"/>
  <c r="AB27"/>
  <c r="AF28"/>
  <c r="AF29"/>
  <c r="AF30"/>
  <c r="AB411"/>
  <c r="AF412"/>
  <c r="AF413"/>
  <c r="AF414"/>
  <c r="AB127"/>
  <c r="Q223"/>
  <c r="R224"/>
  <c r="AF320"/>
  <c r="Q320"/>
  <c r="V415"/>
  <c r="AA388"/>
  <c r="AA389"/>
  <c r="AA390"/>
  <c r="AA104"/>
  <c r="AA105"/>
  <c r="AA106"/>
  <c r="AA488"/>
  <c r="AA489"/>
  <c r="AA490"/>
  <c r="AA204"/>
  <c r="AA205"/>
  <c r="AA206"/>
  <c r="AA304"/>
  <c r="AA305"/>
  <c r="AA306"/>
  <c r="AA20"/>
  <c r="AA21"/>
  <c r="AA22"/>
  <c r="AA404"/>
  <c r="AA405"/>
  <c r="AA406"/>
  <c r="AA120"/>
  <c r="AA121"/>
  <c r="AA122"/>
  <c r="AA504"/>
  <c r="AA505"/>
  <c r="AA506"/>
  <c r="AA220"/>
  <c r="AA221"/>
  <c r="AA222"/>
  <c r="AA223"/>
  <c r="R223"/>
  <c r="Q226"/>
  <c r="AF226"/>
  <c r="AF322"/>
  <c r="Q322"/>
  <c r="Q417"/>
  <c r="AF417"/>
  <c r="AA417"/>
  <c r="AB483"/>
  <c r="AB199"/>
  <c r="AB299"/>
  <c r="AB15"/>
  <c r="AB399"/>
  <c r="AB115"/>
  <c r="AB499"/>
  <c r="AB215"/>
  <c r="AB315"/>
  <c r="AB31"/>
  <c r="V224"/>
  <c r="R226"/>
  <c r="AB512"/>
  <c r="AB513"/>
  <c r="AB514"/>
  <c r="Q36"/>
  <c r="Q37"/>
  <c r="Q38"/>
  <c r="AF131"/>
  <c r="AB228"/>
  <c r="AB229"/>
  <c r="AB230"/>
  <c r="AB323"/>
  <c r="AF324"/>
  <c r="AF325"/>
  <c r="AF326"/>
  <c r="Q420"/>
  <c r="Q421"/>
  <c r="Q422"/>
  <c r="AF515"/>
  <c r="AB39"/>
  <c r="AF40"/>
  <c r="AF41"/>
  <c r="AF42"/>
  <c r="Q136"/>
  <c r="Q137"/>
  <c r="Q138"/>
  <c r="AF231"/>
  <c r="AB328"/>
  <c r="AB329"/>
  <c r="AB330"/>
  <c r="AB423"/>
  <c r="AF424"/>
  <c r="AF425"/>
  <c r="AF426"/>
  <c r="Q520"/>
  <c r="Q521"/>
  <c r="Q522"/>
  <c r="AB44"/>
  <c r="AB45"/>
  <c r="AB46"/>
  <c r="AB139"/>
  <c r="AF140"/>
  <c r="AF141"/>
  <c r="AF142"/>
  <c r="Q236"/>
  <c r="Q237"/>
  <c r="Q238"/>
  <c r="AB428"/>
  <c r="AB429"/>
  <c r="AB430"/>
  <c r="AB523"/>
  <c r="AF524"/>
  <c r="AF525"/>
  <c r="AF526"/>
  <c r="AF47"/>
  <c r="AB144"/>
  <c r="AB145"/>
  <c r="AB146"/>
  <c r="AB239"/>
  <c r="AF240"/>
  <c r="AF241"/>
  <c r="AF242"/>
  <c r="Q336"/>
  <c r="Q337"/>
  <c r="Q338"/>
  <c r="AF431"/>
  <c r="AB528"/>
  <c r="AB529"/>
  <c r="AB530"/>
  <c r="Q52"/>
  <c r="Q53"/>
  <c r="Q54"/>
  <c r="AB244"/>
  <c r="AB245"/>
  <c r="AB246"/>
  <c r="AB339"/>
  <c r="AF340"/>
  <c r="AF341"/>
  <c r="AF342"/>
  <c r="Q436"/>
  <c r="Q437"/>
  <c r="Q438"/>
  <c r="AF531"/>
  <c r="AB55"/>
  <c r="AF56"/>
  <c r="AF57"/>
  <c r="AF58"/>
  <c r="Q152"/>
  <c r="Q153"/>
  <c r="Q154"/>
  <c r="AF247"/>
  <c r="AB344"/>
  <c r="AB345"/>
  <c r="AF440"/>
  <c r="AF441"/>
  <c r="AF442"/>
  <c r="Q536"/>
  <c r="Q537"/>
  <c r="Q538"/>
  <c r="AB61"/>
  <c r="AF156"/>
  <c r="AF157"/>
  <c r="AF158"/>
  <c r="Q252"/>
  <c r="Q253"/>
  <c r="Q254"/>
  <c r="V348"/>
  <c r="AA349"/>
  <c r="AB350"/>
  <c r="AB444"/>
  <c r="R321"/>
  <c r="R322"/>
  <c r="V416"/>
  <c r="V417"/>
  <c r="V418"/>
  <c r="AA511"/>
  <c r="Q511"/>
  <c r="R36"/>
  <c r="R37"/>
  <c r="R38"/>
  <c r="AA132"/>
  <c r="V132"/>
  <c r="AA133"/>
  <c r="V133"/>
  <c r="AA134"/>
  <c r="V134"/>
  <c r="AA227"/>
  <c r="Q227"/>
  <c r="R420"/>
  <c r="R421"/>
  <c r="R422"/>
  <c r="AA516"/>
  <c r="V516"/>
  <c r="AA517"/>
  <c r="V517"/>
  <c r="AA518"/>
  <c r="V518"/>
  <c r="R136"/>
  <c r="R137"/>
  <c r="R138"/>
  <c r="AA232"/>
  <c r="V232"/>
  <c r="AA233"/>
  <c r="V233"/>
  <c r="AA234"/>
  <c r="V234"/>
  <c r="AA327"/>
  <c r="Q327"/>
  <c r="R520"/>
  <c r="R521"/>
  <c r="R522"/>
  <c r="AA43"/>
  <c r="Q43"/>
  <c r="R236"/>
  <c r="R237"/>
  <c r="R238"/>
  <c r="AA332"/>
  <c r="V332"/>
  <c r="AA333"/>
  <c r="V333"/>
  <c r="AA334"/>
  <c r="V334"/>
  <c r="AA427"/>
  <c r="Q427"/>
  <c r="AA48"/>
  <c r="V48"/>
  <c r="AA49"/>
  <c r="V49"/>
  <c r="AA50"/>
  <c r="V50"/>
  <c r="AA143"/>
  <c r="Q143"/>
  <c r="R336"/>
  <c r="R337"/>
  <c r="R338"/>
  <c r="AA432"/>
  <c r="V432"/>
  <c r="AA433"/>
  <c r="V433"/>
  <c r="AA434"/>
  <c r="V434"/>
  <c r="AA527"/>
  <c r="Q527"/>
  <c r="R54"/>
  <c r="AA148"/>
  <c r="V148"/>
  <c r="AA149"/>
  <c r="V149"/>
  <c r="AA150"/>
  <c r="V150"/>
  <c r="AA243"/>
  <c r="Q243"/>
  <c r="AA532"/>
  <c r="V532"/>
  <c r="AA533"/>
  <c r="V533"/>
  <c r="AA534"/>
  <c r="V534"/>
  <c r="AA248"/>
  <c r="V248"/>
  <c r="AA249"/>
  <c r="V249"/>
  <c r="AA250"/>
  <c r="V250"/>
  <c r="AA343"/>
  <c r="Q343"/>
  <c r="AA59"/>
  <c r="Q59"/>
  <c r="R253"/>
  <c r="AA348"/>
  <c r="AB349"/>
  <c r="V444"/>
  <c r="AA445"/>
  <c r="AF446"/>
  <c r="AB416"/>
  <c r="AB417"/>
  <c r="AB418"/>
  <c r="AB511"/>
  <c r="AF512"/>
  <c r="AF513"/>
  <c r="AF514"/>
  <c r="AB132"/>
  <c r="AB133"/>
  <c r="AB134"/>
  <c r="AB227"/>
  <c r="AF228"/>
  <c r="AF229"/>
  <c r="AF230"/>
  <c r="Q324"/>
  <c r="Q325"/>
  <c r="AB516"/>
  <c r="AB517"/>
  <c r="AB518"/>
  <c r="Q40"/>
  <c r="Q41"/>
  <c r="AB232"/>
  <c r="AB233"/>
  <c r="AB234"/>
  <c r="AB327"/>
  <c r="AF328"/>
  <c r="AF329"/>
  <c r="AF330"/>
  <c r="Q424"/>
  <c r="Q425"/>
  <c r="AB43"/>
  <c r="AF44"/>
  <c r="AF45"/>
  <c r="AF46"/>
  <c r="Q140"/>
  <c r="Q141"/>
  <c r="AB332"/>
  <c r="AB333"/>
  <c r="AB334"/>
  <c r="AB427"/>
  <c r="AF428"/>
  <c r="AF429"/>
  <c r="AF430"/>
  <c r="Q524"/>
  <c r="Q525"/>
  <c r="AB48"/>
  <c r="AB49"/>
  <c r="AB50"/>
  <c r="AB143"/>
  <c r="AF144"/>
  <c r="AF145"/>
  <c r="AF146"/>
  <c r="Q240"/>
  <c r="Q241"/>
  <c r="AB432"/>
  <c r="AB433"/>
  <c r="AB434"/>
  <c r="AB527"/>
  <c r="AF528"/>
  <c r="AF529"/>
  <c r="AF530"/>
  <c r="AB148"/>
  <c r="AB149"/>
  <c r="AB150"/>
  <c r="AB243"/>
  <c r="AF244"/>
  <c r="AF245"/>
  <c r="AF246"/>
  <c r="Q340"/>
  <c r="Q341"/>
  <c r="Q56"/>
  <c r="Q57"/>
  <c r="AF344"/>
  <c r="AF345"/>
  <c r="AF346"/>
  <c r="Q440"/>
  <c r="Q441"/>
  <c r="AF60"/>
  <c r="AF61"/>
  <c r="AF62"/>
  <c r="Q157"/>
  <c r="AF350"/>
  <c r="Q446"/>
  <c r="V539"/>
  <c r="AA36"/>
  <c r="V36"/>
  <c r="AA37"/>
  <c r="V37"/>
  <c r="AA38"/>
  <c r="V38"/>
  <c r="AA131"/>
  <c r="R324"/>
  <c r="R325"/>
  <c r="R326"/>
  <c r="AA420"/>
  <c r="V420"/>
  <c r="AA421"/>
  <c r="V421"/>
  <c r="AA422"/>
  <c r="V422"/>
  <c r="AA515"/>
  <c r="R40"/>
  <c r="R41"/>
  <c r="R42"/>
  <c r="AA136"/>
  <c r="V136"/>
  <c r="AA137"/>
  <c r="V137"/>
  <c r="AA138"/>
  <c r="V138"/>
  <c r="AA231"/>
  <c r="R424"/>
  <c r="R425"/>
  <c r="R426"/>
  <c r="AA520"/>
  <c r="V520"/>
  <c r="AA521"/>
  <c r="V521"/>
  <c r="AA522"/>
  <c r="V522"/>
  <c r="R140"/>
  <c r="R141"/>
  <c r="R142"/>
  <c r="AA236"/>
  <c r="V236"/>
  <c r="AA237"/>
  <c r="V237"/>
  <c r="AA238"/>
  <c r="V238"/>
  <c r="R524"/>
  <c r="R525"/>
  <c r="R526"/>
  <c r="AA47"/>
  <c r="R240"/>
  <c r="R241"/>
  <c r="R242"/>
  <c r="AA336"/>
  <c r="V336"/>
  <c r="AA337"/>
  <c r="V337"/>
  <c r="AA338"/>
  <c r="V338"/>
  <c r="AA431"/>
  <c r="AA52"/>
  <c r="V52"/>
  <c r="AA53"/>
  <c r="V53"/>
  <c r="AA54"/>
  <c r="V54"/>
  <c r="AA436"/>
  <c r="V436"/>
  <c r="AA437"/>
  <c r="V437"/>
  <c r="AA438"/>
  <c r="V438"/>
  <c r="AA531"/>
  <c r="AA152"/>
  <c r="V152"/>
  <c r="AA153"/>
  <c r="V153"/>
  <c r="AA154"/>
  <c r="V154"/>
  <c r="AA247"/>
  <c r="AA536"/>
  <c r="AA537"/>
  <c r="V537"/>
  <c r="AA538"/>
  <c r="V538"/>
  <c r="AA252"/>
  <c r="AA253"/>
  <c r="V253"/>
  <c r="AA254"/>
  <c r="V254"/>
  <c r="AF349"/>
  <c r="R446"/>
  <c r="R539"/>
  <c r="AB539"/>
  <c r="AB415"/>
  <c r="Q512"/>
  <c r="Q513"/>
  <c r="AB131"/>
  <c r="AF132"/>
  <c r="AF133"/>
  <c r="AF134"/>
  <c r="Q228"/>
  <c r="Q229"/>
  <c r="AB515"/>
  <c r="AF516"/>
  <c r="AF517"/>
  <c r="AF518"/>
  <c r="AB231"/>
  <c r="AF232"/>
  <c r="AF233"/>
  <c r="AF234"/>
  <c r="Q328"/>
  <c r="Q329"/>
  <c r="Q44"/>
  <c r="Q45"/>
  <c r="AB331"/>
  <c r="AF332"/>
  <c r="AF333"/>
  <c r="AF334"/>
  <c r="Q428"/>
  <c r="Q429"/>
  <c r="AB47"/>
  <c r="AF48"/>
  <c r="AF49"/>
  <c r="AF50"/>
  <c r="Q144"/>
  <c r="Q145"/>
  <c r="AB431"/>
  <c r="AF432"/>
  <c r="AF433"/>
  <c r="AF434"/>
  <c r="Q528"/>
  <c r="Q529"/>
  <c r="AB147"/>
  <c r="AF148"/>
  <c r="AF149"/>
  <c r="AF150"/>
  <c r="Q244"/>
  <c r="Q245"/>
  <c r="AF532"/>
  <c r="AF533"/>
  <c r="AF534"/>
  <c r="AF248"/>
  <c r="AF249"/>
  <c r="AF250"/>
  <c r="Q344"/>
  <c r="Q345"/>
  <c r="Q61"/>
  <c r="AF348"/>
  <c r="R350"/>
  <c r="AF444"/>
  <c r="Q445"/>
  <c r="R512"/>
  <c r="R513"/>
  <c r="R514"/>
  <c r="R228"/>
  <c r="R229"/>
  <c r="R230"/>
  <c r="V324"/>
  <c r="AA325"/>
  <c r="V40"/>
  <c r="AA41"/>
  <c r="R328"/>
  <c r="R329"/>
  <c r="R330"/>
  <c r="V424"/>
  <c r="AA425"/>
  <c r="R44"/>
  <c r="R45"/>
  <c r="R46"/>
  <c r="V140"/>
  <c r="AA141"/>
  <c r="R428"/>
  <c r="R429"/>
  <c r="R430"/>
  <c r="V524"/>
  <c r="AA525"/>
  <c r="R144"/>
  <c r="R145"/>
  <c r="R146"/>
  <c r="V240"/>
  <c r="AA241"/>
  <c r="R528"/>
  <c r="R529"/>
  <c r="R530"/>
  <c r="R244"/>
  <c r="R245"/>
  <c r="R246"/>
  <c r="V340"/>
  <c r="AA341"/>
  <c r="V56"/>
  <c r="AA57"/>
  <c r="V440"/>
  <c r="AA441"/>
  <c r="AA156"/>
  <c r="AA157"/>
  <c r="V446"/>
  <c r="AA443"/>
  <c r="R443"/>
  <c r="AA60"/>
  <c r="AA350"/>
  <c r="Q64"/>
  <c r="Q65"/>
  <c r="Q66"/>
  <c r="AF159"/>
  <c r="AF352"/>
  <c r="AF353"/>
  <c r="AF354"/>
  <c r="Q448"/>
  <c r="Q449"/>
  <c r="Q450"/>
  <c r="AF543"/>
  <c r="AF68"/>
  <c r="AF69"/>
  <c r="AF70"/>
  <c r="Q164"/>
  <c r="Q165"/>
  <c r="Q166"/>
  <c r="AF259"/>
  <c r="AF452"/>
  <c r="AF453"/>
  <c r="AF454"/>
  <c r="Q548"/>
  <c r="Q549"/>
  <c r="Q550"/>
  <c r="AF168"/>
  <c r="Q170"/>
  <c r="Q266"/>
  <c r="Q76"/>
  <c r="Q77"/>
  <c r="Q78"/>
  <c r="AF171"/>
  <c r="V171"/>
  <c r="V174"/>
  <c r="V364"/>
  <c r="AA365"/>
  <c r="AB459"/>
  <c r="AB462"/>
  <c r="V555"/>
  <c r="R558"/>
  <c r="AB82"/>
  <c r="V82"/>
  <c r="AF177"/>
  <c r="AA177"/>
  <c r="AA178"/>
  <c r="V178"/>
  <c r="V370"/>
  <c r="AA370"/>
  <c r="AF562"/>
  <c r="Q562"/>
  <c r="V179"/>
  <c r="R180"/>
  <c r="AA565"/>
  <c r="Q565"/>
  <c r="AA376"/>
  <c r="V376"/>
  <c r="Q376"/>
  <c r="AA539"/>
  <c r="Q539"/>
  <c r="R66"/>
  <c r="AA160"/>
  <c r="V160"/>
  <c r="AA161"/>
  <c r="V161"/>
  <c r="AA162"/>
  <c r="V162"/>
  <c r="AA255"/>
  <c r="Q255"/>
  <c r="R450"/>
  <c r="AA544"/>
  <c r="V544"/>
  <c r="AA545"/>
  <c r="V545"/>
  <c r="AA546"/>
  <c r="V546"/>
  <c r="R165"/>
  <c r="R166"/>
  <c r="AA260"/>
  <c r="V260"/>
  <c r="AA261"/>
  <c r="V261"/>
  <c r="AA262"/>
  <c r="V262"/>
  <c r="AA355"/>
  <c r="Q355"/>
  <c r="R548"/>
  <c r="R549"/>
  <c r="R550"/>
  <c r="AA71"/>
  <c r="Q71"/>
  <c r="Q169"/>
  <c r="V266"/>
  <c r="AA266"/>
  <c r="R359"/>
  <c r="AF360"/>
  <c r="AF361"/>
  <c r="AF362"/>
  <c r="Q456"/>
  <c r="Q457"/>
  <c r="Q458"/>
  <c r="AF551"/>
  <c r="V552"/>
  <c r="AB554"/>
  <c r="Q75"/>
  <c r="R76"/>
  <c r="R77"/>
  <c r="R78"/>
  <c r="AA172"/>
  <c r="AA173"/>
  <c r="V268"/>
  <c r="AA268"/>
  <c r="R268"/>
  <c r="AF555"/>
  <c r="Q557"/>
  <c r="AF557"/>
  <c r="Q177"/>
  <c r="Q274"/>
  <c r="AF274"/>
  <c r="V559"/>
  <c r="V182"/>
  <c r="V371"/>
  <c r="AF280"/>
  <c r="AF540"/>
  <c r="AF541"/>
  <c r="AF542"/>
  <c r="AF63"/>
  <c r="AB160"/>
  <c r="AB161"/>
  <c r="AB162"/>
  <c r="AB255"/>
  <c r="AF256"/>
  <c r="AF257"/>
  <c r="AF258"/>
  <c r="Q352"/>
  <c r="Q353"/>
  <c r="Q354"/>
  <c r="AF447"/>
  <c r="AB544"/>
  <c r="AB545"/>
  <c r="AB546"/>
  <c r="Q69"/>
  <c r="Q70"/>
  <c r="AF163"/>
  <c r="AB260"/>
  <c r="AB261"/>
  <c r="AB262"/>
  <c r="AB355"/>
  <c r="AF356"/>
  <c r="AF357"/>
  <c r="AF358"/>
  <c r="Q453"/>
  <c r="Q454"/>
  <c r="AF547"/>
  <c r="AB71"/>
  <c r="AF72"/>
  <c r="AF73"/>
  <c r="AF74"/>
  <c r="V170"/>
  <c r="AA263"/>
  <c r="AF264"/>
  <c r="AB359"/>
  <c r="R456"/>
  <c r="R457"/>
  <c r="R458"/>
  <c r="AA552"/>
  <c r="AB553"/>
  <c r="V75"/>
  <c r="AB172"/>
  <c r="AB173"/>
  <c r="AB174"/>
  <c r="AF267"/>
  <c r="AF363"/>
  <c r="AF365"/>
  <c r="AA366"/>
  <c r="V366"/>
  <c r="AA460"/>
  <c r="AA555"/>
  <c r="V558"/>
  <c r="V368"/>
  <c r="AA368"/>
  <c r="AF466"/>
  <c r="V86"/>
  <c r="AA86"/>
  <c r="Q86"/>
  <c r="AF86"/>
  <c r="AF181"/>
  <c r="AB182"/>
  <c r="R182"/>
  <c r="AF275"/>
  <c r="R371"/>
  <c r="AB371"/>
  <c r="AA64"/>
  <c r="V64"/>
  <c r="AA65"/>
  <c r="V65"/>
  <c r="AA66"/>
  <c r="V66"/>
  <c r="AA159"/>
  <c r="AA448"/>
  <c r="V448"/>
  <c r="AA449"/>
  <c r="V449"/>
  <c r="AA450"/>
  <c r="V450"/>
  <c r="AA543"/>
  <c r="AA164"/>
  <c r="V164"/>
  <c r="AA165"/>
  <c r="AA166"/>
  <c r="V166"/>
  <c r="AA259"/>
  <c r="V548"/>
  <c r="AA550"/>
  <c r="V265"/>
  <c r="AA265"/>
  <c r="Q360"/>
  <c r="Q361"/>
  <c r="AF455"/>
  <c r="AB552"/>
  <c r="AF554"/>
  <c r="AF75"/>
  <c r="AA76"/>
  <c r="AA77"/>
  <c r="AA78"/>
  <c r="AA171"/>
  <c r="AF174"/>
  <c r="AA363"/>
  <c r="Q365"/>
  <c r="AB460"/>
  <c r="R460"/>
  <c r="AF82"/>
  <c r="V175"/>
  <c r="AA175"/>
  <c r="Q175"/>
  <c r="V177"/>
  <c r="AB367"/>
  <c r="AF369"/>
  <c r="Q463"/>
  <c r="AA463"/>
  <c r="V466"/>
  <c r="R466"/>
  <c r="AB560"/>
  <c r="R560"/>
  <c r="AB180"/>
  <c r="V180"/>
  <c r="AB277"/>
  <c r="V277"/>
  <c r="R277"/>
  <c r="V374"/>
  <c r="AB467"/>
  <c r="R467"/>
  <c r="V565"/>
  <c r="AB159"/>
  <c r="AB543"/>
  <c r="AB259"/>
  <c r="AB549"/>
  <c r="AB550"/>
  <c r="V168"/>
  <c r="AB170"/>
  <c r="Q359"/>
  <c r="AA457"/>
  <c r="AA458"/>
  <c r="AA551"/>
  <c r="AF553"/>
  <c r="AB76"/>
  <c r="AB77"/>
  <c r="AF172"/>
  <c r="AF173"/>
  <c r="AF269"/>
  <c r="AF364"/>
  <c r="AF459"/>
  <c r="V459"/>
  <c r="V462"/>
  <c r="AF556"/>
  <c r="AB558"/>
  <c r="AF80"/>
  <c r="AA81"/>
  <c r="V81"/>
  <c r="AA465"/>
  <c r="V84"/>
  <c r="AA84"/>
  <c r="Q84"/>
  <c r="AF84"/>
  <c r="V279"/>
  <c r="V280"/>
  <c r="V377"/>
  <c r="Q472"/>
  <c r="AF472"/>
  <c r="AA472"/>
  <c r="AA63"/>
  <c r="AA352"/>
  <c r="AA353"/>
  <c r="AA354"/>
  <c r="AA447"/>
  <c r="AA68"/>
  <c r="AA69"/>
  <c r="AA70"/>
  <c r="AA163"/>
  <c r="AA452"/>
  <c r="AA453"/>
  <c r="AA454"/>
  <c r="AA547"/>
  <c r="AB169"/>
  <c r="V264"/>
  <c r="AA264"/>
  <c r="V359"/>
  <c r="AB456"/>
  <c r="AB457"/>
  <c r="AB458"/>
  <c r="AB551"/>
  <c r="V270"/>
  <c r="AA270"/>
  <c r="R271"/>
  <c r="AB271"/>
  <c r="AB272"/>
  <c r="V272"/>
  <c r="R272"/>
  <c r="V369"/>
  <c r="AA369"/>
  <c r="Q370"/>
  <c r="Q179"/>
  <c r="AA179"/>
  <c r="AF179"/>
  <c r="AA181"/>
  <c r="Q181"/>
  <c r="AA278"/>
  <c r="V278"/>
  <c r="Q278"/>
  <c r="AB89"/>
  <c r="V89"/>
  <c r="R89"/>
  <c r="AB280"/>
  <c r="R280"/>
  <c r="AB377"/>
  <c r="R377"/>
  <c r="AF539"/>
  <c r="AF255"/>
  <c r="AF355"/>
  <c r="AF71"/>
  <c r="AA360"/>
  <c r="AA361"/>
  <c r="AF366"/>
  <c r="Q79"/>
  <c r="AF370"/>
  <c r="AF465"/>
  <c r="AA559"/>
  <c r="Q559"/>
  <c r="AA562"/>
  <c r="R83"/>
  <c r="AF182"/>
  <c r="AA276"/>
  <c r="V276"/>
  <c r="AF169"/>
  <c r="AF263"/>
  <c r="V269"/>
  <c r="AA269"/>
  <c r="Q460"/>
  <c r="V85"/>
  <c r="AA85"/>
  <c r="Q85"/>
  <c r="AF85"/>
  <c r="Q374"/>
  <c r="AA374"/>
  <c r="AF374"/>
  <c r="AF565"/>
  <c r="AF81"/>
  <c r="AF175"/>
  <c r="AF178"/>
  <c r="V274"/>
  <c r="V465"/>
  <c r="V562"/>
  <c r="V83"/>
  <c r="AF276"/>
  <c r="AF371"/>
  <c r="V372"/>
  <c r="AF467"/>
  <c r="AF566"/>
  <c r="Q183"/>
  <c r="AF184"/>
  <c r="AF185"/>
  <c r="AF186"/>
  <c r="AB281"/>
  <c r="V282"/>
  <c r="AB472"/>
  <c r="Q567"/>
  <c r="V91"/>
  <c r="V286"/>
  <c r="AB286"/>
  <c r="Q475"/>
  <c r="AA475"/>
  <c r="V194"/>
  <c r="V383"/>
  <c r="AA577"/>
  <c r="Q577"/>
  <c r="V474"/>
  <c r="Q570"/>
  <c r="AF570"/>
  <c r="AB92"/>
  <c r="V92"/>
  <c r="V381"/>
  <c r="AA381"/>
  <c r="AA571"/>
  <c r="Q571"/>
  <c r="AF571"/>
  <c r="V96"/>
  <c r="AA96"/>
  <c r="Q96"/>
  <c r="AF96"/>
  <c r="AB194"/>
  <c r="R194"/>
  <c r="R383"/>
  <c r="AB383"/>
  <c r="AB364"/>
  <c r="AB175"/>
  <c r="AF176"/>
  <c r="Q178"/>
  <c r="AF271"/>
  <c r="V271"/>
  <c r="AA273"/>
  <c r="AF367"/>
  <c r="R368"/>
  <c r="R369"/>
  <c r="R370"/>
  <c r="AB562"/>
  <c r="AB181"/>
  <c r="AA275"/>
  <c r="Q276"/>
  <c r="AA468"/>
  <c r="V468"/>
  <c r="AA469"/>
  <c r="V469"/>
  <c r="AA470"/>
  <c r="V470"/>
  <c r="AA563"/>
  <c r="AF564"/>
  <c r="AA90"/>
  <c r="Q184"/>
  <c r="Q185"/>
  <c r="Q186"/>
  <c r="AF279"/>
  <c r="AB471"/>
  <c r="V568"/>
  <c r="V192"/>
  <c r="AB479"/>
  <c r="R479"/>
  <c r="AF373"/>
  <c r="V467"/>
  <c r="AF87"/>
  <c r="V87"/>
  <c r="R184"/>
  <c r="R185"/>
  <c r="R186"/>
  <c r="AF282"/>
  <c r="V375"/>
  <c r="V473"/>
  <c r="V570"/>
  <c r="Q283"/>
  <c r="AA283"/>
  <c r="AF283"/>
  <c r="AB380"/>
  <c r="R380"/>
  <c r="AF382"/>
  <c r="V97"/>
  <c r="AA97"/>
  <c r="Q97"/>
  <c r="AF97"/>
  <c r="V577"/>
  <c r="AF578"/>
  <c r="AB81"/>
  <c r="AF464"/>
  <c r="AF561"/>
  <c r="AF372"/>
  <c r="R374"/>
  <c r="R565"/>
  <c r="AB566"/>
  <c r="AF281"/>
  <c r="AF375"/>
  <c r="AF378"/>
  <c r="AB474"/>
  <c r="Q569"/>
  <c r="AF569"/>
  <c r="AB93"/>
  <c r="V93"/>
  <c r="AF189"/>
  <c r="Q189"/>
  <c r="V475"/>
  <c r="AB95"/>
  <c r="R95"/>
  <c r="Q290"/>
  <c r="AA290"/>
  <c r="V290"/>
  <c r="AF462"/>
  <c r="AB80"/>
  <c r="AF273"/>
  <c r="V367"/>
  <c r="AB463"/>
  <c r="AB559"/>
  <c r="AF560"/>
  <c r="AF83"/>
  <c r="AA180"/>
  <c r="R275"/>
  <c r="R373"/>
  <c r="Q467"/>
  <c r="R564"/>
  <c r="V566"/>
  <c r="AB88"/>
  <c r="V184"/>
  <c r="V185"/>
  <c r="V186"/>
  <c r="AA279"/>
  <c r="AF377"/>
  <c r="Q474"/>
  <c r="AF474"/>
  <c r="Q91"/>
  <c r="AA91"/>
  <c r="AF91"/>
  <c r="R92"/>
  <c r="R286"/>
  <c r="V380"/>
  <c r="AA380"/>
  <c r="AF381"/>
  <c r="V382"/>
  <c r="AA382"/>
  <c r="R572"/>
  <c r="AB572"/>
  <c r="V98"/>
  <c r="AA98"/>
  <c r="Q98"/>
  <c r="AF98"/>
  <c r="Q193"/>
  <c r="AA193"/>
  <c r="V193"/>
  <c r="AF194"/>
  <c r="AF383"/>
  <c r="AF461"/>
  <c r="AA558"/>
  <c r="AF272"/>
  <c r="AB466"/>
  <c r="Q561"/>
  <c r="AF278"/>
  <c r="AA467"/>
  <c r="AB564"/>
  <c r="AF89"/>
  <c r="V183"/>
  <c r="AB375"/>
  <c r="AF376"/>
  <c r="Q378"/>
  <c r="V567"/>
  <c r="AF187"/>
  <c r="V283"/>
  <c r="AF475"/>
  <c r="AF277"/>
  <c r="AF563"/>
  <c r="Q473"/>
  <c r="AF473"/>
  <c r="Q568"/>
  <c r="AF568"/>
  <c r="V569"/>
  <c r="AA570"/>
  <c r="AB94"/>
  <c r="V94"/>
  <c r="V189"/>
  <c r="R284"/>
  <c r="AB284"/>
  <c r="V284"/>
  <c r="AB381"/>
  <c r="R381"/>
  <c r="Q381"/>
  <c r="Q191"/>
  <c r="AA191"/>
  <c r="AF191"/>
  <c r="Q386"/>
  <c r="AA386"/>
  <c r="AF386"/>
  <c r="AF577"/>
  <c r="AF188"/>
  <c r="AF379"/>
  <c r="R382"/>
  <c r="AF478"/>
  <c r="R571"/>
  <c r="V571"/>
  <c r="AB574"/>
  <c r="AB193"/>
  <c r="AA287"/>
  <c r="R289"/>
  <c r="AB384"/>
  <c r="AA480"/>
  <c r="V480"/>
  <c r="AA481"/>
  <c r="V481"/>
  <c r="AA482"/>
  <c r="V482"/>
  <c r="AA575"/>
  <c r="AF576"/>
  <c r="Q578"/>
  <c r="AA92"/>
  <c r="AA93"/>
  <c r="AA94"/>
  <c r="AA187"/>
  <c r="Q187"/>
  <c r="AF477"/>
  <c r="AF574"/>
  <c r="AF385"/>
  <c r="V479"/>
  <c r="Q188"/>
  <c r="R189"/>
  <c r="AF286"/>
  <c r="AF476"/>
  <c r="AF573"/>
  <c r="V289"/>
  <c r="AF384"/>
  <c r="R386"/>
  <c r="AB578"/>
  <c r="R570"/>
  <c r="V190"/>
  <c r="V379"/>
  <c r="AB382"/>
  <c r="AB475"/>
  <c r="AF572"/>
  <c r="Q574"/>
  <c r="AF95"/>
  <c r="R96"/>
  <c r="R97"/>
  <c r="R98"/>
  <c r="AA192"/>
  <c r="V288"/>
  <c r="AA289"/>
  <c r="AF480"/>
  <c r="AF481"/>
  <c r="AF482"/>
  <c r="V578"/>
  <c r="AF92"/>
  <c r="AF93"/>
  <c r="AF94"/>
  <c r="R187"/>
  <c r="AB283"/>
  <c r="AF284"/>
  <c r="AB478"/>
  <c r="Q573"/>
  <c r="R574"/>
  <c r="AF290"/>
  <c r="V386"/>
  <c r="AB576"/>
  <c r="AF575"/>
  <c r="AF190"/>
  <c r="AB476"/>
  <c r="V477"/>
  <c r="V95"/>
  <c r="AB191"/>
  <c r="AB287"/>
  <c r="AF288"/>
  <c r="AF479"/>
  <c r="O3" i="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AD3" i="4" l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2"/>
  <c r="R3"/>
  <c r="S3"/>
  <c r="R4"/>
  <c r="S4"/>
  <c r="R5"/>
  <c r="S5"/>
  <c r="R6"/>
  <c r="S6"/>
  <c r="R7"/>
  <c r="S7"/>
  <c r="R8"/>
  <c r="S8"/>
  <c r="R9"/>
  <c r="S9"/>
  <c r="R10"/>
  <c r="S10"/>
  <c r="R11"/>
  <c r="S11"/>
  <c r="R12"/>
  <c r="S12"/>
  <c r="R13"/>
  <c r="S13"/>
  <c r="R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R103"/>
  <c r="S103"/>
  <c r="R104"/>
  <c r="S104"/>
  <c r="R105"/>
  <c r="S105"/>
  <c r="R106"/>
  <c r="S106"/>
  <c r="R107"/>
  <c r="S107"/>
  <c r="R108"/>
  <c r="S108"/>
  <c r="R109"/>
  <c r="S109"/>
  <c r="R110"/>
  <c r="S110"/>
  <c r="R111"/>
  <c r="S111"/>
  <c r="R112"/>
  <c r="S112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22"/>
  <c r="S122"/>
  <c r="R123"/>
  <c r="S123"/>
  <c r="R124"/>
  <c r="S124"/>
  <c r="R125"/>
  <c r="S125"/>
  <c r="R126"/>
  <c r="S126"/>
  <c r="R127"/>
  <c r="S127"/>
  <c r="R128"/>
  <c r="S128"/>
  <c r="R129"/>
  <c r="S129"/>
  <c r="R130"/>
  <c r="S130"/>
  <c r="R131"/>
  <c r="S131"/>
  <c r="R132"/>
  <c r="S132"/>
  <c r="R133"/>
  <c r="S133"/>
  <c r="R134"/>
  <c r="S134"/>
  <c r="R135"/>
  <c r="S135"/>
  <c r="R136"/>
  <c r="S136"/>
  <c r="R137"/>
  <c r="S137"/>
  <c r="R138"/>
  <c r="S138"/>
  <c r="R139"/>
  <c r="S139"/>
  <c r="R140"/>
  <c r="S140"/>
  <c r="R141"/>
  <c r="S141"/>
  <c r="R142"/>
  <c r="S142"/>
  <c r="R143"/>
  <c r="S143"/>
  <c r="R144"/>
  <c r="S144"/>
  <c r="R145"/>
  <c r="S145"/>
  <c r="I145" l="1"/>
  <c r="D145"/>
  <c r="I144"/>
  <c r="D144"/>
  <c r="I143"/>
  <c r="D143"/>
  <c r="I142"/>
  <c r="D142"/>
  <c r="I141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I132"/>
  <c r="D132"/>
  <c r="I131"/>
  <c r="D131"/>
  <c r="I130"/>
  <c r="D130"/>
  <c r="I129"/>
  <c r="D129"/>
  <c r="I128"/>
  <c r="D128"/>
  <c r="I127"/>
  <c r="D127"/>
  <c r="I126"/>
  <c r="D126"/>
  <c r="I125"/>
  <c r="D125"/>
  <c r="I124"/>
  <c r="D124"/>
  <c r="I123"/>
  <c r="D123"/>
  <c r="I122"/>
  <c r="D122"/>
  <c r="I121"/>
  <c r="D121"/>
  <c r="I120"/>
  <c r="D120"/>
  <c r="I119"/>
  <c r="D119"/>
  <c r="I118"/>
  <c r="D118"/>
  <c r="I117"/>
  <c r="D117"/>
  <c r="I116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I107"/>
  <c r="D107"/>
  <c r="I106"/>
  <c r="D106"/>
  <c r="I105"/>
  <c r="D105"/>
  <c r="I104"/>
  <c r="D104"/>
  <c r="I103"/>
  <c r="D103"/>
  <c r="I102"/>
  <c r="D102"/>
  <c r="I101"/>
  <c r="D101"/>
  <c r="I100"/>
  <c r="D100"/>
  <c r="I99"/>
  <c r="D99"/>
  <c r="I98"/>
  <c r="D98"/>
  <c r="I97"/>
  <c r="D97"/>
  <c r="I96"/>
  <c r="D96"/>
  <c r="I95"/>
  <c r="D95"/>
  <c r="I94"/>
  <c r="D94"/>
  <c r="I93"/>
  <c r="D93"/>
  <c r="I92"/>
  <c r="D92"/>
  <c r="I91"/>
  <c r="D91"/>
  <c r="I90"/>
  <c r="D90"/>
  <c r="I89"/>
  <c r="D89"/>
  <c r="I88"/>
  <c r="D88"/>
  <c r="I87"/>
  <c r="D87"/>
  <c r="I86"/>
  <c r="D86"/>
  <c r="I85"/>
  <c r="D85"/>
  <c r="I84"/>
  <c r="D84"/>
  <c r="I83"/>
  <c r="D83"/>
  <c r="I82"/>
  <c r="D82"/>
  <c r="I81"/>
  <c r="D81"/>
  <c r="I80"/>
  <c r="D80"/>
  <c r="I79"/>
  <c r="D79"/>
  <c r="I78"/>
  <c r="D78"/>
  <c r="I77"/>
  <c r="D77"/>
  <c r="I76"/>
  <c r="D76"/>
  <c r="I75"/>
  <c r="D75"/>
  <c r="I74"/>
  <c r="D74"/>
  <c r="I73"/>
  <c r="D73"/>
  <c r="I72"/>
  <c r="D72"/>
  <c r="I71"/>
  <c r="D71"/>
  <c r="I70"/>
  <c r="D70"/>
  <c r="I69"/>
  <c r="D69"/>
  <c r="I68"/>
  <c r="D68"/>
  <c r="I67"/>
  <c r="D67"/>
  <c r="I66"/>
  <c r="D66"/>
  <c r="I65"/>
  <c r="D65"/>
  <c r="I64"/>
  <c r="D64"/>
  <c r="I63"/>
  <c r="D63"/>
  <c r="I62"/>
  <c r="D62"/>
  <c r="I61"/>
  <c r="D61"/>
  <c r="I60"/>
  <c r="D60"/>
  <c r="I59"/>
  <c r="D59"/>
  <c r="I58"/>
  <c r="D58"/>
  <c r="I57"/>
  <c r="D57"/>
  <c r="I56"/>
  <c r="D56"/>
  <c r="I55"/>
  <c r="D55"/>
  <c r="I54"/>
  <c r="D54"/>
  <c r="I53"/>
  <c r="D53"/>
  <c r="I52"/>
  <c r="D52"/>
  <c r="I51"/>
  <c r="D51"/>
  <c r="I50"/>
  <c r="D50"/>
  <c r="I49"/>
  <c r="D49"/>
  <c r="I48"/>
  <c r="D48"/>
  <c r="I47"/>
  <c r="D47"/>
  <c r="I46"/>
  <c r="D46"/>
  <c r="I45"/>
  <c r="D45"/>
  <c r="I44"/>
  <c r="D44"/>
  <c r="I43"/>
  <c r="D43"/>
  <c r="I42"/>
  <c r="D42"/>
  <c r="I41"/>
  <c r="D41"/>
  <c r="I40"/>
  <c r="D40"/>
  <c r="I39"/>
  <c r="D39"/>
  <c r="I38"/>
  <c r="D38"/>
  <c r="I37"/>
  <c r="D37"/>
  <c r="I36"/>
  <c r="D36"/>
  <c r="I35"/>
  <c r="D35"/>
  <c r="I34"/>
  <c r="D34"/>
  <c r="I33"/>
  <c r="D33"/>
  <c r="I32"/>
  <c r="D32"/>
  <c r="I31"/>
  <c r="D31"/>
  <c r="I30"/>
  <c r="D30"/>
  <c r="I29"/>
  <c r="D29"/>
  <c r="I28"/>
  <c r="D28"/>
  <c r="I27"/>
  <c r="D27"/>
  <c r="I26"/>
  <c r="D2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S2"/>
  <c r="R2"/>
  <c r="AJ2" l="1"/>
  <c r="AI2"/>
  <c r="AH2"/>
  <c r="AG2"/>
  <c r="AF2"/>
  <c r="AE2"/>
  <c r="AB2"/>
  <c r="AA2"/>
  <c r="AI12"/>
  <c r="AJ12"/>
  <c r="AH12"/>
  <c r="AG12"/>
  <c r="AF12"/>
  <c r="AB12"/>
  <c r="AE12"/>
  <c r="AA12"/>
  <c r="AI4"/>
  <c r="AJ4"/>
  <c r="AH4"/>
  <c r="AG4"/>
  <c r="AF4"/>
  <c r="AB4"/>
  <c r="AE4"/>
  <c r="AA4"/>
  <c r="AH27"/>
  <c r="AG27"/>
  <c r="AI27"/>
  <c r="AJ27"/>
  <c r="AF27"/>
  <c r="AB27"/>
  <c r="AA27"/>
  <c r="AE27"/>
  <c r="AH31"/>
  <c r="AG31"/>
  <c r="AF31"/>
  <c r="AE31"/>
  <c r="AJ31"/>
  <c r="AI31"/>
  <c r="AA31"/>
  <c r="AB31"/>
  <c r="AG35"/>
  <c r="AI35"/>
  <c r="AJ35"/>
  <c r="AH35"/>
  <c r="AF35"/>
  <c r="AE35"/>
  <c r="AB35"/>
  <c r="AA35"/>
  <c r="AH39"/>
  <c r="AG39"/>
  <c r="AJ39"/>
  <c r="AF39"/>
  <c r="AE39"/>
  <c r="AA39"/>
  <c r="AI39"/>
  <c r="AB39"/>
  <c r="AH43"/>
  <c r="AG43"/>
  <c r="AI43"/>
  <c r="AJ43"/>
  <c r="AF43"/>
  <c r="AE43"/>
  <c r="AB43"/>
  <c r="AA43"/>
  <c r="AH46"/>
  <c r="AI46"/>
  <c r="AJ46"/>
  <c r="AF46"/>
  <c r="AB46"/>
  <c r="AG46"/>
  <c r="AE46"/>
  <c r="AA46"/>
  <c r="AG52"/>
  <c r="AH52"/>
  <c r="AJ52"/>
  <c r="AF52"/>
  <c r="AE52"/>
  <c r="AI52"/>
  <c r="AA52"/>
  <c r="AB52"/>
  <c r="AH56"/>
  <c r="AG56"/>
  <c r="AI56"/>
  <c r="AJ56"/>
  <c r="AE56"/>
  <c r="AF56"/>
  <c r="AA56"/>
  <c r="AB56"/>
  <c r="AG60"/>
  <c r="AH60"/>
  <c r="AF60"/>
  <c r="AE60"/>
  <c r="AJ60"/>
  <c r="AB60"/>
  <c r="AA60"/>
  <c r="AI60"/>
  <c r="AH64"/>
  <c r="AG64"/>
  <c r="AI64"/>
  <c r="AJ64"/>
  <c r="AF64"/>
  <c r="AE64"/>
  <c r="AA64"/>
  <c r="AB64"/>
  <c r="AI71"/>
  <c r="AJ71"/>
  <c r="AH71"/>
  <c r="AE71"/>
  <c r="AF71"/>
  <c r="AB71"/>
  <c r="AG71"/>
  <c r="AA71"/>
  <c r="AH77"/>
  <c r="AI77"/>
  <c r="AJ77"/>
  <c r="AG77"/>
  <c r="AF77"/>
  <c r="AE77"/>
  <c r="AA77"/>
  <c r="AB77"/>
  <c r="AH81"/>
  <c r="AJ81"/>
  <c r="AI81"/>
  <c r="AG81"/>
  <c r="AF81"/>
  <c r="AA81"/>
  <c r="AB81"/>
  <c r="AE81"/>
  <c r="AH85"/>
  <c r="AI85"/>
  <c r="AJ85"/>
  <c r="AG85"/>
  <c r="AE85"/>
  <c r="AA85"/>
  <c r="AF85"/>
  <c r="AB85"/>
  <c r="AH89"/>
  <c r="AJ89"/>
  <c r="AF89"/>
  <c r="AG89"/>
  <c r="AI89"/>
  <c r="AA89"/>
  <c r="AB89"/>
  <c r="AE89"/>
  <c r="AI92"/>
  <c r="AJ92"/>
  <c r="AH92"/>
  <c r="AF92"/>
  <c r="AG92"/>
  <c r="AE92"/>
  <c r="AB92"/>
  <c r="AA92"/>
  <c r="AI96"/>
  <c r="AJ96"/>
  <c r="AH96"/>
  <c r="AB96"/>
  <c r="AF96"/>
  <c r="AE96"/>
  <c r="AA96"/>
  <c r="AG96"/>
  <c r="AH98"/>
  <c r="AI98"/>
  <c r="AJ98"/>
  <c r="AG98"/>
  <c r="AE98"/>
  <c r="AF98"/>
  <c r="AB98"/>
  <c r="AA98"/>
  <c r="AH102"/>
  <c r="AJ102"/>
  <c r="AF102"/>
  <c r="AG102"/>
  <c r="AI102"/>
  <c r="AA102"/>
  <c r="AB102"/>
  <c r="AE102"/>
  <c r="AH106"/>
  <c r="AI106"/>
  <c r="AJ106"/>
  <c r="AG106"/>
  <c r="AE106"/>
  <c r="AB106"/>
  <c r="AA106"/>
  <c r="AF106"/>
  <c r="AH110"/>
  <c r="AJ110"/>
  <c r="AF110"/>
  <c r="AG110"/>
  <c r="AA110"/>
  <c r="AI110"/>
  <c r="AB110"/>
  <c r="AE110"/>
  <c r="AH114"/>
  <c r="AI114"/>
  <c r="AJ114"/>
  <c r="AE114"/>
  <c r="AF114"/>
  <c r="AB114"/>
  <c r="AG114"/>
  <c r="AA114"/>
  <c r="AI117"/>
  <c r="AJ117"/>
  <c r="AH117"/>
  <c r="AE117"/>
  <c r="AF117"/>
  <c r="AG117"/>
  <c r="AA117"/>
  <c r="AB117"/>
  <c r="AI121"/>
  <c r="AJ121"/>
  <c r="AH121"/>
  <c r="AG121"/>
  <c r="AF121"/>
  <c r="AE121"/>
  <c r="AB121"/>
  <c r="AA121"/>
  <c r="AH123"/>
  <c r="AJ123"/>
  <c r="AF123"/>
  <c r="AI123"/>
  <c r="AG123"/>
  <c r="AA123"/>
  <c r="AB123"/>
  <c r="AE123"/>
  <c r="AH127"/>
  <c r="AI127"/>
  <c r="AJ127"/>
  <c r="AG127"/>
  <c r="AF127"/>
  <c r="AE127"/>
  <c r="AB127"/>
  <c r="AA127"/>
  <c r="AH131"/>
  <c r="AF131"/>
  <c r="AJ131"/>
  <c r="AG131"/>
  <c r="AB131"/>
  <c r="AA131"/>
  <c r="AI131"/>
  <c r="AE131"/>
  <c r="AH135"/>
  <c r="AI135"/>
  <c r="AJ135"/>
  <c r="AE135"/>
  <c r="AG135"/>
  <c r="AF135"/>
  <c r="AA135"/>
  <c r="AB135"/>
  <c r="AH139"/>
  <c r="AJ139"/>
  <c r="AI139"/>
  <c r="AF139"/>
  <c r="AA139"/>
  <c r="AB139"/>
  <c r="AE139"/>
  <c r="AG139"/>
  <c r="AI142"/>
  <c r="AJ142"/>
  <c r="AH142"/>
  <c r="AG142"/>
  <c r="AF142"/>
  <c r="AE142"/>
  <c r="AB142"/>
  <c r="AA142"/>
  <c r="AI19"/>
  <c r="AJ19"/>
  <c r="AH19"/>
  <c r="AF19"/>
  <c r="AA19"/>
  <c r="AG19"/>
  <c r="AE19"/>
  <c r="AB19"/>
  <c r="AI11"/>
  <c r="AJ11"/>
  <c r="AH11"/>
  <c r="AG11"/>
  <c r="AF11"/>
  <c r="AE11"/>
  <c r="AA11"/>
  <c r="AB11"/>
  <c r="AI3"/>
  <c r="AJ3"/>
  <c r="AH3"/>
  <c r="AF3"/>
  <c r="AG3"/>
  <c r="AE3"/>
  <c r="AA3"/>
  <c r="AB3"/>
  <c r="AH10"/>
  <c r="AG10"/>
  <c r="AJ10"/>
  <c r="AF10"/>
  <c r="AI10"/>
  <c r="AE10"/>
  <c r="AA10"/>
  <c r="AB10"/>
  <c r="AI28"/>
  <c r="AJ28"/>
  <c r="AH28"/>
  <c r="AF28"/>
  <c r="AG28"/>
  <c r="AE28"/>
  <c r="AB28"/>
  <c r="AA28"/>
  <c r="AI40"/>
  <c r="AJ40"/>
  <c r="AH40"/>
  <c r="AG40"/>
  <c r="AF40"/>
  <c r="AA40"/>
  <c r="AE40"/>
  <c r="AB40"/>
  <c r="AI57"/>
  <c r="AJ57"/>
  <c r="AH57"/>
  <c r="AF57"/>
  <c r="AG57"/>
  <c r="AE57"/>
  <c r="AB57"/>
  <c r="AA57"/>
  <c r="AG68"/>
  <c r="AH68"/>
  <c r="AJ68"/>
  <c r="AF68"/>
  <c r="AI68"/>
  <c r="AE68"/>
  <c r="AA68"/>
  <c r="AB68"/>
  <c r="AI74"/>
  <c r="AJ74"/>
  <c r="AH74"/>
  <c r="AE74"/>
  <c r="AA74"/>
  <c r="AG74"/>
  <c r="AB74"/>
  <c r="AF74"/>
  <c r="AI86"/>
  <c r="AJ86"/>
  <c r="AH86"/>
  <c r="AG86"/>
  <c r="AF86"/>
  <c r="AE86"/>
  <c r="AA86"/>
  <c r="AB86"/>
  <c r="AH97"/>
  <c r="AJ97"/>
  <c r="AF97"/>
  <c r="AG97"/>
  <c r="AI97"/>
  <c r="AA97"/>
  <c r="AB97"/>
  <c r="AE97"/>
  <c r="AI103"/>
  <c r="AJ103"/>
  <c r="AH103"/>
  <c r="AE103"/>
  <c r="AG103"/>
  <c r="AF103"/>
  <c r="AA103"/>
  <c r="AB103"/>
  <c r="AI115"/>
  <c r="AJ115"/>
  <c r="AH115"/>
  <c r="AG115"/>
  <c r="AF115"/>
  <c r="AE115"/>
  <c r="AB115"/>
  <c r="AA115"/>
  <c r="AI132"/>
  <c r="AJ132"/>
  <c r="AH132"/>
  <c r="AG132"/>
  <c r="AE132"/>
  <c r="AF132"/>
  <c r="AB132"/>
  <c r="AA132"/>
  <c r="AH143"/>
  <c r="AI143"/>
  <c r="AJ143"/>
  <c r="AG143"/>
  <c r="AE143"/>
  <c r="AB143"/>
  <c r="AF143"/>
  <c r="AA143"/>
  <c r="AI24"/>
  <c r="AJ24"/>
  <c r="AH24"/>
  <c r="AF24"/>
  <c r="AE24"/>
  <c r="AB24"/>
  <c r="AG24"/>
  <c r="AA24"/>
  <c r="AI23"/>
  <c r="AJ23"/>
  <c r="AF23"/>
  <c r="AE23"/>
  <c r="AB23"/>
  <c r="AH23"/>
  <c r="AG23"/>
  <c r="AA23"/>
  <c r="AI29"/>
  <c r="AJ29"/>
  <c r="AH29"/>
  <c r="AG29"/>
  <c r="AF29"/>
  <c r="AB29"/>
  <c r="AA29"/>
  <c r="AE29"/>
  <c r="AI41"/>
  <c r="AJ41"/>
  <c r="AH41"/>
  <c r="AF41"/>
  <c r="AG41"/>
  <c r="AB41"/>
  <c r="AA41"/>
  <c r="AE41"/>
  <c r="AI58"/>
  <c r="AJ58"/>
  <c r="AG58"/>
  <c r="AH58"/>
  <c r="AE58"/>
  <c r="AB58"/>
  <c r="AA58"/>
  <c r="AF58"/>
  <c r="AI69"/>
  <c r="AJ69"/>
  <c r="AH69"/>
  <c r="AG69"/>
  <c r="AF69"/>
  <c r="AE69"/>
  <c r="AB69"/>
  <c r="AA69"/>
  <c r="AI75"/>
  <c r="AJ75"/>
  <c r="AG75"/>
  <c r="AF75"/>
  <c r="AH75"/>
  <c r="AB75"/>
  <c r="AE75"/>
  <c r="AA75"/>
  <c r="AI87"/>
  <c r="AJ87"/>
  <c r="AH87"/>
  <c r="AG87"/>
  <c r="AB87"/>
  <c r="AE87"/>
  <c r="AF87"/>
  <c r="AA87"/>
  <c r="AI104"/>
  <c r="AJ104"/>
  <c r="AG104"/>
  <c r="AF104"/>
  <c r="AB104"/>
  <c r="AE104"/>
  <c r="AA104"/>
  <c r="AH104"/>
  <c r="AI133"/>
  <c r="AJ133"/>
  <c r="AG133"/>
  <c r="AF133"/>
  <c r="AB133"/>
  <c r="AE133"/>
  <c r="AH133"/>
  <c r="AA133"/>
  <c r="AI144"/>
  <c r="AJ144"/>
  <c r="AH144"/>
  <c r="AG144"/>
  <c r="AF144"/>
  <c r="AE144"/>
  <c r="AA144"/>
  <c r="AB144"/>
  <c r="AH22"/>
  <c r="AG22"/>
  <c r="AI22"/>
  <c r="AJ22"/>
  <c r="AF22"/>
  <c r="AB22"/>
  <c r="AA22"/>
  <c r="AE22"/>
  <c r="AI15"/>
  <c r="AJ15"/>
  <c r="AH15"/>
  <c r="AF15"/>
  <c r="AG15"/>
  <c r="AE15"/>
  <c r="AB15"/>
  <c r="AA15"/>
  <c r="AI7"/>
  <c r="AJ7"/>
  <c r="AF7"/>
  <c r="AE7"/>
  <c r="AB7"/>
  <c r="AH7"/>
  <c r="AG7"/>
  <c r="AA7"/>
  <c r="AH25"/>
  <c r="AI25"/>
  <c r="AJ25"/>
  <c r="AG25"/>
  <c r="AE25"/>
  <c r="AF25"/>
  <c r="AB25"/>
  <c r="AA25"/>
  <c r="AI32"/>
  <c r="AJ32"/>
  <c r="AH32"/>
  <c r="AF32"/>
  <c r="AG32"/>
  <c r="AE32"/>
  <c r="AA32"/>
  <c r="AB32"/>
  <c r="AI61"/>
  <c r="AJ61"/>
  <c r="AH61"/>
  <c r="AF61"/>
  <c r="AG61"/>
  <c r="AB61"/>
  <c r="AA61"/>
  <c r="AE61"/>
  <c r="AH72"/>
  <c r="AG72"/>
  <c r="AI72"/>
  <c r="AJ72"/>
  <c r="AF72"/>
  <c r="AB72"/>
  <c r="AE72"/>
  <c r="AA72"/>
  <c r="AI78"/>
  <c r="AJ78"/>
  <c r="AH78"/>
  <c r="AG78"/>
  <c r="AF78"/>
  <c r="AE78"/>
  <c r="AB78"/>
  <c r="AA78"/>
  <c r="AI90"/>
  <c r="AJ90"/>
  <c r="AH90"/>
  <c r="AE90"/>
  <c r="AF90"/>
  <c r="AG90"/>
  <c r="AA90"/>
  <c r="AB90"/>
  <c r="AI107"/>
  <c r="AJ107"/>
  <c r="AH107"/>
  <c r="AG107"/>
  <c r="AF107"/>
  <c r="AE107"/>
  <c r="AB107"/>
  <c r="AA107"/>
  <c r="AH118"/>
  <c r="AG118"/>
  <c r="AF118"/>
  <c r="AA118"/>
  <c r="AI118"/>
  <c r="AB118"/>
  <c r="AJ118"/>
  <c r="AE118"/>
  <c r="AI124"/>
  <c r="AJ124"/>
  <c r="AH124"/>
  <c r="AG124"/>
  <c r="AE124"/>
  <c r="AB124"/>
  <c r="AA124"/>
  <c r="AF124"/>
  <c r="AI136"/>
  <c r="AJ136"/>
  <c r="AH136"/>
  <c r="AG136"/>
  <c r="AF136"/>
  <c r="AE136"/>
  <c r="AB136"/>
  <c r="AA136"/>
  <c r="AH17"/>
  <c r="AI17"/>
  <c r="AJ17"/>
  <c r="AG17"/>
  <c r="AF17"/>
  <c r="AE17"/>
  <c r="AB17"/>
  <c r="AA17"/>
  <c r="AI16"/>
  <c r="AJ16"/>
  <c r="AH16"/>
  <c r="AG16"/>
  <c r="AF16"/>
  <c r="AE16"/>
  <c r="AB16"/>
  <c r="AA16"/>
  <c r="AI33"/>
  <c r="AJ33"/>
  <c r="AH33"/>
  <c r="AB33"/>
  <c r="AE33"/>
  <c r="AF33"/>
  <c r="AG33"/>
  <c r="AA33"/>
  <c r="AI44"/>
  <c r="AJ44"/>
  <c r="AH44"/>
  <c r="AF44"/>
  <c r="AE44"/>
  <c r="AG44"/>
  <c r="AB44"/>
  <c r="AA44"/>
  <c r="AI50"/>
  <c r="AJ50"/>
  <c r="AH50"/>
  <c r="AG50"/>
  <c r="AF50"/>
  <c r="AE50"/>
  <c r="AB50"/>
  <c r="AA50"/>
  <c r="AI62"/>
  <c r="AJ62"/>
  <c r="AG62"/>
  <c r="AF62"/>
  <c r="AE62"/>
  <c r="AB62"/>
  <c r="AH62"/>
  <c r="AA62"/>
  <c r="AI73"/>
  <c r="AJ73"/>
  <c r="AH73"/>
  <c r="AF73"/>
  <c r="AG73"/>
  <c r="AA73"/>
  <c r="AE73"/>
  <c r="AB73"/>
  <c r="AI79"/>
  <c r="AJ79"/>
  <c r="AH79"/>
  <c r="AG79"/>
  <c r="AB79"/>
  <c r="AF79"/>
  <c r="AA79"/>
  <c r="AE79"/>
  <c r="AI91"/>
  <c r="AJ91"/>
  <c r="AG91"/>
  <c r="AF91"/>
  <c r="AB91"/>
  <c r="AE91"/>
  <c r="AH91"/>
  <c r="AA91"/>
  <c r="AI108"/>
  <c r="AJ108"/>
  <c r="AH108"/>
  <c r="AG108"/>
  <c r="AF108"/>
  <c r="AA108"/>
  <c r="AE108"/>
  <c r="AB108"/>
  <c r="AI119"/>
  <c r="AJ119"/>
  <c r="AH119"/>
  <c r="AG119"/>
  <c r="AE119"/>
  <c r="AA119"/>
  <c r="AF119"/>
  <c r="AB119"/>
  <c r="AI125"/>
  <c r="AJ125"/>
  <c r="AG125"/>
  <c r="AH125"/>
  <c r="AF125"/>
  <c r="AB125"/>
  <c r="AE125"/>
  <c r="AA125"/>
  <c r="AI137"/>
  <c r="AJ137"/>
  <c r="AH137"/>
  <c r="AG137"/>
  <c r="AF137"/>
  <c r="AE137"/>
  <c r="AB137"/>
  <c r="AA137"/>
  <c r="AI21"/>
  <c r="AH21"/>
  <c r="AJ21"/>
  <c r="AG21"/>
  <c r="AF21"/>
  <c r="AE21"/>
  <c r="AB21"/>
  <c r="AA21"/>
  <c r="AH14"/>
  <c r="AG14"/>
  <c r="AI14"/>
  <c r="AJ14"/>
  <c r="AB14"/>
  <c r="AE14"/>
  <c r="AA14"/>
  <c r="AF14"/>
  <c r="AH6"/>
  <c r="AG6"/>
  <c r="AI6"/>
  <c r="AJ6"/>
  <c r="AF6"/>
  <c r="AE6"/>
  <c r="AB6"/>
  <c r="AA6"/>
  <c r="AI26"/>
  <c r="AH26"/>
  <c r="AJ26"/>
  <c r="AE26"/>
  <c r="AB26"/>
  <c r="AF26"/>
  <c r="AG26"/>
  <c r="AA26"/>
  <c r="AH30"/>
  <c r="AI30"/>
  <c r="AJ30"/>
  <c r="AF30"/>
  <c r="AE30"/>
  <c r="AG30"/>
  <c r="AB30"/>
  <c r="AA30"/>
  <c r="AI34"/>
  <c r="AH34"/>
  <c r="AJ34"/>
  <c r="AG34"/>
  <c r="AE34"/>
  <c r="AB34"/>
  <c r="AF34"/>
  <c r="AA34"/>
  <c r="AH38"/>
  <c r="AI38"/>
  <c r="AJ38"/>
  <c r="AG38"/>
  <c r="AF38"/>
  <c r="AE38"/>
  <c r="AB38"/>
  <c r="AA38"/>
  <c r="AI42"/>
  <c r="AH42"/>
  <c r="AJ42"/>
  <c r="AG42"/>
  <c r="AE42"/>
  <c r="AF42"/>
  <c r="AB42"/>
  <c r="AA42"/>
  <c r="AI45"/>
  <c r="AJ45"/>
  <c r="AG45"/>
  <c r="AH45"/>
  <c r="AE45"/>
  <c r="AB45"/>
  <c r="AF45"/>
  <c r="AA45"/>
  <c r="AI49"/>
  <c r="AJ49"/>
  <c r="AH49"/>
  <c r="AG49"/>
  <c r="AF49"/>
  <c r="AB49"/>
  <c r="AE49"/>
  <c r="AA49"/>
  <c r="AI51"/>
  <c r="AJ51"/>
  <c r="AH51"/>
  <c r="AG51"/>
  <c r="AE51"/>
  <c r="AF51"/>
  <c r="AB51"/>
  <c r="AA51"/>
  <c r="AI55"/>
  <c r="AJ55"/>
  <c r="AH55"/>
  <c r="AF55"/>
  <c r="AE55"/>
  <c r="AG55"/>
  <c r="AB55"/>
  <c r="AA55"/>
  <c r="AI59"/>
  <c r="AJ59"/>
  <c r="AH59"/>
  <c r="AF59"/>
  <c r="AG59"/>
  <c r="AE59"/>
  <c r="AA59"/>
  <c r="AB59"/>
  <c r="AI63"/>
  <c r="AJ63"/>
  <c r="AG63"/>
  <c r="AH63"/>
  <c r="AE63"/>
  <c r="AF63"/>
  <c r="AB63"/>
  <c r="AA63"/>
  <c r="AI67"/>
  <c r="AJ67"/>
  <c r="AH67"/>
  <c r="AF67"/>
  <c r="AG67"/>
  <c r="AE67"/>
  <c r="AB67"/>
  <c r="AA67"/>
  <c r="AI70"/>
  <c r="AJ70"/>
  <c r="AB70"/>
  <c r="AF70"/>
  <c r="AA70"/>
  <c r="AE70"/>
  <c r="AG70"/>
  <c r="AH70"/>
  <c r="AI76"/>
  <c r="AJ76"/>
  <c r="AH76"/>
  <c r="AG76"/>
  <c r="AF76"/>
  <c r="AE76"/>
  <c r="AB76"/>
  <c r="AA76"/>
  <c r="AI80"/>
  <c r="AJ80"/>
  <c r="AH80"/>
  <c r="AG80"/>
  <c r="AF80"/>
  <c r="AB80"/>
  <c r="AE80"/>
  <c r="AA80"/>
  <c r="AI84"/>
  <c r="AJ84"/>
  <c r="AH84"/>
  <c r="AG84"/>
  <c r="AE84"/>
  <c r="AF84"/>
  <c r="AB84"/>
  <c r="AA84"/>
  <c r="AI88"/>
  <c r="AJ88"/>
  <c r="AH88"/>
  <c r="AF88"/>
  <c r="AG88"/>
  <c r="AB88"/>
  <c r="AE88"/>
  <c r="AA88"/>
  <c r="AI95"/>
  <c r="AJ95"/>
  <c r="AH95"/>
  <c r="AG95"/>
  <c r="AF95"/>
  <c r="AA95"/>
  <c r="AE95"/>
  <c r="AB95"/>
  <c r="AI101"/>
  <c r="AJ101"/>
  <c r="AG101"/>
  <c r="AH101"/>
  <c r="AF101"/>
  <c r="AE101"/>
  <c r="AB101"/>
  <c r="AA101"/>
  <c r="AI105"/>
  <c r="AJ105"/>
  <c r="AG105"/>
  <c r="AB105"/>
  <c r="AF105"/>
  <c r="AE105"/>
  <c r="AH105"/>
  <c r="AA105"/>
  <c r="AI109"/>
  <c r="AJ109"/>
  <c r="AH109"/>
  <c r="AG109"/>
  <c r="AF109"/>
  <c r="AB109"/>
  <c r="AE109"/>
  <c r="AA109"/>
  <c r="AI113"/>
  <c r="AJ113"/>
  <c r="AH113"/>
  <c r="AG113"/>
  <c r="AF113"/>
  <c r="AE113"/>
  <c r="AB113"/>
  <c r="AA113"/>
  <c r="AI116"/>
  <c r="AJ116"/>
  <c r="AH116"/>
  <c r="AG116"/>
  <c r="AB116"/>
  <c r="AE116"/>
  <c r="AF116"/>
  <c r="AA116"/>
  <c r="AI120"/>
  <c r="AJ120"/>
  <c r="AG120"/>
  <c r="AF120"/>
  <c r="AH120"/>
  <c r="AB120"/>
  <c r="AE120"/>
  <c r="AA120"/>
  <c r="AI122"/>
  <c r="AJ122"/>
  <c r="AH122"/>
  <c r="AG122"/>
  <c r="AB122"/>
  <c r="AF122"/>
  <c r="AE122"/>
  <c r="AA122"/>
  <c r="AI126"/>
  <c r="AJ126"/>
  <c r="AH126"/>
  <c r="AG126"/>
  <c r="AE126"/>
  <c r="AF126"/>
  <c r="AA126"/>
  <c r="AB126"/>
  <c r="AI130"/>
  <c r="AJ130"/>
  <c r="AH130"/>
  <c r="AG130"/>
  <c r="AF130"/>
  <c r="AE130"/>
  <c r="AA130"/>
  <c r="AB130"/>
  <c r="AI134"/>
  <c r="AJ134"/>
  <c r="AH134"/>
  <c r="AF134"/>
  <c r="AG134"/>
  <c r="AB134"/>
  <c r="AE134"/>
  <c r="AA134"/>
  <c r="AI138"/>
  <c r="AJ138"/>
  <c r="AH138"/>
  <c r="AG138"/>
  <c r="AE138"/>
  <c r="AB138"/>
  <c r="AF138"/>
  <c r="AA138"/>
  <c r="AI141"/>
  <c r="AJ141"/>
  <c r="AG141"/>
  <c r="AF141"/>
  <c r="AB141"/>
  <c r="AE141"/>
  <c r="AA141"/>
  <c r="AH141"/>
  <c r="AI145"/>
  <c r="AJ145"/>
  <c r="AH145"/>
  <c r="AG145"/>
  <c r="AF145"/>
  <c r="AE145"/>
  <c r="AB145"/>
  <c r="AA145"/>
  <c r="AH18"/>
  <c r="AG18"/>
  <c r="AF18"/>
  <c r="AE18"/>
  <c r="AJ18"/>
  <c r="AI18"/>
  <c r="AA18"/>
  <c r="AB18"/>
  <c r="AI36"/>
  <c r="AJ36"/>
  <c r="AF36"/>
  <c r="AH36"/>
  <c r="AG36"/>
  <c r="AE36"/>
  <c r="AB36"/>
  <c r="AA36"/>
  <c r="AG47"/>
  <c r="AF47"/>
  <c r="AE47"/>
  <c r="AH47"/>
  <c r="AA47"/>
  <c r="AI47"/>
  <c r="AB47"/>
  <c r="AJ47"/>
  <c r="AI53"/>
  <c r="AJ53"/>
  <c r="AH53"/>
  <c r="AG53"/>
  <c r="AF53"/>
  <c r="AA53"/>
  <c r="AE53"/>
  <c r="AB53"/>
  <c r="AI65"/>
  <c r="AJ65"/>
  <c r="AH65"/>
  <c r="AF65"/>
  <c r="AG65"/>
  <c r="AE65"/>
  <c r="AB65"/>
  <c r="AA65"/>
  <c r="AI82"/>
  <c r="AJ82"/>
  <c r="AH82"/>
  <c r="AE82"/>
  <c r="AF82"/>
  <c r="AG82"/>
  <c r="AA82"/>
  <c r="AB82"/>
  <c r="AH93"/>
  <c r="AI93"/>
  <c r="AJ93"/>
  <c r="AG93"/>
  <c r="AF93"/>
  <c r="AE93"/>
  <c r="AA93"/>
  <c r="AB93"/>
  <c r="AI99"/>
  <c r="AJ99"/>
  <c r="AH99"/>
  <c r="AG99"/>
  <c r="AF99"/>
  <c r="AE99"/>
  <c r="AA99"/>
  <c r="AB99"/>
  <c r="AI111"/>
  <c r="AJ111"/>
  <c r="AH111"/>
  <c r="AE111"/>
  <c r="AG111"/>
  <c r="AA111"/>
  <c r="AF111"/>
  <c r="AB111"/>
  <c r="AI128"/>
  <c r="AJ128"/>
  <c r="AH128"/>
  <c r="AG128"/>
  <c r="AF128"/>
  <c r="AE128"/>
  <c r="AB128"/>
  <c r="AA128"/>
  <c r="AH9"/>
  <c r="AI9"/>
  <c r="AJ9"/>
  <c r="AG9"/>
  <c r="AF9"/>
  <c r="AB9"/>
  <c r="AA9"/>
  <c r="AE9"/>
  <c r="AI8"/>
  <c r="AJ8"/>
  <c r="AH8"/>
  <c r="AF8"/>
  <c r="AG8"/>
  <c r="AB8"/>
  <c r="AE8"/>
  <c r="AA8"/>
  <c r="AH37"/>
  <c r="AI37"/>
  <c r="AJ37"/>
  <c r="AE37"/>
  <c r="AB37"/>
  <c r="AA37"/>
  <c r="AG37"/>
  <c r="AF37"/>
  <c r="AI48"/>
  <c r="AJ48"/>
  <c r="AH48"/>
  <c r="AF48"/>
  <c r="AG48"/>
  <c r="AE48"/>
  <c r="AA48"/>
  <c r="AB48"/>
  <c r="AI54"/>
  <c r="AJ54"/>
  <c r="AH54"/>
  <c r="AB54"/>
  <c r="AG54"/>
  <c r="AE54"/>
  <c r="AA54"/>
  <c r="AF54"/>
  <c r="AI66"/>
  <c r="AJ66"/>
  <c r="AH66"/>
  <c r="AE66"/>
  <c r="AG66"/>
  <c r="AF66"/>
  <c r="AA66"/>
  <c r="AB66"/>
  <c r="AI83"/>
  <c r="AJ83"/>
  <c r="AG83"/>
  <c r="AF83"/>
  <c r="AB83"/>
  <c r="AH83"/>
  <c r="AE83"/>
  <c r="AA83"/>
  <c r="AI94"/>
  <c r="AJ94"/>
  <c r="AH94"/>
  <c r="AG94"/>
  <c r="AF94"/>
  <c r="AE94"/>
  <c r="AA94"/>
  <c r="AB94"/>
  <c r="AI100"/>
  <c r="AJ100"/>
  <c r="AH100"/>
  <c r="AG100"/>
  <c r="AF100"/>
  <c r="AE100"/>
  <c r="AB100"/>
  <c r="AA100"/>
  <c r="AI112"/>
  <c r="AJ112"/>
  <c r="AG112"/>
  <c r="AH112"/>
  <c r="AF112"/>
  <c r="AB112"/>
  <c r="AE112"/>
  <c r="AA112"/>
  <c r="AI129"/>
  <c r="AJ129"/>
  <c r="AH129"/>
  <c r="AG129"/>
  <c r="AF129"/>
  <c r="AE129"/>
  <c r="AA129"/>
  <c r="AB129"/>
  <c r="AI140"/>
  <c r="AJ140"/>
  <c r="AH140"/>
  <c r="AG140"/>
  <c r="AF140"/>
  <c r="AE140"/>
  <c r="AB140"/>
  <c r="AA140"/>
  <c r="AI20"/>
  <c r="AJ20"/>
  <c r="AH20"/>
  <c r="AG20"/>
  <c r="AB20"/>
  <c r="AF20"/>
  <c r="AA20"/>
  <c r="AE20"/>
  <c r="AI13"/>
  <c r="AH13"/>
  <c r="AJ13"/>
  <c r="AE13"/>
  <c r="AB13"/>
  <c r="AG13"/>
  <c r="AF13"/>
  <c r="AA13"/>
  <c r="AI5"/>
  <c r="AH5"/>
  <c r="AJ5"/>
  <c r="AG5"/>
  <c r="AE5"/>
  <c r="AB5"/>
  <c r="AF5"/>
  <c r="AA5"/>
  <c r="X26"/>
  <c r="U26"/>
  <c r="T26"/>
  <c r="V26"/>
  <c r="W26"/>
  <c r="Q26"/>
  <c r="X49"/>
  <c r="V49"/>
  <c r="W49"/>
  <c r="T49"/>
  <c r="U49"/>
  <c r="Q49"/>
  <c r="X55"/>
  <c r="U55"/>
  <c r="T55"/>
  <c r="V55"/>
  <c r="W55"/>
  <c r="Q55"/>
  <c r="W70"/>
  <c r="T70"/>
  <c r="V70"/>
  <c r="X70"/>
  <c r="Q70"/>
  <c r="U70"/>
  <c r="X84"/>
  <c r="T84"/>
  <c r="U84"/>
  <c r="W84"/>
  <c r="V84"/>
  <c r="Q84"/>
  <c r="X113"/>
  <c r="W113"/>
  <c r="T113"/>
  <c r="U113"/>
  <c r="V113"/>
  <c r="Q113"/>
  <c r="X126"/>
  <c r="T126"/>
  <c r="U126"/>
  <c r="W126"/>
  <c r="V126"/>
  <c r="Q126"/>
  <c r="X141"/>
  <c r="W141"/>
  <c r="T141"/>
  <c r="V141"/>
  <c r="Q141"/>
  <c r="U141"/>
  <c r="Z27"/>
  <c r="O27"/>
  <c r="P27"/>
  <c r="Z43"/>
  <c r="O43"/>
  <c r="P43"/>
  <c r="Z56"/>
  <c r="O56"/>
  <c r="P56"/>
  <c r="Z71"/>
  <c r="O71"/>
  <c r="P71"/>
  <c r="Z85"/>
  <c r="O85"/>
  <c r="P85"/>
  <c r="Z98"/>
  <c r="O98"/>
  <c r="P98"/>
  <c r="Z114"/>
  <c r="O114"/>
  <c r="P114"/>
  <c r="Z127"/>
  <c r="O127"/>
  <c r="P127"/>
  <c r="Z142"/>
  <c r="O142"/>
  <c r="P142"/>
  <c r="Z19"/>
  <c r="P19"/>
  <c r="O19"/>
  <c r="X27"/>
  <c r="T27"/>
  <c r="U27"/>
  <c r="W27"/>
  <c r="V27"/>
  <c r="Q27"/>
  <c r="X43"/>
  <c r="T43"/>
  <c r="U43"/>
  <c r="W43"/>
  <c r="V43"/>
  <c r="Q43"/>
  <c r="X56"/>
  <c r="T56"/>
  <c r="U56"/>
  <c r="W56"/>
  <c r="V56"/>
  <c r="Q56"/>
  <c r="X71"/>
  <c r="T71"/>
  <c r="U71"/>
  <c r="V71"/>
  <c r="W71"/>
  <c r="Q71"/>
  <c r="X85"/>
  <c r="U85"/>
  <c r="V85"/>
  <c r="W85"/>
  <c r="T85"/>
  <c r="Q85"/>
  <c r="T102"/>
  <c r="V102"/>
  <c r="W102"/>
  <c r="X102"/>
  <c r="U102"/>
  <c r="Q102"/>
  <c r="X106"/>
  <c r="T106"/>
  <c r="V106"/>
  <c r="W106"/>
  <c r="U106"/>
  <c r="Q106"/>
  <c r="X110"/>
  <c r="T110"/>
  <c r="V110"/>
  <c r="W110"/>
  <c r="U110"/>
  <c r="Q110"/>
  <c r="X114"/>
  <c r="T114"/>
  <c r="V114"/>
  <c r="W114"/>
  <c r="U114"/>
  <c r="Q114"/>
  <c r="X117"/>
  <c r="W117"/>
  <c r="T117"/>
  <c r="U117"/>
  <c r="Q117"/>
  <c r="V117"/>
  <c r="N121"/>
  <c r="X121"/>
  <c r="W121"/>
  <c r="T121"/>
  <c r="U121"/>
  <c r="V121"/>
  <c r="Q121"/>
  <c r="X123"/>
  <c r="T123"/>
  <c r="V123"/>
  <c r="U123"/>
  <c r="W123"/>
  <c r="Q123"/>
  <c r="X127"/>
  <c r="T127"/>
  <c r="V127"/>
  <c r="U127"/>
  <c r="W127"/>
  <c r="Q127"/>
  <c r="X131"/>
  <c r="T131"/>
  <c r="V131"/>
  <c r="W131"/>
  <c r="U131"/>
  <c r="Q131"/>
  <c r="X135"/>
  <c r="T135"/>
  <c r="V135"/>
  <c r="W135"/>
  <c r="U135"/>
  <c r="Q135"/>
  <c r="X139"/>
  <c r="T139"/>
  <c r="V139"/>
  <c r="U139"/>
  <c r="Q139"/>
  <c r="W139"/>
  <c r="N142"/>
  <c r="X142"/>
  <c r="T142"/>
  <c r="U142"/>
  <c r="W142"/>
  <c r="V142"/>
  <c r="Q142"/>
  <c r="Z25"/>
  <c r="P25"/>
  <c r="O25"/>
  <c r="Z18"/>
  <c r="P18"/>
  <c r="O18"/>
  <c r="Z10"/>
  <c r="P10"/>
  <c r="O10"/>
  <c r="Z2"/>
  <c r="P2"/>
  <c r="O2"/>
  <c r="X21"/>
  <c r="U21"/>
  <c r="T21"/>
  <c r="V21"/>
  <c r="Q21"/>
  <c r="W21"/>
  <c r="T14"/>
  <c r="X14"/>
  <c r="V14"/>
  <c r="W14"/>
  <c r="U14"/>
  <c r="Q14"/>
  <c r="T6"/>
  <c r="X6"/>
  <c r="V6"/>
  <c r="W6"/>
  <c r="U6"/>
  <c r="Q6"/>
  <c r="Z28"/>
  <c r="O28"/>
  <c r="P28"/>
  <c r="Z32"/>
  <c r="O32"/>
  <c r="P32"/>
  <c r="Z36"/>
  <c r="O36"/>
  <c r="P36"/>
  <c r="Z40"/>
  <c r="O40"/>
  <c r="P40"/>
  <c r="Z47"/>
  <c r="P47"/>
  <c r="O47"/>
  <c r="Z53"/>
  <c r="P53"/>
  <c r="O53"/>
  <c r="Z57"/>
  <c r="O57"/>
  <c r="P57"/>
  <c r="Z61"/>
  <c r="O61"/>
  <c r="P61"/>
  <c r="Z65"/>
  <c r="O65"/>
  <c r="P65"/>
  <c r="Z68"/>
  <c r="P68"/>
  <c r="O68"/>
  <c r="Z72"/>
  <c r="O72"/>
  <c r="P72"/>
  <c r="Z74"/>
  <c r="P74"/>
  <c r="O74"/>
  <c r="Z78"/>
  <c r="O78"/>
  <c r="P78"/>
  <c r="Z82"/>
  <c r="O82"/>
  <c r="P82"/>
  <c r="Z86"/>
  <c r="O86"/>
  <c r="P86"/>
  <c r="Z90"/>
  <c r="O90"/>
  <c r="P90"/>
  <c r="Z93"/>
  <c r="O93"/>
  <c r="P93"/>
  <c r="Z97"/>
  <c r="P97"/>
  <c r="O97"/>
  <c r="Z99"/>
  <c r="O99"/>
  <c r="P99"/>
  <c r="Z103"/>
  <c r="P103"/>
  <c r="O103"/>
  <c r="Z107"/>
  <c r="O107"/>
  <c r="P107"/>
  <c r="Z111"/>
  <c r="P111"/>
  <c r="O111"/>
  <c r="Z115"/>
  <c r="O115"/>
  <c r="P115"/>
  <c r="Z118"/>
  <c r="O118"/>
  <c r="P118"/>
  <c r="Z124"/>
  <c r="P124"/>
  <c r="O124"/>
  <c r="Z128"/>
  <c r="O128"/>
  <c r="P128"/>
  <c r="Z132"/>
  <c r="P132"/>
  <c r="O132"/>
  <c r="Z136"/>
  <c r="O136"/>
  <c r="P136"/>
  <c r="Z143"/>
  <c r="O143"/>
  <c r="P143"/>
  <c r="X42"/>
  <c r="U42"/>
  <c r="T42"/>
  <c r="V42"/>
  <c r="Q42"/>
  <c r="W42"/>
  <c r="Z13"/>
  <c r="O13"/>
  <c r="P13"/>
  <c r="X24"/>
  <c r="V24"/>
  <c r="U24"/>
  <c r="Q24"/>
  <c r="W24"/>
  <c r="T24"/>
  <c r="X30"/>
  <c r="U30"/>
  <c r="T30"/>
  <c r="V30"/>
  <c r="Q30"/>
  <c r="W30"/>
  <c r="X45"/>
  <c r="V45"/>
  <c r="W45"/>
  <c r="U45"/>
  <c r="T45"/>
  <c r="Q45"/>
  <c r="X63"/>
  <c r="T63"/>
  <c r="U63"/>
  <c r="V63"/>
  <c r="W63"/>
  <c r="Q63"/>
  <c r="X76"/>
  <c r="T76"/>
  <c r="U76"/>
  <c r="V76"/>
  <c r="W76"/>
  <c r="Q76"/>
  <c r="N105"/>
  <c r="X105"/>
  <c r="W105"/>
  <c r="T105"/>
  <c r="U105"/>
  <c r="Q105"/>
  <c r="V105"/>
  <c r="X120"/>
  <c r="U120"/>
  <c r="W120"/>
  <c r="V120"/>
  <c r="Q120"/>
  <c r="T120"/>
  <c r="N122"/>
  <c r="X122"/>
  <c r="T122"/>
  <c r="W122"/>
  <c r="Q122"/>
  <c r="U122"/>
  <c r="V122"/>
  <c r="T138"/>
  <c r="W138"/>
  <c r="Q138"/>
  <c r="U138"/>
  <c r="X138"/>
  <c r="V138"/>
  <c r="Z4"/>
  <c r="O4"/>
  <c r="P4"/>
  <c r="X16"/>
  <c r="U16"/>
  <c r="T16"/>
  <c r="V16"/>
  <c r="W16"/>
  <c r="Q16"/>
  <c r="Z35"/>
  <c r="P35"/>
  <c r="O35"/>
  <c r="Z64"/>
  <c r="O64"/>
  <c r="P64"/>
  <c r="Z77"/>
  <c r="O77"/>
  <c r="P77"/>
  <c r="Z92"/>
  <c r="O92"/>
  <c r="P92"/>
  <c r="Z106"/>
  <c r="O106"/>
  <c r="P106"/>
  <c r="Z121"/>
  <c r="O121"/>
  <c r="P121"/>
  <c r="Z135"/>
  <c r="O135"/>
  <c r="P135"/>
  <c r="Z3"/>
  <c r="P3"/>
  <c r="O3"/>
  <c r="V15"/>
  <c r="X15"/>
  <c r="U15"/>
  <c r="T15"/>
  <c r="W15"/>
  <c r="Q15"/>
  <c r="X35"/>
  <c r="T35"/>
  <c r="U35"/>
  <c r="W35"/>
  <c r="Q35"/>
  <c r="V35"/>
  <c r="X64"/>
  <c r="T64"/>
  <c r="U64"/>
  <c r="V64"/>
  <c r="W64"/>
  <c r="Q64"/>
  <c r="U77"/>
  <c r="V77"/>
  <c r="W77"/>
  <c r="X77"/>
  <c r="Q77"/>
  <c r="T77"/>
  <c r="X92"/>
  <c r="T92"/>
  <c r="U92"/>
  <c r="W92"/>
  <c r="Q92"/>
  <c r="V92"/>
  <c r="X98"/>
  <c r="T98"/>
  <c r="V98"/>
  <c r="W98"/>
  <c r="U98"/>
  <c r="Q98"/>
  <c r="Z24"/>
  <c r="O24"/>
  <c r="P24"/>
  <c r="X2"/>
  <c r="Q2"/>
  <c r="X20"/>
  <c r="V20"/>
  <c r="U20"/>
  <c r="T20"/>
  <c r="Q20"/>
  <c r="W20"/>
  <c r="N28"/>
  <c r="X28"/>
  <c r="T28"/>
  <c r="V28"/>
  <c r="W28"/>
  <c r="U28"/>
  <c r="Q28"/>
  <c r="T40"/>
  <c r="V40"/>
  <c r="X40"/>
  <c r="W40"/>
  <c r="U40"/>
  <c r="Q40"/>
  <c r="X57"/>
  <c r="V57"/>
  <c r="W57"/>
  <c r="T57"/>
  <c r="U57"/>
  <c r="Q57"/>
  <c r="N68"/>
  <c r="X68"/>
  <c r="T68"/>
  <c r="U68"/>
  <c r="V68"/>
  <c r="W68"/>
  <c r="Q68"/>
  <c r="X74"/>
  <c r="V74"/>
  <c r="W74"/>
  <c r="U74"/>
  <c r="Q74"/>
  <c r="T74"/>
  <c r="X86"/>
  <c r="W86"/>
  <c r="V86"/>
  <c r="T86"/>
  <c r="Q86"/>
  <c r="U86"/>
  <c r="X97"/>
  <c r="U97"/>
  <c r="V97"/>
  <c r="W97"/>
  <c r="T97"/>
  <c r="Q97"/>
  <c r="X103"/>
  <c r="U103"/>
  <c r="V103"/>
  <c r="T103"/>
  <c r="W103"/>
  <c r="Q103"/>
  <c r="X115"/>
  <c r="U115"/>
  <c r="V115"/>
  <c r="T115"/>
  <c r="Q115"/>
  <c r="W115"/>
  <c r="X132"/>
  <c r="U132"/>
  <c r="V132"/>
  <c r="T132"/>
  <c r="Q132"/>
  <c r="W132"/>
  <c r="X143"/>
  <c r="T143"/>
  <c r="V143"/>
  <c r="U143"/>
  <c r="W143"/>
  <c r="Q143"/>
  <c r="Z23"/>
  <c r="O23"/>
  <c r="P23"/>
  <c r="Z16"/>
  <c r="O16"/>
  <c r="P16"/>
  <c r="Z8"/>
  <c r="O8"/>
  <c r="P8"/>
  <c r="T12"/>
  <c r="U12"/>
  <c r="W12"/>
  <c r="V12"/>
  <c r="X12"/>
  <c r="Q12"/>
  <c r="X4"/>
  <c r="V4"/>
  <c r="T4"/>
  <c r="U4"/>
  <c r="W4"/>
  <c r="Q4"/>
  <c r="Z29"/>
  <c r="P29"/>
  <c r="O29"/>
  <c r="Z33"/>
  <c r="O33"/>
  <c r="P33"/>
  <c r="Z37"/>
  <c r="O37"/>
  <c r="P37"/>
  <c r="Z41"/>
  <c r="O41"/>
  <c r="P41"/>
  <c r="Z44"/>
  <c r="O44"/>
  <c r="P44"/>
  <c r="Z48"/>
  <c r="P48"/>
  <c r="O48"/>
  <c r="Z50"/>
  <c r="O50"/>
  <c r="P50"/>
  <c r="Z54"/>
  <c r="O54"/>
  <c r="P54"/>
  <c r="Z58"/>
  <c r="O58"/>
  <c r="P58"/>
  <c r="Z62"/>
  <c r="O62"/>
  <c r="P62"/>
  <c r="Z66"/>
  <c r="P66"/>
  <c r="O66"/>
  <c r="Z69"/>
  <c r="O69"/>
  <c r="P69"/>
  <c r="Z73"/>
  <c r="O73"/>
  <c r="P73"/>
  <c r="Z75"/>
  <c r="P75"/>
  <c r="O75"/>
  <c r="Z79"/>
  <c r="O79"/>
  <c r="P79"/>
  <c r="Z83"/>
  <c r="P83"/>
  <c r="O83"/>
  <c r="Z87"/>
  <c r="P87"/>
  <c r="O87"/>
  <c r="Z91"/>
  <c r="P91"/>
  <c r="O91"/>
  <c r="Z94"/>
  <c r="O94"/>
  <c r="P94"/>
  <c r="Z100"/>
  <c r="O100"/>
  <c r="P100"/>
  <c r="Z104"/>
  <c r="P104"/>
  <c r="O104"/>
  <c r="Z108"/>
  <c r="O108"/>
  <c r="P108"/>
  <c r="Z112"/>
  <c r="P112"/>
  <c r="O112"/>
  <c r="Z119"/>
  <c r="P119"/>
  <c r="O119"/>
  <c r="Z125"/>
  <c r="P125"/>
  <c r="O125"/>
  <c r="Z129"/>
  <c r="O129"/>
  <c r="P129"/>
  <c r="Z133"/>
  <c r="P133"/>
  <c r="O133"/>
  <c r="Z137"/>
  <c r="O137"/>
  <c r="P137"/>
  <c r="Z140"/>
  <c r="O140"/>
  <c r="P140"/>
  <c r="Z144"/>
  <c r="O144"/>
  <c r="P144"/>
  <c r="Z20"/>
  <c r="O20"/>
  <c r="P20"/>
  <c r="T9"/>
  <c r="U9"/>
  <c r="V9"/>
  <c r="W9"/>
  <c r="Q9"/>
  <c r="X9"/>
  <c r="U38"/>
  <c r="X38"/>
  <c r="T38"/>
  <c r="V38"/>
  <c r="Q38"/>
  <c r="W38"/>
  <c r="N51"/>
  <c r="U51"/>
  <c r="W51"/>
  <c r="X51"/>
  <c r="T51"/>
  <c r="V51"/>
  <c r="Q51"/>
  <c r="T67"/>
  <c r="U67"/>
  <c r="X67"/>
  <c r="V67"/>
  <c r="Q67"/>
  <c r="W67"/>
  <c r="N80"/>
  <c r="X80"/>
  <c r="T80"/>
  <c r="U80"/>
  <c r="V80"/>
  <c r="W80"/>
  <c r="Q80"/>
  <c r="X95"/>
  <c r="U95"/>
  <c r="V95"/>
  <c r="W95"/>
  <c r="Q95"/>
  <c r="T95"/>
  <c r="X109"/>
  <c r="W109"/>
  <c r="T109"/>
  <c r="U109"/>
  <c r="Q109"/>
  <c r="V109"/>
  <c r="N134"/>
  <c r="X134"/>
  <c r="T134"/>
  <c r="V134"/>
  <c r="U134"/>
  <c r="W134"/>
  <c r="Q134"/>
  <c r="X8"/>
  <c r="T8"/>
  <c r="V8"/>
  <c r="W8"/>
  <c r="Q8"/>
  <c r="U8"/>
  <c r="Z39"/>
  <c r="P39"/>
  <c r="O39"/>
  <c r="Z52"/>
  <c r="P52"/>
  <c r="O52"/>
  <c r="Z81"/>
  <c r="P81"/>
  <c r="O81"/>
  <c r="Z96"/>
  <c r="O96"/>
  <c r="P96"/>
  <c r="Z110"/>
  <c r="O110"/>
  <c r="P110"/>
  <c r="Z123"/>
  <c r="O123"/>
  <c r="P123"/>
  <c r="Z139"/>
  <c r="O139"/>
  <c r="P139"/>
  <c r="V7"/>
  <c r="X7"/>
  <c r="T7"/>
  <c r="W7"/>
  <c r="U7"/>
  <c r="Q7"/>
  <c r="X39"/>
  <c r="T39"/>
  <c r="U39"/>
  <c r="W39"/>
  <c r="V39"/>
  <c r="Q39"/>
  <c r="X52"/>
  <c r="T52"/>
  <c r="U52"/>
  <c r="W52"/>
  <c r="V52"/>
  <c r="Q52"/>
  <c r="U81"/>
  <c r="V81"/>
  <c r="W81"/>
  <c r="T81"/>
  <c r="X81"/>
  <c r="Q81"/>
  <c r="N96"/>
  <c r="T96"/>
  <c r="V96"/>
  <c r="X96"/>
  <c r="Q96"/>
  <c r="U96"/>
  <c r="W96"/>
  <c r="Z9"/>
  <c r="P9"/>
  <c r="O9"/>
  <c r="X5"/>
  <c r="T5"/>
  <c r="U5"/>
  <c r="W5"/>
  <c r="V5"/>
  <c r="Q5"/>
  <c r="N36"/>
  <c r="X36"/>
  <c r="T36"/>
  <c r="V36"/>
  <c r="W36"/>
  <c r="U36"/>
  <c r="Q36"/>
  <c r="N47"/>
  <c r="T47"/>
  <c r="U47"/>
  <c r="W47"/>
  <c r="X47"/>
  <c r="V47"/>
  <c r="Q47"/>
  <c r="V53"/>
  <c r="X53"/>
  <c r="W53"/>
  <c r="U53"/>
  <c r="T53"/>
  <c r="Q53"/>
  <c r="N65"/>
  <c r="X65"/>
  <c r="V65"/>
  <c r="W65"/>
  <c r="U65"/>
  <c r="T65"/>
  <c r="Q65"/>
  <c r="N82"/>
  <c r="X82"/>
  <c r="W82"/>
  <c r="U82"/>
  <c r="T82"/>
  <c r="Q82"/>
  <c r="V82"/>
  <c r="U93"/>
  <c r="V93"/>
  <c r="X93"/>
  <c r="T93"/>
  <c r="W93"/>
  <c r="Q93"/>
  <c r="X99"/>
  <c r="U99"/>
  <c r="V99"/>
  <c r="T99"/>
  <c r="Q99"/>
  <c r="W99"/>
  <c r="X111"/>
  <c r="U111"/>
  <c r="V111"/>
  <c r="T111"/>
  <c r="W111"/>
  <c r="Q111"/>
  <c r="X128"/>
  <c r="U128"/>
  <c r="V128"/>
  <c r="W128"/>
  <c r="T128"/>
  <c r="Q128"/>
  <c r="Z22"/>
  <c r="O22"/>
  <c r="P22"/>
  <c r="Z7"/>
  <c r="O7"/>
  <c r="P7"/>
  <c r="V19"/>
  <c r="U19"/>
  <c r="W19"/>
  <c r="X19"/>
  <c r="T19"/>
  <c r="Q19"/>
  <c r="V3"/>
  <c r="U3"/>
  <c r="W3"/>
  <c r="T3"/>
  <c r="X3"/>
  <c r="Q3"/>
  <c r="X33"/>
  <c r="V33"/>
  <c r="U33"/>
  <c r="W33"/>
  <c r="Q33"/>
  <c r="T33"/>
  <c r="V41"/>
  <c r="X41"/>
  <c r="U41"/>
  <c r="W41"/>
  <c r="T41"/>
  <c r="Q41"/>
  <c r="X44"/>
  <c r="T44"/>
  <c r="V44"/>
  <c r="W44"/>
  <c r="U44"/>
  <c r="Q44"/>
  <c r="N50"/>
  <c r="X50"/>
  <c r="T50"/>
  <c r="U50"/>
  <c r="V50"/>
  <c r="W50"/>
  <c r="Q50"/>
  <c r="N54"/>
  <c r="X54"/>
  <c r="T54"/>
  <c r="U54"/>
  <c r="V54"/>
  <c r="W54"/>
  <c r="Q54"/>
  <c r="N58"/>
  <c r="X58"/>
  <c r="W58"/>
  <c r="T58"/>
  <c r="U58"/>
  <c r="V58"/>
  <c r="Q58"/>
  <c r="X62"/>
  <c r="W62"/>
  <c r="T62"/>
  <c r="V62"/>
  <c r="U62"/>
  <c r="Q62"/>
  <c r="X66"/>
  <c r="W66"/>
  <c r="T66"/>
  <c r="U66"/>
  <c r="V66"/>
  <c r="Q66"/>
  <c r="N69"/>
  <c r="X69"/>
  <c r="V69"/>
  <c r="W69"/>
  <c r="U69"/>
  <c r="T69"/>
  <c r="Q69"/>
  <c r="X73"/>
  <c r="V73"/>
  <c r="W73"/>
  <c r="U73"/>
  <c r="T73"/>
  <c r="Q73"/>
  <c r="N75"/>
  <c r="X75"/>
  <c r="W75"/>
  <c r="T75"/>
  <c r="V75"/>
  <c r="U75"/>
  <c r="Q75"/>
  <c r="X79"/>
  <c r="U79"/>
  <c r="W79"/>
  <c r="V79"/>
  <c r="Q79"/>
  <c r="T79"/>
  <c r="N83"/>
  <c r="X83"/>
  <c r="U83"/>
  <c r="V83"/>
  <c r="T83"/>
  <c r="W83"/>
  <c r="Q83"/>
  <c r="X87"/>
  <c r="T87"/>
  <c r="V87"/>
  <c r="W87"/>
  <c r="U87"/>
  <c r="Q87"/>
  <c r="X91"/>
  <c r="W91"/>
  <c r="T91"/>
  <c r="U91"/>
  <c r="V91"/>
  <c r="Q91"/>
  <c r="X94"/>
  <c r="W94"/>
  <c r="U94"/>
  <c r="T94"/>
  <c r="Q94"/>
  <c r="V94"/>
  <c r="X100"/>
  <c r="U100"/>
  <c r="W100"/>
  <c r="V100"/>
  <c r="T100"/>
  <c r="Q100"/>
  <c r="U104"/>
  <c r="W104"/>
  <c r="X104"/>
  <c r="V104"/>
  <c r="Q104"/>
  <c r="T104"/>
  <c r="X108"/>
  <c r="U108"/>
  <c r="W108"/>
  <c r="V108"/>
  <c r="Q108"/>
  <c r="T108"/>
  <c r="U112"/>
  <c r="W112"/>
  <c r="V112"/>
  <c r="X112"/>
  <c r="Q112"/>
  <c r="T112"/>
  <c r="X119"/>
  <c r="U119"/>
  <c r="V119"/>
  <c r="T119"/>
  <c r="Q119"/>
  <c r="W119"/>
  <c r="N125"/>
  <c r="X125"/>
  <c r="W125"/>
  <c r="T125"/>
  <c r="V125"/>
  <c r="Q125"/>
  <c r="U125"/>
  <c r="X129"/>
  <c r="W129"/>
  <c r="T129"/>
  <c r="V129"/>
  <c r="U129"/>
  <c r="Q129"/>
  <c r="N133"/>
  <c r="W133"/>
  <c r="U133"/>
  <c r="X133"/>
  <c r="T133"/>
  <c r="V133"/>
  <c r="Q133"/>
  <c r="X137"/>
  <c r="W137"/>
  <c r="U137"/>
  <c r="V137"/>
  <c r="Q137"/>
  <c r="T137"/>
  <c r="X140"/>
  <c r="U140"/>
  <c r="V140"/>
  <c r="W140"/>
  <c r="T140"/>
  <c r="Q140"/>
  <c r="N144"/>
  <c r="X144"/>
  <c r="U144"/>
  <c r="V144"/>
  <c r="W144"/>
  <c r="Q144"/>
  <c r="T144"/>
  <c r="Z5"/>
  <c r="O5"/>
  <c r="P5"/>
  <c r="T17"/>
  <c r="U17"/>
  <c r="V17"/>
  <c r="W17"/>
  <c r="X17"/>
  <c r="Q17"/>
  <c r="X34"/>
  <c r="U34"/>
  <c r="T34"/>
  <c r="V34"/>
  <c r="W34"/>
  <c r="Q34"/>
  <c r="X59"/>
  <c r="T59"/>
  <c r="U59"/>
  <c r="V59"/>
  <c r="Q59"/>
  <c r="W59"/>
  <c r="N88"/>
  <c r="X88"/>
  <c r="T88"/>
  <c r="U88"/>
  <c r="W88"/>
  <c r="V88"/>
  <c r="Q88"/>
  <c r="X101"/>
  <c r="W101"/>
  <c r="T101"/>
  <c r="U101"/>
  <c r="Q101"/>
  <c r="V101"/>
  <c r="N116"/>
  <c r="X116"/>
  <c r="U116"/>
  <c r="W116"/>
  <c r="V116"/>
  <c r="T116"/>
  <c r="Q116"/>
  <c r="X130"/>
  <c r="T130"/>
  <c r="U130"/>
  <c r="V130"/>
  <c r="Q130"/>
  <c r="W130"/>
  <c r="X145"/>
  <c r="W145"/>
  <c r="T145"/>
  <c r="V145"/>
  <c r="Q145"/>
  <c r="U145"/>
  <c r="Z12"/>
  <c r="O12"/>
  <c r="P12"/>
  <c r="X23"/>
  <c r="T23"/>
  <c r="V23"/>
  <c r="W23"/>
  <c r="U23"/>
  <c r="Q23"/>
  <c r="Z31"/>
  <c r="P31"/>
  <c r="O31"/>
  <c r="Z46"/>
  <c r="P46"/>
  <c r="O46"/>
  <c r="Z60"/>
  <c r="P60"/>
  <c r="O60"/>
  <c r="Z89"/>
  <c r="P89"/>
  <c r="O89"/>
  <c r="Z102"/>
  <c r="O102"/>
  <c r="P102"/>
  <c r="Z117"/>
  <c r="O117"/>
  <c r="P117"/>
  <c r="Z131"/>
  <c r="O131"/>
  <c r="P131"/>
  <c r="Z11"/>
  <c r="P11"/>
  <c r="O11"/>
  <c r="X22"/>
  <c r="T22"/>
  <c r="U22"/>
  <c r="W22"/>
  <c r="Q22"/>
  <c r="V22"/>
  <c r="T31"/>
  <c r="U31"/>
  <c r="W31"/>
  <c r="V31"/>
  <c r="X31"/>
  <c r="Q31"/>
  <c r="X46"/>
  <c r="U46"/>
  <c r="T46"/>
  <c r="V46"/>
  <c r="W46"/>
  <c r="Q46"/>
  <c r="T60"/>
  <c r="U60"/>
  <c r="V60"/>
  <c r="X60"/>
  <c r="W60"/>
  <c r="Q60"/>
  <c r="X89"/>
  <c r="U89"/>
  <c r="V89"/>
  <c r="W89"/>
  <c r="T89"/>
  <c r="Q89"/>
  <c r="Z17"/>
  <c r="P17"/>
  <c r="O17"/>
  <c r="X13"/>
  <c r="T13"/>
  <c r="U13"/>
  <c r="V13"/>
  <c r="W13"/>
  <c r="Q13"/>
  <c r="T32"/>
  <c r="V32"/>
  <c r="W32"/>
  <c r="X32"/>
  <c r="U32"/>
  <c r="Q32"/>
  <c r="V61"/>
  <c r="W61"/>
  <c r="X61"/>
  <c r="U61"/>
  <c r="T61"/>
  <c r="Q61"/>
  <c r="N72"/>
  <c r="X72"/>
  <c r="T72"/>
  <c r="U72"/>
  <c r="V72"/>
  <c r="W72"/>
  <c r="Q72"/>
  <c r="X78"/>
  <c r="W78"/>
  <c r="T78"/>
  <c r="U78"/>
  <c r="Q78"/>
  <c r="V78"/>
  <c r="W90"/>
  <c r="X90"/>
  <c r="T90"/>
  <c r="V90"/>
  <c r="U90"/>
  <c r="Q90"/>
  <c r="N107"/>
  <c r="X107"/>
  <c r="U107"/>
  <c r="V107"/>
  <c r="T107"/>
  <c r="Q107"/>
  <c r="W107"/>
  <c r="X118"/>
  <c r="T118"/>
  <c r="V118"/>
  <c r="W118"/>
  <c r="U118"/>
  <c r="Q118"/>
  <c r="X124"/>
  <c r="U124"/>
  <c r="V124"/>
  <c r="W124"/>
  <c r="T124"/>
  <c r="Q124"/>
  <c r="X136"/>
  <c r="U136"/>
  <c r="V136"/>
  <c r="T136"/>
  <c r="Q136"/>
  <c r="W136"/>
  <c r="Z15"/>
  <c r="O15"/>
  <c r="P15"/>
  <c r="V11"/>
  <c r="X11"/>
  <c r="T11"/>
  <c r="W11"/>
  <c r="U11"/>
  <c r="Q11"/>
  <c r="X29"/>
  <c r="V29"/>
  <c r="T29"/>
  <c r="U29"/>
  <c r="W29"/>
  <c r="Q29"/>
  <c r="X37"/>
  <c r="V37"/>
  <c r="U37"/>
  <c r="T37"/>
  <c r="Q37"/>
  <c r="W37"/>
  <c r="N48"/>
  <c r="V48"/>
  <c r="W48"/>
  <c r="T48"/>
  <c r="U48"/>
  <c r="Q48"/>
  <c r="X48"/>
  <c r="Z21"/>
  <c r="O21"/>
  <c r="P21"/>
  <c r="Z14"/>
  <c r="O14"/>
  <c r="P14"/>
  <c r="Z6"/>
  <c r="O6"/>
  <c r="P6"/>
  <c r="U25"/>
  <c r="X25"/>
  <c r="T25"/>
  <c r="V25"/>
  <c r="W25"/>
  <c r="Q25"/>
  <c r="T18"/>
  <c r="V18"/>
  <c r="W18"/>
  <c r="U18"/>
  <c r="X18"/>
  <c r="Q18"/>
  <c r="T10"/>
  <c r="V10"/>
  <c r="W10"/>
  <c r="X10"/>
  <c r="U10"/>
  <c r="Q10"/>
  <c r="Z26"/>
  <c r="O26"/>
  <c r="P26"/>
  <c r="Z30"/>
  <c r="P30"/>
  <c r="O30"/>
  <c r="Z34"/>
  <c r="O34"/>
  <c r="P34"/>
  <c r="Z38"/>
  <c r="P38"/>
  <c r="O38"/>
  <c r="Z42"/>
  <c r="O42"/>
  <c r="P42"/>
  <c r="Z45"/>
  <c r="O45"/>
  <c r="P45"/>
  <c r="Z49"/>
  <c r="O49"/>
  <c r="P49"/>
  <c r="Z51"/>
  <c r="P51"/>
  <c r="O51"/>
  <c r="Z55"/>
  <c r="O55"/>
  <c r="P55"/>
  <c r="Z59"/>
  <c r="P59"/>
  <c r="O59"/>
  <c r="Z63"/>
  <c r="O63"/>
  <c r="P63"/>
  <c r="Z67"/>
  <c r="P67"/>
  <c r="O67"/>
  <c r="Z70"/>
  <c r="O70"/>
  <c r="P70"/>
  <c r="Z76"/>
  <c r="O76"/>
  <c r="P76"/>
  <c r="Z80"/>
  <c r="O80"/>
  <c r="P80"/>
  <c r="Z84"/>
  <c r="O84"/>
  <c r="P84"/>
  <c r="Z88"/>
  <c r="P88"/>
  <c r="O88"/>
  <c r="Z95"/>
  <c r="O95"/>
  <c r="P95"/>
  <c r="Z101"/>
  <c r="O101"/>
  <c r="P101"/>
  <c r="Z105"/>
  <c r="O105"/>
  <c r="P105"/>
  <c r="Z109"/>
  <c r="O109"/>
  <c r="P109"/>
  <c r="Z113"/>
  <c r="O113"/>
  <c r="P113"/>
  <c r="Z116"/>
  <c r="O116"/>
  <c r="P116"/>
  <c r="Z120"/>
  <c r="P120"/>
  <c r="O120"/>
  <c r="Z122"/>
  <c r="O122"/>
  <c r="P122"/>
  <c r="Z126"/>
  <c r="O126"/>
  <c r="P126"/>
  <c r="Z130"/>
  <c r="O130"/>
  <c r="P130"/>
  <c r="Z134"/>
  <c r="O134"/>
  <c r="P134"/>
  <c r="Z138"/>
  <c r="O138"/>
  <c r="P138"/>
  <c r="Z141"/>
  <c r="P141"/>
  <c r="O141"/>
  <c r="Z145"/>
  <c r="O145"/>
  <c r="P145"/>
  <c r="N21"/>
  <c r="N20"/>
  <c r="Y29"/>
  <c r="N29"/>
  <c r="N37"/>
  <c r="N44"/>
  <c r="L4"/>
  <c r="N4"/>
  <c r="N19"/>
  <c r="N10"/>
  <c r="N6"/>
  <c r="N5"/>
  <c r="N33"/>
  <c r="Y41"/>
  <c r="N41"/>
  <c r="N12"/>
  <c r="N3"/>
  <c r="N18"/>
  <c r="N17"/>
  <c r="N26"/>
  <c r="Y30"/>
  <c r="N30"/>
  <c r="N34"/>
  <c r="Y38"/>
  <c r="N38"/>
  <c r="N42"/>
  <c r="N45"/>
  <c r="N49"/>
  <c r="Y55"/>
  <c r="N55"/>
  <c r="N59"/>
  <c r="Y63"/>
  <c r="N63"/>
  <c r="N67"/>
  <c r="Y70"/>
  <c r="N70"/>
  <c r="Y76"/>
  <c r="N76"/>
  <c r="Y84"/>
  <c r="N84"/>
  <c r="N99"/>
  <c r="N103"/>
  <c r="Y111"/>
  <c r="N111"/>
  <c r="N120"/>
  <c r="N126"/>
  <c r="N130"/>
  <c r="N138"/>
  <c r="M141"/>
  <c r="N141"/>
  <c r="N145"/>
  <c r="L23"/>
  <c r="N23"/>
  <c r="N16"/>
  <c r="N8"/>
  <c r="N14"/>
  <c r="U2"/>
  <c r="N2"/>
  <c r="N13"/>
  <c r="N31"/>
  <c r="N39"/>
  <c r="N46"/>
  <c r="Y11"/>
  <c r="N11"/>
  <c r="N25"/>
  <c r="L24"/>
  <c r="N24"/>
  <c r="N9"/>
  <c r="Y32"/>
  <c r="N32"/>
  <c r="N40"/>
  <c r="N53"/>
  <c r="N57"/>
  <c r="M61"/>
  <c r="N61"/>
  <c r="Y74"/>
  <c r="N74"/>
  <c r="Y78"/>
  <c r="N78"/>
  <c r="N86"/>
  <c r="Y90"/>
  <c r="N90"/>
  <c r="N93"/>
  <c r="N95"/>
  <c r="N97"/>
  <c r="N101"/>
  <c r="N109"/>
  <c r="N113"/>
  <c r="N115"/>
  <c r="N118"/>
  <c r="N124"/>
  <c r="N128"/>
  <c r="N132"/>
  <c r="N136"/>
  <c r="N143"/>
  <c r="N22"/>
  <c r="N15"/>
  <c r="N7"/>
  <c r="N27"/>
  <c r="N35"/>
  <c r="N43"/>
  <c r="Y52"/>
  <c r="N52"/>
  <c r="N56"/>
  <c r="Y60"/>
  <c r="N60"/>
  <c r="N62"/>
  <c r="N64"/>
  <c r="N66"/>
  <c r="N71"/>
  <c r="N73"/>
  <c r="N77"/>
  <c r="Y79"/>
  <c r="N79"/>
  <c r="N81"/>
  <c r="N85"/>
  <c r="N87"/>
  <c r="N89"/>
  <c r="N91"/>
  <c r="N92"/>
  <c r="Y94"/>
  <c r="N94"/>
  <c r="N98"/>
  <c r="Y100"/>
  <c r="N100"/>
  <c r="N102"/>
  <c r="N104"/>
  <c r="M106"/>
  <c r="N106"/>
  <c r="Y108"/>
  <c r="N108"/>
  <c r="N110"/>
  <c r="N112"/>
  <c r="M114"/>
  <c r="N114"/>
  <c r="N117"/>
  <c r="N119"/>
  <c r="N123"/>
  <c r="N127"/>
  <c r="N129"/>
  <c r="N131"/>
  <c r="N135"/>
  <c r="N137"/>
  <c r="L139"/>
  <c r="N139"/>
  <c r="N140"/>
  <c r="Y19"/>
  <c r="M131"/>
  <c r="M127"/>
  <c r="M102"/>
  <c r="Y135"/>
  <c r="L43"/>
  <c r="M43"/>
  <c r="L117"/>
  <c r="M117"/>
  <c r="L141"/>
  <c r="M97"/>
  <c r="M67"/>
  <c r="L66"/>
  <c r="M110"/>
  <c r="L135"/>
  <c r="M124"/>
  <c r="Y81"/>
  <c r="L102"/>
  <c r="Y124"/>
  <c r="L129"/>
  <c r="M135"/>
  <c r="Y57"/>
  <c r="M120"/>
  <c r="L26"/>
  <c r="L34"/>
  <c r="Y34"/>
  <c r="M62"/>
  <c r="Y110"/>
  <c r="L130"/>
  <c r="M145"/>
  <c r="M26"/>
  <c r="L27"/>
  <c r="M34"/>
  <c r="Y44"/>
  <c r="M79"/>
  <c r="Y89"/>
  <c r="L110"/>
  <c r="L120"/>
  <c r="Y120"/>
  <c r="L124"/>
  <c r="Y113"/>
  <c r="M35"/>
  <c r="M44"/>
  <c r="M52"/>
  <c r="L60"/>
  <c r="Y66"/>
  <c r="L86"/>
  <c r="M91"/>
  <c r="L93"/>
  <c r="L113"/>
  <c r="Y126"/>
  <c r="Y93"/>
  <c r="Y33"/>
  <c r="M37"/>
  <c r="Y62"/>
  <c r="M66"/>
  <c r="L73"/>
  <c r="Y73"/>
  <c r="M94"/>
  <c r="Y102"/>
  <c r="L123"/>
  <c r="Y127"/>
  <c r="M129"/>
  <c r="Y129"/>
  <c r="Y145"/>
  <c r="M60"/>
  <c r="M93"/>
  <c r="M113"/>
  <c r="Y26"/>
  <c r="M73"/>
  <c r="Y75"/>
  <c r="M123"/>
  <c r="Y123"/>
  <c r="Y131"/>
  <c r="Y49"/>
  <c r="Y83"/>
  <c r="L83"/>
  <c r="Y50"/>
  <c r="M50"/>
  <c r="Y58"/>
  <c r="M58"/>
  <c r="L58"/>
  <c r="L49"/>
  <c r="L144"/>
  <c r="M144"/>
  <c r="M30"/>
  <c r="Y48"/>
  <c r="M49"/>
  <c r="M54"/>
  <c r="M51"/>
  <c r="L51"/>
  <c r="Y121"/>
  <c r="M121"/>
  <c r="L121"/>
  <c r="M134"/>
  <c r="L134"/>
  <c r="Y134"/>
  <c r="M38"/>
  <c r="Y69"/>
  <c r="M69"/>
  <c r="M107"/>
  <c r="M126"/>
  <c r="M29"/>
  <c r="Y21"/>
  <c r="Y36"/>
  <c r="L75"/>
  <c r="M78"/>
  <c r="Y82"/>
  <c r="Y96"/>
  <c r="M115"/>
  <c r="Y132"/>
  <c r="L132"/>
  <c r="Y138"/>
  <c r="M138"/>
  <c r="M142"/>
  <c r="L142"/>
  <c r="L50"/>
  <c r="M116"/>
  <c r="M83"/>
  <c r="Y87"/>
  <c r="L87"/>
  <c r="M87"/>
  <c r="Y139"/>
  <c r="M139"/>
  <c r="Y142"/>
  <c r="Y42"/>
  <c r="M42"/>
  <c r="M59"/>
  <c r="Y65"/>
  <c r="M68"/>
  <c r="Y98"/>
  <c r="M98"/>
  <c r="L98"/>
  <c r="L115"/>
  <c r="M132"/>
  <c r="Y137"/>
  <c r="L137"/>
  <c r="L138"/>
  <c r="L126"/>
  <c r="M75"/>
  <c r="Y106"/>
  <c r="L106"/>
  <c r="L107"/>
  <c r="M27"/>
  <c r="Y28"/>
  <c r="L35"/>
  <c r="L42"/>
  <c r="Y54"/>
  <c r="L59"/>
  <c r="Y72"/>
  <c r="Y97"/>
  <c r="M137"/>
  <c r="Y144"/>
  <c r="Y114"/>
  <c r="L114"/>
  <c r="Y141"/>
  <c r="Y37"/>
  <c r="Y45"/>
  <c r="M99"/>
  <c r="M45"/>
  <c r="L52"/>
  <c r="L67"/>
  <c r="L79"/>
  <c r="M86"/>
  <c r="Y86"/>
  <c r="M90"/>
  <c r="L91"/>
  <c r="Y91"/>
  <c r="L94"/>
  <c r="L99"/>
  <c r="Y105"/>
  <c r="Y117"/>
  <c r="Y130"/>
  <c r="M130"/>
  <c r="L127"/>
  <c r="L131"/>
  <c r="L145"/>
  <c r="L128"/>
  <c r="L125"/>
  <c r="M128"/>
  <c r="L133"/>
  <c r="M136"/>
  <c r="L140"/>
  <c r="M143"/>
  <c r="L143"/>
  <c r="L122"/>
  <c r="M125"/>
  <c r="Y128"/>
  <c r="M122"/>
  <c r="Y140"/>
  <c r="Y122"/>
  <c r="L136"/>
  <c r="M133"/>
  <c r="Y136"/>
  <c r="M140"/>
  <c r="Y143"/>
  <c r="Y125"/>
  <c r="Y133"/>
  <c r="L112"/>
  <c r="L119"/>
  <c r="Y99"/>
  <c r="L101"/>
  <c r="M104"/>
  <c r="Y107"/>
  <c r="L109"/>
  <c r="M112"/>
  <c r="Y115"/>
  <c r="L116"/>
  <c r="M119"/>
  <c r="L104"/>
  <c r="M109"/>
  <c r="Y116"/>
  <c r="L118"/>
  <c r="L100"/>
  <c r="M103"/>
  <c r="L108"/>
  <c r="M111"/>
  <c r="M118"/>
  <c r="M101"/>
  <c r="Y112"/>
  <c r="Y109"/>
  <c r="L111"/>
  <c r="M100"/>
  <c r="Y103"/>
  <c r="L105"/>
  <c r="M108"/>
  <c r="Y118"/>
  <c r="Y104"/>
  <c r="Y119"/>
  <c r="Y101"/>
  <c r="L103"/>
  <c r="M105"/>
  <c r="L88"/>
  <c r="Y88"/>
  <c r="M88"/>
  <c r="L80"/>
  <c r="Y80"/>
  <c r="M80"/>
  <c r="L95"/>
  <c r="L77"/>
  <c r="L85"/>
  <c r="L92"/>
  <c r="M95"/>
  <c r="L74"/>
  <c r="M77"/>
  <c r="L82"/>
  <c r="M85"/>
  <c r="L90"/>
  <c r="M92"/>
  <c r="Y95"/>
  <c r="L97"/>
  <c r="M74"/>
  <c r="M82"/>
  <c r="L76"/>
  <c r="M76"/>
  <c r="L81"/>
  <c r="M84"/>
  <c r="L89"/>
  <c r="L96"/>
  <c r="Y77"/>
  <c r="Y85"/>
  <c r="Y92"/>
  <c r="L84"/>
  <c r="L78"/>
  <c r="M81"/>
  <c r="M89"/>
  <c r="M96"/>
  <c r="L56"/>
  <c r="L64"/>
  <c r="L71"/>
  <c r="Y51"/>
  <c r="L53"/>
  <c r="M56"/>
  <c r="Y59"/>
  <c r="L61"/>
  <c r="M64"/>
  <c r="Y67"/>
  <c r="L68"/>
  <c r="M71"/>
  <c r="Y64"/>
  <c r="Y71"/>
  <c r="Y53"/>
  <c r="L55"/>
  <c r="Y61"/>
  <c r="L63"/>
  <c r="Y68"/>
  <c r="L70"/>
  <c r="Y56"/>
  <c r="M55"/>
  <c r="M63"/>
  <c r="M70"/>
  <c r="L65"/>
  <c r="L72"/>
  <c r="M53"/>
  <c r="L57"/>
  <c r="L54"/>
  <c r="M57"/>
  <c r="L62"/>
  <c r="M65"/>
  <c r="L69"/>
  <c r="M72"/>
  <c r="L31"/>
  <c r="Y31"/>
  <c r="M31"/>
  <c r="L39"/>
  <c r="Y39"/>
  <c r="M39"/>
  <c r="M32"/>
  <c r="L32"/>
  <c r="Y47"/>
  <c r="M47"/>
  <c r="L47"/>
  <c r="Y40"/>
  <c r="M40"/>
  <c r="L40"/>
  <c r="Y27"/>
  <c r="L29"/>
  <c r="Y35"/>
  <c r="L37"/>
  <c r="Y43"/>
  <c r="L44"/>
  <c r="M46"/>
  <c r="M28"/>
  <c r="L33"/>
  <c r="M36"/>
  <c r="L41"/>
  <c r="Y46"/>
  <c r="L48"/>
  <c r="L46"/>
  <c r="L28"/>
  <c r="L36"/>
  <c r="L30"/>
  <c r="M33"/>
  <c r="L38"/>
  <c r="M41"/>
  <c r="L45"/>
  <c r="M48"/>
  <c r="M18"/>
  <c r="L17"/>
  <c r="M4"/>
  <c r="L7"/>
  <c r="M13"/>
  <c r="Y5"/>
  <c r="M7"/>
  <c r="M19"/>
  <c r="Y20"/>
  <c r="M9"/>
  <c r="Y8"/>
  <c r="Y7"/>
  <c r="L18"/>
  <c r="Y18"/>
  <c r="L16"/>
  <c r="L22"/>
  <c r="Y22"/>
  <c r="M5"/>
  <c r="L11"/>
  <c r="M22"/>
  <c r="L8"/>
  <c r="Y9"/>
  <c r="M11"/>
  <c r="L19"/>
  <c r="Y3"/>
  <c r="L25"/>
  <c r="M3"/>
  <c r="L10"/>
  <c r="L15"/>
  <c r="Y15"/>
  <c r="M25"/>
  <c r="Y25"/>
  <c r="Y4"/>
  <c r="M10"/>
  <c r="Y10"/>
  <c r="M15"/>
  <c r="V2"/>
  <c r="M2"/>
  <c r="L6"/>
  <c r="M8"/>
  <c r="M12"/>
  <c r="L13"/>
  <c r="Y13"/>
  <c r="Y16"/>
  <c r="M16"/>
  <c r="M17"/>
  <c r="Y17"/>
  <c r="Y23"/>
  <c r="M23"/>
  <c r="M20"/>
  <c r="L20"/>
  <c r="L14"/>
  <c r="M14"/>
  <c r="Y14"/>
  <c r="M24"/>
  <c r="Y24"/>
  <c r="Y2"/>
  <c r="M21"/>
  <c r="T2"/>
  <c r="L3"/>
  <c r="L5"/>
  <c r="L9"/>
  <c r="Y12"/>
  <c r="L2"/>
  <c r="W2"/>
  <c r="L12"/>
  <c r="M6"/>
  <c r="L21"/>
  <c r="Y6"/>
  <c r="P2" i="7" l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G2"/>
  <c r="D2"/>
  <c r="J2" l="1"/>
  <c r="L2"/>
  <c r="M2"/>
  <c r="N2"/>
  <c r="Q2"/>
  <c r="R2"/>
  <c r="J3"/>
  <c r="L3"/>
  <c r="M3"/>
  <c r="N3"/>
  <c r="Q3"/>
  <c r="R3"/>
  <c r="J4"/>
  <c r="L4"/>
  <c r="M4"/>
  <c r="N4"/>
  <c r="Q4"/>
  <c r="R4"/>
  <c r="J5"/>
  <c r="L5"/>
  <c r="M5"/>
  <c r="N5"/>
  <c r="Q5"/>
  <c r="R5"/>
  <c r="J6"/>
  <c r="L6"/>
  <c r="M6"/>
  <c r="N6"/>
  <c r="Q6"/>
  <c r="R6"/>
  <c r="J7"/>
  <c r="L7"/>
  <c r="M7"/>
  <c r="N7"/>
  <c r="Q7"/>
  <c r="R7"/>
  <c r="J8"/>
  <c r="L8"/>
  <c r="M8"/>
  <c r="N8"/>
  <c r="Q8"/>
  <c r="R8"/>
  <c r="J9"/>
  <c r="L9"/>
  <c r="M9"/>
  <c r="N9"/>
  <c r="Q9"/>
  <c r="R9"/>
  <c r="J10"/>
  <c r="L10"/>
  <c r="M10"/>
  <c r="N10"/>
  <c r="Q10"/>
  <c r="R10"/>
  <c r="J11"/>
  <c r="L11"/>
  <c r="M11"/>
  <c r="N11"/>
  <c r="Q11"/>
  <c r="R11"/>
  <c r="J12"/>
  <c r="L12"/>
  <c r="M12"/>
  <c r="N12"/>
  <c r="Q12"/>
  <c r="R12"/>
  <c r="J13"/>
  <c r="L13"/>
  <c r="M13"/>
  <c r="N13"/>
  <c r="Q13"/>
  <c r="R13"/>
  <c r="J14"/>
  <c r="L14"/>
  <c r="M14"/>
  <c r="N14"/>
  <c r="Q14"/>
  <c r="R14"/>
  <c r="J15"/>
  <c r="L15"/>
  <c r="M15"/>
  <c r="N15"/>
  <c r="Q15"/>
  <c r="R15"/>
  <c r="J16"/>
  <c r="L16"/>
  <c r="M16"/>
  <c r="N16"/>
  <c r="Q16"/>
  <c r="R16"/>
  <c r="J17"/>
  <c r="L17"/>
  <c r="M17"/>
  <c r="N17"/>
  <c r="Q17"/>
  <c r="R17"/>
  <c r="J18"/>
  <c r="L18"/>
  <c r="M18"/>
  <c r="N18"/>
  <c r="Q18"/>
  <c r="R18"/>
  <c r="J19"/>
  <c r="L19"/>
  <c r="M19"/>
  <c r="N19"/>
  <c r="Q19"/>
  <c r="R19"/>
  <c r="J20"/>
  <c r="L20"/>
  <c r="M20"/>
  <c r="N20"/>
  <c r="Q20"/>
  <c r="R20"/>
  <c r="J21"/>
  <c r="L21"/>
  <c r="M21"/>
  <c r="N21"/>
  <c r="Q21"/>
  <c r="R21"/>
  <c r="J22"/>
  <c r="L22"/>
  <c r="M22"/>
  <c r="N22"/>
  <c r="Q22"/>
  <c r="R22"/>
  <c r="J23"/>
  <c r="L23"/>
  <c r="M23"/>
  <c r="N23"/>
  <c r="Q23"/>
  <c r="R23"/>
  <c r="J24"/>
  <c r="L24"/>
  <c r="M24"/>
  <c r="N24"/>
  <c r="Q24"/>
  <c r="R24"/>
  <c r="J25"/>
  <c r="L25"/>
  <c r="M25"/>
  <c r="N25"/>
  <c r="Q25"/>
  <c r="R25"/>
  <c r="J26"/>
  <c r="L26"/>
  <c r="M26"/>
  <c r="N26"/>
  <c r="Q26"/>
  <c r="R26"/>
  <c r="J27"/>
  <c r="L27"/>
  <c r="M27"/>
  <c r="N27"/>
  <c r="Q27"/>
  <c r="R27"/>
  <c r="J28"/>
  <c r="L28"/>
  <c r="M28"/>
  <c r="N28"/>
  <c r="Q28"/>
  <c r="R28"/>
  <c r="J29"/>
  <c r="L29"/>
  <c r="M29"/>
  <c r="N29"/>
  <c r="Q29"/>
  <c r="R29"/>
  <c r="J30"/>
  <c r="L30"/>
  <c r="M30"/>
  <c r="N30"/>
  <c r="Q30"/>
  <c r="R30"/>
  <c r="J31"/>
  <c r="L31"/>
  <c r="M31"/>
  <c r="N31"/>
  <c r="Q31"/>
  <c r="R31"/>
  <c r="J32"/>
  <c r="L32"/>
  <c r="M32"/>
  <c r="N32"/>
  <c r="Q32"/>
  <c r="R32"/>
  <c r="J33"/>
  <c r="L33"/>
  <c r="M33"/>
  <c r="N33"/>
  <c r="Q33"/>
  <c r="R33"/>
  <c r="J34"/>
  <c r="L34"/>
  <c r="M34"/>
  <c r="N34"/>
  <c r="Q34"/>
  <c r="R34"/>
  <c r="J35"/>
  <c r="L35"/>
  <c r="M35"/>
  <c r="N35"/>
  <c r="Q35"/>
  <c r="R35"/>
  <c r="J36"/>
  <c r="L36"/>
  <c r="M36"/>
  <c r="N36"/>
  <c r="Q36"/>
  <c r="R36"/>
  <c r="J37"/>
  <c r="L37"/>
  <c r="M37"/>
  <c r="N37"/>
  <c r="Q37"/>
  <c r="R37"/>
  <c r="J38"/>
  <c r="L38"/>
  <c r="M38"/>
  <c r="N38"/>
  <c r="Q38"/>
  <c r="R38"/>
  <c r="J39"/>
  <c r="L39"/>
  <c r="M39"/>
  <c r="N39"/>
  <c r="Q39"/>
  <c r="R39"/>
  <c r="J40"/>
  <c r="L40"/>
  <c r="M40"/>
  <c r="N40"/>
  <c r="Q40"/>
  <c r="R40"/>
  <c r="J41"/>
  <c r="L41"/>
  <c r="M41"/>
  <c r="N41"/>
  <c r="Q41"/>
  <c r="R41"/>
  <c r="J42"/>
  <c r="L42"/>
  <c r="M42"/>
  <c r="N42"/>
  <c r="Q42"/>
  <c r="R42"/>
  <c r="J43"/>
  <c r="L43"/>
  <c r="M43"/>
  <c r="N43"/>
  <c r="Q43"/>
  <c r="R43"/>
  <c r="J44"/>
  <c r="L44"/>
  <c r="M44"/>
  <c r="N44"/>
  <c r="Q44"/>
  <c r="R44"/>
  <c r="J45"/>
  <c r="L45"/>
  <c r="M45"/>
  <c r="N45"/>
  <c r="Q45"/>
  <c r="R45"/>
  <c r="J46"/>
  <c r="L46"/>
  <c r="M46"/>
  <c r="N46"/>
  <c r="Q46"/>
  <c r="R46"/>
  <c r="J47"/>
  <c r="L47"/>
  <c r="M47"/>
  <c r="N47"/>
  <c r="Q47"/>
  <c r="R47"/>
  <c r="J48"/>
  <c r="L48"/>
  <c r="M48"/>
  <c r="N48"/>
  <c r="Q48"/>
  <c r="R48"/>
  <c r="J49"/>
  <c r="L49"/>
  <c r="M49"/>
  <c r="N49"/>
  <c r="Q49"/>
  <c r="R49"/>
  <c r="J50"/>
  <c r="L50"/>
  <c r="M50"/>
  <c r="N50"/>
  <c r="Q50"/>
  <c r="R50"/>
  <c r="J51"/>
  <c r="L51"/>
  <c r="M51"/>
  <c r="N51"/>
  <c r="Q51"/>
  <c r="R51"/>
  <c r="J52"/>
  <c r="L52"/>
  <c r="M52"/>
  <c r="N52"/>
  <c r="Q52"/>
  <c r="R52"/>
  <c r="J53"/>
  <c r="L53"/>
  <c r="M53"/>
  <c r="N53"/>
  <c r="Q53"/>
  <c r="R53"/>
  <c r="J54"/>
  <c r="L54"/>
  <c r="M54"/>
  <c r="N54"/>
  <c r="Q54"/>
  <c r="R54"/>
  <c r="J55"/>
  <c r="L55"/>
  <c r="M55"/>
  <c r="N55"/>
  <c r="Q55"/>
  <c r="R55"/>
  <c r="J56"/>
  <c r="L56"/>
  <c r="M56"/>
  <c r="N56"/>
  <c r="Q56"/>
  <c r="R56"/>
  <c r="J57"/>
  <c r="L57"/>
  <c r="M57"/>
  <c r="N57"/>
  <c r="Q57"/>
  <c r="R57"/>
  <c r="J58"/>
  <c r="L58"/>
  <c r="M58"/>
  <c r="N58"/>
  <c r="Q58"/>
  <c r="R58"/>
  <c r="J59"/>
  <c r="L59"/>
  <c r="M59"/>
  <c r="N59"/>
  <c r="Q59"/>
  <c r="R59"/>
  <c r="J60"/>
  <c r="L60"/>
  <c r="M60"/>
  <c r="N60"/>
  <c r="Q60"/>
  <c r="R60"/>
  <c r="J61"/>
  <c r="L61"/>
  <c r="M61"/>
  <c r="N61"/>
  <c r="Q61"/>
  <c r="R61"/>
  <c r="J62"/>
  <c r="L62"/>
  <c r="M62"/>
  <c r="N62"/>
  <c r="Q62"/>
  <c r="R62"/>
  <c r="J63"/>
  <c r="L63"/>
  <c r="M63"/>
  <c r="N63"/>
  <c r="Q63"/>
  <c r="R63"/>
  <c r="J64"/>
  <c r="L64"/>
  <c r="M64"/>
  <c r="N64"/>
  <c r="Q64"/>
  <c r="R64"/>
  <c r="J65"/>
  <c r="L65"/>
  <c r="M65"/>
  <c r="N65"/>
  <c r="Q65"/>
  <c r="R65"/>
  <c r="J66"/>
  <c r="L66"/>
  <c r="M66"/>
  <c r="N66"/>
  <c r="Q66"/>
  <c r="R66"/>
  <c r="J67"/>
  <c r="L67"/>
  <c r="M67"/>
  <c r="N67"/>
  <c r="Q67"/>
  <c r="R67"/>
  <c r="J68"/>
  <c r="L68"/>
  <c r="M68"/>
  <c r="N68"/>
  <c r="Q68"/>
  <c r="R68"/>
  <c r="J69"/>
  <c r="L69"/>
  <c r="M69"/>
  <c r="N69"/>
  <c r="Q69"/>
  <c r="R69"/>
  <c r="J70"/>
  <c r="L70"/>
  <c r="M70"/>
  <c r="N70"/>
  <c r="Q70"/>
  <c r="R70"/>
  <c r="J71"/>
  <c r="L71"/>
  <c r="M71"/>
  <c r="N71"/>
  <c r="Q71"/>
  <c r="R71"/>
  <c r="J72"/>
  <c r="L72"/>
  <c r="M72"/>
  <c r="N72"/>
  <c r="Q72"/>
  <c r="R72"/>
  <c r="J73"/>
  <c r="L73"/>
  <c r="M73"/>
  <c r="N73"/>
  <c r="Q73"/>
  <c r="R73"/>
  <c r="J74"/>
  <c r="L74"/>
  <c r="M74"/>
  <c r="N74"/>
  <c r="Q74"/>
  <c r="R74"/>
  <c r="J75"/>
  <c r="L75"/>
  <c r="M75"/>
  <c r="N75"/>
  <c r="Q75"/>
  <c r="R75"/>
  <c r="J76"/>
  <c r="L76"/>
  <c r="M76"/>
  <c r="N76"/>
  <c r="Q76"/>
  <c r="R76"/>
  <c r="J77"/>
  <c r="L77"/>
  <c r="M77"/>
  <c r="N77"/>
  <c r="Q77"/>
  <c r="R77"/>
  <c r="J78"/>
  <c r="L78"/>
  <c r="M78"/>
  <c r="N78"/>
  <c r="Q78"/>
  <c r="R78"/>
  <c r="J79"/>
  <c r="L79"/>
  <c r="M79"/>
  <c r="N79"/>
  <c r="Q79"/>
  <c r="R79"/>
  <c r="J80"/>
  <c r="L80"/>
  <c r="M80"/>
  <c r="N80"/>
  <c r="Q80"/>
  <c r="R80"/>
  <c r="J81"/>
  <c r="L81"/>
  <c r="M81"/>
  <c r="N81"/>
  <c r="Q81"/>
  <c r="R81"/>
  <c r="J82"/>
  <c r="L82"/>
  <c r="M82"/>
  <c r="N82"/>
  <c r="Q82"/>
  <c r="R82"/>
  <c r="J83"/>
  <c r="L83"/>
  <c r="M83"/>
  <c r="N83"/>
  <c r="Q83"/>
  <c r="R83"/>
  <c r="J84"/>
  <c r="L84"/>
  <c r="M84"/>
  <c r="N84"/>
  <c r="Q84"/>
  <c r="R84"/>
  <c r="J85"/>
  <c r="L85"/>
  <c r="M85"/>
  <c r="N85"/>
  <c r="Q85"/>
  <c r="R85"/>
  <c r="J86"/>
  <c r="L86"/>
  <c r="M86"/>
  <c r="N86"/>
  <c r="Q86"/>
  <c r="R86"/>
  <c r="J87"/>
  <c r="L87"/>
  <c r="M87"/>
  <c r="N87"/>
  <c r="Q87"/>
  <c r="R87"/>
  <c r="J88"/>
  <c r="L88"/>
  <c r="M88"/>
  <c r="N88"/>
  <c r="Q88"/>
  <c r="R88"/>
  <c r="J89"/>
  <c r="L89"/>
  <c r="M89"/>
  <c r="N89"/>
  <c r="Q89"/>
  <c r="R89"/>
  <c r="J90"/>
  <c r="L90"/>
  <c r="M90"/>
  <c r="N90"/>
  <c r="Q90"/>
  <c r="R90"/>
  <c r="J91"/>
  <c r="L91"/>
  <c r="M91"/>
  <c r="N91"/>
  <c r="Q91"/>
  <c r="R91"/>
  <c r="J92"/>
  <c r="L92"/>
  <c r="M92"/>
  <c r="N92"/>
  <c r="Q92"/>
  <c r="R92"/>
  <c r="J93"/>
  <c r="L93"/>
  <c r="M93"/>
  <c r="N93"/>
  <c r="Q93"/>
  <c r="R93"/>
  <c r="J94"/>
  <c r="L94"/>
  <c r="M94"/>
  <c r="N94"/>
  <c r="Q94"/>
  <c r="R94"/>
  <c r="J95"/>
  <c r="L95"/>
  <c r="M95"/>
  <c r="N95"/>
  <c r="Q95"/>
  <c r="R95"/>
  <c r="J96"/>
  <c r="L96"/>
  <c r="M96"/>
  <c r="N96"/>
  <c r="Q96"/>
  <c r="R96"/>
  <c r="J97"/>
  <c r="L97"/>
  <c r="M97"/>
  <c r="N97"/>
  <c r="Q97"/>
  <c r="R97"/>
  <c r="J98"/>
  <c r="L98"/>
  <c r="M98"/>
  <c r="N98"/>
  <c r="Q98"/>
  <c r="R98"/>
  <c r="J99"/>
  <c r="L99"/>
  <c r="M99"/>
  <c r="N99"/>
  <c r="Q99"/>
  <c r="R99"/>
  <c r="J100"/>
  <c r="L100"/>
  <c r="M100"/>
  <c r="N100"/>
  <c r="Q100"/>
  <c r="R100"/>
  <c r="J101"/>
  <c r="L101"/>
  <c r="M101"/>
  <c r="N101"/>
  <c r="Q101"/>
  <c r="R101"/>
  <c r="J102"/>
  <c r="L102"/>
  <c r="M102"/>
  <c r="N102"/>
  <c r="Q102"/>
  <c r="R102"/>
  <c r="J103"/>
  <c r="L103"/>
  <c r="M103"/>
  <c r="N103"/>
  <c r="Q103"/>
  <c r="R103"/>
  <c r="J104"/>
  <c r="L104"/>
  <c r="M104"/>
  <c r="N104"/>
  <c r="Q104"/>
  <c r="R104"/>
  <c r="J105"/>
  <c r="L105"/>
  <c r="M105"/>
  <c r="N105"/>
  <c r="Q105"/>
  <c r="R105"/>
  <c r="J106"/>
  <c r="L106"/>
  <c r="M106"/>
  <c r="N106"/>
  <c r="Q106"/>
  <c r="R106"/>
  <c r="J107"/>
  <c r="L107"/>
  <c r="M107"/>
  <c r="N107"/>
  <c r="Q107"/>
  <c r="R107"/>
  <c r="J108"/>
  <c r="L108"/>
  <c r="M108"/>
  <c r="N108"/>
  <c r="Q108"/>
  <c r="R108"/>
  <c r="J109"/>
  <c r="L109"/>
  <c r="M109"/>
  <c r="N109"/>
  <c r="Q109"/>
  <c r="R109"/>
  <c r="J110"/>
  <c r="L110"/>
  <c r="M110"/>
  <c r="N110"/>
  <c r="Q110"/>
  <c r="R110"/>
  <c r="J111"/>
  <c r="L111"/>
  <c r="M111"/>
  <c r="N111"/>
  <c r="Q111"/>
  <c r="R111"/>
  <c r="J112"/>
  <c r="L112"/>
  <c r="M112"/>
  <c r="N112"/>
  <c r="Q112"/>
  <c r="R112"/>
  <c r="J113"/>
  <c r="L113"/>
  <c r="M113"/>
  <c r="N113"/>
  <c r="Q113"/>
  <c r="R113"/>
  <c r="J114"/>
  <c r="L114"/>
  <c r="M114"/>
  <c r="N114"/>
  <c r="Q114"/>
  <c r="R114"/>
  <c r="J115"/>
  <c r="L115"/>
  <c r="M115"/>
  <c r="N115"/>
  <c r="Q115"/>
  <c r="R115"/>
  <c r="J116"/>
  <c r="L116"/>
  <c r="M116"/>
  <c r="N116"/>
  <c r="Q116"/>
  <c r="R116"/>
  <c r="J117"/>
  <c r="L117"/>
  <c r="M117"/>
  <c r="N117"/>
  <c r="Q117"/>
  <c r="R117"/>
  <c r="J118"/>
  <c r="L118"/>
  <c r="M118"/>
  <c r="N118"/>
  <c r="Q118"/>
  <c r="R118"/>
  <c r="J119"/>
  <c r="L119"/>
  <c r="M119"/>
  <c r="N119"/>
  <c r="Q119"/>
  <c r="R119"/>
  <c r="J120"/>
  <c r="L120"/>
  <c r="M120"/>
  <c r="N120"/>
  <c r="Q120"/>
  <c r="R120"/>
  <c r="J121"/>
  <c r="L121"/>
  <c r="M121"/>
  <c r="N121"/>
  <c r="Q121"/>
  <c r="R121"/>
  <c r="J122"/>
  <c r="L122"/>
  <c r="M122"/>
  <c r="N122"/>
  <c r="Q122"/>
  <c r="R122"/>
  <c r="J123"/>
  <c r="L123"/>
  <c r="M123"/>
  <c r="N123"/>
  <c r="Q123"/>
  <c r="R123"/>
  <c r="J124"/>
  <c r="L124"/>
  <c r="M124"/>
  <c r="N124"/>
  <c r="Q124"/>
  <c r="R124"/>
  <c r="J125"/>
  <c r="L125"/>
  <c r="M125"/>
  <c r="N125"/>
  <c r="Q125"/>
  <c r="R125"/>
  <c r="J126"/>
  <c r="L126"/>
  <c r="M126"/>
  <c r="N126"/>
  <c r="Q126"/>
  <c r="R126"/>
  <c r="J127"/>
  <c r="L127"/>
  <c r="M127"/>
  <c r="N127"/>
  <c r="Q127"/>
  <c r="R127"/>
  <c r="J128"/>
  <c r="L128"/>
  <c r="M128"/>
  <c r="N128"/>
  <c r="Q128"/>
  <c r="R128"/>
  <c r="J129"/>
  <c r="L129"/>
  <c r="M129"/>
  <c r="N129"/>
  <c r="Q129"/>
  <c r="R129"/>
  <c r="J130"/>
  <c r="L130"/>
  <c r="M130"/>
  <c r="N130"/>
  <c r="Q130"/>
  <c r="R130"/>
  <c r="J131"/>
  <c r="L131"/>
  <c r="M131"/>
  <c r="N131"/>
  <c r="Q131"/>
  <c r="R131"/>
  <c r="J132"/>
  <c r="L132"/>
  <c r="M132"/>
  <c r="N132"/>
  <c r="Q132"/>
  <c r="R132"/>
  <c r="J133"/>
  <c r="L133"/>
  <c r="M133"/>
  <c r="N133"/>
  <c r="Q133"/>
  <c r="R133"/>
  <c r="J134"/>
  <c r="L134"/>
  <c r="M134"/>
  <c r="N134"/>
  <c r="Q134"/>
  <c r="R134"/>
  <c r="J135"/>
  <c r="L135"/>
  <c r="M135"/>
  <c r="N135"/>
  <c r="Q135"/>
  <c r="R135"/>
  <c r="J136"/>
  <c r="L136"/>
  <c r="M136"/>
  <c r="N136"/>
  <c r="Q136"/>
  <c r="R136"/>
  <c r="J137"/>
  <c r="L137"/>
  <c r="M137"/>
  <c r="N137"/>
  <c r="Q137"/>
  <c r="R137"/>
  <c r="J138"/>
  <c r="L138"/>
  <c r="M138"/>
  <c r="N138"/>
  <c r="Q138"/>
  <c r="R138"/>
  <c r="J139"/>
  <c r="L139"/>
  <c r="M139"/>
  <c r="N139"/>
  <c r="Q139"/>
  <c r="R139"/>
  <c r="J140"/>
  <c r="L140"/>
  <c r="M140"/>
  <c r="N140"/>
  <c r="Q140"/>
  <c r="R140"/>
  <c r="J141"/>
  <c r="L141"/>
  <c r="M141"/>
  <c r="N141"/>
  <c r="Q141"/>
  <c r="R141"/>
  <c r="J142"/>
  <c r="L142"/>
  <c r="M142"/>
  <c r="N142"/>
  <c r="Q142"/>
  <c r="R142"/>
  <c r="J143"/>
  <c r="L143"/>
  <c r="M143"/>
  <c r="N143"/>
  <c r="Q143"/>
  <c r="R143"/>
  <c r="J144"/>
  <c r="L144"/>
  <c r="M144"/>
  <c r="N144"/>
  <c r="Q144"/>
  <c r="R144"/>
  <c r="J145"/>
  <c r="L145"/>
  <c r="M145"/>
  <c r="N145"/>
  <c r="Q145"/>
  <c r="R145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</calcChain>
</file>

<file path=xl/sharedStrings.xml><?xml version="1.0" encoding="utf-8"?>
<sst xmlns="http://schemas.openxmlformats.org/spreadsheetml/2006/main" count="10403" uniqueCount="3984">
  <si>
    <t>NO</t>
    <phoneticPr fontId="4" type="noConversion"/>
  </si>
  <si>
    <t>BSC</t>
    <phoneticPr fontId="4" type="noConversion"/>
  </si>
  <si>
    <t>BCSU</t>
    <phoneticPr fontId="4" type="noConversion"/>
  </si>
  <si>
    <t>EL0</t>
    <phoneticPr fontId="4" type="noConversion"/>
  </si>
  <si>
    <t>EL1</t>
    <phoneticPr fontId="4" type="noConversion"/>
  </si>
  <si>
    <t>MASK</t>
    <phoneticPr fontId="4" type="noConversion"/>
  </si>
  <si>
    <t>ASSO</t>
    <phoneticPr fontId="4" type="noConversion"/>
  </si>
  <si>
    <t>PORT</t>
    <phoneticPr fontId="4" type="noConversion"/>
  </si>
  <si>
    <t>MSS</t>
    <phoneticPr fontId="4" type="noConversion"/>
  </si>
  <si>
    <t>NO</t>
    <phoneticPr fontId="1" type="noConversion"/>
  </si>
  <si>
    <t>MGW</t>
    <phoneticPr fontId="1" type="noConversion"/>
  </si>
  <si>
    <t>IFGE0</t>
    <phoneticPr fontId="1" type="noConversion"/>
  </si>
  <si>
    <t>IFGE1</t>
    <phoneticPr fontId="1" type="noConversion"/>
  </si>
  <si>
    <t>BJGS01</t>
  </si>
  <si>
    <t>10.111.136.133</t>
  </si>
  <si>
    <t>10.111.136.165</t>
  </si>
  <si>
    <t>10.111.136.134</t>
  </si>
  <si>
    <t>10.111.136.166</t>
  </si>
  <si>
    <t>10.111.136.135</t>
  </si>
  <si>
    <t>10.111.136.167</t>
  </si>
  <si>
    <t>10.111.136.136</t>
  </si>
  <si>
    <t>10.111.136.168</t>
  </si>
  <si>
    <t>10.111.136.137</t>
  </si>
  <si>
    <t>10.111.136.169</t>
  </si>
  <si>
    <t>10.111.136.138</t>
  </si>
  <si>
    <t>10.111.136.170</t>
  </si>
  <si>
    <t>10.111.136.139</t>
  </si>
  <si>
    <t>10.111.136.171</t>
  </si>
  <si>
    <t>10.111.136.140</t>
  </si>
  <si>
    <t>10.111.136.172</t>
  </si>
  <si>
    <t>10.111.136.141</t>
  </si>
  <si>
    <t>10.111.136.173</t>
  </si>
  <si>
    <t>10.111.136.142</t>
  </si>
  <si>
    <t>10.111.136.174</t>
  </si>
  <si>
    <t>10.111.136.143</t>
  </si>
  <si>
    <t>10.111.136.175</t>
  </si>
  <si>
    <t>10.111.136.144</t>
  </si>
  <si>
    <t>10.111.136.176</t>
  </si>
  <si>
    <t>10.111.136.145</t>
  </si>
  <si>
    <t>10.111.136.177</t>
  </si>
  <si>
    <t>10.111.136.146</t>
  </si>
  <si>
    <t>10.111.136.178</t>
  </si>
  <si>
    <t>10.111.136.147</t>
  </si>
  <si>
    <t>10.111.136.179</t>
  </si>
  <si>
    <t>10.111.146.133</t>
  </si>
  <si>
    <t>10.111.146.165</t>
  </si>
  <si>
    <t>10.111.146.134</t>
  </si>
  <si>
    <t>10.111.146.166</t>
  </si>
  <si>
    <t>10.111.146.135</t>
  </si>
  <si>
    <t>10.111.146.167</t>
  </si>
  <si>
    <t>10.111.146.136</t>
  </si>
  <si>
    <t>10.111.146.168</t>
  </si>
  <si>
    <t>10.111.146.137</t>
  </si>
  <si>
    <t>10.111.146.169</t>
  </si>
  <si>
    <t>10.111.146.138</t>
  </si>
  <si>
    <t>10.111.146.170</t>
  </si>
  <si>
    <t>10.111.146.139</t>
  </si>
  <si>
    <t>10.111.146.171</t>
  </si>
  <si>
    <t>10.111.146.140</t>
  </si>
  <si>
    <t>10.111.146.172</t>
  </si>
  <si>
    <t>10.111.146.141</t>
  </si>
  <si>
    <t>10.111.146.173</t>
  </si>
  <si>
    <t>10.111.146.142</t>
  </si>
  <si>
    <t>10.111.146.174</t>
  </si>
  <si>
    <t>10.111.146.143</t>
  </si>
  <si>
    <t>10.111.146.175</t>
  </si>
  <si>
    <t>10.111.146.144</t>
  </si>
  <si>
    <t>10.111.146.176</t>
  </si>
  <si>
    <t>10.111.146.145</t>
  </si>
  <si>
    <t>10.111.146.177</t>
  </si>
  <si>
    <t>10.111.146.146</t>
  </si>
  <si>
    <t>10.111.146.178</t>
  </si>
  <si>
    <t>10.111.146.147</t>
  </si>
  <si>
    <t>10.111.146.179</t>
  </si>
  <si>
    <t>BJGS07</t>
  </si>
  <si>
    <t>BJGS11</t>
  </si>
  <si>
    <t>BJGS13</t>
  </si>
  <si>
    <t>BJGS08</t>
  </si>
  <si>
    <t>BJGS10</t>
  </si>
  <si>
    <t>BJGS42</t>
  </si>
  <si>
    <t>BJGS54</t>
  </si>
  <si>
    <t>R0121</t>
  </si>
  <si>
    <t>R0122</t>
  </si>
  <si>
    <t>R0123</t>
  </si>
  <si>
    <t>R0124</t>
  </si>
  <si>
    <t>R0125</t>
  </si>
  <si>
    <t>R0126</t>
  </si>
  <si>
    <t>R0721</t>
  </si>
  <si>
    <t>R0722</t>
  </si>
  <si>
    <t>R0723</t>
  </si>
  <si>
    <t>R0724</t>
  </si>
  <si>
    <t>R0725</t>
  </si>
  <si>
    <t>R0726</t>
  </si>
  <si>
    <t>R1121</t>
  </si>
  <si>
    <t>R1122</t>
  </si>
  <si>
    <t>R1123</t>
  </si>
  <si>
    <t>R1124</t>
  </si>
  <si>
    <t>R1125</t>
  </si>
  <si>
    <t>R1126</t>
  </si>
  <si>
    <t>R1321</t>
  </si>
  <si>
    <t>R1322</t>
  </si>
  <si>
    <t>R1323</t>
  </si>
  <si>
    <t>R1324</t>
  </si>
  <si>
    <t>R1325</t>
  </si>
  <si>
    <t>R1326</t>
  </si>
  <si>
    <t>R0831</t>
  </si>
  <si>
    <t>R0832</t>
  </si>
  <si>
    <t>R0833</t>
  </si>
  <si>
    <t>R0834</t>
  </si>
  <si>
    <t>R0835</t>
  </si>
  <si>
    <t>R0836</t>
  </si>
  <si>
    <t>R1031</t>
  </si>
  <si>
    <t>R1032</t>
  </si>
  <si>
    <t>R1033</t>
  </si>
  <si>
    <t>R1034</t>
  </si>
  <si>
    <t>R1035</t>
  </si>
  <si>
    <t>R1036</t>
  </si>
  <si>
    <t>R4231</t>
  </si>
  <si>
    <t>R4232</t>
  </si>
  <si>
    <t>R4233</t>
  </si>
  <si>
    <t>R4234</t>
  </si>
  <si>
    <t>R4235</t>
  </si>
  <si>
    <t>R4236</t>
  </si>
  <si>
    <t>R5431</t>
  </si>
  <si>
    <t>R5432</t>
  </si>
  <si>
    <t>R5433</t>
  </si>
  <si>
    <t>R5434</t>
  </si>
  <si>
    <t>R5435</t>
  </si>
  <si>
    <t>R5436</t>
  </si>
  <si>
    <t>10.111.209.130</t>
  </si>
  <si>
    <t>10.111.92.2</t>
  </si>
  <si>
    <t>10.111.209.131</t>
  </si>
  <si>
    <t>10.111.92.3</t>
  </si>
  <si>
    <t>10.111.209.132</t>
  </si>
  <si>
    <t>10.111.92.4</t>
  </si>
  <si>
    <t>10.111.209.133</t>
  </si>
  <si>
    <t>10.111.92.5</t>
  </si>
  <si>
    <t>10.111.209.146</t>
  </si>
  <si>
    <t>10.111.92.18</t>
  </si>
  <si>
    <t>10.111.209.147</t>
  </si>
  <si>
    <t>10.111.92.19</t>
  </si>
  <si>
    <t>10.111.209.148</t>
  </si>
  <si>
    <t>10.111.92.20</t>
  </si>
  <si>
    <t>10.111.209.149</t>
  </si>
  <si>
    <t>10.111.92.21</t>
  </si>
  <si>
    <t>10.111.209.162</t>
  </si>
  <si>
    <t>10.111.92.34</t>
  </si>
  <si>
    <t>10.111.209.163</t>
  </si>
  <si>
    <t>10.111.92.35</t>
  </si>
  <si>
    <t>10.111.209.164</t>
  </si>
  <si>
    <t>10.111.92.36</t>
  </si>
  <si>
    <t>10.111.209.165</t>
  </si>
  <si>
    <t>10.111.92.37</t>
  </si>
  <si>
    <t>10.111.209.178</t>
  </si>
  <si>
    <t>10.111.92.50</t>
  </si>
  <si>
    <t>10.111.209.179</t>
  </si>
  <si>
    <t>10.111.92.51</t>
  </si>
  <si>
    <t>10.111.209.180</t>
  </si>
  <si>
    <t>10.111.92.52</t>
  </si>
  <si>
    <t>10.111.209.181</t>
  </si>
  <si>
    <t>10.111.92.53</t>
  </si>
  <si>
    <t>10.111.209.194</t>
  </si>
  <si>
    <t>10.111.92.66</t>
  </si>
  <si>
    <t>10.111.209.195</t>
  </si>
  <si>
    <t>10.111.92.67</t>
  </si>
  <si>
    <t>10.111.209.196</t>
  </si>
  <si>
    <t>10.111.92.68</t>
  </si>
  <si>
    <t>10.111.209.197</t>
  </si>
  <si>
    <t>10.111.92.69</t>
  </si>
  <si>
    <t>10.111.209.210</t>
  </si>
  <si>
    <t>10.111.92.82</t>
  </si>
  <si>
    <t>10.111.209.211</t>
  </si>
  <si>
    <t>10.111.92.83</t>
  </si>
  <si>
    <t>10.111.209.212</t>
  </si>
  <si>
    <t>10.111.92.84</t>
  </si>
  <si>
    <t>10.111.209.213</t>
  </si>
  <si>
    <t>10.111.92.85</t>
  </si>
  <si>
    <t>10.111.210.2</t>
  </si>
  <si>
    <t>10.111.210.130</t>
  </si>
  <si>
    <t>10.111.210.3</t>
  </si>
  <si>
    <t>10.111.210.131</t>
  </si>
  <si>
    <t>10.111.210.4</t>
  </si>
  <si>
    <t>10.111.210.132</t>
  </si>
  <si>
    <t>10.111.210.5</t>
  </si>
  <si>
    <t>10.111.210.133</t>
  </si>
  <si>
    <t>10.111.210.18</t>
  </si>
  <si>
    <t>10.111.210.146</t>
  </si>
  <si>
    <t>10.111.210.19</t>
  </si>
  <si>
    <t>10.111.210.147</t>
  </si>
  <si>
    <t>10.111.210.20</t>
  </si>
  <si>
    <t>10.111.210.148</t>
  </si>
  <si>
    <t>10.111.210.21</t>
  </si>
  <si>
    <t>10.111.210.149</t>
  </si>
  <si>
    <t>10.111.210.34</t>
  </si>
  <si>
    <t>10.111.210.162</t>
  </si>
  <si>
    <t>10.111.210.35</t>
  </si>
  <si>
    <t>10.111.210.163</t>
  </si>
  <si>
    <t>10.111.210.36</t>
  </si>
  <si>
    <t>10.111.210.164</t>
  </si>
  <si>
    <t>10.111.210.37</t>
  </si>
  <si>
    <t>10.111.210.165</t>
  </si>
  <si>
    <t>10.111.210.50</t>
  </si>
  <si>
    <t>10.111.210.178</t>
  </si>
  <si>
    <t>10.111.210.51</t>
  </si>
  <si>
    <t>10.111.210.179</t>
  </si>
  <si>
    <t>10.111.210.52</t>
  </si>
  <si>
    <t>10.111.210.180</t>
  </si>
  <si>
    <t>10.111.210.53</t>
  </si>
  <si>
    <t>10.111.210.181</t>
  </si>
  <si>
    <t>10.111.210.66</t>
  </si>
  <si>
    <t>10.111.210.194</t>
  </si>
  <si>
    <t>10.111.210.67</t>
  </si>
  <si>
    <t>10.111.210.195</t>
  </si>
  <si>
    <t>10.111.210.68</t>
  </si>
  <si>
    <t>10.111.210.196</t>
  </si>
  <si>
    <t>10.111.210.69</t>
  </si>
  <si>
    <t>10.111.210.197</t>
  </si>
  <si>
    <t>10.111.210.82</t>
  </si>
  <si>
    <t>10.111.210.210</t>
  </si>
  <si>
    <t>10.111.210.83</t>
  </si>
  <si>
    <t>10.111.210.211</t>
  </si>
  <si>
    <t>10.111.210.84</t>
  </si>
  <si>
    <t>10.111.210.212</t>
  </si>
  <si>
    <t>10.111.210.85</t>
  </si>
  <si>
    <t>10.111.210.213</t>
  </si>
  <si>
    <t>10.111.208.2</t>
  </si>
  <si>
    <t>10.111.208.130</t>
  </si>
  <si>
    <t>10.111.208.3</t>
  </si>
  <si>
    <t>10.111.208.131</t>
  </si>
  <si>
    <t>10.111.208.4</t>
  </si>
  <si>
    <t>10.111.208.132</t>
  </si>
  <si>
    <t>10.111.208.5</t>
  </si>
  <si>
    <t>10.111.208.133</t>
  </si>
  <si>
    <t>10.111.208.18</t>
  </si>
  <si>
    <t>10.111.208.146</t>
  </si>
  <si>
    <t>10.111.208.19</t>
  </si>
  <si>
    <t>10.111.208.147</t>
  </si>
  <si>
    <t>10.111.208.20</t>
  </si>
  <si>
    <t>10.111.208.148</t>
  </si>
  <si>
    <t>10.111.208.21</t>
  </si>
  <si>
    <t>10.111.208.149</t>
  </si>
  <si>
    <t>10.111.208.34</t>
  </si>
  <si>
    <t>10.111.208.162</t>
  </si>
  <si>
    <t>10.111.208.35</t>
  </si>
  <si>
    <t>10.111.208.163</t>
  </si>
  <si>
    <t>10.111.208.36</t>
  </si>
  <si>
    <t>10.111.208.164</t>
  </si>
  <si>
    <t>10.111.208.37</t>
  </si>
  <si>
    <t>10.111.208.165</t>
  </si>
  <si>
    <t>10.111.208.50</t>
  </si>
  <si>
    <t>10.111.208.178</t>
  </si>
  <si>
    <t>10.111.208.51</t>
  </si>
  <si>
    <t>10.111.208.179</t>
  </si>
  <si>
    <t>10.111.208.52</t>
  </si>
  <si>
    <t>10.111.208.180</t>
  </si>
  <si>
    <t>10.111.208.53</t>
  </si>
  <si>
    <t>10.111.208.181</t>
  </si>
  <si>
    <t>10.111.208.66</t>
  </si>
  <si>
    <t>10.111.208.194</t>
  </si>
  <si>
    <t>10.111.208.67</t>
  </si>
  <si>
    <t>10.111.208.195</t>
  </si>
  <si>
    <t>10.111.208.68</t>
  </si>
  <si>
    <t>10.111.208.196</t>
  </si>
  <si>
    <t>10.111.208.69</t>
  </si>
  <si>
    <t>10.111.208.197</t>
  </si>
  <si>
    <t>10.111.208.82</t>
  </si>
  <si>
    <t>10.111.208.210</t>
  </si>
  <si>
    <t>10.111.208.83</t>
  </si>
  <si>
    <t>10.111.208.211</t>
  </si>
  <si>
    <t>10.111.208.84</t>
  </si>
  <si>
    <t>10.111.208.212</t>
  </si>
  <si>
    <t>10.111.208.85</t>
  </si>
  <si>
    <t>10.111.208.213</t>
  </si>
  <si>
    <t>10.111.209.2</t>
  </si>
  <si>
    <t>10.111.92.130</t>
  </si>
  <si>
    <t>10.111.209.3</t>
  </si>
  <si>
    <t>10.111.92.131</t>
  </si>
  <si>
    <t>10.111.209.4</t>
  </si>
  <si>
    <t>10.111.92.132</t>
  </si>
  <si>
    <t>10.111.209.5</t>
  </si>
  <si>
    <t>10.111.92.133</t>
  </si>
  <si>
    <t>10.111.209.18</t>
  </si>
  <si>
    <t>10.111.92.146</t>
  </si>
  <si>
    <t>10.111.209.19</t>
  </si>
  <si>
    <t>10.111.92.147</t>
  </si>
  <si>
    <t>10.111.209.20</t>
  </si>
  <si>
    <t>10.111.92.148</t>
  </si>
  <si>
    <t>10.111.209.21</t>
  </si>
  <si>
    <t>10.111.92.149</t>
  </si>
  <si>
    <t>10.111.209.34</t>
  </si>
  <si>
    <t>10.111.92.162</t>
  </si>
  <si>
    <t>10.111.209.35</t>
  </si>
  <si>
    <t>10.111.92.163</t>
  </si>
  <si>
    <t>10.111.209.36</t>
  </si>
  <si>
    <t>10.111.92.164</t>
  </si>
  <si>
    <t>10.111.209.37</t>
  </si>
  <si>
    <t>10.111.92.165</t>
  </si>
  <si>
    <t>10.111.209.50</t>
  </si>
  <si>
    <t>10.111.92.178</t>
  </si>
  <si>
    <t>10.111.209.51</t>
  </si>
  <si>
    <t>10.111.92.179</t>
  </si>
  <si>
    <t>10.111.209.52</t>
  </si>
  <si>
    <t>10.111.92.180</t>
  </si>
  <si>
    <t>10.111.209.53</t>
  </si>
  <si>
    <t>10.111.92.181</t>
  </si>
  <si>
    <t>10.111.209.66</t>
  </si>
  <si>
    <t>10.111.92.194</t>
  </si>
  <si>
    <t>10.111.209.67</t>
  </si>
  <si>
    <t>10.111.92.195</t>
  </si>
  <si>
    <t>10.111.209.68</t>
  </si>
  <si>
    <t>10.111.92.196</t>
  </si>
  <si>
    <t>10.111.209.69</t>
  </si>
  <si>
    <t>10.111.92.197</t>
  </si>
  <si>
    <t>10.111.209.82</t>
  </si>
  <si>
    <t>10.111.92.210</t>
  </si>
  <si>
    <t>10.111.209.83</t>
  </si>
  <si>
    <t>10.111.92.211</t>
  </si>
  <si>
    <t>10.111.209.84</t>
  </si>
  <si>
    <t>10.111.92.212</t>
  </si>
  <si>
    <t>10.111.209.85</t>
  </si>
  <si>
    <t>10.111.92.213</t>
  </si>
  <si>
    <t>10.111.104.2</t>
  </si>
  <si>
    <t>10.111.104.130</t>
  </si>
  <si>
    <t>10.111.104.3</t>
  </si>
  <si>
    <t>10.111.104.131</t>
  </si>
  <si>
    <t>10.111.104.4</t>
  </si>
  <si>
    <t>10.111.104.132</t>
  </si>
  <si>
    <t>10.111.104.5</t>
  </si>
  <si>
    <t>10.111.104.133</t>
  </si>
  <si>
    <t>10.111.104.18</t>
  </si>
  <si>
    <t>10.111.104.146</t>
  </si>
  <si>
    <t>10.111.104.19</t>
  </si>
  <si>
    <t>10.111.104.147</t>
  </si>
  <si>
    <t>10.111.104.20</t>
  </si>
  <si>
    <t>10.111.104.148</t>
  </si>
  <si>
    <t>10.111.104.21</t>
  </si>
  <si>
    <t>10.111.104.149</t>
  </si>
  <si>
    <t>10.111.104.34</t>
  </si>
  <si>
    <t>10.111.104.162</t>
  </si>
  <si>
    <t>10.111.104.35</t>
  </si>
  <si>
    <t>10.111.104.163</t>
  </si>
  <si>
    <t>10.111.104.36</t>
  </si>
  <si>
    <t>10.111.104.164</t>
  </si>
  <si>
    <t>10.111.104.37</t>
  </si>
  <si>
    <t>10.111.104.165</t>
  </si>
  <si>
    <t>10.111.104.50</t>
  </si>
  <si>
    <t>10.111.104.178</t>
  </si>
  <si>
    <t>10.111.104.51</t>
  </si>
  <si>
    <t>10.111.104.179</t>
  </si>
  <si>
    <t>10.111.104.52</t>
  </si>
  <si>
    <t>10.111.104.180</t>
  </si>
  <si>
    <t>10.111.104.53</t>
  </si>
  <si>
    <t>10.111.104.181</t>
  </si>
  <si>
    <t>10.111.104.66</t>
  </si>
  <si>
    <t>10.111.104.194</t>
  </si>
  <si>
    <t>10.111.104.67</t>
  </si>
  <si>
    <t>10.111.104.195</t>
  </si>
  <si>
    <t>10.111.104.68</t>
  </si>
  <si>
    <t>10.111.104.196</t>
  </si>
  <si>
    <t>10.111.104.69</t>
  </si>
  <si>
    <t>10.111.104.197</t>
  </si>
  <si>
    <t>10.111.104.82</t>
  </si>
  <si>
    <t>10.111.104.210</t>
  </si>
  <si>
    <t>10.111.104.83</t>
  </si>
  <si>
    <t>10.111.104.211</t>
  </si>
  <si>
    <t>10.111.104.84</t>
  </si>
  <si>
    <t>10.111.104.212</t>
  </si>
  <si>
    <t>10.111.104.85</t>
  </si>
  <si>
    <t>10.111.104.213</t>
  </si>
  <si>
    <t>10.111.101.2</t>
  </si>
  <si>
    <t>10.111.101.130</t>
  </si>
  <si>
    <t>10.111.101.3</t>
  </si>
  <si>
    <t>10.111.101.131</t>
  </si>
  <si>
    <t>10.111.101.4</t>
  </si>
  <si>
    <t>10.111.101.132</t>
  </si>
  <si>
    <t>10.111.101.5</t>
  </si>
  <si>
    <t>10.111.101.133</t>
  </si>
  <si>
    <t>10.111.101.18</t>
  </si>
  <si>
    <t>10.111.101.146</t>
  </si>
  <si>
    <t>10.111.101.19</t>
  </si>
  <si>
    <t>10.111.101.147</t>
  </si>
  <si>
    <t>10.111.101.20</t>
  </si>
  <si>
    <t>10.111.101.148</t>
  </si>
  <si>
    <t>10.111.101.21</t>
  </si>
  <si>
    <t>10.111.101.149</t>
  </si>
  <si>
    <t>10.111.101.34</t>
  </si>
  <si>
    <t>10.111.101.162</t>
  </si>
  <si>
    <t>10.111.101.35</t>
  </si>
  <si>
    <t>10.111.101.163</t>
  </si>
  <si>
    <t>10.111.101.36</t>
  </si>
  <si>
    <t>10.111.101.164</t>
  </si>
  <si>
    <t>10.111.101.37</t>
  </si>
  <si>
    <t>10.111.101.165</t>
  </si>
  <si>
    <t>10.111.101.50</t>
  </si>
  <si>
    <t>10.111.101.178</t>
  </si>
  <si>
    <t>10.111.101.51</t>
  </si>
  <si>
    <t>10.111.101.179</t>
  </si>
  <si>
    <t>10.111.101.52</t>
  </si>
  <si>
    <t>10.111.101.180</t>
  </si>
  <si>
    <t>10.111.101.53</t>
  </si>
  <si>
    <t>10.111.101.181</t>
  </si>
  <si>
    <t>10.111.101.66</t>
  </si>
  <si>
    <t>10.111.101.194</t>
  </si>
  <si>
    <t>10.111.101.67</t>
  </si>
  <si>
    <t>10.111.101.195</t>
  </si>
  <si>
    <t>10.111.101.68</t>
  </si>
  <si>
    <t>10.111.101.196</t>
  </si>
  <si>
    <t>10.111.101.69</t>
  </si>
  <si>
    <t>10.111.101.197</t>
  </si>
  <si>
    <t>10.111.101.82</t>
  </si>
  <si>
    <t>10.111.101.210</t>
  </si>
  <si>
    <t>10.111.101.83</t>
  </si>
  <si>
    <t>10.111.101.211</t>
  </si>
  <si>
    <t>10.111.101.84</t>
  </si>
  <si>
    <t>10.111.101.212</t>
  </si>
  <si>
    <t>10.111.101.85</t>
  </si>
  <si>
    <t>10.111.101.213</t>
  </si>
  <si>
    <t>10.111.102.2</t>
  </si>
  <si>
    <t>10.111.102.130</t>
  </si>
  <si>
    <t>10.111.102.3</t>
  </si>
  <si>
    <t>10.111.102.131</t>
  </si>
  <si>
    <t>10.111.102.4</t>
  </si>
  <si>
    <t>10.111.102.132</t>
  </si>
  <si>
    <t>10.111.102.5</t>
  </si>
  <si>
    <t>10.111.102.133</t>
  </si>
  <si>
    <t>10.111.102.18</t>
  </si>
  <si>
    <t>10.111.102.146</t>
  </si>
  <si>
    <t>10.111.102.19</t>
  </si>
  <si>
    <t>10.111.102.147</t>
  </si>
  <si>
    <t>10.111.102.20</t>
  </si>
  <si>
    <t>10.111.102.148</t>
  </si>
  <si>
    <t>10.111.102.21</t>
  </si>
  <si>
    <t>10.111.102.149</t>
  </si>
  <si>
    <t>10.111.102.34</t>
  </si>
  <si>
    <t>10.111.102.162</t>
  </si>
  <si>
    <t>10.111.102.35</t>
  </si>
  <si>
    <t>10.111.102.163</t>
  </si>
  <si>
    <t>10.111.102.36</t>
  </si>
  <si>
    <t>10.111.102.164</t>
  </si>
  <si>
    <t>10.111.102.37</t>
  </si>
  <si>
    <t>10.111.102.165</t>
  </si>
  <si>
    <t>10.111.102.50</t>
  </si>
  <si>
    <t>10.111.102.178</t>
  </si>
  <si>
    <t>10.111.102.51</t>
  </si>
  <si>
    <t>10.111.102.179</t>
  </si>
  <si>
    <t>10.111.102.52</t>
  </si>
  <si>
    <t>10.111.102.180</t>
  </si>
  <si>
    <t>10.111.102.53</t>
  </si>
  <si>
    <t>10.111.102.181</t>
  </si>
  <si>
    <t>10.111.102.66</t>
  </si>
  <si>
    <t>10.111.102.194</t>
  </si>
  <si>
    <t>10.111.102.67</t>
  </si>
  <si>
    <t>10.111.102.195</t>
  </si>
  <si>
    <t>10.111.102.68</t>
  </si>
  <si>
    <t>10.111.102.196</t>
  </si>
  <si>
    <t>10.111.102.69</t>
  </si>
  <si>
    <t>10.111.102.197</t>
  </si>
  <si>
    <t>10.111.102.82</t>
  </si>
  <si>
    <t>10.111.102.210</t>
  </si>
  <si>
    <t>10.111.102.83</t>
  </si>
  <si>
    <t>10.111.102.211</t>
  </si>
  <si>
    <t>10.111.102.84</t>
  </si>
  <si>
    <t>10.111.102.212</t>
  </si>
  <si>
    <t>10.111.102.85</t>
  </si>
  <si>
    <t>10.111.102.213</t>
  </si>
  <si>
    <t>10.111.103.2</t>
  </si>
  <si>
    <t>10.111.103.130</t>
  </si>
  <si>
    <t>10.111.103.3</t>
  </si>
  <si>
    <t>10.111.103.131</t>
  </si>
  <si>
    <t>10.111.103.4</t>
  </si>
  <si>
    <t>10.111.103.132</t>
  </si>
  <si>
    <t>10.111.103.5</t>
  </si>
  <si>
    <t>10.111.103.133</t>
  </si>
  <si>
    <t>10.111.103.18</t>
  </si>
  <si>
    <t>10.111.103.146</t>
  </si>
  <si>
    <t>10.111.103.19</t>
  </si>
  <si>
    <t>10.111.103.147</t>
  </si>
  <si>
    <t>10.111.103.20</t>
  </si>
  <si>
    <t>10.111.103.148</t>
  </si>
  <si>
    <t>10.111.103.21</t>
  </si>
  <si>
    <t>10.111.103.149</t>
  </si>
  <si>
    <t>10.111.103.34</t>
  </si>
  <si>
    <t>10.111.103.162</t>
  </si>
  <si>
    <t>10.111.103.35</t>
  </si>
  <si>
    <t>10.111.103.163</t>
  </si>
  <si>
    <t>10.111.103.36</t>
  </si>
  <si>
    <t>10.111.103.164</t>
  </si>
  <si>
    <t>10.111.103.37</t>
  </si>
  <si>
    <t>10.111.103.165</t>
  </si>
  <si>
    <t>10.111.103.50</t>
  </si>
  <si>
    <t>10.111.103.178</t>
  </si>
  <si>
    <t>10.111.103.51</t>
  </si>
  <si>
    <t>10.111.103.179</t>
  </si>
  <si>
    <t>10.111.103.52</t>
  </si>
  <si>
    <t>10.111.103.180</t>
  </si>
  <si>
    <t>10.111.103.53</t>
  </si>
  <si>
    <t>10.111.103.181</t>
  </si>
  <si>
    <t>10.111.103.66</t>
  </si>
  <si>
    <t>10.111.103.194</t>
  </si>
  <si>
    <t>10.111.103.67</t>
  </si>
  <si>
    <t>10.111.103.195</t>
  </si>
  <si>
    <t>10.111.103.68</t>
  </si>
  <si>
    <t>10.111.103.196</t>
  </si>
  <si>
    <t>10.111.103.69</t>
  </si>
  <si>
    <t>10.111.103.197</t>
  </si>
  <si>
    <t>10.111.103.82</t>
  </si>
  <si>
    <t>10.111.103.210</t>
  </si>
  <si>
    <t>10.111.103.83</t>
  </si>
  <si>
    <t>10.111.103.211</t>
  </si>
  <si>
    <t>10.111.103.84</t>
  </si>
  <si>
    <t>10.111.103.212</t>
  </si>
  <si>
    <t>10.111.103.85</t>
  </si>
  <si>
    <t>10.111.103.213</t>
  </si>
  <si>
    <t>22C2</t>
  </si>
  <si>
    <t>22C3</t>
  </si>
  <si>
    <t>22C4</t>
  </si>
  <si>
    <t>22C5</t>
  </si>
  <si>
    <t>BJGM010</t>
  </si>
  <si>
    <t>BJGM011</t>
  </si>
  <si>
    <t>BJGM070</t>
  </si>
  <si>
    <t>BJGM071</t>
  </si>
  <si>
    <t>BJGM110</t>
  </si>
  <si>
    <t>BJGM111</t>
  </si>
  <si>
    <t>BJGM080</t>
  </si>
  <si>
    <t>BJGM081</t>
  </si>
  <si>
    <t>BJGM082</t>
  </si>
  <si>
    <t>BJGM100</t>
  </si>
  <si>
    <t>BJGM101</t>
  </si>
  <si>
    <t>BJGM102</t>
  </si>
  <si>
    <t>BJGM420</t>
  </si>
  <si>
    <t>BJGM421</t>
  </si>
  <si>
    <t>BJGM540</t>
  </si>
  <si>
    <t>BJGM541</t>
  </si>
  <si>
    <t>10.112.216.132</t>
  </si>
  <si>
    <t>10.112.216.5</t>
  </si>
  <si>
    <t>10.112.216.140</t>
  </si>
  <si>
    <t>10.112.216.13</t>
  </si>
  <si>
    <t>10.112.216.148</t>
  </si>
  <si>
    <t>10.112.216.21</t>
  </si>
  <si>
    <t>10.112.216.156</t>
  </si>
  <si>
    <t>10.112.216.29</t>
  </si>
  <si>
    <t>10.112.216.164</t>
  </si>
  <si>
    <t>10.112.216.37</t>
  </si>
  <si>
    <t>10.112.216.172</t>
  </si>
  <si>
    <t>10.112.216.45</t>
  </si>
  <si>
    <t>10.112.213.132</t>
  </si>
  <si>
    <t>10.112.213.5</t>
  </si>
  <si>
    <t>10.112.213.140</t>
  </si>
  <si>
    <t>10.112.213.13</t>
  </si>
  <si>
    <t>10.112.213.148</t>
  </si>
  <si>
    <t>10.112.213.21</t>
  </si>
  <si>
    <t>10.112.213.156</t>
  </si>
  <si>
    <t>10.112.213.29</t>
  </si>
  <si>
    <t>10.112.213.164</t>
  </si>
  <si>
    <t>10.112.213.37</t>
  </si>
  <si>
    <t>10.112.213.172</t>
  </si>
  <si>
    <t>10.112.213.45</t>
  </si>
  <si>
    <t>10.112.214.132</t>
  </si>
  <si>
    <t>10.112.214.5</t>
  </si>
  <si>
    <t>10.112.214.140</t>
  </si>
  <si>
    <t>10.112.214.13</t>
  </si>
  <si>
    <t>10.112.214.148</t>
  </si>
  <si>
    <t>10.112.214.21</t>
  </si>
  <si>
    <t>10.112.214.156</t>
  </si>
  <si>
    <t>10.112.214.29</t>
  </si>
  <si>
    <t>10.112.214.164</t>
  </si>
  <si>
    <t>10.112.214.37</t>
  </si>
  <si>
    <t>10.112.214.172</t>
  </si>
  <si>
    <t>10.112.214.45</t>
  </si>
  <si>
    <t>10.112.215.132</t>
  </si>
  <si>
    <t>10.112.215.5</t>
  </si>
  <si>
    <t>10.112.215.140</t>
  </si>
  <si>
    <t>10.112.215.13</t>
  </si>
  <si>
    <t>10.112.215.148</t>
  </si>
  <si>
    <t>10.112.215.21</t>
  </si>
  <si>
    <t>10.112.215.156</t>
  </si>
  <si>
    <t>10.112.215.29</t>
  </si>
  <si>
    <t>10.112.215.164</t>
  </si>
  <si>
    <t>10.112.215.37</t>
  </si>
  <si>
    <t>10.112.215.172</t>
  </si>
  <si>
    <t>10.112.215.45</t>
  </si>
  <si>
    <t>BJGM012</t>
  </si>
  <si>
    <t>10.112.128.36</t>
  </si>
  <si>
    <t>10.112.128.68</t>
  </si>
  <si>
    <t>BJGM072</t>
  </si>
  <si>
    <t>BJGM112</t>
  </si>
  <si>
    <t>BJGM130</t>
  </si>
  <si>
    <t>BJGM131</t>
  </si>
  <si>
    <t>BJGM132</t>
  </si>
  <si>
    <t>BJGM422</t>
  </si>
  <si>
    <t>10.112.137.4</t>
  </si>
  <si>
    <t>10.112.137.36</t>
  </si>
  <si>
    <t>10.112.137.68</t>
  </si>
  <si>
    <t>10.112.147.4</t>
  </si>
  <si>
    <t>10.112.147.36</t>
  </si>
  <si>
    <t>10.112.147.68</t>
  </si>
  <si>
    <t>10.112.152.4</t>
  </si>
  <si>
    <t>10.112.152.36</t>
  </si>
  <si>
    <t>10.112.152.68</t>
  </si>
  <si>
    <t>10.112.152.132</t>
  </si>
  <si>
    <t>10.112.152.164</t>
  </si>
  <si>
    <t>10.112.152.196</t>
  </si>
  <si>
    <t>10.112.170.4</t>
  </si>
  <si>
    <t>10.112.170.36</t>
  </si>
  <si>
    <t>10.112.170.68</t>
  </si>
  <si>
    <t>10.112.206.4</t>
  </si>
  <si>
    <t>10.112.206.68</t>
  </si>
  <si>
    <t>10.112.217.132</t>
  </si>
  <si>
    <t>10.112.217.140</t>
  </si>
  <si>
    <t>10.112.217.13</t>
  </si>
  <si>
    <t>10.112.218.132</t>
  </si>
  <si>
    <t>10.112.218.5</t>
  </si>
  <si>
    <t>10.112.218.140</t>
  </si>
  <si>
    <t>10.112.218.13</t>
  </si>
  <si>
    <t>10.112.218.148</t>
  </si>
  <si>
    <t>10.112.218.21</t>
  </si>
  <si>
    <t>10.112.218.156</t>
  </si>
  <si>
    <t>10.112.218.29</t>
  </si>
  <si>
    <t>10.112.218.164</t>
  </si>
  <si>
    <t>10.112.218.37</t>
  </si>
  <si>
    <t>10.112.218.172</t>
  </si>
  <si>
    <t>10.112.218.45</t>
  </si>
  <si>
    <t>10.112.217.180</t>
  </si>
  <si>
    <t>10.112.217.53</t>
  </si>
  <si>
    <t>10.112.218.180</t>
  </si>
  <si>
    <t>10.112.218.53</t>
  </si>
  <si>
    <t>10.112.218.188</t>
  </si>
  <si>
    <t>10.112.218.61</t>
  </si>
  <si>
    <t>10.112.218.196</t>
  </si>
  <si>
    <t>10.112.218.69</t>
  </si>
  <si>
    <t>10.112.218.204</t>
  </si>
  <si>
    <t>10.112.218.77</t>
  </si>
  <si>
    <t>10.112.218.212</t>
  </si>
  <si>
    <t>10.112.218.85</t>
  </si>
  <si>
    <t>10.112.218.220</t>
  </si>
  <si>
    <t>10.112.218.93</t>
  </si>
  <si>
    <t>NO</t>
  </si>
  <si>
    <t>NET</t>
  </si>
  <si>
    <t>SPC</t>
  </si>
  <si>
    <t>NA1</t>
  </si>
  <si>
    <t>NA1</t>
    <phoneticPr fontId="1" type="noConversion"/>
  </si>
  <si>
    <t>NET</t>
    <phoneticPr fontId="1" type="noConversion"/>
  </si>
  <si>
    <t>NA1</t>
    <phoneticPr fontId="1" type="noConversion"/>
  </si>
  <si>
    <t>BSCNO</t>
    <phoneticPr fontId="2" type="noConversion"/>
  </si>
  <si>
    <t>R4121</t>
  </si>
  <si>
    <t>10.111.213.2</t>
    <phoneticPr fontId="2" type="noConversion"/>
  </si>
  <si>
    <t>10.111.93.2</t>
    <phoneticPr fontId="2" type="noConversion"/>
  </si>
  <si>
    <t>10.111.213.3</t>
  </si>
  <si>
    <t>10.111.93.3</t>
  </si>
  <si>
    <t>10.111.213.4</t>
  </si>
  <si>
    <t>10.111.93.4</t>
  </si>
  <si>
    <t>10.111.213.5</t>
  </si>
  <si>
    <t>10.111.93.5</t>
  </si>
  <si>
    <t>R4122</t>
  </si>
  <si>
    <t>10.111.213.18</t>
    <phoneticPr fontId="2" type="noConversion"/>
  </si>
  <si>
    <t>10.111.93.18</t>
    <phoneticPr fontId="2" type="noConversion"/>
  </si>
  <si>
    <t>10.111.213.19</t>
  </si>
  <si>
    <t>10.111.93.19</t>
  </si>
  <si>
    <t>10.111.213.20</t>
  </si>
  <si>
    <t>10.111.93.20</t>
  </si>
  <si>
    <t>10.111.213.21</t>
  </si>
  <si>
    <t>10.111.93.21</t>
  </si>
  <si>
    <t>R4123</t>
  </si>
  <si>
    <t>10.111.213.34</t>
    <phoneticPr fontId="2" type="noConversion"/>
  </si>
  <si>
    <t>10.111.93.34</t>
    <phoneticPr fontId="2" type="noConversion"/>
  </si>
  <si>
    <t>10.111.213.35</t>
  </si>
  <si>
    <t>10.111.93.35</t>
  </si>
  <si>
    <t>10.111.213.36</t>
  </si>
  <si>
    <t>10.111.93.36</t>
  </si>
  <si>
    <t>10.111.213.37</t>
  </si>
  <si>
    <t>10.111.93.37</t>
  </si>
  <si>
    <t>R4124</t>
  </si>
  <si>
    <t>10.111.213.50</t>
    <phoneticPr fontId="2" type="noConversion"/>
  </si>
  <si>
    <t>10.111.93.50</t>
    <phoneticPr fontId="2" type="noConversion"/>
  </si>
  <si>
    <t>10.111.213.51</t>
  </si>
  <si>
    <t>10.111.93.51</t>
  </si>
  <si>
    <t>10.111.213.52</t>
  </si>
  <si>
    <t>10.111.93.52</t>
  </si>
  <si>
    <t>10.111.213.53</t>
  </si>
  <si>
    <t>10.111.93.53</t>
  </si>
  <si>
    <t>R4125</t>
  </si>
  <si>
    <t>10.111.213.66</t>
    <phoneticPr fontId="2" type="noConversion"/>
  </si>
  <si>
    <t>10.111.93.66</t>
    <phoneticPr fontId="2" type="noConversion"/>
  </si>
  <si>
    <t>10.111.213.67</t>
  </si>
  <si>
    <t>10.111.93.67</t>
  </si>
  <si>
    <t>10.111.213.68</t>
  </si>
  <si>
    <t>10.111.93.68</t>
  </si>
  <si>
    <t>10.111.213.69</t>
  </si>
  <si>
    <t>10.111.93.69</t>
  </si>
  <si>
    <t>R4126</t>
  </si>
  <si>
    <t>10.111.213.82</t>
    <phoneticPr fontId="2" type="noConversion"/>
  </si>
  <si>
    <t>10.111.93.82</t>
    <phoneticPr fontId="2" type="noConversion"/>
  </si>
  <si>
    <t>10.111.213.83</t>
  </si>
  <si>
    <t>10.111.93.83</t>
  </si>
  <si>
    <t>10.111.213.84</t>
  </si>
  <si>
    <t>10.111.93.84</t>
  </si>
  <si>
    <t>10.111.213.85</t>
  </si>
  <si>
    <t>10.111.93.85</t>
  </si>
  <si>
    <t>R4321</t>
  </si>
  <si>
    <t>10.111.212.2</t>
  </si>
  <si>
    <t>10.111.212.130</t>
  </si>
  <si>
    <t>10.111.212.3</t>
  </si>
  <si>
    <t>10.111.212.131</t>
  </si>
  <si>
    <t>10.111.212.4</t>
  </si>
  <si>
    <t>10.111.212.132</t>
  </si>
  <si>
    <t>10.111.212.5</t>
  </si>
  <si>
    <t>10.111.212.133</t>
  </si>
  <si>
    <t>R4322</t>
  </si>
  <si>
    <t>10.111.212.18</t>
  </si>
  <si>
    <t>10.111.212.146</t>
  </si>
  <si>
    <t>10.111.212.19</t>
  </si>
  <si>
    <t>10.111.212.147</t>
  </si>
  <si>
    <t>10.111.212.20</t>
  </si>
  <si>
    <t>10.111.212.148</t>
  </si>
  <si>
    <t>10.111.212.21</t>
  </si>
  <si>
    <t>10.111.212.149</t>
  </si>
  <si>
    <t>R4323</t>
  </si>
  <si>
    <t>10.111.212.34</t>
  </si>
  <si>
    <t>10.111.212.162</t>
  </si>
  <si>
    <t>10.111.212.35</t>
  </si>
  <si>
    <t>10.111.212.163</t>
  </si>
  <si>
    <t>10.111.212.36</t>
  </si>
  <si>
    <t>10.111.212.164</t>
  </si>
  <si>
    <t>10.111.212.37</t>
  </si>
  <si>
    <t>10.111.212.165</t>
  </si>
  <si>
    <t>R4324</t>
  </si>
  <si>
    <t>10.111.212.50</t>
  </si>
  <si>
    <t>10.111.212.178</t>
  </si>
  <si>
    <t>10.111.212.51</t>
  </si>
  <si>
    <t>10.111.212.179</t>
  </si>
  <si>
    <t>10.111.212.52</t>
  </si>
  <si>
    <t>10.111.212.180</t>
  </si>
  <si>
    <t>10.111.212.53</t>
  </si>
  <si>
    <t>10.111.212.181</t>
  </si>
  <si>
    <t>R4325</t>
  </si>
  <si>
    <t>10.111.212.66</t>
  </si>
  <si>
    <t>10.111.212.194</t>
  </si>
  <si>
    <t>10.111.212.67</t>
  </si>
  <si>
    <t>10.111.212.195</t>
  </si>
  <si>
    <t>10.111.212.68</t>
  </si>
  <si>
    <t>10.111.212.196</t>
  </si>
  <si>
    <t>10.111.212.69</t>
  </si>
  <si>
    <t>10.111.212.197</t>
  </si>
  <si>
    <t>R4326</t>
  </si>
  <si>
    <t>10.111.212.82</t>
  </si>
  <si>
    <t>10.111.212.210</t>
  </si>
  <si>
    <t>10.111.212.83</t>
  </si>
  <si>
    <t>10.111.212.211</t>
  </si>
  <si>
    <t>10.111.212.84</t>
  </si>
  <si>
    <t>10.111.212.212</t>
  </si>
  <si>
    <t>10.111.212.85</t>
  </si>
  <si>
    <t>10.111.212.213</t>
  </si>
  <si>
    <t>R5101</t>
  </si>
  <si>
    <t>10.111.213.134</t>
    <phoneticPr fontId="2" type="noConversion"/>
  </si>
  <si>
    <t>10.111.93.134</t>
    <phoneticPr fontId="2" type="noConversion"/>
  </si>
  <si>
    <t>10.111.213.135</t>
  </si>
  <si>
    <t>10.111.93.135</t>
  </si>
  <si>
    <t>10.111.213.136</t>
  </si>
  <si>
    <t>10.111.93.136</t>
  </si>
  <si>
    <t>10.111.213.137</t>
  </si>
  <si>
    <t>10.111.93.137</t>
  </si>
  <si>
    <t>R5102</t>
  </si>
  <si>
    <t>10.111.213.146</t>
    <phoneticPr fontId="2" type="noConversion"/>
  </si>
  <si>
    <t>10.111.93.146</t>
    <phoneticPr fontId="2" type="noConversion"/>
  </si>
  <si>
    <t>10.111.213.147</t>
  </si>
  <si>
    <t>10.111.93.147</t>
  </si>
  <si>
    <t>10.111.213.148</t>
  </si>
  <si>
    <t>10.111.93.148</t>
  </si>
  <si>
    <t>10.111.213.149</t>
  </si>
  <si>
    <t>10.111.93.149</t>
  </si>
  <si>
    <t>10.111.213.150</t>
  </si>
  <si>
    <t>10.111.93.150</t>
  </si>
  <si>
    <t>10.111.213.151</t>
  </si>
  <si>
    <t>10.111.93.151</t>
  </si>
  <si>
    <t>10.111.213.152</t>
  </si>
  <si>
    <t>10.111.93.152</t>
  </si>
  <si>
    <t>10.111.213.153</t>
  </si>
  <si>
    <t>10.111.93.153</t>
  </si>
  <si>
    <t>10.111.213.154</t>
  </si>
  <si>
    <t>10.111.93.154</t>
  </si>
  <si>
    <t>R5103</t>
  </si>
  <si>
    <t>10.111.213.162</t>
    <phoneticPr fontId="2" type="noConversion"/>
  </si>
  <si>
    <t>10.111.93.162</t>
    <phoneticPr fontId="2" type="noConversion"/>
  </si>
  <si>
    <t>10.111.213.163</t>
  </si>
  <si>
    <t>10.111.93.163</t>
  </si>
  <si>
    <t>10.111.213.164</t>
  </si>
  <si>
    <t>10.111.93.164</t>
  </si>
  <si>
    <t>10.111.213.165</t>
  </si>
  <si>
    <t>10.111.93.165</t>
  </si>
  <si>
    <t>10.111.213.166</t>
  </si>
  <si>
    <t>10.111.93.166</t>
  </si>
  <si>
    <t>10.111.213.167</t>
  </si>
  <si>
    <t>10.111.93.167</t>
  </si>
  <si>
    <t>10.111.213.168</t>
  </si>
  <si>
    <t>10.111.93.168</t>
  </si>
  <si>
    <t>10.111.213.169</t>
  </si>
  <si>
    <t>10.111.93.169</t>
  </si>
  <si>
    <t>10.111.213.170</t>
  </si>
  <si>
    <t>10.111.93.170</t>
  </si>
  <si>
    <t>R5104</t>
  </si>
  <si>
    <t>10.111.213.178</t>
    <phoneticPr fontId="2" type="noConversion"/>
  </si>
  <si>
    <t>10.111.93.178</t>
    <phoneticPr fontId="2" type="noConversion"/>
  </si>
  <si>
    <t>10.111.213.179</t>
  </si>
  <si>
    <t>10.111.93.179</t>
  </si>
  <si>
    <t>10.111.213.180</t>
  </si>
  <si>
    <t>10.111.93.180</t>
  </si>
  <si>
    <t>10.111.213.181</t>
  </si>
  <si>
    <t>10.111.93.181</t>
  </si>
  <si>
    <t>10.111.213.182</t>
  </si>
  <si>
    <t>10.111.93.182</t>
  </si>
  <si>
    <t>10.111.213.183</t>
  </si>
  <si>
    <t>10.111.93.183</t>
  </si>
  <si>
    <t>10.111.213.184</t>
  </si>
  <si>
    <t>10.111.93.184</t>
  </si>
  <si>
    <t>10.111.213.185</t>
  </si>
  <si>
    <t>10.111.93.185</t>
  </si>
  <si>
    <t>10.111.213.186</t>
  </si>
  <si>
    <t>10.111.93.186</t>
  </si>
  <si>
    <t>R5105</t>
  </si>
  <si>
    <t>10.111.213.194</t>
    <phoneticPr fontId="2" type="noConversion"/>
  </si>
  <si>
    <t>10.111.93.194</t>
    <phoneticPr fontId="2" type="noConversion"/>
  </si>
  <si>
    <t>10.111.213.195</t>
  </si>
  <si>
    <t>10.111.93.195</t>
  </si>
  <si>
    <t>10.111.213.196</t>
  </si>
  <si>
    <t>10.111.93.196</t>
  </si>
  <si>
    <t>10.111.213.197</t>
  </si>
  <si>
    <t>10.111.93.197</t>
  </si>
  <si>
    <t>10.111.213.198</t>
  </si>
  <si>
    <t>10.111.93.198</t>
  </si>
  <si>
    <t>10.111.213.199</t>
  </si>
  <si>
    <t>10.111.93.199</t>
  </si>
  <si>
    <t>10.111.213.200</t>
  </si>
  <si>
    <t>10.111.93.200</t>
  </si>
  <si>
    <t>10.111.213.201</t>
  </si>
  <si>
    <t>10.111.93.201</t>
  </si>
  <si>
    <t>10.111.213.202</t>
  </si>
  <si>
    <t>10.111.93.202</t>
  </si>
  <si>
    <t>R5106</t>
  </si>
  <si>
    <t>10.111.213.210</t>
    <phoneticPr fontId="2" type="noConversion"/>
  </si>
  <si>
    <t>10.111.93.210</t>
    <phoneticPr fontId="2" type="noConversion"/>
  </si>
  <si>
    <t>10.111.213.211</t>
  </si>
  <si>
    <t>10.111.93.211</t>
  </si>
  <si>
    <t>10.111.213.212</t>
  </si>
  <si>
    <t>10.111.93.212</t>
  </si>
  <si>
    <t>10.111.213.213</t>
  </si>
  <si>
    <t>10.111.93.213</t>
  </si>
  <si>
    <t>10.111.213.214</t>
  </si>
  <si>
    <t>10.111.93.214</t>
  </si>
  <si>
    <t>10.111.213.215</t>
  </si>
  <si>
    <t>10.111.93.215</t>
  </si>
  <si>
    <t>10.111.213.216</t>
  </si>
  <si>
    <t>10.111.93.216</t>
  </si>
  <si>
    <t>10.111.213.217</t>
  </si>
  <si>
    <t>10.111.93.217</t>
  </si>
  <si>
    <t>10.111.213.218</t>
  </si>
  <si>
    <t>10.111.93.218</t>
  </si>
  <si>
    <t>R5301</t>
  </si>
  <si>
    <t>10.111.214.2</t>
  </si>
  <si>
    <t>10.111.214.130</t>
  </si>
  <si>
    <t>10.111.214.3</t>
  </si>
  <si>
    <t>10.111.214.131</t>
  </si>
  <si>
    <t>10.111.214.4</t>
  </si>
  <si>
    <t>10.111.214.132</t>
  </si>
  <si>
    <t>10.111.214.5</t>
  </si>
  <si>
    <t>10.111.214.133</t>
  </si>
  <si>
    <t>R5302</t>
  </si>
  <si>
    <t>10.111.214.18</t>
  </si>
  <si>
    <t>10.111.214.146</t>
  </si>
  <si>
    <t>10.111.214.19</t>
  </si>
  <si>
    <t>10.111.214.147</t>
  </si>
  <si>
    <t>10.111.214.20</t>
  </si>
  <si>
    <t>10.111.214.148</t>
  </si>
  <si>
    <t>10.111.214.21</t>
  </si>
  <si>
    <t>10.111.214.149</t>
  </si>
  <si>
    <t>R5303</t>
  </si>
  <si>
    <t>10.111.214.34</t>
  </si>
  <si>
    <t>10.111.214.162</t>
  </si>
  <si>
    <t>10.111.214.35</t>
  </si>
  <si>
    <t>10.111.214.163</t>
  </si>
  <si>
    <t>10.111.214.36</t>
  </si>
  <si>
    <t>10.111.214.164</t>
  </si>
  <si>
    <t>10.111.214.37</t>
  </si>
  <si>
    <t>10.111.214.165</t>
  </si>
  <si>
    <t>R5304</t>
  </si>
  <si>
    <t>10.111.214.50</t>
  </si>
  <si>
    <t>10.111.214.178</t>
  </si>
  <si>
    <t>10.111.214.51</t>
  </si>
  <si>
    <t>10.111.214.179</t>
  </si>
  <si>
    <t>10.111.214.52</t>
  </si>
  <si>
    <t>10.111.214.180</t>
  </si>
  <si>
    <t>10.111.214.53</t>
  </si>
  <si>
    <t>10.111.214.181</t>
  </si>
  <si>
    <t>R5305</t>
  </si>
  <si>
    <t>10.111.214.66</t>
  </si>
  <si>
    <t>10.111.214.194</t>
  </si>
  <si>
    <t>10.111.214.67</t>
  </si>
  <si>
    <t>10.111.214.195</t>
  </si>
  <si>
    <t>10.111.214.68</t>
  </si>
  <si>
    <t>10.111.214.196</t>
  </si>
  <si>
    <t>10.111.214.69</t>
  </si>
  <si>
    <t>10.111.214.197</t>
  </si>
  <si>
    <t>R5306</t>
  </si>
  <si>
    <t>10.111.214.82</t>
  </si>
  <si>
    <t>10.111.214.210</t>
  </si>
  <si>
    <t>10.111.214.83</t>
  </si>
  <si>
    <t>10.111.214.211</t>
  </si>
  <si>
    <t>10.111.214.84</t>
  </si>
  <si>
    <t>10.111.214.212</t>
  </si>
  <si>
    <t>10.111.214.85</t>
  </si>
  <si>
    <t>10.111.214.213</t>
  </si>
  <si>
    <t>BJGM410</t>
  </si>
  <si>
    <t>BJGM411</t>
  </si>
  <si>
    <t>BJGM430</t>
  </si>
  <si>
    <t>BJGM431</t>
  </si>
  <si>
    <t>BJGM510</t>
  </si>
  <si>
    <t>BJGM511</t>
  </si>
  <si>
    <t>BJGM530</t>
  </si>
  <si>
    <t>BJGM531</t>
  </si>
  <si>
    <t>NO</t>
    <phoneticPr fontId="2" type="noConversion"/>
  </si>
  <si>
    <t>MSS/MGW</t>
    <phoneticPr fontId="2" type="noConversion"/>
  </si>
  <si>
    <t>NET</t>
    <phoneticPr fontId="2" type="noConversion"/>
  </si>
  <si>
    <t>SPC</t>
    <phoneticPr fontId="2" type="noConversion"/>
  </si>
  <si>
    <t>NA1</t>
    <phoneticPr fontId="2" type="noConversion"/>
  </si>
  <si>
    <t>0252</t>
  </si>
  <si>
    <t>BJGS02</t>
  </si>
  <si>
    <t>0262</t>
  </si>
  <si>
    <t>BJGS03</t>
  </si>
  <si>
    <t>0272</t>
  </si>
  <si>
    <t>BJGS04</t>
  </si>
  <si>
    <t>0282</t>
  </si>
  <si>
    <t>BJGS05</t>
  </si>
  <si>
    <t>0292</t>
  </si>
  <si>
    <t>BJGS06</t>
  </si>
  <si>
    <t>02A2</t>
  </si>
  <si>
    <t>02B2</t>
  </si>
  <si>
    <t>02C2</t>
  </si>
  <si>
    <t>02E2</t>
  </si>
  <si>
    <t>02F2</t>
  </si>
  <si>
    <t>BJGS12</t>
  </si>
  <si>
    <t>0302</t>
  </si>
  <si>
    <t>0312</t>
  </si>
  <si>
    <t>BJGS14</t>
  </si>
  <si>
    <t>0322</t>
  </si>
  <si>
    <t>BJGS15</t>
  </si>
  <si>
    <t>0332</t>
  </si>
  <si>
    <t>BJGS16</t>
  </si>
  <si>
    <t>0342</t>
  </si>
  <si>
    <t>BJGS41</t>
  </si>
  <si>
    <t>04D2</t>
  </si>
  <si>
    <t>04E2</t>
  </si>
  <si>
    <t>BJGS43</t>
  </si>
  <si>
    <t>04F2</t>
  </si>
  <si>
    <t>BJGS44</t>
  </si>
  <si>
    <t>0502</t>
  </si>
  <si>
    <t>BJGS45</t>
  </si>
  <si>
    <t>0512</t>
  </si>
  <si>
    <t>BJGS46</t>
  </si>
  <si>
    <t>0522</t>
  </si>
  <si>
    <t>BJGS47</t>
  </si>
  <si>
    <t>0532</t>
  </si>
  <si>
    <t>BJGS48</t>
  </si>
  <si>
    <t>0542</t>
  </si>
  <si>
    <t>BJGS49</t>
  </si>
  <si>
    <t>0552</t>
  </si>
  <si>
    <t>BJGS50</t>
  </si>
  <si>
    <t>0562</t>
  </si>
  <si>
    <t>BJGS51</t>
  </si>
  <si>
    <t>0572</t>
  </si>
  <si>
    <t>BJGS52</t>
  </si>
  <si>
    <t>0582</t>
  </si>
  <si>
    <t>BJGS53</t>
  </si>
  <si>
    <t>0592</t>
  </si>
  <si>
    <t>05A2</t>
  </si>
  <si>
    <t>BJGS55</t>
  </si>
  <si>
    <t>05B2</t>
  </si>
  <si>
    <t>BJGS56</t>
  </si>
  <si>
    <t>05C2</t>
  </si>
  <si>
    <t>BJGS57</t>
  </si>
  <si>
    <t>05D2</t>
  </si>
  <si>
    <t>BJGS58</t>
  </si>
  <si>
    <t>05E2</t>
  </si>
  <si>
    <t>BJGS59</t>
  </si>
  <si>
    <t>05F2</t>
  </si>
  <si>
    <t>BJGS61</t>
  </si>
  <si>
    <t>0612</t>
  </si>
  <si>
    <t>R0121</t>
    <phoneticPr fontId="2" type="noConversion"/>
  </si>
  <si>
    <t>2250</t>
    <phoneticPr fontId="2" type="noConversion"/>
  </si>
  <si>
    <t>2251</t>
  </si>
  <si>
    <t>2252</t>
  </si>
  <si>
    <t>2253</t>
  </si>
  <si>
    <t>2254</t>
  </si>
  <si>
    <t>2255</t>
  </si>
  <si>
    <t>R0231</t>
    <phoneticPr fontId="2" type="noConversion"/>
  </si>
  <si>
    <t>2260</t>
    <phoneticPr fontId="2" type="noConversion"/>
  </si>
  <si>
    <t>R0232</t>
  </si>
  <si>
    <t>2261</t>
  </si>
  <si>
    <t>R0233</t>
  </si>
  <si>
    <t>2262</t>
  </si>
  <si>
    <t>R0234</t>
  </si>
  <si>
    <t>2263</t>
  </si>
  <si>
    <t>R0235</t>
  </si>
  <si>
    <t>2264</t>
  </si>
  <si>
    <t>R0236</t>
  </si>
  <si>
    <t>2265</t>
  </si>
  <si>
    <t>R0301</t>
    <phoneticPr fontId="2" type="noConversion"/>
  </si>
  <si>
    <t>276</t>
    <phoneticPr fontId="2" type="noConversion"/>
  </si>
  <si>
    <t>R0302</t>
  </si>
  <si>
    <t>277</t>
  </si>
  <si>
    <t>R0303</t>
  </si>
  <si>
    <t>278</t>
  </si>
  <si>
    <t>R0304</t>
  </si>
  <si>
    <t>279</t>
  </si>
  <si>
    <t>R0305</t>
  </si>
  <si>
    <t>27A</t>
    <phoneticPr fontId="2" type="noConversion"/>
  </si>
  <si>
    <t>R0306</t>
  </si>
  <si>
    <t>27B</t>
    <phoneticPr fontId="2" type="noConversion"/>
  </si>
  <si>
    <t>R0431</t>
    <phoneticPr fontId="2" type="noConversion"/>
  </si>
  <si>
    <t>2280</t>
    <phoneticPr fontId="2" type="noConversion"/>
  </si>
  <si>
    <t>R0432</t>
  </si>
  <si>
    <t>2281</t>
  </si>
  <si>
    <t>R0433</t>
  </si>
  <si>
    <t>2282</t>
  </si>
  <si>
    <t>R0434</t>
  </si>
  <si>
    <t>2283</t>
  </si>
  <si>
    <t>R0435</t>
  </si>
  <si>
    <t>2284</t>
  </si>
  <si>
    <t>R0436</t>
  </si>
  <si>
    <t>2285</t>
  </si>
  <si>
    <t>R0501</t>
    <phoneticPr fontId="2" type="noConversion"/>
  </si>
  <si>
    <t>296</t>
    <phoneticPr fontId="2" type="noConversion"/>
  </si>
  <si>
    <t>R0502</t>
  </si>
  <si>
    <t>297</t>
    <phoneticPr fontId="2" type="noConversion"/>
  </si>
  <si>
    <t>R0503</t>
  </si>
  <si>
    <t>298</t>
    <phoneticPr fontId="2" type="noConversion"/>
  </si>
  <si>
    <t>R0504</t>
  </si>
  <si>
    <t>299</t>
    <phoneticPr fontId="2" type="noConversion"/>
  </si>
  <si>
    <t>R0505</t>
  </si>
  <si>
    <t>29A</t>
    <phoneticPr fontId="2" type="noConversion"/>
  </si>
  <si>
    <t>R0506</t>
  </si>
  <si>
    <t>29B</t>
    <phoneticPr fontId="2" type="noConversion"/>
  </si>
  <si>
    <t>R0631</t>
    <phoneticPr fontId="2" type="noConversion"/>
  </si>
  <si>
    <t>22A0</t>
    <phoneticPr fontId="2" type="noConversion"/>
  </si>
  <si>
    <t>R0632</t>
  </si>
  <si>
    <t>22A1</t>
  </si>
  <si>
    <t>R0633</t>
  </si>
  <si>
    <t>22A2</t>
  </si>
  <si>
    <t>R0634</t>
  </si>
  <si>
    <t>22A3</t>
  </si>
  <si>
    <t>R0635</t>
  </si>
  <si>
    <t>22A4</t>
  </si>
  <si>
    <t>R0636</t>
  </si>
  <si>
    <t>22A5</t>
  </si>
  <si>
    <t>R0721</t>
    <phoneticPr fontId="2" type="noConversion"/>
  </si>
  <si>
    <t>22B0</t>
    <phoneticPr fontId="2" type="noConversion"/>
  </si>
  <si>
    <t>22B1</t>
  </si>
  <si>
    <t>22B2</t>
  </si>
  <si>
    <t>22B3</t>
  </si>
  <si>
    <t>22B4</t>
  </si>
  <si>
    <t>22B5</t>
  </si>
  <si>
    <t>R0831</t>
    <phoneticPr fontId="2" type="noConversion"/>
  </si>
  <si>
    <t>22C0</t>
    <phoneticPr fontId="2" type="noConversion"/>
  </si>
  <si>
    <t>22C1</t>
  </si>
  <si>
    <t>R1031</t>
    <phoneticPr fontId="2" type="noConversion"/>
  </si>
  <si>
    <t>22E0</t>
    <phoneticPr fontId="2" type="noConversion"/>
  </si>
  <si>
    <t>22E1</t>
  </si>
  <si>
    <t>22E2</t>
  </si>
  <si>
    <t>22E3</t>
  </si>
  <si>
    <t>22E4</t>
  </si>
  <si>
    <t>22E5</t>
  </si>
  <si>
    <t>R1121</t>
    <phoneticPr fontId="2" type="noConversion"/>
  </si>
  <si>
    <t>22F0</t>
    <phoneticPr fontId="2" type="noConversion"/>
  </si>
  <si>
    <t>22F1</t>
  </si>
  <si>
    <t>22F2</t>
  </si>
  <si>
    <t>22F3</t>
  </si>
  <si>
    <t>22F4</t>
  </si>
  <si>
    <t>22F5</t>
  </si>
  <si>
    <t>R1231</t>
    <phoneticPr fontId="2" type="noConversion"/>
  </si>
  <si>
    <t>2300</t>
    <phoneticPr fontId="2" type="noConversion"/>
  </si>
  <si>
    <t>R1232</t>
  </si>
  <si>
    <t>2301</t>
  </si>
  <si>
    <t>R1233</t>
  </si>
  <si>
    <t>2302</t>
  </si>
  <si>
    <t>R1234</t>
  </si>
  <si>
    <t>2303</t>
  </si>
  <si>
    <t>R1235</t>
  </si>
  <si>
    <t>2304</t>
  </si>
  <si>
    <t>R1236</t>
  </si>
  <si>
    <t>2305</t>
  </si>
  <si>
    <t>R1321</t>
    <phoneticPr fontId="2" type="noConversion"/>
  </si>
  <si>
    <t>2310</t>
    <phoneticPr fontId="2" type="noConversion"/>
  </si>
  <si>
    <t>2311</t>
  </si>
  <si>
    <t>2312</t>
  </si>
  <si>
    <t>2313</t>
  </si>
  <si>
    <t>2314</t>
  </si>
  <si>
    <t>2315</t>
  </si>
  <si>
    <t>R1431</t>
    <phoneticPr fontId="2" type="noConversion"/>
  </si>
  <si>
    <t>2320</t>
    <phoneticPr fontId="2" type="noConversion"/>
  </si>
  <si>
    <t>R1432</t>
  </si>
  <si>
    <t>2321</t>
  </si>
  <si>
    <t>R1433</t>
  </si>
  <si>
    <t>2322</t>
  </si>
  <si>
    <t>R1434</t>
  </si>
  <si>
    <t>2323</t>
  </si>
  <si>
    <t>R1435</t>
  </si>
  <si>
    <t>2324</t>
  </si>
  <si>
    <t>R1436</t>
  </si>
  <si>
    <t>2325</t>
  </si>
  <si>
    <t>R1501</t>
    <phoneticPr fontId="2" type="noConversion"/>
  </si>
  <si>
    <t>336</t>
    <phoneticPr fontId="2" type="noConversion"/>
  </si>
  <si>
    <t>R1502</t>
  </si>
  <si>
    <t>337</t>
    <phoneticPr fontId="2" type="noConversion"/>
  </si>
  <si>
    <t>R1503</t>
  </si>
  <si>
    <t>338</t>
    <phoneticPr fontId="2" type="noConversion"/>
  </si>
  <si>
    <t>R1504</t>
  </si>
  <si>
    <t>339</t>
    <phoneticPr fontId="2" type="noConversion"/>
  </si>
  <si>
    <t>R1505</t>
  </si>
  <si>
    <t>33A</t>
    <phoneticPr fontId="2" type="noConversion"/>
  </si>
  <si>
    <t>R1506</t>
  </si>
  <si>
    <t>33B</t>
    <phoneticPr fontId="2" type="noConversion"/>
  </si>
  <si>
    <t>RBK01</t>
    <phoneticPr fontId="2" type="noConversion"/>
  </si>
  <si>
    <t>FD0</t>
    <phoneticPr fontId="2" type="noConversion"/>
  </si>
  <si>
    <t>R1631</t>
    <phoneticPr fontId="2" type="noConversion"/>
  </si>
  <si>
    <t>2340</t>
    <phoneticPr fontId="2" type="noConversion"/>
  </si>
  <si>
    <t>R1632</t>
  </si>
  <si>
    <t>2341</t>
  </si>
  <si>
    <t>R1633</t>
  </si>
  <si>
    <t>2342</t>
  </si>
  <si>
    <t>R1634</t>
  </si>
  <si>
    <t>2343</t>
  </si>
  <si>
    <t>R1635</t>
  </si>
  <si>
    <t>2344</t>
  </si>
  <si>
    <t>R1636</t>
  </si>
  <si>
    <t>2345</t>
  </si>
  <si>
    <t>R4121</t>
    <phoneticPr fontId="2" type="noConversion"/>
  </si>
  <si>
    <t>24D0</t>
    <phoneticPr fontId="2" type="noConversion"/>
  </si>
  <si>
    <t>24D1</t>
  </si>
  <si>
    <t>24D2</t>
  </si>
  <si>
    <t>24D3</t>
  </si>
  <si>
    <t>24D4</t>
  </si>
  <si>
    <t>24D5</t>
  </si>
  <si>
    <t>R4231</t>
    <phoneticPr fontId="2" type="noConversion"/>
  </si>
  <si>
    <t>24E0</t>
    <phoneticPr fontId="2" type="noConversion"/>
  </si>
  <si>
    <t>24E1</t>
  </si>
  <si>
    <t>24E2</t>
  </si>
  <si>
    <t>24E3</t>
  </si>
  <si>
    <t>24E4</t>
  </si>
  <si>
    <t>24E5</t>
  </si>
  <si>
    <t>R4321</t>
    <phoneticPr fontId="2" type="noConversion"/>
  </si>
  <si>
    <t>24F0</t>
    <phoneticPr fontId="2" type="noConversion"/>
  </si>
  <si>
    <t>24F1</t>
  </si>
  <si>
    <t>24F2</t>
  </si>
  <si>
    <t>24F3</t>
  </si>
  <si>
    <t>24F4</t>
  </si>
  <si>
    <t>24F5</t>
  </si>
  <si>
    <t>R4431</t>
    <phoneticPr fontId="2" type="noConversion"/>
  </si>
  <si>
    <t>2500</t>
    <phoneticPr fontId="2" type="noConversion"/>
  </si>
  <si>
    <t>R4432</t>
  </si>
  <si>
    <t>2501</t>
  </si>
  <si>
    <t>R4433</t>
  </si>
  <si>
    <t>2502</t>
  </si>
  <si>
    <t>R4434</t>
  </si>
  <si>
    <t>2503</t>
  </si>
  <si>
    <t>R4435</t>
  </si>
  <si>
    <t>2504</t>
  </si>
  <si>
    <t>R4436</t>
  </si>
  <si>
    <t>2505</t>
  </si>
  <si>
    <t>R4501</t>
    <phoneticPr fontId="2" type="noConversion"/>
  </si>
  <si>
    <t>516</t>
    <phoneticPr fontId="2" type="noConversion"/>
  </si>
  <si>
    <t>R4502</t>
  </si>
  <si>
    <t>517</t>
    <phoneticPr fontId="2" type="noConversion"/>
  </si>
  <si>
    <t>R4503</t>
  </si>
  <si>
    <t>518</t>
    <phoneticPr fontId="2" type="noConversion"/>
  </si>
  <si>
    <t>R4504</t>
  </si>
  <si>
    <t>519</t>
    <phoneticPr fontId="2" type="noConversion"/>
  </si>
  <si>
    <t>R4505</t>
  </si>
  <si>
    <t>51A</t>
    <phoneticPr fontId="2" type="noConversion"/>
  </si>
  <si>
    <t>R4506</t>
  </si>
  <si>
    <t>51B</t>
    <phoneticPr fontId="2" type="noConversion"/>
  </si>
  <si>
    <t>R4631</t>
    <phoneticPr fontId="2" type="noConversion"/>
  </si>
  <si>
    <t>2520</t>
    <phoneticPr fontId="2" type="noConversion"/>
  </si>
  <si>
    <t>R4632</t>
  </si>
  <si>
    <t>2521</t>
  </si>
  <si>
    <t>R4633</t>
  </si>
  <si>
    <t>2522</t>
  </si>
  <si>
    <t>R4634</t>
  </si>
  <si>
    <t>2523</t>
  </si>
  <si>
    <t>R4635</t>
  </si>
  <si>
    <t>2524</t>
  </si>
  <si>
    <t>R4636</t>
  </si>
  <si>
    <t>2525</t>
  </si>
  <si>
    <t>R4701</t>
    <phoneticPr fontId="2" type="noConversion"/>
  </si>
  <si>
    <t>536</t>
    <phoneticPr fontId="2" type="noConversion"/>
  </si>
  <si>
    <t>R4702</t>
  </si>
  <si>
    <t>537</t>
    <phoneticPr fontId="2" type="noConversion"/>
  </si>
  <si>
    <t>R4703</t>
  </si>
  <si>
    <t>538</t>
    <phoneticPr fontId="2" type="noConversion"/>
  </si>
  <si>
    <t>R4704</t>
  </si>
  <si>
    <t>539</t>
    <phoneticPr fontId="2" type="noConversion"/>
  </si>
  <si>
    <t>R4705</t>
  </si>
  <si>
    <t>53A</t>
    <phoneticPr fontId="2" type="noConversion"/>
  </si>
  <si>
    <t>R4706</t>
  </si>
  <si>
    <t>53B</t>
    <phoneticPr fontId="2" type="noConversion"/>
  </si>
  <si>
    <t>R4831</t>
    <phoneticPr fontId="2" type="noConversion"/>
  </si>
  <si>
    <t>2540</t>
    <phoneticPr fontId="2" type="noConversion"/>
  </si>
  <si>
    <t>R4832</t>
  </si>
  <si>
    <t>2541</t>
  </si>
  <si>
    <t>R4833</t>
  </si>
  <si>
    <t>2542</t>
  </si>
  <si>
    <t>R4834</t>
  </si>
  <si>
    <t>2543</t>
  </si>
  <si>
    <t>R4835</t>
  </si>
  <si>
    <t>2544</t>
  </si>
  <si>
    <t>R4836</t>
  </si>
  <si>
    <t>2545</t>
  </si>
  <si>
    <t>R4901</t>
    <phoneticPr fontId="2" type="noConversion"/>
  </si>
  <si>
    <t>556</t>
    <phoneticPr fontId="2" type="noConversion"/>
  </si>
  <si>
    <t>R4902</t>
  </si>
  <si>
    <t>557</t>
    <phoneticPr fontId="2" type="noConversion"/>
  </si>
  <si>
    <t>R4903</t>
  </si>
  <si>
    <t>558</t>
    <phoneticPr fontId="2" type="noConversion"/>
  </si>
  <si>
    <t>R4904</t>
  </si>
  <si>
    <t>559</t>
    <phoneticPr fontId="2" type="noConversion"/>
  </si>
  <si>
    <t>R4905</t>
  </si>
  <si>
    <t>55A</t>
    <phoneticPr fontId="2" type="noConversion"/>
  </si>
  <si>
    <t>R4906</t>
  </si>
  <si>
    <t>55B</t>
    <phoneticPr fontId="2" type="noConversion"/>
  </si>
  <si>
    <t>R5031</t>
    <phoneticPr fontId="2" type="noConversion"/>
  </si>
  <si>
    <t>2560</t>
    <phoneticPr fontId="2" type="noConversion"/>
  </si>
  <si>
    <t>R5032</t>
  </si>
  <si>
    <t>2561</t>
  </si>
  <si>
    <t>R5033</t>
  </si>
  <si>
    <t>2562</t>
  </si>
  <si>
    <t>R5034</t>
  </si>
  <si>
    <t>2563</t>
  </si>
  <si>
    <t>R5035</t>
  </si>
  <si>
    <t>2564</t>
  </si>
  <si>
    <t>R5036</t>
  </si>
  <si>
    <t>2565</t>
  </si>
  <si>
    <t>R5101</t>
    <phoneticPr fontId="2" type="noConversion"/>
  </si>
  <si>
    <t>576</t>
    <phoneticPr fontId="2" type="noConversion"/>
  </si>
  <si>
    <t>577</t>
    <phoneticPr fontId="2" type="noConversion"/>
  </si>
  <si>
    <t>578</t>
    <phoneticPr fontId="2" type="noConversion"/>
  </si>
  <si>
    <t>579</t>
    <phoneticPr fontId="2" type="noConversion"/>
  </si>
  <si>
    <t>57A</t>
    <phoneticPr fontId="2" type="noConversion"/>
  </si>
  <si>
    <t>57B</t>
    <phoneticPr fontId="2" type="noConversion"/>
  </si>
  <si>
    <t>R5211</t>
    <phoneticPr fontId="2" type="noConversion"/>
  </si>
  <si>
    <t>2580</t>
    <phoneticPr fontId="2" type="noConversion"/>
  </si>
  <si>
    <t>R5212</t>
  </si>
  <si>
    <t>2581</t>
  </si>
  <si>
    <t>R5213</t>
  </si>
  <si>
    <t>2582</t>
  </si>
  <si>
    <t>R5214</t>
  </si>
  <si>
    <t>2583</t>
  </si>
  <si>
    <t>R5215</t>
  </si>
  <si>
    <t>2584</t>
  </si>
  <si>
    <t>R5216</t>
  </si>
  <si>
    <t>2585</t>
  </si>
  <si>
    <t>R5301</t>
    <phoneticPr fontId="2" type="noConversion"/>
  </si>
  <si>
    <t>596</t>
    <phoneticPr fontId="2" type="noConversion"/>
  </si>
  <si>
    <t>597</t>
    <phoneticPr fontId="2" type="noConversion"/>
  </si>
  <si>
    <t>598</t>
    <phoneticPr fontId="2" type="noConversion"/>
  </si>
  <si>
    <t>599</t>
    <phoneticPr fontId="2" type="noConversion"/>
  </si>
  <si>
    <t>59A</t>
    <phoneticPr fontId="2" type="noConversion"/>
  </si>
  <si>
    <t>59B</t>
    <phoneticPr fontId="2" type="noConversion"/>
  </si>
  <si>
    <t>R5431</t>
    <phoneticPr fontId="2" type="noConversion"/>
  </si>
  <si>
    <t>25A0</t>
    <phoneticPr fontId="2" type="noConversion"/>
  </si>
  <si>
    <t>25A1</t>
  </si>
  <si>
    <t>25A2</t>
  </si>
  <si>
    <t>25A3</t>
  </si>
  <si>
    <t>25A4</t>
  </si>
  <si>
    <t>25A5</t>
  </si>
  <si>
    <t>R5501</t>
    <phoneticPr fontId="2" type="noConversion"/>
  </si>
  <si>
    <t>5B6</t>
    <phoneticPr fontId="2" type="noConversion"/>
  </si>
  <si>
    <t>R5502</t>
  </si>
  <si>
    <t>5B7</t>
    <phoneticPr fontId="2" type="noConversion"/>
  </si>
  <si>
    <t>R5503</t>
  </si>
  <si>
    <t>5B8</t>
    <phoneticPr fontId="2" type="noConversion"/>
  </si>
  <si>
    <t>R5504</t>
  </si>
  <si>
    <t>5B9</t>
    <phoneticPr fontId="2" type="noConversion"/>
  </si>
  <si>
    <t>R5505</t>
  </si>
  <si>
    <t>5BA</t>
    <phoneticPr fontId="2" type="noConversion"/>
  </si>
  <si>
    <t>R5506</t>
  </si>
  <si>
    <t>5BB</t>
    <phoneticPr fontId="2" type="noConversion"/>
  </si>
  <si>
    <t>R5631</t>
    <phoneticPr fontId="2" type="noConversion"/>
  </si>
  <si>
    <t>25C0</t>
    <phoneticPr fontId="2" type="noConversion"/>
  </si>
  <si>
    <t>R5632</t>
  </si>
  <si>
    <t>25C1</t>
  </si>
  <si>
    <t>R5633</t>
  </si>
  <si>
    <t>25C2</t>
  </si>
  <si>
    <t>R5634</t>
  </si>
  <si>
    <t>25C3</t>
  </si>
  <si>
    <t>R5635</t>
  </si>
  <si>
    <t>25C4</t>
  </si>
  <si>
    <t>R5636</t>
  </si>
  <si>
    <t>25C5</t>
  </si>
  <si>
    <t>R5701</t>
    <phoneticPr fontId="2" type="noConversion"/>
  </si>
  <si>
    <t>5D6</t>
    <phoneticPr fontId="2" type="noConversion"/>
  </si>
  <si>
    <t>R5702</t>
  </si>
  <si>
    <t>5D7</t>
    <phoneticPr fontId="2" type="noConversion"/>
  </si>
  <si>
    <t>R5703</t>
  </si>
  <si>
    <t>5D8</t>
    <phoneticPr fontId="2" type="noConversion"/>
  </si>
  <si>
    <t>R5704</t>
  </si>
  <si>
    <t>5D9</t>
    <phoneticPr fontId="2" type="noConversion"/>
  </si>
  <si>
    <t>R5705</t>
  </si>
  <si>
    <t>5DA</t>
    <phoneticPr fontId="2" type="noConversion"/>
  </si>
  <si>
    <t>R5706</t>
  </si>
  <si>
    <t>5DB</t>
    <phoneticPr fontId="2" type="noConversion"/>
  </si>
  <si>
    <t>R5831</t>
    <phoneticPr fontId="2" type="noConversion"/>
  </si>
  <si>
    <t>25E0</t>
    <phoneticPr fontId="2" type="noConversion"/>
  </si>
  <si>
    <t>R5832</t>
  </si>
  <si>
    <t>25E1</t>
  </si>
  <si>
    <t>R5833</t>
  </si>
  <si>
    <t>25E2</t>
  </si>
  <si>
    <t>R5834</t>
  </si>
  <si>
    <t>25E3</t>
  </si>
  <si>
    <t>R5835</t>
  </si>
  <si>
    <t>25E4</t>
  </si>
  <si>
    <t>R5836</t>
  </si>
  <si>
    <t>25E5</t>
  </si>
  <si>
    <t>R5901</t>
    <phoneticPr fontId="2" type="noConversion"/>
  </si>
  <si>
    <t>5F6</t>
    <phoneticPr fontId="2" type="noConversion"/>
  </si>
  <si>
    <t>R5902</t>
  </si>
  <si>
    <t>5F7</t>
    <phoneticPr fontId="2" type="noConversion"/>
  </si>
  <si>
    <t>R5903</t>
  </si>
  <si>
    <t>5F8</t>
    <phoneticPr fontId="2" type="noConversion"/>
  </si>
  <si>
    <t>R5904</t>
  </si>
  <si>
    <t>5F9</t>
    <phoneticPr fontId="2" type="noConversion"/>
  </si>
  <si>
    <t>R5905</t>
  </si>
  <si>
    <t>5FA</t>
    <phoneticPr fontId="2" type="noConversion"/>
  </si>
  <si>
    <t>R5906</t>
  </si>
  <si>
    <t>5FB</t>
    <phoneticPr fontId="2" type="noConversion"/>
  </si>
  <si>
    <t>R6101</t>
    <phoneticPr fontId="2" type="noConversion"/>
  </si>
  <si>
    <t>616</t>
    <phoneticPr fontId="2" type="noConversion"/>
  </si>
  <si>
    <t>R6102</t>
  </si>
  <si>
    <t>617</t>
    <phoneticPr fontId="2" type="noConversion"/>
  </si>
  <si>
    <t>R6103</t>
  </si>
  <si>
    <t>618</t>
    <phoneticPr fontId="2" type="noConversion"/>
  </si>
  <si>
    <t>R6104</t>
  </si>
  <si>
    <t>619</t>
    <phoneticPr fontId="2" type="noConversion"/>
  </si>
  <si>
    <t>R6105</t>
  </si>
  <si>
    <t>61A</t>
    <phoneticPr fontId="2" type="noConversion"/>
  </si>
  <si>
    <t>R6106</t>
  </si>
  <si>
    <t>61B</t>
    <phoneticPr fontId="2" type="noConversion"/>
  </si>
  <si>
    <t>BSU</t>
    <phoneticPr fontId="1" type="noConversion"/>
  </si>
  <si>
    <t>NA1</t>
    <phoneticPr fontId="1" type="noConversion"/>
  </si>
  <si>
    <t>BJGM412</t>
  </si>
  <si>
    <t>BJGM432</t>
  </si>
  <si>
    <t>10.111.162.133</t>
  </si>
  <si>
    <t>10.111.162.165</t>
  </si>
  <si>
    <t>10.111.162.134</t>
  </si>
  <si>
    <t>10.111.162.166</t>
  </si>
  <si>
    <t>10.111.162.135</t>
  </si>
  <si>
    <t>10.111.162.167</t>
  </si>
  <si>
    <t>10.111.162.136</t>
  </si>
  <si>
    <t>10.111.162.168</t>
  </si>
  <si>
    <t>10.111.162.137</t>
  </si>
  <si>
    <t>10.111.162.169</t>
  </si>
  <si>
    <t>10.111.162.138</t>
  </si>
  <si>
    <t>10.111.162.170</t>
  </si>
  <si>
    <t>10.111.162.139</t>
  </si>
  <si>
    <t>10.111.162.171</t>
  </si>
  <si>
    <t>10.111.162.140</t>
  </si>
  <si>
    <t>10.111.162.172</t>
  </si>
  <si>
    <t>10.111.162.141</t>
  </si>
  <si>
    <t>10.111.162.173</t>
  </si>
  <si>
    <t>10.111.162.142</t>
  </si>
  <si>
    <t>10.111.162.174</t>
  </si>
  <si>
    <t>10.111.162.143</t>
  </si>
  <si>
    <t>10.111.162.175</t>
  </si>
  <si>
    <t>10.111.162.144</t>
  </si>
  <si>
    <t>10.111.162.176</t>
  </si>
  <si>
    <t>10.111.162.145</t>
  </si>
  <si>
    <t>10.111.162.177</t>
  </si>
  <si>
    <t>10.111.162.146</t>
  </si>
  <si>
    <t>10.111.162.178</t>
  </si>
  <si>
    <t>10.111.162.147</t>
  </si>
  <si>
    <t>10.111.162.179</t>
  </si>
  <si>
    <t>10.111.152.133</t>
  </si>
  <si>
    <t>10.111.152.165</t>
  </si>
  <si>
    <t>10.111.152.134</t>
  </si>
  <si>
    <t>10.111.152.166</t>
  </si>
  <si>
    <t>10.111.152.135</t>
  </si>
  <si>
    <t>10.111.152.167</t>
  </si>
  <si>
    <t>10.111.152.136</t>
  </si>
  <si>
    <t>10.111.152.168</t>
  </si>
  <si>
    <t>10.111.152.137</t>
  </si>
  <si>
    <t>10.111.152.169</t>
  </si>
  <si>
    <t>10.111.152.138</t>
  </si>
  <si>
    <t>10.111.152.170</t>
  </si>
  <si>
    <t>10.111.152.139</t>
  </si>
  <si>
    <t>10.111.152.171</t>
  </si>
  <si>
    <t>10.111.152.140</t>
  </si>
  <si>
    <t>10.111.152.172</t>
  </si>
  <si>
    <t>10.111.152.141</t>
  </si>
  <si>
    <t>10.111.152.173</t>
  </si>
  <si>
    <t>10.111.152.142</t>
  </si>
  <si>
    <t>10.111.152.174</t>
  </si>
  <si>
    <t>10.111.152.143</t>
  </si>
  <si>
    <t>10.111.152.175</t>
  </si>
  <si>
    <t>10.111.152.144</t>
  </si>
  <si>
    <t>10.111.152.176</t>
  </si>
  <si>
    <t>10.111.152.145</t>
  </si>
  <si>
    <t>10.111.152.177</t>
  </si>
  <si>
    <t>10.111.152.146</t>
  </si>
  <si>
    <t>10.111.152.178</t>
  </si>
  <si>
    <t>10.111.152.147</t>
  </si>
  <si>
    <t>10.111.152.179</t>
  </si>
  <si>
    <t>10.111.154.133</t>
  </si>
  <si>
    <t>10.111.154.165</t>
  </si>
  <si>
    <t>10.111.154.134</t>
  </si>
  <si>
    <t>10.111.154.166</t>
  </si>
  <si>
    <t>10.111.154.135</t>
  </si>
  <si>
    <t>10.111.154.167</t>
  </si>
  <si>
    <t>10.111.154.136</t>
  </si>
  <si>
    <t>10.111.154.168</t>
  </si>
  <si>
    <t>10.111.154.137</t>
  </si>
  <si>
    <t>10.111.154.169</t>
  </si>
  <si>
    <t>10.111.154.138</t>
  </si>
  <si>
    <t>10.111.154.170</t>
  </si>
  <si>
    <t>10.111.154.139</t>
  </si>
  <si>
    <t>10.111.154.171</t>
  </si>
  <si>
    <t>10.111.154.140</t>
  </si>
  <si>
    <t>10.111.154.172</t>
  </si>
  <si>
    <t>10.111.154.141</t>
  </si>
  <si>
    <t>10.111.154.173</t>
  </si>
  <si>
    <t>10.111.154.142</t>
  </si>
  <si>
    <t>10.111.154.174</t>
  </si>
  <si>
    <t>10.111.154.143</t>
  </si>
  <si>
    <t>10.111.154.175</t>
  </si>
  <si>
    <t>10.111.154.144</t>
  </si>
  <si>
    <t>10.111.154.176</t>
  </si>
  <si>
    <t>10.111.154.145</t>
  </si>
  <si>
    <t>10.111.154.177</t>
  </si>
  <si>
    <t>10.111.154.146</t>
  </si>
  <si>
    <t>10.111.154.178</t>
  </si>
  <si>
    <t>10.111.154.147</t>
  </si>
  <si>
    <t>10.111.154.179</t>
  </si>
  <si>
    <t>10.111.156.133</t>
  </si>
  <si>
    <t>10.111.156.165</t>
  </si>
  <si>
    <t>10.111.156.134</t>
  </si>
  <si>
    <t>10.111.156.166</t>
  </si>
  <si>
    <t>10.111.156.135</t>
  </si>
  <si>
    <t>10.111.156.167</t>
  </si>
  <si>
    <t>10.111.156.136</t>
  </si>
  <si>
    <t>10.111.156.168</t>
  </si>
  <si>
    <t>10.111.156.137</t>
  </si>
  <si>
    <t>10.111.156.169</t>
  </si>
  <si>
    <t>10.111.156.138</t>
  </si>
  <si>
    <t>10.111.156.170</t>
  </si>
  <si>
    <t>10.111.156.139</t>
  </si>
  <si>
    <t>10.111.156.171</t>
  </si>
  <si>
    <t>10.111.156.142</t>
  </si>
  <si>
    <t>10.111.156.174</t>
  </si>
  <si>
    <t>10.111.156.141</t>
  </si>
  <si>
    <t>10.111.156.173</t>
  </si>
  <si>
    <t>10.111.156.143</t>
  </si>
  <si>
    <t>10.111.156.175</t>
  </si>
  <si>
    <t>10.111.156.144</t>
  </si>
  <si>
    <t>10.111.156.176</t>
  </si>
  <si>
    <t>10.111.156.145</t>
  </si>
  <si>
    <t>10.111.156.177</t>
  </si>
  <si>
    <t>10.111.156.146</t>
  </si>
  <si>
    <t>10.111.156.178</t>
  </si>
  <si>
    <t>10.111.156.147</t>
  </si>
  <si>
    <t>10.111.156.179</t>
  </si>
  <si>
    <t>10.111.156.140</t>
  </si>
  <si>
    <t>10.111.156.172</t>
  </si>
  <si>
    <t>10.111.180.69</t>
  </si>
  <si>
    <t>10.111.180.197</t>
  </si>
  <si>
    <t>10.111.180.70</t>
  </si>
  <si>
    <t>10.111.180.198</t>
  </si>
  <si>
    <t>10.111.180.71</t>
  </si>
  <si>
    <t>10.111.180.199</t>
  </si>
  <si>
    <t>10.111.180.72</t>
  </si>
  <si>
    <t>10.111.180.200</t>
  </si>
  <si>
    <t>10.111.180.73</t>
  </si>
  <si>
    <t>10.111.180.201</t>
  </si>
  <si>
    <t>10.111.180.74</t>
  </si>
  <si>
    <t>10.111.180.202</t>
  </si>
  <si>
    <t>10.111.180.75</t>
  </si>
  <si>
    <t>10.111.180.203</t>
  </si>
  <si>
    <t>10.111.180.76</t>
  </si>
  <si>
    <t>10.111.180.204</t>
  </si>
  <si>
    <t>10.111.180.77</t>
  </si>
  <si>
    <t>10.111.180.205</t>
  </si>
  <si>
    <t>10.111.180.78</t>
  </si>
  <si>
    <t>10.111.180.206</t>
  </si>
  <si>
    <t>10.111.180.79</t>
  </si>
  <si>
    <t>10.111.180.207</t>
  </si>
  <si>
    <t>10.111.180.80</t>
  </si>
  <si>
    <t>10.111.180.208</t>
  </si>
  <si>
    <t>10.111.180.81</t>
  </si>
  <si>
    <t>10.111.180.209</t>
  </si>
  <si>
    <t>10.111.180.82</t>
  </si>
  <si>
    <t>10.111.180.210</t>
  </si>
  <si>
    <t>10.111.180.83</t>
  </si>
  <si>
    <t>10.111.180.211</t>
  </si>
  <si>
    <t>10.111.200.72</t>
  </si>
  <si>
    <t>10.111.200.200</t>
  </si>
  <si>
    <t>10.111.200.71</t>
  </si>
  <si>
    <t>10.111.200.199</t>
  </si>
  <si>
    <t>10.111.200.69</t>
  </si>
  <si>
    <t>10.111.200.197</t>
  </si>
  <si>
    <t>10.111.200.70</t>
  </si>
  <si>
    <t>10.111.200.198</t>
  </si>
  <si>
    <t>10.111.200.73</t>
  </si>
  <si>
    <t>10.111.200.201</t>
  </si>
  <si>
    <t>10.111.200.74</t>
  </si>
  <si>
    <t>10.111.200.202</t>
  </si>
  <si>
    <t>10.111.200.75</t>
  </si>
  <si>
    <t>10.111.200.203</t>
  </si>
  <si>
    <t>10.111.200.76</t>
  </si>
  <si>
    <t>10.111.200.204</t>
  </si>
  <si>
    <t>10.111.200.77</t>
  </si>
  <si>
    <t>10.111.200.205</t>
  </si>
  <si>
    <t>10.111.200.78</t>
  </si>
  <si>
    <t>10.111.200.206</t>
  </si>
  <si>
    <t>10.111.200.79</t>
  </si>
  <si>
    <t>10.111.200.207</t>
  </si>
  <si>
    <t>10.111.200.80</t>
  </si>
  <si>
    <t>10.111.200.208</t>
  </si>
  <si>
    <t>10.111.200.81</t>
  </si>
  <si>
    <t>10.111.200.209</t>
  </si>
  <si>
    <t>10.111.200.82</t>
  </si>
  <si>
    <t>10.111.200.210</t>
  </si>
  <si>
    <t>10.111.200.83</t>
  </si>
  <si>
    <t>10.111.200.211</t>
  </si>
  <si>
    <t>10.111.198.71</t>
  </si>
  <si>
    <t>10.111.198.199</t>
  </si>
  <si>
    <t>10.111.198.72</t>
  </si>
  <si>
    <t>10.111.198.200</t>
  </si>
  <si>
    <t>10.111.198.73</t>
  </si>
  <si>
    <t>10.111.198.201</t>
  </si>
  <si>
    <t>10.111.198.74</t>
  </si>
  <si>
    <t>10.111.198.202</t>
  </si>
  <si>
    <t>10.111.198.80</t>
  </si>
  <si>
    <t>10.111.198.208</t>
  </si>
  <si>
    <t>10.111.198.77</t>
  </si>
  <si>
    <t>10.111.198.205</t>
  </si>
  <si>
    <t>10.111.198.78</t>
  </si>
  <si>
    <t>10.111.198.206</t>
  </si>
  <si>
    <t>10.111.198.79</t>
  </si>
  <si>
    <t>10.111.198.207</t>
  </si>
  <si>
    <t>10.111.198.76</t>
  </si>
  <si>
    <t>10.111.198.204</t>
  </si>
  <si>
    <t>10.111.198.81</t>
  </si>
  <si>
    <t>10.111.198.209</t>
  </si>
  <si>
    <t>10.111.198.82</t>
  </si>
  <si>
    <t>10.111.198.210</t>
  </si>
  <si>
    <t>10.111.198.83</t>
  </si>
  <si>
    <t>10.111.198.211</t>
  </si>
  <si>
    <t>10.111.198.75</t>
  </si>
  <si>
    <t>10.111.198.203</t>
  </si>
  <si>
    <t>10.111.198.69</t>
  </si>
  <si>
    <t>10.111.198.197</t>
  </si>
  <si>
    <t>10.111.198.70</t>
  </si>
  <si>
    <t>10.111.198.198</t>
  </si>
  <si>
    <t>10.112.251.132</t>
  </si>
  <si>
    <t>10.112.251.196</t>
  </si>
  <si>
    <t>10.112.185.4</t>
  </si>
  <si>
    <t>10.112.185.68</t>
  </si>
  <si>
    <t>10.112.190.4</t>
  </si>
  <si>
    <t>10.112.190.68</t>
  </si>
  <si>
    <t>10.112.195.132</t>
  </si>
  <si>
    <t>10.112.195.196</t>
  </si>
  <si>
    <t>10.112.205.4</t>
  </si>
  <si>
    <t>10.112.205.68</t>
  </si>
  <si>
    <t>10.112.210.4</t>
  </si>
  <si>
    <t>10.112.210.68</t>
  </si>
  <si>
    <t>10.112.209.132</t>
  </si>
  <si>
    <t>10.112.209.196</t>
  </si>
  <si>
    <t>RBK02</t>
    <phoneticPr fontId="1" type="noConversion"/>
  </si>
  <si>
    <t>FD1</t>
    <phoneticPr fontId="1" type="noConversion"/>
  </si>
  <si>
    <t>NA1</t>
    <phoneticPr fontId="2" type="noConversion"/>
  </si>
  <si>
    <t>BJGM040</t>
  </si>
  <si>
    <t>BJGM060</t>
  </si>
  <si>
    <t>BJGM160</t>
  </si>
  <si>
    <t>BJGM041</t>
  </si>
  <si>
    <t>BJGM061</t>
  </si>
  <si>
    <t>BJGM161</t>
  </si>
  <si>
    <t>BJGM140</t>
  </si>
  <si>
    <t>BJGM440</t>
  </si>
  <si>
    <t>BJGM460</t>
  </si>
  <si>
    <t>BJGM480</t>
  </si>
  <si>
    <t>BJGM141</t>
  </si>
  <si>
    <t>BJGM441</t>
  </si>
  <si>
    <t>BJGM461</t>
  </si>
  <si>
    <t>BJGM481</t>
  </si>
  <si>
    <t>BJGM142</t>
  </si>
  <si>
    <t>BJGM442</t>
  </si>
  <si>
    <t>BJGM462</t>
  </si>
  <si>
    <t>BJGM482</t>
  </si>
  <si>
    <t>RBK05</t>
    <phoneticPr fontId="1" type="noConversion"/>
  </si>
  <si>
    <t>FD4</t>
    <phoneticPr fontId="1" type="noConversion"/>
  </si>
  <si>
    <t>RBK03</t>
    <phoneticPr fontId="1" type="noConversion"/>
  </si>
  <si>
    <t>FD2</t>
    <phoneticPr fontId="1" type="noConversion"/>
  </si>
  <si>
    <t>RBK04</t>
    <phoneticPr fontId="1" type="noConversion"/>
  </si>
  <si>
    <t>FD3</t>
    <phoneticPr fontId="1" type="noConversion"/>
  </si>
  <si>
    <r>
      <t>0</t>
    </r>
    <r>
      <rPr>
        <sz val="10"/>
        <rFont val="宋体"/>
        <family val="3"/>
        <charset val="134"/>
        <scheme val="minor"/>
      </rPr>
      <t>253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</si>
  <si>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254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</si>
  <si>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255</t>
    </r>
    <phoneticPr fontId="2" type="noConversion"/>
  </si>
  <si>
    <t>BJGM020</t>
  </si>
  <si>
    <r>
      <t>0</t>
    </r>
    <r>
      <rPr>
        <sz val="10"/>
        <rFont val="宋体"/>
        <family val="3"/>
        <charset val="134"/>
        <scheme val="minor"/>
      </rPr>
      <t>263</t>
    </r>
    <phoneticPr fontId="2" type="noConversion"/>
  </si>
  <si>
    <t>BJGM021</t>
  </si>
  <si>
    <r>
      <t>0</t>
    </r>
    <r>
      <rPr>
        <sz val="10"/>
        <rFont val="宋体"/>
        <family val="3"/>
        <charset val="134"/>
        <scheme val="minor"/>
      </rPr>
      <t>264</t>
    </r>
    <phoneticPr fontId="2" type="noConversion"/>
  </si>
  <si>
    <t>BJGM030</t>
  </si>
  <si>
    <r>
      <t>0</t>
    </r>
    <r>
      <rPr>
        <sz val="10"/>
        <rFont val="宋体"/>
        <family val="3"/>
        <charset val="134"/>
        <scheme val="minor"/>
      </rPr>
      <t>273</t>
    </r>
    <phoneticPr fontId="2" type="noConversion"/>
  </si>
  <si>
    <t>BJGM031</t>
  </si>
  <si>
    <r>
      <t>0</t>
    </r>
    <r>
      <rPr>
        <sz val="10"/>
        <rFont val="宋体"/>
        <family val="3"/>
        <charset val="134"/>
        <scheme val="minor"/>
      </rPr>
      <t>274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</si>
  <si>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283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</si>
  <si>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284</t>
    </r>
    <phoneticPr fontId="2" type="noConversion"/>
  </si>
  <si>
    <t>BJGM050</t>
  </si>
  <si>
    <r>
      <t>0</t>
    </r>
    <r>
      <rPr>
        <sz val="10"/>
        <rFont val="宋体"/>
        <family val="3"/>
        <charset val="134"/>
        <scheme val="minor"/>
      </rPr>
      <t>293</t>
    </r>
    <phoneticPr fontId="2" type="noConversion"/>
  </si>
  <si>
    <t>BJGM051</t>
  </si>
  <si>
    <r>
      <t>0</t>
    </r>
    <r>
      <rPr>
        <sz val="10"/>
        <rFont val="宋体"/>
        <family val="3"/>
        <charset val="134"/>
        <scheme val="minor"/>
      </rPr>
      <t>294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</si>
  <si>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2A3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</si>
  <si>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2A4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</si>
  <si>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2B3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</si>
  <si>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2B4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</si>
  <si>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2B5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</si>
  <si>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2C3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</si>
  <si>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2C4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</si>
  <si>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2C5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</si>
  <si>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2E3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</si>
  <si>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2E4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</si>
  <si>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2E5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</si>
  <si>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2F3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</si>
  <si>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2F4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</si>
  <si>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2F5</t>
    </r>
    <phoneticPr fontId="2" type="noConversion"/>
  </si>
  <si>
    <t>BJGM120</t>
  </si>
  <si>
    <r>
      <t>0</t>
    </r>
    <r>
      <rPr>
        <sz val="10"/>
        <rFont val="宋体"/>
        <family val="3"/>
        <charset val="134"/>
        <scheme val="minor"/>
      </rPr>
      <t>303</t>
    </r>
    <phoneticPr fontId="2" type="noConversion"/>
  </si>
  <si>
    <t>BJGM121</t>
  </si>
  <si>
    <r>
      <t>0</t>
    </r>
    <r>
      <rPr>
        <sz val="10"/>
        <rFont val="宋体"/>
        <family val="3"/>
        <charset val="134"/>
        <scheme val="minor"/>
      </rPr>
      <t>304</t>
    </r>
    <phoneticPr fontId="2" type="noConversion"/>
  </si>
  <si>
    <t>BJGM122</t>
  </si>
  <si>
    <r>
      <t>0</t>
    </r>
    <r>
      <rPr>
        <sz val="10"/>
        <rFont val="宋体"/>
        <family val="3"/>
        <charset val="134"/>
        <scheme val="minor"/>
      </rPr>
      <t>305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</si>
  <si>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313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</si>
  <si>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314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</si>
  <si>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315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</si>
  <si>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323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</si>
  <si>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324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</si>
  <si>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325</t>
    </r>
    <phoneticPr fontId="2" type="noConversion"/>
  </si>
  <si>
    <t>BJGM150</t>
  </si>
  <si>
    <r>
      <t>0</t>
    </r>
    <r>
      <rPr>
        <sz val="10"/>
        <rFont val="宋体"/>
        <family val="3"/>
        <charset val="134"/>
        <scheme val="minor"/>
      </rPr>
      <t>333</t>
    </r>
    <phoneticPr fontId="2" type="noConversion"/>
  </si>
  <si>
    <t>BJGM151</t>
  </si>
  <si>
    <r>
      <t>0</t>
    </r>
    <r>
      <rPr>
        <sz val="10"/>
        <rFont val="宋体"/>
        <family val="3"/>
        <charset val="134"/>
        <scheme val="minor"/>
      </rPr>
      <t>334</t>
    </r>
    <phoneticPr fontId="2" type="noConversion"/>
  </si>
  <si>
    <t>0343</t>
    <phoneticPr fontId="2" type="noConversion"/>
  </si>
  <si>
    <r>
      <t>0</t>
    </r>
    <r>
      <rPr>
        <sz val="10"/>
        <rFont val="宋体"/>
        <family val="3"/>
        <charset val="134"/>
        <scheme val="minor"/>
      </rPr>
      <t>344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</si>
  <si>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4D3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</si>
  <si>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4D4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</si>
  <si>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4D5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</si>
  <si>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4E3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</si>
  <si>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4E4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</si>
  <si>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4E5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</si>
  <si>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4F3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</si>
  <si>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4F4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</si>
  <si>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4F5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</si>
  <si>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503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</si>
  <si>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504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</si>
  <si>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505</t>
    </r>
    <phoneticPr fontId="2" type="noConversion"/>
  </si>
  <si>
    <t>BJGM450</t>
  </si>
  <si>
    <r>
      <t>0</t>
    </r>
    <r>
      <rPr>
        <sz val="10"/>
        <rFont val="宋体"/>
        <family val="3"/>
        <charset val="134"/>
        <scheme val="minor"/>
      </rPr>
      <t>513</t>
    </r>
    <phoneticPr fontId="2" type="noConversion"/>
  </si>
  <si>
    <t>BJGM451</t>
  </si>
  <si>
    <r>
      <t>0</t>
    </r>
    <r>
      <rPr>
        <sz val="10"/>
        <rFont val="宋体"/>
        <family val="3"/>
        <charset val="134"/>
        <scheme val="minor"/>
      </rPr>
      <t>514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</si>
  <si>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523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</si>
  <si>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524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</si>
  <si>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525</t>
    </r>
    <phoneticPr fontId="2" type="noConversion"/>
  </si>
  <si>
    <t>BJGM470</t>
  </si>
  <si>
    <r>
      <t>0</t>
    </r>
    <r>
      <rPr>
        <sz val="10"/>
        <rFont val="宋体"/>
        <family val="3"/>
        <charset val="134"/>
        <scheme val="minor"/>
      </rPr>
      <t>533</t>
    </r>
    <phoneticPr fontId="2" type="noConversion"/>
  </si>
  <si>
    <t>BJGM471</t>
  </si>
  <si>
    <r>
      <t>0</t>
    </r>
    <r>
      <rPr>
        <sz val="10"/>
        <rFont val="宋体"/>
        <family val="3"/>
        <charset val="134"/>
        <scheme val="minor"/>
      </rPr>
      <t>534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</si>
  <si>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543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</si>
  <si>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544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</si>
  <si>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545</t>
    </r>
    <phoneticPr fontId="2" type="noConversion"/>
  </si>
  <si>
    <t>BJGM490</t>
  </si>
  <si>
    <r>
      <t>0</t>
    </r>
    <r>
      <rPr>
        <sz val="10"/>
        <rFont val="宋体"/>
        <family val="3"/>
        <charset val="134"/>
        <scheme val="minor"/>
      </rPr>
      <t>553</t>
    </r>
    <phoneticPr fontId="2" type="noConversion"/>
  </si>
  <si>
    <t>BJGM491</t>
  </si>
  <si>
    <r>
      <t>0</t>
    </r>
    <r>
      <rPr>
        <sz val="10"/>
        <rFont val="宋体"/>
        <family val="3"/>
        <charset val="134"/>
        <scheme val="minor"/>
      </rPr>
      <t>554</t>
    </r>
    <phoneticPr fontId="2" type="noConversion"/>
  </si>
  <si>
    <t>BJGM500</t>
  </si>
  <si>
    <r>
      <t>0</t>
    </r>
    <r>
      <rPr>
        <sz val="10"/>
        <rFont val="宋体"/>
        <family val="3"/>
        <charset val="134"/>
        <scheme val="minor"/>
      </rPr>
      <t>563</t>
    </r>
    <phoneticPr fontId="2" type="noConversion"/>
  </si>
  <si>
    <t>BJGM501</t>
  </si>
  <si>
    <r>
      <t>0</t>
    </r>
    <r>
      <rPr>
        <sz val="10"/>
        <rFont val="宋体"/>
        <family val="3"/>
        <charset val="134"/>
        <scheme val="minor"/>
      </rPr>
      <t>564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</si>
  <si>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573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</si>
  <si>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574</t>
    </r>
    <phoneticPr fontId="2" type="noConversion"/>
  </si>
  <si>
    <t>BJGM520</t>
  </si>
  <si>
    <r>
      <t>0</t>
    </r>
    <r>
      <rPr>
        <sz val="10"/>
        <rFont val="宋体"/>
        <family val="3"/>
        <charset val="134"/>
        <scheme val="minor"/>
      </rPr>
      <t>583</t>
    </r>
    <phoneticPr fontId="2" type="noConversion"/>
  </si>
  <si>
    <t>BJGM521</t>
  </si>
  <si>
    <r>
      <t>0</t>
    </r>
    <r>
      <rPr>
        <sz val="10"/>
        <rFont val="宋体"/>
        <family val="3"/>
        <charset val="134"/>
        <scheme val="minor"/>
      </rPr>
      <t>584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</si>
  <si>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593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</si>
  <si>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594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</si>
  <si>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5A3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</si>
  <si>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5A4</t>
    </r>
    <phoneticPr fontId="2" type="noConversion"/>
  </si>
  <si>
    <t>BJGM550</t>
  </si>
  <si>
    <r>
      <t>0</t>
    </r>
    <r>
      <rPr>
        <sz val="10"/>
        <rFont val="宋体"/>
        <family val="3"/>
        <charset val="134"/>
        <scheme val="minor"/>
      </rPr>
      <t>5B3</t>
    </r>
    <phoneticPr fontId="2" type="noConversion"/>
  </si>
  <si>
    <t>BJGM551</t>
  </si>
  <si>
    <r>
      <t>0</t>
    </r>
    <r>
      <rPr>
        <sz val="10"/>
        <rFont val="宋体"/>
        <family val="3"/>
        <charset val="134"/>
        <scheme val="minor"/>
      </rPr>
      <t>5B4</t>
    </r>
    <phoneticPr fontId="2" type="noConversion"/>
  </si>
  <si>
    <t>BJGM560</t>
  </si>
  <si>
    <r>
      <t>0</t>
    </r>
    <r>
      <rPr>
        <sz val="10"/>
        <rFont val="宋体"/>
        <family val="3"/>
        <charset val="134"/>
        <scheme val="minor"/>
      </rPr>
      <t>5C3</t>
    </r>
    <phoneticPr fontId="2" type="noConversion"/>
  </si>
  <si>
    <t>BJGM561</t>
  </si>
  <si>
    <r>
      <t>0</t>
    </r>
    <r>
      <rPr>
        <sz val="10"/>
        <rFont val="宋体"/>
        <family val="3"/>
        <charset val="134"/>
        <scheme val="minor"/>
      </rPr>
      <t>5C4</t>
    </r>
    <phoneticPr fontId="2" type="noConversion"/>
  </si>
  <si>
    <t>BJGM570</t>
  </si>
  <si>
    <r>
      <t>0</t>
    </r>
    <r>
      <rPr>
        <sz val="10"/>
        <rFont val="宋体"/>
        <family val="3"/>
        <charset val="134"/>
        <scheme val="minor"/>
      </rPr>
      <t>5D3</t>
    </r>
    <phoneticPr fontId="2" type="noConversion"/>
  </si>
  <si>
    <t>BJGM571</t>
  </si>
  <si>
    <r>
      <t>0</t>
    </r>
    <r>
      <rPr>
        <sz val="10"/>
        <rFont val="宋体"/>
        <family val="3"/>
        <charset val="134"/>
        <scheme val="minor"/>
      </rPr>
      <t>5D4</t>
    </r>
    <phoneticPr fontId="2" type="noConversion"/>
  </si>
  <si>
    <t>BJGM580</t>
  </si>
  <si>
    <r>
      <t>0</t>
    </r>
    <r>
      <rPr>
        <sz val="10"/>
        <rFont val="宋体"/>
        <family val="3"/>
        <charset val="134"/>
        <scheme val="minor"/>
      </rPr>
      <t>5E3</t>
    </r>
    <phoneticPr fontId="2" type="noConversion"/>
  </si>
  <si>
    <t>BJGM581</t>
  </si>
  <si>
    <r>
      <t>0</t>
    </r>
    <r>
      <rPr>
        <sz val="10"/>
        <rFont val="宋体"/>
        <family val="3"/>
        <charset val="134"/>
        <scheme val="minor"/>
      </rPr>
      <t>5E4</t>
    </r>
    <phoneticPr fontId="2" type="noConversion"/>
  </si>
  <si>
    <t>BJGM590</t>
  </si>
  <si>
    <r>
      <t>0</t>
    </r>
    <r>
      <rPr>
        <sz val="10"/>
        <rFont val="宋体"/>
        <family val="3"/>
        <charset val="134"/>
        <scheme val="minor"/>
      </rPr>
      <t>5F3</t>
    </r>
    <phoneticPr fontId="2" type="noConversion"/>
  </si>
  <si>
    <t>BJGM591</t>
  </si>
  <si>
    <r>
      <t>0</t>
    </r>
    <r>
      <rPr>
        <sz val="10"/>
        <rFont val="宋体"/>
        <family val="3"/>
        <charset val="134"/>
        <scheme val="minor"/>
      </rPr>
      <t>5F4</t>
    </r>
    <phoneticPr fontId="2" type="noConversion"/>
  </si>
  <si>
    <t>BJGM610</t>
  </si>
  <si>
    <r>
      <t>0</t>
    </r>
    <r>
      <rPr>
        <sz val="10"/>
        <rFont val="宋体"/>
        <family val="3"/>
        <charset val="134"/>
        <scheme val="minor"/>
      </rPr>
      <t>613</t>
    </r>
    <phoneticPr fontId="2" type="noConversion"/>
  </si>
  <si>
    <t>BJGM611</t>
  </si>
  <si>
    <r>
      <t>0</t>
    </r>
    <r>
      <rPr>
        <sz val="10"/>
        <rFont val="宋体"/>
        <family val="3"/>
        <charset val="134"/>
        <scheme val="minor"/>
      </rPr>
      <t>614</t>
    </r>
    <phoneticPr fontId="2" type="noConversion"/>
  </si>
  <si>
    <t>10.111.148.133</t>
  </si>
  <si>
    <t>10.111.148.165</t>
  </si>
  <si>
    <t>10.111.148.134</t>
  </si>
  <si>
    <t>10.111.148.166</t>
  </si>
  <si>
    <t>10.111.148.135</t>
  </si>
  <si>
    <t>10.111.148.167</t>
  </si>
  <si>
    <t>10.111.148.136</t>
  </si>
  <si>
    <t>10.111.148.168</t>
  </si>
  <si>
    <t>10.111.148.137</t>
  </si>
  <si>
    <t>10.111.148.169</t>
  </si>
  <si>
    <t>10.111.148.138</t>
  </si>
  <si>
    <t>10.111.148.170</t>
  </si>
  <si>
    <t>10.111.148.139</t>
  </si>
  <si>
    <t>10.111.148.171</t>
  </si>
  <si>
    <t>10.111.148.140</t>
  </si>
  <si>
    <t>10.111.148.172</t>
  </si>
  <si>
    <t>10.111.148.141</t>
  </si>
  <si>
    <t>10.111.148.173</t>
  </si>
  <si>
    <t>10.111.148.142</t>
  </si>
  <si>
    <t>10.111.148.174</t>
  </si>
  <si>
    <t>10.111.148.143</t>
  </si>
  <si>
    <t>10.111.148.175</t>
  </si>
  <si>
    <t>10.111.148.144</t>
  </si>
  <si>
    <t>10.111.148.176</t>
  </si>
  <si>
    <t>10.111.148.145</t>
  </si>
  <si>
    <t>10.111.148.177</t>
  </si>
  <si>
    <t>10.111.148.146</t>
  </si>
  <si>
    <t>10.111.148.178</t>
  </si>
  <si>
    <t>10.111.148.147</t>
  </si>
  <si>
    <t>10.111.148.179</t>
  </si>
  <si>
    <t>10.111.128.133</t>
  </si>
  <si>
    <t>10.111.128.165</t>
  </si>
  <si>
    <t>10.111.128.134</t>
  </si>
  <si>
    <t>10.111.128.166</t>
  </si>
  <si>
    <t>10.111.128.135</t>
  </si>
  <si>
    <t>10.111.128.167</t>
  </si>
  <si>
    <t>10.111.128.136</t>
  </si>
  <si>
    <t>10.111.128.168</t>
  </si>
  <si>
    <t>10.111.128.137</t>
  </si>
  <si>
    <t>10.111.128.169</t>
  </si>
  <si>
    <t>10.111.128.138</t>
  </si>
  <si>
    <t>10.111.128.170</t>
  </si>
  <si>
    <t>10.111.128.139</t>
  </si>
  <si>
    <t>10.111.128.171</t>
  </si>
  <si>
    <t>10.111.128.140</t>
  </si>
  <si>
    <t>10.111.128.172</t>
  </si>
  <si>
    <t>10.111.128.141</t>
  </si>
  <si>
    <t>10.111.128.173</t>
  </si>
  <si>
    <t>10.111.128.142</t>
  </si>
  <si>
    <t>10.111.128.174</t>
  </si>
  <si>
    <t>10.111.128.143</t>
  </si>
  <si>
    <t>10.111.128.175</t>
  </si>
  <si>
    <t>10.111.128.144</t>
  </si>
  <si>
    <t>10.111.128.176</t>
  </si>
  <si>
    <t>10.111.128.145</t>
  </si>
  <si>
    <t>10.111.128.177</t>
  </si>
  <si>
    <t>10.111.128.146</t>
  </si>
  <si>
    <t>10.111.128.178</t>
  </si>
  <si>
    <t>10.111.128.147</t>
  </si>
  <si>
    <t>10.111.128.179</t>
  </si>
  <si>
    <t>10.111.138.133</t>
  </si>
  <si>
    <t>10.111.138.165</t>
  </si>
  <si>
    <t>10.111.138.134</t>
  </si>
  <si>
    <t>10.111.138.166</t>
  </si>
  <si>
    <t>10.111.138.135</t>
  </si>
  <si>
    <t>10.111.138.167</t>
  </si>
  <si>
    <t>10.111.138.136</t>
  </si>
  <si>
    <t>10.111.138.168</t>
  </si>
  <si>
    <t>10.111.138.137</t>
  </si>
  <si>
    <t>10.111.138.169</t>
  </si>
  <si>
    <t>10.111.138.138</t>
  </si>
  <si>
    <t>10.111.138.170</t>
  </si>
  <si>
    <t>10.111.138.139</t>
  </si>
  <si>
    <t>10.111.138.171</t>
  </si>
  <si>
    <t>10.111.138.140</t>
  </si>
  <si>
    <t>10.111.138.172</t>
  </si>
  <si>
    <t>10.111.138.141</t>
  </si>
  <si>
    <t>10.111.138.173</t>
  </si>
  <si>
    <t>10.111.138.142</t>
  </si>
  <si>
    <t>10.111.138.174</t>
  </si>
  <si>
    <t>10.111.138.143</t>
  </si>
  <si>
    <t>10.111.138.175</t>
  </si>
  <si>
    <t>10.111.138.144</t>
  </si>
  <si>
    <t>10.111.138.176</t>
  </si>
  <si>
    <t>10.111.138.145</t>
  </si>
  <si>
    <t>10.111.138.177</t>
  </si>
  <si>
    <t>10.111.138.146</t>
  </si>
  <si>
    <t>10.111.138.178</t>
  </si>
  <si>
    <t>10.111.138.147</t>
  </si>
  <si>
    <t>10.111.138.179</t>
  </si>
  <si>
    <t>10.111.139.133</t>
  </si>
  <si>
    <t>10.111.139.165</t>
  </si>
  <si>
    <t>10.111.139.134</t>
  </si>
  <si>
    <t>10.111.139.166</t>
  </si>
  <si>
    <t>10.111.139.135</t>
  </si>
  <si>
    <t>10.111.139.167</t>
  </si>
  <si>
    <t>10.111.139.136</t>
  </si>
  <si>
    <t>10.111.139.168</t>
  </si>
  <si>
    <t>10.111.139.137</t>
  </si>
  <si>
    <t>10.111.139.169</t>
  </si>
  <si>
    <t>10.111.139.138</t>
  </si>
  <si>
    <t>10.111.139.170</t>
  </si>
  <si>
    <t>10.111.139.139</t>
  </si>
  <si>
    <t>10.111.139.171</t>
  </si>
  <si>
    <t>10.111.139.140</t>
  </si>
  <si>
    <t>10.111.139.172</t>
  </si>
  <si>
    <t>10.111.139.141</t>
  </si>
  <si>
    <t>10.111.139.173</t>
  </si>
  <si>
    <t>10.111.139.142</t>
  </si>
  <si>
    <t>10.111.139.174</t>
  </si>
  <si>
    <t>10.111.139.143</t>
  </si>
  <si>
    <t>10.111.139.175</t>
  </si>
  <si>
    <t>10.111.139.144</t>
  </si>
  <si>
    <t>10.111.139.176</t>
  </si>
  <si>
    <t>10.111.139.145</t>
  </si>
  <si>
    <t>10.111.139.177</t>
  </si>
  <si>
    <t>10.111.139.146</t>
  </si>
  <si>
    <t>10.111.139.178</t>
  </si>
  <si>
    <t>10.111.139.147</t>
  </si>
  <si>
    <t>10.111.139.179</t>
  </si>
  <si>
    <t>10.111.132.133</t>
  </si>
  <si>
    <t>10.111.132.165</t>
  </si>
  <si>
    <t>10.111.132.134</t>
  </si>
  <si>
    <t>10.111.132.166</t>
  </si>
  <si>
    <t>10.111.132.135</t>
  </si>
  <si>
    <t>10.111.132.167</t>
  </si>
  <si>
    <t>10.111.132.136</t>
  </si>
  <si>
    <t>10.111.132.168</t>
  </si>
  <si>
    <t>10.111.132.137</t>
  </si>
  <si>
    <t>10.111.132.169</t>
  </si>
  <si>
    <t>10.111.132.138</t>
  </si>
  <si>
    <t>10.111.132.170</t>
  </si>
  <si>
    <t>10.111.132.139</t>
  </si>
  <si>
    <t>10.111.132.171</t>
  </si>
  <si>
    <t>10.111.132.140</t>
  </si>
  <si>
    <t>10.111.132.172</t>
  </si>
  <si>
    <t>10.111.132.141</t>
  </si>
  <si>
    <t>10.111.132.173</t>
  </si>
  <si>
    <t>10.111.132.142</t>
  </si>
  <si>
    <t>10.111.132.174</t>
  </si>
  <si>
    <t>10.111.132.143</t>
  </si>
  <si>
    <t>10.111.132.175</t>
  </si>
  <si>
    <t>10.111.132.144</t>
  </si>
  <si>
    <t>10.111.132.176</t>
  </si>
  <si>
    <t>10.111.132.145</t>
  </si>
  <si>
    <t>10.111.132.177</t>
  </si>
  <si>
    <t>10.111.132.146</t>
  </si>
  <si>
    <t>10.111.132.178</t>
  </si>
  <si>
    <t>10.111.132.147</t>
  </si>
  <si>
    <t>10.111.132.179</t>
  </si>
  <si>
    <t>10.111.184.69</t>
  </si>
  <si>
    <t>10.111.184.197</t>
  </si>
  <si>
    <t>10.111.184.70</t>
  </si>
  <si>
    <t>10.111.184.198</t>
  </si>
  <si>
    <t>10.111.184.71</t>
  </si>
  <si>
    <t>10.111.184.199</t>
  </si>
  <si>
    <t>10.111.184.72</t>
  </si>
  <si>
    <t>10.111.184.200</t>
  </si>
  <si>
    <t>10.111.184.73</t>
  </si>
  <si>
    <t>10.111.184.201</t>
  </si>
  <si>
    <t>10.111.184.74</t>
  </si>
  <si>
    <t>10.111.184.202</t>
  </si>
  <si>
    <t>10.111.184.75</t>
  </si>
  <si>
    <t>10.111.184.203</t>
  </si>
  <si>
    <t>10.111.184.76</t>
  </si>
  <si>
    <t>10.111.184.204</t>
  </si>
  <si>
    <t>10.111.184.77</t>
  </si>
  <si>
    <t>10.111.184.205</t>
  </si>
  <si>
    <t>10.111.184.78</t>
  </si>
  <si>
    <t>10.111.184.206</t>
  </si>
  <si>
    <t>10.111.184.79</t>
  </si>
  <si>
    <t>10.111.184.207</t>
  </si>
  <si>
    <t>10.111.184.80</t>
  </si>
  <si>
    <t>10.111.184.208</t>
  </si>
  <si>
    <t>10.111.184.81</t>
  </si>
  <si>
    <t>10.111.184.209</t>
  </si>
  <si>
    <t>10.111.184.82</t>
  </si>
  <si>
    <t>10.111.184.210</t>
  </si>
  <si>
    <t>10.111.184.83</t>
  </si>
  <si>
    <t>10.111.184.211</t>
  </si>
  <si>
    <t>10.111.178.69</t>
  </si>
  <si>
    <t>10.111.178.197</t>
  </si>
  <si>
    <t>10.111.178.70</t>
  </si>
  <si>
    <t>10.111.178.198</t>
  </si>
  <si>
    <t>10.111.178.71</t>
  </si>
  <si>
    <t>10.111.178.199</t>
  </si>
  <si>
    <t>10.111.178.72</t>
  </si>
  <si>
    <t>10.111.178.200</t>
  </si>
  <si>
    <t>10.111.178.73</t>
  </si>
  <si>
    <t>10.111.178.201</t>
  </si>
  <si>
    <t>10.111.178.74</t>
  </si>
  <si>
    <t>10.111.178.202</t>
  </si>
  <si>
    <t>10.111.178.75</t>
  </si>
  <si>
    <t>10.111.178.203</t>
  </si>
  <si>
    <t>10.111.178.76</t>
  </si>
  <si>
    <t>10.111.178.204</t>
  </si>
  <si>
    <t>10.111.178.77</t>
  </si>
  <si>
    <t>10.111.178.205</t>
  </si>
  <si>
    <t>10.111.178.78</t>
  </si>
  <si>
    <t>10.111.178.206</t>
  </si>
  <si>
    <t>10.111.178.79</t>
  </si>
  <si>
    <t>10.111.178.207</t>
  </si>
  <si>
    <t>10.111.178.80</t>
  </si>
  <si>
    <t>10.111.178.208</t>
  </si>
  <si>
    <t>10.111.178.81</t>
  </si>
  <si>
    <t>10.111.178.209</t>
  </si>
  <si>
    <t>10.111.178.82</t>
  </si>
  <si>
    <t>10.111.178.210</t>
  </si>
  <si>
    <t>10.111.178.83</t>
  </si>
  <si>
    <t>10.111.178.211</t>
  </si>
  <si>
    <t>10.111.192.69</t>
  </si>
  <si>
    <t>10.111.192.197</t>
  </si>
  <si>
    <t>10.111.192.70</t>
  </si>
  <si>
    <t>10.111.192.198</t>
  </si>
  <si>
    <t>10.111.192.71</t>
  </si>
  <si>
    <t>10.111.192.199</t>
  </si>
  <si>
    <t>10.111.192.72</t>
  </si>
  <si>
    <t>10.111.192.200</t>
  </si>
  <si>
    <t>10.111.192.73</t>
  </si>
  <si>
    <t>10.111.192.201</t>
  </si>
  <si>
    <t>10.111.192.74</t>
  </si>
  <si>
    <t>10.111.192.202</t>
  </si>
  <si>
    <t>10.111.192.75</t>
  </si>
  <si>
    <t>10.111.192.203</t>
  </si>
  <si>
    <t>10.111.192.76</t>
  </si>
  <si>
    <t>10.111.192.204</t>
  </si>
  <si>
    <t>10.111.192.77</t>
  </si>
  <si>
    <t>10.111.192.205</t>
  </si>
  <si>
    <t>10.111.192.78</t>
  </si>
  <si>
    <t>10.111.192.206</t>
  </si>
  <si>
    <t>10.111.192.79</t>
  </si>
  <si>
    <t>10.111.192.207</t>
  </si>
  <si>
    <t>10.111.192.80</t>
  </si>
  <si>
    <t>10.111.192.208</t>
  </si>
  <si>
    <t>10.111.192.81</t>
  </si>
  <si>
    <t>10.111.192.209</t>
  </si>
  <si>
    <t>10.111.192.82</t>
  </si>
  <si>
    <t>10.111.192.210</t>
  </si>
  <si>
    <t>10.111.192.83</t>
  </si>
  <si>
    <t>10.111.192.211</t>
  </si>
  <si>
    <t>10.111.194.69</t>
  </si>
  <si>
    <t>10.111.194.197</t>
  </si>
  <si>
    <t>10.111.194.70</t>
  </si>
  <si>
    <t>10.111.194.198</t>
  </si>
  <si>
    <t>10.111.194.71</t>
  </si>
  <si>
    <t>10.111.194.199</t>
  </si>
  <si>
    <t>10.111.194.72</t>
  </si>
  <si>
    <t>10.111.194.200</t>
  </si>
  <si>
    <t>10.111.194.73</t>
  </si>
  <si>
    <t>10.111.194.201</t>
  </si>
  <si>
    <t>10.111.194.74</t>
  </si>
  <si>
    <t>10.111.194.202</t>
  </si>
  <si>
    <t>10.111.194.75</t>
  </si>
  <si>
    <t>10.111.194.203</t>
  </si>
  <si>
    <t>10.111.194.76</t>
  </si>
  <si>
    <t>10.111.194.204</t>
  </si>
  <si>
    <t>10.111.194.77</t>
  </si>
  <si>
    <t>10.111.194.205</t>
  </si>
  <si>
    <t>10.111.194.78</t>
  </si>
  <si>
    <t>10.111.194.206</t>
  </si>
  <si>
    <t>10.111.194.79</t>
  </si>
  <si>
    <t>10.111.194.207</t>
  </si>
  <si>
    <t>10.111.194.80</t>
  </si>
  <si>
    <t>10.111.194.208</t>
  </si>
  <si>
    <t>10.111.194.81</t>
  </si>
  <si>
    <t>10.111.194.209</t>
  </si>
  <si>
    <t>10.111.194.82</t>
  </si>
  <si>
    <t>10.111.194.210</t>
  </si>
  <si>
    <t>10.111.194.83</t>
  </si>
  <si>
    <t>10.111.194.211</t>
  </si>
  <si>
    <t>10.111.134.132</t>
  </si>
  <si>
    <t>10.111.134.164</t>
  </si>
  <si>
    <t>10.111.134.133</t>
  </si>
  <si>
    <t>10.111.134.165</t>
  </si>
  <si>
    <t>10.111.134.134</t>
  </si>
  <si>
    <t>10.111.134.166</t>
  </si>
  <si>
    <t>10.111.134.135</t>
  </si>
  <si>
    <t>10.111.134.167</t>
  </si>
  <si>
    <t>10.111.134.136</t>
  </si>
  <si>
    <t>10.111.134.168</t>
  </si>
  <si>
    <t>10.111.134.137</t>
  </si>
  <si>
    <t>10.111.134.169</t>
  </si>
  <si>
    <t>10.111.134.138</t>
  </si>
  <si>
    <t>10.111.134.170</t>
  </si>
  <si>
    <t>10.111.134.139</t>
  </si>
  <si>
    <t>10.111.134.171</t>
  </si>
  <si>
    <t>10.111.134.140</t>
  </si>
  <si>
    <t>10.111.134.172</t>
  </si>
  <si>
    <t>10.111.134.141</t>
  </si>
  <si>
    <t>10.111.134.173</t>
  </si>
  <si>
    <t>10.111.134.142</t>
  </si>
  <si>
    <t>10.111.134.174</t>
  </si>
  <si>
    <t>10.111.134.143</t>
  </si>
  <si>
    <t>10.111.134.175</t>
  </si>
  <si>
    <t>10.111.134.144</t>
  </si>
  <si>
    <t>10.111.134.176</t>
  </si>
  <si>
    <t>10.111.134.145</t>
  </si>
  <si>
    <t>10.111.134.177</t>
  </si>
  <si>
    <t>10.111.150.133</t>
  </si>
  <si>
    <t>10.111.150.165</t>
  </si>
  <si>
    <t>10.111.150.134</t>
  </si>
  <si>
    <t>10.111.150.166</t>
  </si>
  <si>
    <t>10.111.150.135</t>
  </si>
  <si>
    <t>10.111.150.167</t>
  </si>
  <si>
    <t>10.111.150.136</t>
  </si>
  <si>
    <t>10.111.150.168</t>
  </si>
  <si>
    <t>10.111.150.137</t>
  </si>
  <si>
    <t>10.111.150.169</t>
  </si>
  <si>
    <t>10.111.150.138</t>
  </si>
  <si>
    <t>10.111.150.170</t>
  </si>
  <si>
    <t>10.111.150.139</t>
  </si>
  <si>
    <t>10.111.150.171</t>
  </si>
  <si>
    <t>10.111.150.140</t>
  </si>
  <si>
    <t>10.111.150.172</t>
  </si>
  <si>
    <t>10.111.150.141</t>
  </si>
  <si>
    <t>10.111.150.173</t>
  </si>
  <si>
    <t>10.111.150.142</t>
  </si>
  <si>
    <t>10.111.150.174</t>
  </si>
  <si>
    <t>10.111.150.143</t>
  </si>
  <si>
    <t>10.111.150.175</t>
  </si>
  <si>
    <t>10.111.150.144</t>
  </si>
  <si>
    <t>10.111.150.176</t>
  </si>
  <si>
    <t>10.111.150.145</t>
  </si>
  <si>
    <t>10.111.150.177</t>
  </si>
  <si>
    <t>10.111.150.146</t>
  </si>
  <si>
    <t>10.111.150.178</t>
  </si>
  <si>
    <t>10.111.150.147</t>
  </si>
  <si>
    <t>10.111.150.179</t>
  </si>
  <si>
    <t>10.111.196.69</t>
  </si>
  <si>
    <t>10.111.196.197</t>
  </si>
  <si>
    <t>10.111.196.70</t>
  </si>
  <si>
    <t>10.111.196.198</t>
  </si>
  <si>
    <t>10.111.196.71</t>
  </si>
  <si>
    <t>10.111.196.199</t>
  </si>
  <si>
    <t>10.111.196.72</t>
  </si>
  <si>
    <t>10.111.196.200</t>
  </si>
  <si>
    <t>10.111.196.73</t>
  </si>
  <si>
    <t>10.111.196.201</t>
  </si>
  <si>
    <t>10.111.196.74</t>
  </si>
  <si>
    <t>10.111.196.202</t>
  </si>
  <si>
    <t>10.111.196.75</t>
  </si>
  <si>
    <t>10.111.196.203</t>
  </si>
  <si>
    <t>10.111.196.76</t>
  </si>
  <si>
    <t>10.111.196.204</t>
  </si>
  <si>
    <t>10.111.196.77</t>
  </si>
  <si>
    <t>10.111.196.205</t>
  </si>
  <si>
    <t>10.111.196.78</t>
  </si>
  <si>
    <t>10.111.196.206</t>
  </si>
  <si>
    <t>10.111.196.79</t>
  </si>
  <si>
    <t>10.111.196.207</t>
  </si>
  <si>
    <t>10.111.196.80</t>
  </si>
  <si>
    <t>10.111.196.208</t>
  </si>
  <si>
    <t>10.111.196.81</t>
  </si>
  <si>
    <t>10.111.196.209</t>
  </si>
  <si>
    <t>10.111.196.82</t>
  </si>
  <si>
    <t>10.111.196.210</t>
  </si>
  <si>
    <t>10.111.196.83</t>
  </si>
  <si>
    <t>10.111.196.211</t>
  </si>
  <si>
    <t>10.111.142.133</t>
  </si>
  <si>
    <t>10.111.142.165</t>
  </si>
  <si>
    <t>10.111.142.134</t>
  </si>
  <si>
    <t>10.111.142.166</t>
  </si>
  <si>
    <t>10.111.142.135</t>
  </si>
  <si>
    <t>10.111.142.167</t>
  </si>
  <si>
    <t>10.111.142.136</t>
  </si>
  <si>
    <t>10.111.142.168</t>
  </si>
  <si>
    <t>10.111.142.137</t>
  </si>
  <si>
    <t>10.111.142.169</t>
  </si>
  <si>
    <t>10.111.142.138</t>
  </si>
  <si>
    <t>10.111.142.170</t>
  </si>
  <si>
    <t>10.111.142.139</t>
  </si>
  <si>
    <t>10.111.142.171</t>
  </si>
  <si>
    <t>10.111.142.140</t>
  </si>
  <si>
    <t>10.111.142.172</t>
  </si>
  <si>
    <t>10.111.142.141</t>
  </si>
  <si>
    <t>10.111.142.173</t>
  </si>
  <si>
    <t>10.111.142.142</t>
  </si>
  <si>
    <t>10.111.142.174</t>
  </si>
  <si>
    <t>10.111.142.143</t>
  </si>
  <si>
    <t>10.111.142.175</t>
  </si>
  <si>
    <t>10.111.142.144</t>
  </si>
  <si>
    <t>10.111.142.176</t>
  </si>
  <si>
    <t>10.111.142.145</t>
  </si>
  <si>
    <t>10.111.142.177</t>
  </si>
  <si>
    <t>10.111.142.146</t>
  </si>
  <si>
    <t>10.111.142.178</t>
  </si>
  <si>
    <t>10.111.142.147</t>
  </si>
  <si>
    <t>10.111.142.179</t>
  </si>
  <si>
    <t>10.111.143.133</t>
  </si>
  <si>
    <t>10.111.143.165</t>
  </si>
  <si>
    <t>10.111.143.134</t>
  </si>
  <si>
    <t>10.111.143.166</t>
  </si>
  <si>
    <t>10.111.143.135</t>
  </si>
  <si>
    <t>10.111.143.167</t>
  </si>
  <si>
    <t>10.111.143.136</t>
  </si>
  <si>
    <t>10.111.143.168</t>
  </si>
  <si>
    <t>10.111.143.137</t>
  </si>
  <si>
    <t>10.111.143.169</t>
  </si>
  <si>
    <t>10.111.143.138</t>
  </si>
  <si>
    <t>10.111.143.170</t>
  </si>
  <si>
    <t>10.111.143.139</t>
  </si>
  <si>
    <t>10.111.143.171</t>
  </si>
  <si>
    <t>10.111.143.140</t>
  </si>
  <si>
    <t>10.111.143.172</t>
  </si>
  <si>
    <t>10.111.143.141</t>
  </si>
  <si>
    <t>10.111.143.173</t>
  </si>
  <si>
    <t>10.111.143.142</t>
  </si>
  <si>
    <t>10.111.143.174</t>
  </si>
  <si>
    <t>10.111.143.143</t>
  </si>
  <si>
    <t>10.111.143.175</t>
  </si>
  <si>
    <t>10.111.143.144</t>
  </si>
  <si>
    <t>10.111.143.176</t>
  </si>
  <si>
    <t>10.111.143.145</t>
  </si>
  <si>
    <t>10.111.143.177</t>
  </si>
  <si>
    <t>10.111.143.146</t>
  </si>
  <si>
    <t>10.111.143.178</t>
  </si>
  <si>
    <t>10.111.143.147</t>
  </si>
  <si>
    <t>10.111.143.179</t>
  </si>
  <si>
    <t>10.111.158.133</t>
  </si>
  <si>
    <t>10.111.158.165</t>
  </si>
  <si>
    <t>10.111.158.134</t>
  </si>
  <si>
    <t>10.111.158.166</t>
  </si>
  <si>
    <t>10.111.158.135</t>
  </si>
  <si>
    <t>10.111.158.167</t>
  </si>
  <si>
    <t>10.111.158.136</t>
  </si>
  <si>
    <t>10.111.158.168</t>
  </si>
  <si>
    <t>10.111.158.137</t>
  </si>
  <si>
    <t>10.111.158.169</t>
  </si>
  <si>
    <t>10.111.158.138</t>
  </si>
  <si>
    <t>10.111.158.170</t>
  </si>
  <si>
    <t>10.111.158.139</t>
  </si>
  <si>
    <t>10.111.158.171</t>
  </si>
  <si>
    <t>10.111.158.140</t>
  </si>
  <si>
    <t>10.111.158.172</t>
  </si>
  <si>
    <t>10.111.158.141</t>
  </si>
  <si>
    <t>10.111.158.173</t>
  </si>
  <si>
    <t>10.111.158.142</t>
  </si>
  <si>
    <t>10.111.158.174</t>
  </si>
  <si>
    <t>10.111.158.143</t>
  </si>
  <si>
    <t>10.111.158.175</t>
  </si>
  <si>
    <t>10.111.158.144</t>
  </si>
  <si>
    <t>10.111.158.176</t>
  </si>
  <si>
    <t>10.111.158.145</t>
  </si>
  <si>
    <t>10.111.158.177</t>
  </si>
  <si>
    <t>10.111.158.146</t>
  </si>
  <si>
    <t>10.111.158.178</t>
  </si>
  <si>
    <t>10.111.158.147</t>
  </si>
  <si>
    <t>10.111.158.179</t>
  </si>
  <si>
    <t>10.111.164.133</t>
  </si>
  <si>
    <t>10.111.164.165</t>
  </si>
  <si>
    <t>10.111.164.134</t>
  </si>
  <si>
    <t>10.111.164.166</t>
  </si>
  <si>
    <t>10.111.164.135</t>
  </si>
  <si>
    <t>10.111.164.167</t>
  </si>
  <si>
    <t>10.111.164.136</t>
  </si>
  <si>
    <t>10.111.164.168</t>
  </si>
  <si>
    <t>10.111.164.137</t>
  </si>
  <si>
    <t>10.111.164.169</t>
  </si>
  <si>
    <t>10.111.164.138</t>
  </si>
  <si>
    <t>10.111.164.170</t>
  </si>
  <si>
    <t>10.111.164.139</t>
  </si>
  <si>
    <t>10.111.164.171</t>
  </si>
  <si>
    <t>10.111.164.140</t>
  </si>
  <si>
    <t>10.111.164.172</t>
  </si>
  <si>
    <t>10.111.164.141</t>
  </si>
  <si>
    <t>10.111.164.173</t>
  </si>
  <si>
    <t>10.111.164.142</t>
  </si>
  <si>
    <t>10.111.164.174</t>
  </si>
  <si>
    <t>10.111.164.143</t>
  </si>
  <si>
    <t>10.111.164.175</t>
  </si>
  <si>
    <t>10.111.164.144</t>
  </si>
  <si>
    <t>10.111.164.176</t>
  </si>
  <si>
    <t>10.111.164.145</t>
  </si>
  <si>
    <t>10.111.164.177</t>
  </si>
  <si>
    <t>10.111.164.146</t>
  </si>
  <si>
    <t>10.111.164.178</t>
  </si>
  <si>
    <t>10.111.164.147</t>
  </si>
  <si>
    <t>10.111.164.179</t>
  </si>
  <si>
    <t>10.111.166.165</t>
  </si>
  <si>
    <t>10.111.166.197</t>
  </si>
  <si>
    <t>10.111.166.166</t>
  </si>
  <si>
    <t>10.111.166.198</t>
  </si>
  <si>
    <t>10.111.166.167</t>
  </si>
  <si>
    <t>10.111.166.199</t>
  </si>
  <si>
    <t>10.111.166.168</t>
  </si>
  <si>
    <t>10.111.166.200</t>
  </si>
  <si>
    <t>10.111.166.169</t>
  </si>
  <si>
    <t>10.111.166.201</t>
  </si>
  <si>
    <t>10.111.166.170</t>
  </si>
  <si>
    <t>10.111.166.202</t>
  </si>
  <si>
    <t>10.111.166.171</t>
  </si>
  <si>
    <t>10.111.166.203</t>
  </si>
  <si>
    <t>10.111.166.172</t>
  </si>
  <si>
    <t>10.111.166.204</t>
  </si>
  <si>
    <t>10.111.166.173</t>
  </si>
  <si>
    <t>10.111.166.205</t>
  </si>
  <si>
    <t>10.111.166.174</t>
  </si>
  <si>
    <t>10.111.166.206</t>
  </si>
  <si>
    <t>10.111.166.175</t>
  </si>
  <si>
    <t>10.111.166.207</t>
  </si>
  <si>
    <t>10.111.166.176</t>
  </si>
  <si>
    <t>10.111.166.208</t>
  </si>
  <si>
    <t>10.111.166.177</t>
  </si>
  <si>
    <t>10.111.166.209</t>
  </si>
  <si>
    <t>10.111.166.178</t>
  </si>
  <si>
    <t>10.111.166.210</t>
  </si>
  <si>
    <t>10.111.166.179</t>
  </si>
  <si>
    <t>10.111.166.211</t>
  </si>
  <si>
    <t>10.111.160.133</t>
  </si>
  <si>
    <t>10.111.160.165</t>
  </si>
  <si>
    <t>10.111.160.134</t>
  </si>
  <si>
    <t>10.111.160.166</t>
  </si>
  <si>
    <t>10.111.160.135</t>
  </si>
  <si>
    <t>10.111.160.167</t>
  </si>
  <si>
    <t>10.111.160.136</t>
  </si>
  <si>
    <t>10.111.160.168</t>
  </si>
  <si>
    <t>10.111.160.137</t>
  </si>
  <si>
    <t>10.111.160.169</t>
  </si>
  <si>
    <t>10.111.160.138</t>
  </si>
  <si>
    <t>10.111.160.170</t>
  </si>
  <si>
    <t>10.111.160.139</t>
  </si>
  <si>
    <t>10.111.160.171</t>
  </si>
  <si>
    <t>10.111.160.140</t>
  </si>
  <si>
    <t>10.111.160.172</t>
  </si>
  <si>
    <t>10.111.160.141</t>
  </si>
  <si>
    <t>10.111.160.173</t>
  </si>
  <si>
    <t>10.111.160.142</t>
  </si>
  <si>
    <t>10.111.160.174</t>
  </si>
  <si>
    <t>10.111.160.143</t>
  </si>
  <si>
    <t>10.111.160.175</t>
  </si>
  <si>
    <t>10.111.160.144</t>
  </si>
  <si>
    <t>10.111.160.176</t>
  </si>
  <si>
    <t>10.111.160.145</t>
  </si>
  <si>
    <t>10.111.160.177</t>
  </si>
  <si>
    <t>10.111.160.146</t>
  </si>
  <si>
    <t>10.111.160.178</t>
  </si>
  <si>
    <t>10.111.160.147</t>
  </si>
  <si>
    <t>10.111.160.179</t>
  </si>
  <si>
    <t>10.111.170.165</t>
  </si>
  <si>
    <t>10.111.170.229</t>
  </si>
  <si>
    <t>10.111.170.166</t>
  </si>
  <si>
    <t>10.111.170.230</t>
  </si>
  <si>
    <t>10.111.170.167</t>
  </si>
  <si>
    <t>10.111.170.231</t>
  </si>
  <si>
    <t>10.111.170.168</t>
  </si>
  <si>
    <t>10.111.170.232</t>
  </si>
  <si>
    <t>10.111.170.169</t>
  </si>
  <si>
    <t>10.111.170.233</t>
  </si>
  <si>
    <t>10.111.170.170</t>
  </si>
  <si>
    <t>10.111.170.234</t>
  </si>
  <si>
    <t>10.111.170.171</t>
  </si>
  <si>
    <t>10.111.170.235</t>
  </si>
  <si>
    <t>10.111.170.172</t>
  </si>
  <si>
    <t>10.111.170.236</t>
  </si>
  <si>
    <t>10.111.170.173</t>
  </si>
  <si>
    <t>10.111.170.237</t>
  </si>
  <si>
    <t>10.111.170.174</t>
  </si>
  <si>
    <t>10.111.170.238</t>
  </si>
  <si>
    <t>10.111.170.175</t>
  </si>
  <si>
    <t>10.111.170.239</t>
  </si>
  <si>
    <t>10.111.170.176</t>
  </si>
  <si>
    <t>10.111.170.240</t>
  </si>
  <si>
    <t>10.111.170.177</t>
  </si>
  <si>
    <t>10.111.170.241</t>
  </si>
  <si>
    <t>10.111.170.178</t>
  </si>
  <si>
    <t>10.111.170.242</t>
  </si>
  <si>
    <t>10.111.170.179</t>
  </si>
  <si>
    <t>10.111.170.243</t>
  </si>
  <si>
    <t>10.111.174.69</t>
  </si>
  <si>
    <t>10.111.174.197</t>
  </si>
  <si>
    <t>10.111.174.70</t>
  </si>
  <si>
    <t>10.111.174.198</t>
  </si>
  <si>
    <t>10.111.174.71</t>
  </si>
  <si>
    <t>10.111.174.199</t>
  </si>
  <si>
    <t>10.111.174.72</t>
  </si>
  <si>
    <t>10.111.174.200</t>
  </si>
  <si>
    <t>10.111.174.73</t>
  </si>
  <si>
    <t>10.111.174.201</t>
  </si>
  <si>
    <t>10.111.174.74</t>
  </si>
  <si>
    <t>10.111.174.202</t>
  </si>
  <si>
    <t>10.111.174.75</t>
  </si>
  <si>
    <t>10.111.174.203</t>
  </si>
  <si>
    <t>10.111.174.76</t>
  </si>
  <si>
    <t>10.111.174.204</t>
  </si>
  <si>
    <t>10.111.174.77</t>
  </si>
  <si>
    <t>10.111.174.205</t>
  </si>
  <si>
    <t>10.111.174.78</t>
  </si>
  <si>
    <t>10.111.174.206</t>
  </si>
  <si>
    <t>10.111.174.79</t>
  </si>
  <si>
    <t>10.111.174.207</t>
  </si>
  <si>
    <t>10.111.174.80</t>
  </si>
  <si>
    <t>10.111.174.208</t>
  </si>
  <si>
    <t>10.111.174.81</t>
  </si>
  <si>
    <t>10.111.174.209</t>
  </si>
  <si>
    <t>10.111.174.82</t>
  </si>
  <si>
    <t>10.111.174.210</t>
  </si>
  <si>
    <t>10.111.174.83</t>
  </si>
  <si>
    <t>10.111.174.211</t>
  </si>
  <si>
    <t>10.111.172.133</t>
  </si>
  <si>
    <t>10.111.172.197</t>
  </si>
  <si>
    <t>10.111.172.134</t>
  </si>
  <si>
    <t>10.111.172.198</t>
  </si>
  <si>
    <t>10.111.172.135</t>
  </si>
  <si>
    <t>10.111.172.199</t>
  </si>
  <si>
    <t>10.111.172.136</t>
  </si>
  <si>
    <t>10.111.172.200</t>
  </si>
  <si>
    <t>10.111.172.137</t>
  </si>
  <si>
    <t>10.111.172.201</t>
  </si>
  <si>
    <t>10.111.172.138</t>
  </si>
  <si>
    <t>10.111.172.202</t>
  </si>
  <si>
    <t>10.111.172.139</t>
  </si>
  <si>
    <t>10.111.172.203</t>
  </si>
  <si>
    <t>10.111.172.140</t>
  </si>
  <si>
    <t>10.111.172.204</t>
  </si>
  <si>
    <t>10.111.172.141</t>
  </si>
  <si>
    <t>10.111.172.205</t>
  </si>
  <si>
    <t>10.111.172.142</t>
  </si>
  <si>
    <t>10.111.172.206</t>
  </si>
  <si>
    <t>10.111.172.143</t>
  </si>
  <si>
    <t>10.111.172.207</t>
  </si>
  <si>
    <t>10.111.172.144</t>
  </si>
  <si>
    <t>10.111.172.208</t>
  </si>
  <si>
    <t>10.111.172.145</t>
  </si>
  <si>
    <t>10.111.172.209</t>
  </si>
  <si>
    <t>10.111.172.146</t>
  </si>
  <si>
    <t>10.111.172.210</t>
  </si>
  <si>
    <t>10.111.172.147</t>
  </si>
  <si>
    <t>10.111.172.211</t>
  </si>
  <si>
    <t>10.111.168.165</t>
  </si>
  <si>
    <t>10.111.168.197</t>
  </si>
  <si>
    <t>10.111.168.166</t>
  </si>
  <si>
    <t>10.111.168.198</t>
  </si>
  <si>
    <t>10.111.168.167</t>
  </si>
  <si>
    <t>10.111.168.199</t>
  </si>
  <si>
    <t>10.111.168.168</t>
  </si>
  <si>
    <t>10.111.168.200</t>
  </si>
  <si>
    <t>10.111.168.169</t>
  </si>
  <si>
    <t>10.111.168.201</t>
  </si>
  <si>
    <t>10.111.168.170</t>
  </si>
  <si>
    <t>10.111.168.202</t>
  </si>
  <si>
    <t>10.111.168.171</t>
  </si>
  <si>
    <t>10.111.168.203</t>
  </si>
  <si>
    <t>10.111.168.172</t>
  </si>
  <si>
    <t>10.111.168.204</t>
  </si>
  <si>
    <t>10.111.168.173</t>
  </si>
  <si>
    <t>10.111.168.205</t>
  </si>
  <si>
    <t>10.111.168.174</t>
  </si>
  <si>
    <t>10.111.168.206</t>
  </si>
  <si>
    <t>10.111.168.175</t>
  </si>
  <si>
    <t>10.111.168.207</t>
  </si>
  <si>
    <t>10.111.168.176</t>
  </si>
  <si>
    <t>10.111.168.208</t>
  </si>
  <si>
    <t>10.111.168.177</t>
  </si>
  <si>
    <t>10.111.168.209</t>
  </si>
  <si>
    <t>10.111.168.178</t>
  </si>
  <si>
    <t>10.111.168.210</t>
  </si>
  <si>
    <t>10.111.168.179</t>
  </si>
  <si>
    <t>10.111.168.211</t>
  </si>
  <si>
    <t>10.111.182.69</t>
  </si>
  <si>
    <t>10.111.182.197</t>
  </si>
  <si>
    <t>10.111.182.70</t>
  </si>
  <si>
    <t>10.111.182.198</t>
  </si>
  <si>
    <t>10.111.182.71</t>
  </si>
  <si>
    <t>10.111.182.199</t>
  </si>
  <si>
    <t>10.111.182.72</t>
  </si>
  <si>
    <t>10.111.182.200</t>
  </si>
  <si>
    <t>10.111.182.73</t>
  </si>
  <si>
    <t>10.111.182.201</t>
  </si>
  <si>
    <t>10.111.182.74</t>
  </si>
  <si>
    <t>10.111.182.202</t>
  </si>
  <si>
    <t>10.111.182.75</t>
  </si>
  <si>
    <t>10.111.182.203</t>
  </si>
  <si>
    <t>10.111.182.76</t>
  </si>
  <si>
    <t>10.111.182.204</t>
  </si>
  <si>
    <t>10.111.182.77</t>
  </si>
  <si>
    <t>10.111.182.205</t>
  </si>
  <si>
    <t>10.111.182.78</t>
  </si>
  <si>
    <t>10.111.182.206</t>
  </si>
  <si>
    <t>10.111.182.79</t>
  </si>
  <si>
    <t>10.111.182.207</t>
  </si>
  <si>
    <t>10.111.182.80</t>
  </si>
  <si>
    <t>10.111.182.208</t>
  </si>
  <si>
    <t>10.111.182.81</t>
  </si>
  <si>
    <t>10.111.182.209</t>
  </si>
  <si>
    <t>10.111.182.82</t>
  </si>
  <si>
    <t>10.111.182.210</t>
  </si>
  <si>
    <t>10.111.182.83</t>
  </si>
  <si>
    <t>10.111.182.211</t>
  </si>
  <si>
    <t>10.111.190.69</t>
  </si>
  <si>
    <t>10.111.190.197</t>
  </si>
  <si>
    <t>10.111.190.70</t>
  </si>
  <si>
    <t>10.111.190.198</t>
  </si>
  <si>
    <t>10.111.190.71</t>
  </si>
  <si>
    <t>10.111.190.199</t>
  </si>
  <si>
    <t>10.111.190.72</t>
  </si>
  <si>
    <t>10.111.190.200</t>
  </si>
  <si>
    <t>10.111.190.73</t>
  </si>
  <si>
    <t>10.111.190.201</t>
  </si>
  <si>
    <t>10.111.190.74</t>
  </si>
  <si>
    <t>10.111.190.202</t>
  </si>
  <si>
    <t>10.111.190.75</t>
  </si>
  <si>
    <t>10.111.190.203</t>
  </si>
  <si>
    <t>10.111.190.76</t>
  </si>
  <si>
    <t>10.111.190.204</t>
  </si>
  <si>
    <t>10.111.190.77</t>
  </si>
  <si>
    <t>10.111.190.205</t>
  </si>
  <si>
    <t>10.111.190.78</t>
  </si>
  <si>
    <t>10.111.190.206</t>
  </si>
  <si>
    <t>10.111.190.79</t>
  </si>
  <si>
    <t>10.111.190.207</t>
  </si>
  <si>
    <t>10.111.190.80</t>
  </si>
  <si>
    <t>10.111.190.208</t>
  </si>
  <si>
    <t>10.111.190.81</t>
  </si>
  <si>
    <t>10.111.190.209</t>
  </si>
  <si>
    <t>10.111.190.82</t>
  </si>
  <si>
    <t>10.111.190.210</t>
  </si>
  <si>
    <t>10.111.190.83</t>
  </si>
  <si>
    <t>10.111.190.211</t>
  </si>
  <si>
    <t>10.111.176.69</t>
  </si>
  <si>
    <t>10.111.176.197</t>
  </si>
  <si>
    <t>10.111.176.70</t>
  </si>
  <si>
    <t>10.111.176.198</t>
  </si>
  <si>
    <t>10.111.176.71</t>
  </si>
  <si>
    <t>10.111.176.199</t>
  </si>
  <si>
    <t>10.111.176.72</t>
  </si>
  <si>
    <t>10.111.176.200</t>
  </si>
  <si>
    <t>10.111.176.73</t>
  </si>
  <si>
    <t>10.111.176.201</t>
  </si>
  <si>
    <t>10.111.176.74</t>
  </si>
  <si>
    <t>10.111.176.202</t>
  </si>
  <si>
    <t>10.111.176.75</t>
  </si>
  <si>
    <t>10.111.176.203</t>
  </si>
  <si>
    <t>10.111.176.76</t>
  </si>
  <si>
    <t>10.111.176.204</t>
  </si>
  <si>
    <t>10.111.176.77</t>
  </si>
  <si>
    <t>10.111.176.205</t>
  </si>
  <si>
    <t>10.111.176.78</t>
  </si>
  <si>
    <t>10.111.176.206</t>
  </si>
  <si>
    <t>10.111.176.79</t>
  </si>
  <si>
    <t>10.111.176.207</t>
  </si>
  <si>
    <t>10.111.176.80</t>
  </si>
  <si>
    <t>10.111.176.208</t>
  </si>
  <si>
    <t>10.111.176.81</t>
  </si>
  <si>
    <t>10.111.176.209</t>
  </si>
  <si>
    <t>10.111.176.82</t>
  </si>
  <si>
    <t>10.111.176.210</t>
  </si>
  <si>
    <t>10.111.176.83</t>
  </si>
  <si>
    <t>10.111.176.211</t>
  </si>
  <si>
    <t>10.111.186.69</t>
  </si>
  <si>
    <t>10.111.186.197</t>
  </si>
  <si>
    <t>10.111.186.70</t>
  </si>
  <si>
    <t>10.111.186.198</t>
  </si>
  <si>
    <t>10.111.186.71</t>
  </si>
  <si>
    <t>10.111.186.199</t>
  </si>
  <si>
    <t>10.111.186.72</t>
  </si>
  <si>
    <t>10.111.186.200</t>
  </si>
  <si>
    <t>10.111.186.73</t>
  </si>
  <si>
    <t>10.111.186.201</t>
  </si>
  <si>
    <t>10.111.186.74</t>
  </si>
  <si>
    <t>10.111.186.202</t>
  </si>
  <si>
    <t>10.111.186.75</t>
  </si>
  <si>
    <t>10.111.186.203</t>
  </si>
  <si>
    <t>10.111.186.76</t>
  </si>
  <si>
    <t>10.111.186.204</t>
  </si>
  <si>
    <t>10.111.186.77</t>
  </si>
  <si>
    <t>10.111.186.205</t>
  </si>
  <si>
    <t>10.111.186.78</t>
  </si>
  <si>
    <t>10.111.186.206</t>
  </si>
  <si>
    <t>10.111.186.79</t>
  </si>
  <si>
    <t>10.111.186.207</t>
  </si>
  <si>
    <t>10.111.186.80</t>
  </si>
  <si>
    <t>10.111.186.208</t>
  </si>
  <si>
    <t>10.111.186.81</t>
  </si>
  <si>
    <t>10.111.186.209</t>
  </si>
  <si>
    <t>10.111.186.82</t>
  </si>
  <si>
    <t>10.111.186.210</t>
  </si>
  <si>
    <t>10.111.186.83</t>
  </si>
  <si>
    <t>10.111.186.211</t>
  </si>
  <si>
    <t>10.111.188.69</t>
  </si>
  <si>
    <t>10.111.188.197</t>
  </si>
  <si>
    <t>10.111.188.70</t>
  </si>
  <si>
    <t>10.111.188.198</t>
  </si>
  <si>
    <t>10.111.188.71</t>
  </si>
  <si>
    <t>10.111.188.199</t>
  </si>
  <si>
    <t>10.111.188.72</t>
  </si>
  <si>
    <t>10.111.188.200</t>
  </si>
  <si>
    <t>10.111.188.73</t>
  </si>
  <si>
    <t>10.111.188.201</t>
  </si>
  <si>
    <t>10.111.188.74</t>
  </si>
  <si>
    <t>10.111.188.202</t>
  </si>
  <si>
    <t>10.111.188.75</t>
  </si>
  <si>
    <t>10.111.188.203</t>
  </si>
  <si>
    <t>10.111.188.76</t>
  </si>
  <si>
    <t>10.111.188.204</t>
  </si>
  <si>
    <t>10.111.188.77</t>
  </si>
  <si>
    <t>10.111.188.205</t>
  </si>
  <si>
    <t>10.111.188.78</t>
  </si>
  <si>
    <t>10.111.188.206</t>
  </si>
  <si>
    <t>10.111.188.79</t>
  </si>
  <si>
    <t>10.111.188.207</t>
  </si>
  <si>
    <t>10.111.188.80</t>
  </si>
  <si>
    <t>10.111.188.208</t>
  </si>
  <si>
    <t>10.111.188.81</t>
  </si>
  <si>
    <t>10.111.188.209</t>
  </si>
  <si>
    <t>10.111.188.82</t>
  </si>
  <si>
    <t>10.111.188.210</t>
  </si>
  <si>
    <t>10.111.188.83</t>
  </si>
  <si>
    <t>10.111.188.211</t>
  </si>
  <si>
    <t>R0301</t>
  </si>
  <si>
    <t>10.111.115.2</t>
  </si>
  <si>
    <t>10.111.115.130</t>
  </si>
  <si>
    <t>10.111.115.3</t>
  </si>
  <si>
    <t>10.111.115.131</t>
  </si>
  <si>
    <t>10.111.115.4</t>
  </si>
  <si>
    <t>10.111.115.132</t>
  </si>
  <si>
    <t>10.111.115.5</t>
  </si>
  <si>
    <t>10.111.115.133</t>
  </si>
  <si>
    <t>10.111.115.18</t>
  </si>
  <si>
    <t>10.111.115.146</t>
  </si>
  <si>
    <t>10.111.115.19</t>
  </si>
  <si>
    <t>10.111.115.147</t>
  </si>
  <si>
    <t>10.111.115.20</t>
  </si>
  <si>
    <t>10.111.115.148</t>
  </si>
  <si>
    <t>10.111.115.21</t>
  </si>
  <si>
    <t>10.111.115.149</t>
  </si>
  <si>
    <t>10.111.115.34</t>
  </si>
  <si>
    <t>10.111.115.162</t>
  </si>
  <si>
    <t>10.111.115.35</t>
  </si>
  <si>
    <t>10.111.115.163</t>
  </si>
  <si>
    <t>10.111.115.36</t>
  </si>
  <si>
    <t>10.111.115.164</t>
  </si>
  <si>
    <t>10.111.115.37</t>
  </si>
  <si>
    <t>10.111.115.165</t>
  </si>
  <si>
    <t>10.111.115.50</t>
  </si>
  <si>
    <t>10.111.115.178</t>
  </si>
  <si>
    <t>10.111.115.51</t>
  </si>
  <si>
    <t>10.111.115.179</t>
  </si>
  <si>
    <t>10.111.115.52</t>
  </si>
  <si>
    <t>10.111.115.180</t>
  </si>
  <si>
    <t>10.111.115.53</t>
  </si>
  <si>
    <t>10.111.115.181</t>
  </si>
  <si>
    <t>10.111.115.66</t>
  </si>
  <si>
    <t>10.111.115.194</t>
  </si>
  <si>
    <t>10.111.115.67</t>
  </si>
  <si>
    <t>10.111.115.195</t>
  </si>
  <si>
    <t>10.111.115.68</t>
  </si>
  <si>
    <t>10.111.115.196</t>
  </si>
  <si>
    <t>10.111.115.69</t>
  </si>
  <si>
    <t>10.111.115.197</t>
  </si>
  <si>
    <t>10.111.115.82</t>
  </si>
  <si>
    <t>10.111.115.210</t>
  </si>
  <si>
    <t>10.111.115.83</t>
  </si>
  <si>
    <t>10.111.115.211</t>
  </si>
  <si>
    <t>10.111.115.84</t>
  </si>
  <si>
    <t>10.111.115.212</t>
  </si>
  <si>
    <t>10.111.115.85</t>
  </si>
  <si>
    <t>10.111.115.213</t>
  </si>
  <si>
    <t>R0501</t>
  </si>
  <si>
    <t>10.111.116.2</t>
  </si>
  <si>
    <t>10.111.116.130</t>
  </si>
  <si>
    <t>10.111.116.3</t>
  </si>
  <si>
    <t>10.111.116.131</t>
  </si>
  <si>
    <t>10.111.116.4</t>
  </si>
  <si>
    <t>10.111.116.132</t>
  </si>
  <si>
    <t>10.111.116.5</t>
  </si>
  <si>
    <t>10.111.116.133</t>
  </si>
  <si>
    <t>10.111.116.18</t>
  </si>
  <si>
    <t>10.111.116.146</t>
  </si>
  <si>
    <t>10.111.116.19</t>
  </si>
  <si>
    <t>10.111.116.147</t>
  </si>
  <si>
    <t>10.111.116.20</t>
  </si>
  <si>
    <t>10.111.116.148</t>
  </si>
  <si>
    <t>10.111.116.21</t>
  </si>
  <si>
    <t>10.111.116.149</t>
  </si>
  <si>
    <t>10.111.116.34</t>
  </si>
  <si>
    <t>10.111.116.162</t>
  </si>
  <si>
    <t>10.111.116.35</t>
  </si>
  <si>
    <t>10.111.116.163</t>
  </si>
  <si>
    <t>10.111.116.36</t>
  </si>
  <si>
    <t>10.111.116.164</t>
  </si>
  <si>
    <t>10.111.116.37</t>
  </si>
  <si>
    <t>10.111.116.165</t>
  </si>
  <si>
    <t>10.111.116.50</t>
  </si>
  <si>
    <t>10.111.116.178</t>
  </si>
  <si>
    <t>10.111.116.51</t>
  </si>
  <si>
    <t>10.111.116.179</t>
  </si>
  <si>
    <t>10.111.116.52</t>
  </si>
  <si>
    <t>10.111.116.180</t>
  </si>
  <si>
    <t>10.111.116.53</t>
  </si>
  <si>
    <t>10.111.116.181</t>
  </si>
  <si>
    <t>10.111.116.66</t>
  </si>
  <si>
    <t>10.111.116.194</t>
  </si>
  <si>
    <t>10.111.116.67</t>
  </si>
  <si>
    <t>10.111.116.195</t>
  </si>
  <si>
    <t>10.111.116.68</t>
  </si>
  <si>
    <t>10.111.116.196</t>
  </si>
  <si>
    <t>10.111.116.69</t>
  </si>
  <si>
    <t>10.111.116.197</t>
  </si>
  <si>
    <t>10.111.116.82</t>
  </si>
  <si>
    <t>10.111.116.210</t>
  </si>
  <si>
    <t>10.111.116.83</t>
  </si>
  <si>
    <t>10.111.116.211</t>
  </si>
  <si>
    <t>10.111.116.84</t>
  </si>
  <si>
    <t>10.111.116.212</t>
  </si>
  <si>
    <t>10.111.116.85</t>
  </si>
  <si>
    <t>10.111.116.213</t>
  </si>
  <si>
    <t>R1501</t>
  </si>
  <si>
    <t>10.111.117.2</t>
  </si>
  <si>
    <t>10.111.117.130</t>
  </si>
  <si>
    <t>10.111.117.3</t>
  </si>
  <si>
    <t>10.111.117.131</t>
  </si>
  <si>
    <t>10.111.117.4</t>
  </si>
  <si>
    <t>10.111.117.132</t>
  </si>
  <si>
    <t>10.111.117.5</t>
  </si>
  <si>
    <t>10.111.117.133</t>
  </si>
  <si>
    <t>10.111.117.18</t>
  </si>
  <si>
    <t>10.111.117.146</t>
  </si>
  <si>
    <t>10.111.117.19</t>
  </si>
  <si>
    <t>10.111.117.147</t>
  </si>
  <si>
    <t>10.111.117.20</t>
  </si>
  <si>
    <t>10.111.117.148</t>
  </si>
  <si>
    <t>10.111.117.21</t>
  </si>
  <si>
    <t>10.111.117.149</t>
  </si>
  <si>
    <t>10.111.117.34</t>
  </si>
  <si>
    <t>10.111.117.162</t>
  </si>
  <si>
    <t>10.111.117.35</t>
  </si>
  <si>
    <t>10.111.117.163</t>
  </si>
  <si>
    <t>10.111.117.36</t>
  </si>
  <si>
    <t>10.111.117.164</t>
  </si>
  <si>
    <t>10.111.117.37</t>
  </si>
  <si>
    <t>10.111.117.165</t>
  </si>
  <si>
    <t>10.111.117.50</t>
  </si>
  <si>
    <t>10.111.117.178</t>
  </si>
  <si>
    <t>10.111.117.51</t>
  </si>
  <si>
    <t>10.111.117.179</t>
  </si>
  <si>
    <t>10.111.117.52</t>
  </si>
  <si>
    <t>10.111.117.180</t>
  </si>
  <si>
    <t>10.111.117.53</t>
  </si>
  <si>
    <t>10.111.117.181</t>
  </si>
  <si>
    <t>10.111.117.66</t>
  </si>
  <si>
    <t>10.111.117.194</t>
  </si>
  <si>
    <t>10.111.117.67</t>
  </si>
  <si>
    <t>10.111.117.195</t>
  </si>
  <si>
    <t>10.111.117.68</t>
  </si>
  <si>
    <t>10.111.117.196</t>
  </si>
  <si>
    <t>10.111.117.69</t>
  </si>
  <si>
    <t>10.111.117.197</t>
  </si>
  <si>
    <t>10.111.117.82</t>
  </si>
  <si>
    <t>10.111.117.210</t>
  </si>
  <si>
    <t>10.111.117.83</t>
  </si>
  <si>
    <t>10.111.117.211</t>
  </si>
  <si>
    <t>10.111.117.84</t>
  </si>
  <si>
    <t>10.111.117.212</t>
  </si>
  <si>
    <t>10.111.117.85</t>
  </si>
  <si>
    <t>10.111.117.213</t>
  </si>
  <si>
    <t>RBK01</t>
  </si>
  <si>
    <t>10.111.117.98</t>
  </si>
  <si>
    <t>10.111.117.226</t>
  </si>
  <si>
    <t>10.111.117.99</t>
  </si>
  <si>
    <t>10.111.117.227</t>
  </si>
  <si>
    <t>10.111.117.100</t>
  </si>
  <si>
    <t>10.111.117.228</t>
  </si>
  <si>
    <t>10.111.117.101</t>
  </si>
  <si>
    <t>10.111.117.229</t>
  </si>
  <si>
    <t>R4501</t>
  </si>
  <si>
    <t>10.111.105.2</t>
  </si>
  <si>
    <t>10.111.105.130</t>
  </si>
  <si>
    <t>10.111.105.3</t>
  </si>
  <si>
    <t>10.111.105.131</t>
  </si>
  <si>
    <t>10.111.105.4</t>
  </si>
  <si>
    <t>10.111.105.132</t>
  </si>
  <si>
    <t>10.111.105.5</t>
  </si>
  <si>
    <t>10.111.105.133</t>
  </si>
  <si>
    <t>10.111.105.6</t>
  </si>
  <si>
    <t>10.111.105.134</t>
  </si>
  <si>
    <t>10.111.105.7</t>
  </si>
  <si>
    <t>10.111.105.135</t>
  </si>
  <si>
    <t>10.111.105.8</t>
  </si>
  <si>
    <t>10.111.105.136</t>
  </si>
  <si>
    <t>10.111.105.9</t>
  </si>
  <si>
    <t>10.111.105.137</t>
  </si>
  <si>
    <t>10.111.105.10</t>
  </si>
  <si>
    <t>10.111.105.138</t>
  </si>
  <si>
    <t>10.111.105.18</t>
  </si>
  <si>
    <t>10.111.105.146</t>
  </si>
  <si>
    <t>10.111.105.19</t>
  </si>
  <si>
    <t>10.111.105.147</t>
  </si>
  <si>
    <t>10.111.105.20</t>
  </si>
  <si>
    <t>10.111.105.148</t>
  </si>
  <si>
    <t>10.111.105.21</t>
  </si>
  <si>
    <t>10.111.105.149</t>
  </si>
  <si>
    <t>10.111.105.22</t>
  </si>
  <si>
    <t>10.111.105.150</t>
  </si>
  <si>
    <t>10.111.105.23</t>
  </si>
  <si>
    <t>10.111.105.151</t>
  </si>
  <si>
    <t>10.111.105.24</t>
  </si>
  <si>
    <t>10.111.105.152</t>
  </si>
  <si>
    <t>10.111.105.25</t>
  </si>
  <si>
    <t>10.111.105.153</t>
  </si>
  <si>
    <t>10.111.105.26</t>
  </si>
  <si>
    <t>10.111.105.154</t>
  </si>
  <si>
    <t>10.111.105.34</t>
  </si>
  <si>
    <t>10.111.105.162</t>
  </si>
  <si>
    <t>10.111.105.35</t>
  </si>
  <si>
    <t>10.111.105.163</t>
  </si>
  <si>
    <t>10.111.105.36</t>
  </si>
  <si>
    <t>10.111.105.164</t>
  </si>
  <si>
    <t>10.111.105.37</t>
  </si>
  <si>
    <t>10.111.105.165</t>
  </si>
  <si>
    <t>10.111.105.38</t>
  </si>
  <si>
    <t>10.111.105.166</t>
  </si>
  <si>
    <t>10.111.105.39</t>
  </si>
  <si>
    <t>10.111.105.167</t>
  </si>
  <si>
    <t>10.111.105.40</t>
  </si>
  <si>
    <t>10.111.105.168</t>
  </si>
  <si>
    <t>10.111.105.41</t>
  </si>
  <si>
    <t>10.111.105.169</t>
  </si>
  <si>
    <t>10.111.105.42</t>
  </si>
  <si>
    <t>10.111.105.170</t>
  </si>
  <si>
    <t>10.111.105.50</t>
  </si>
  <si>
    <t>10.111.105.178</t>
  </si>
  <si>
    <t>10.111.105.51</t>
  </si>
  <si>
    <t>10.111.105.179</t>
  </si>
  <si>
    <t>10.111.105.52</t>
  </si>
  <si>
    <t>10.111.105.180</t>
  </si>
  <si>
    <t>10.111.105.53</t>
  </si>
  <si>
    <t>10.111.105.181</t>
  </si>
  <si>
    <t>10.111.105.54</t>
  </si>
  <si>
    <t>10.111.105.182</t>
  </si>
  <si>
    <t>10.111.105.55</t>
  </si>
  <si>
    <t>10.111.105.183</t>
  </si>
  <si>
    <t>10.111.105.56</t>
  </si>
  <si>
    <t>10.111.105.184</t>
  </si>
  <si>
    <t>10.111.105.57</t>
  </si>
  <si>
    <t>10.111.105.185</t>
  </si>
  <si>
    <t>10.111.105.58</t>
  </si>
  <si>
    <t>10.111.105.186</t>
  </si>
  <si>
    <t>10.111.105.66</t>
  </si>
  <si>
    <t>10.111.105.194</t>
  </si>
  <si>
    <t>10.111.105.67</t>
  </si>
  <si>
    <t>10.111.105.195</t>
  </si>
  <si>
    <t>10.111.105.68</t>
  </si>
  <si>
    <t>10.111.105.196</t>
  </si>
  <si>
    <t>10.111.105.69</t>
  </si>
  <si>
    <t>10.111.105.197</t>
  </si>
  <si>
    <t>10.111.105.70</t>
  </si>
  <si>
    <t>10.111.105.198</t>
  </si>
  <si>
    <t>10.111.105.71</t>
  </si>
  <si>
    <t>10.111.105.199</t>
  </si>
  <si>
    <t>10.111.105.72</t>
  </si>
  <si>
    <t>10.111.105.200</t>
  </si>
  <si>
    <t>10.111.105.73</t>
  </si>
  <si>
    <t>10.111.105.201</t>
  </si>
  <si>
    <t>10.111.105.74</t>
  </si>
  <si>
    <t>10.111.105.202</t>
  </si>
  <si>
    <t>10.111.105.82</t>
  </si>
  <si>
    <t>10.111.105.210</t>
  </si>
  <si>
    <t>10.111.105.83</t>
  </si>
  <si>
    <t>10.111.105.211</t>
  </si>
  <si>
    <t>10.111.105.84</t>
  </si>
  <si>
    <t>10.111.105.212</t>
  </si>
  <si>
    <t>10.111.105.85</t>
  </si>
  <si>
    <t>10.111.105.213</t>
  </si>
  <si>
    <t>10.111.105.86</t>
  </si>
  <si>
    <t>10.111.105.214</t>
  </si>
  <si>
    <t>10.111.105.87</t>
  </si>
  <si>
    <t>10.111.105.215</t>
  </si>
  <si>
    <t>10.111.105.88</t>
  </si>
  <si>
    <t>10.111.105.216</t>
  </si>
  <si>
    <t>10.111.105.89</t>
  </si>
  <si>
    <t>10.111.105.217</t>
  </si>
  <si>
    <t>10.111.105.90</t>
  </si>
  <si>
    <t>10.111.105.218</t>
  </si>
  <si>
    <t>R4701</t>
  </si>
  <si>
    <t>10.111.106.2</t>
  </si>
  <si>
    <t>10.111.106.130</t>
  </si>
  <si>
    <t>10.111.106.3</t>
  </si>
  <si>
    <t>10.111.106.131</t>
  </si>
  <si>
    <t>10.111.106.4</t>
  </si>
  <si>
    <t>10.111.106.132</t>
  </si>
  <si>
    <t>10.111.106.5</t>
  </si>
  <si>
    <t>10.111.106.133</t>
  </si>
  <si>
    <t>10.111.106.6</t>
  </si>
  <si>
    <t>10.111.106.134</t>
  </si>
  <si>
    <t>10.111.106.7</t>
  </si>
  <si>
    <t>10.111.106.135</t>
  </si>
  <si>
    <t>10.111.106.8</t>
  </si>
  <si>
    <t>10.111.106.136</t>
  </si>
  <si>
    <t>10.111.106.9</t>
  </si>
  <si>
    <t>10.111.106.137</t>
  </si>
  <si>
    <t>10.111.106.10</t>
  </si>
  <si>
    <t>10.111.106.138</t>
  </si>
  <si>
    <t>10.111.106.18</t>
  </si>
  <si>
    <t>10.111.106.146</t>
  </si>
  <si>
    <t>10.111.106.19</t>
  </si>
  <si>
    <t>10.111.106.147</t>
  </si>
  <si>
    <t>10.111.106.20</t>
  </si>
  <si>
    <t>10.111.106.148</t>
  </si>
  <si>
    <t>10.111.106.21</t>
  </si>
  <si>
    <t>10.111.106.149</t>
  </si>
  <si>
    <t>10.111.106.22</t>
  </si>
  <si>
    <t>10.111.106.150</t>
  </si>
  <si>
    <t>10.111.106.23</t>
  </si>
  <si>
    <t>10.111.106.151</t>
  </si>
  <si>
    <t>10.111.106.24</t>
  </si>
  <si>
    <t>10.111.106.152</t>
  </si>
  <si>
    <t>10.111.106.25</t>
  </si>
  <si>
    <t>10.111.106.153</t>
  </si>
  <si>
    <t>10.111.106.26</t>
  </si>
  <si>
    <t>10.111.106.154</t>
  </si>
  <si>
    <t>10.111.106.34</t>
  </si>
  <si>
    <t>10.111.106.162</t>
  </si>
  <si>
    <t>10.111.106.35</t>
  </si>
  <si>
    <t>10.111.106.163</t>
  </si>
  <si>
    <t>10.111.106.36</t>
  </si>
  <si>
    <t>10.111.106.164</t>
  </si>
  <si>
    <t>10.111.106.37</t>
  </si>
  <si>
    <t>10.111.106.165</t>
  </si>
  <si>
    <t>10.111.106.38</t>
  </si>
  <si>
    <t>10.111.106.166</t>
  </si>
  <si>
    <t>10.111.106.39</t>
  </si>
  <si>
    <t>10.111.106.167</t>
  </si>
  <si>
    <t>10.111.106.40</t>
  </si>
  <si>
    <t>10.111.106.168</t>
  </si>
  <si>
    <t>10.111.106.41</t>
  </si>
  <si>
    <t>10.111.106.169</t>
  </si>
  <si>
    <t>10.111.106.42</t>
  </si>
  <si>
    <t>10.111.106.170</t>
  </si>
  <si>
    <t>10.111.106.50</t>
  </si>
  <si>
    <t>10.111.106.178</t>
  </si>
  <si>
    <t>10.111.106.51</t>
  </si>
  <si>
    <t>10.111.106.179</t>
  </si>
  <si>
    <t>10.111.106.52</t>
  </si>
  <si>
    <t>10.111.106.180</t>
  </si>
  <si>
    <t>10.111.106.53</t>
  </si>
  <si>
    <t>10.111.106.181</t>
  </si>
  <si>
    <t>10.111.106.54</t>
  </si>
  <si>
    <t>10.111.106.182</t>
  </si>
  <si>
    <t>10.111.106.55</t>
  </si>
  <si>
    <t>10.111.106.183</t>
  </si>
  <si>
    <t>10.111.106.56</t>
  </si>
  <si>
    <t>10.111.106.184</t>
  </si>
  <si>
    <t>10.111.106.57</t>
  </si>
  <si>
    <t>10.111.106.185</t>
  </si>
  <si>
    <t>10.111.106.58</t>
  </si>
  <si>
    <t>10.111.106.186</t>
  </si>
  <si>
    <t>10.111.106.66</t>
  </si>
  <si>
    <t>10.111.106.194</t>
  </si>
  <si>
    <t>10.111.106.67</t>
  </si>
  <si>
    <t>10.111.106.195</t>
  </si>
  <si>
    <t>10.111.106.68</t>
  </si>
  <si>
    <t>10.111.106.196</t>
  </si>
  <si>
    <t>10.111.106.69</t>
  </si>
  <si>
    <t>10.111.106.197</t>
  </si>
  <si>
    <t>10.111.106.70</t>
  </si>
  <si>
    <t>10.111.106.198</t>
  </si>
  <si>
    <t>10.111.106.71</t>
  </si>
  <si>
    <t>10.111.106.199</t>
  </si>
  <si>
    <t>10.111.106.72</t>
  </si>
  <si>
    <t>10.111.106.200</t>
  </si>
  <si>
    <t>10.111.106.73</t>
  </si>
  <si>
    <t>10.111.106.201</t>
  </si>
  <si>
    <t>10.111.106.74</t>
  </si>
  <si>
    <t>10.111.106.202</t>
  </si>
  <si>
    <t>10.111.106.82</t>
  </si>
  <si>
    <t>10.111.106.210</t>
  </si>
  <si>
    <t>10.111.106.83</t>
  </si>
  <si>
    <t>10.111.106.211</t>
  </si>
  <si>
    <t>10.111.106.84</t>
  </si>
  <si>
    <t>10.111.106.212</t>
  </si>
  <si>
    <t>10.111.106.85</t>
  </si>
  <si>
    <t>10.111.106.213</t>
  </si>
  <si>
    <t>10.111.106.86</t>
  </si>
  <si>
    <t>10.111.106.214</t>
  </si>
  <si>
    <t>10.111.106.87</t>
  </si>
  <si>
    <t>10.111.106.215</t>
  </si>
  <si>
    <t>10.111.106.88</t>
  </si>
  <si>
    <t>10.111.106.216</t>
  </si>
  <si>
    <t>10.111.106.89</t>
  </si>
  <si>
    <t>10.111.106.217</t>
  </si>
  <si>
    <t>10.111.106.90</t>
  </si>
  <si>
    <t>10.111.106.218</t>
  </si>
  <si>
    <t>R4901</t>
  </si>
  <si>
    <t>10.111.107.2</t>
  </si>
  <si>
    <t>10.111.107.130</t>
  </si>
  <si>
    <t>10.111.107.3</t>
  </si>
  <si>
    <t>10.111.107.131</t>
  </si>
  <si>
    <t>10.111.107.4</t>
  </si>
  <si>
    <t>10.111.107.132</t>
  </si>
  <si>
    <t>10.111.107.5</t>
  </si>
  <si>
    <t>10.111.107.133</t>
  </si>
  <si>
    <t>10.111.107.6</t>
  </si>
  <si>
    <t>10.111.107.134</t>
  </si>
  <si>
    <t>10.111.107.7</t>
  </si>
  <si>
    <t>10.111.107.135</t>
  </si>
  <si>
    <t>10.111.107.8</t>
  </si>
  <si>
    <t>10.111.107.136</t>
  </si>
  <si>
    <t>10.111.107.9</t>
  </si>
  <si>
    <t>10.111.107.137</t>
  </si>
  <si>
    <t>10.111.107.10</t>
  </si>
  <si>
    <t>10.111.107.138</t>
  </si>
  <si>
    <t>10.111.107.18</t>
  </si>
  <si>
    <t>10.111.107.146</t>
  </si>
  <si>
    <t>10.111.107.19</t>
  </si>
  <si>
    <t>10.111.107.147</t>
  </si>
  <si>
    <t>10.111.107.20</t>
  </si>
  <si>
    <t>10.111.107.148</t>
  </si>
  <si>
    <t>10.111.107.21</t>
  </si>
  <si>
    <t>10.111.107.149</t>
  </si>
  <si>
    <t>10.111.107.22</t>
  </si>
  <si>
    <t>10.111.107.150</t>
  </si>
  <si>
    <t>10.111.107.23</t>
  </si>
  <si>
    <t>10.111.107.151</t>
  </si>
  <si>
    <t>10.111.107.24</t>
  </si>
  <si>
    <t>10.111.107.152</t>
  </si>
  <si>
    <t>10.111.107.25</t>
  </si>
  <si>
    <t>10.111.107.153</t>
  </si>
  <si>
    <t>10.111.107.26</t>
  </si>
  <si>
    <t>10.111.107.154</t>
  </si>
  <si>
    <t>10.111.107.34</t>
  </si>
  <si>
    <t>10.111.107.162</t>
  </si>
  <si>
    <t>10.111.107.35</t>
  </si>
  <si>
    <t>10.111.107.163</t>
  </si>
  <si>
    <t>10.111.107.36</t>
  </si>
  <si>
    <t>10.111.107.164</t>
  </si>
  <si>
    <t>10.111.107.37</t>
  </si>
  <si>
    <t>10.111.107.165</t>
  </si>
  <si>
    <t>10.111.107.38</t>
  </si>
  <si>
    <t>10.111.107.166</t>
  </si>
  <si>
    <t>10.111.107.39</t>
  </si>
  <si>
    <t>10.111.107.167</t>
  </si>
  <si>
    <t>10.111.107.40</t>
  </si>
  <si>
    <t>10.111.107.168</t>
  </si>
  <si>
    <t>10.111.107.41</t>
  </si>
  <si>
    <t>10.111.107.169</t>
  </si>
  <si>
    <t>10.111.107.42</t>
  </si>
  <si>
    <t>10.111.107.170</t>
  </si>
  <si>
    <t>10.111.107.50</t>
  </si>
  <si>
    <t>10.111.107.178</t>
  </si>
  <si>
    <t>10.111.107.51</t>
  </si>
  <si>
    <t>10.111.107.179</t>
  </si>
  <si>
    <t>10.111.107.52</t>
  </si>
  <si>
    <t>10.111.107.180</t>
  </si>
  <si>
    <t>10.111.107.53</t>
  </si>
  <si>
    <t>10.111.107.181</t>
  </si>
  <si>
    <t>10.111.107.54</t>
  </si>
  <si>
    <t>10.111.107.182</t>
  </si>
  <si>
    <t>10.111.107.55</t>
  </si>
  <si>
    <t>10.111.107.183</t>
  </si>
  <si>
    <t>10.111.107.56</t>
  </si>
  <si>
    <t>10.111.107.184</t>
  </si>
  <si>
    <t>10.111.107.57</t>
  </si>
  <si>
    <t>10.111.107.185</t>
  </si>
  <si>
    <t>10.111.107.58</t>
  </si>
  <si>
    <t>10.111.107.186</t>
  </si>
  <si>
    <t>10.111.107.66</t>
  </si>
  <si>
    <t>10.111.107.194</t>
  </si>
  <si>
    <t>10.111.107.67</t>
  </si>
  <si>
    <t>10.111.107.195</t>
  </si>
  <si>
    <t>10.111.107.68</t>
  </si>
  <si>
    <t>10.111.107.196</t>
  </si>
  <si>
    <t>10.111.107.69</t>
  </si>
  <si>
    <t>10.111.107.197</t>
  </si>
  <si>
    <t>10.111.107.70</t>
  </si>
  <si>
    <t>10.111.107.198</t>
  </si>
  <si>
    <t>10.111.107.71</t>
  </si>
  <si>
    <t>10.111.107.199</t>
  </si>
  <si>
    <t>10.111.107.72</t>
  </si>
  <si>
    <t>10.111.107.200</t>
  </si>
  <si>
    <t>10.111.107.73</t>
  </si>
  <si>
    <t>10.111.107.201</t>
  </si>
  <si>
    <t>10.111.107.74</t>
  </si>
  <si>
    <t>10.111.107.202</t>
  </si>
  <si>
    <t>10.111.107.82</t>
  </si>
  <si>
    <t>10.111.107.210</t>
  </si>
  <si>
    <t>10.111.107.83</t>
  </si>
  <si>
    <t>10.111.107.211</t>
  </si>
  <si>
    <t>10.111.107.84</t>
  </si>
  <si>
    <t>10.111.107.212</t>
  </si>
  <si>
    <t>10.111.107.85</t>
  </si>
  <si>
    <t>10.111.107.213</t>
  </si>
  <si>
    <t>10.111.107.86</t>
  </si>
  <si>
    <t>10.111.107.214</t>
  </si>
  <si>
    <t>10.111.107.87</t>
  </si>
  <si>
    <t>10.111.107.215</t>
  </si>
  <si>
    <t>10.111.107.88</t>
  </si>
  <si>
    <t>10.111.107.216</t>
  </si>
  <si>
    <t>10.111.107.89</t>
  </si>
  <si>
    <t>10.111.107.217</t>
  </si>
  <si>
    <t>10.111.107.90</t>
  </si>
  <si>
    <t>10.111.107.218</t>
  </si>
  <si>
    <t>R5501</t>
  </si>
  <si>
    <t>10.111.110.2</t>
  </si>
  <si>
    <t>10.111.110.130</t>
  </si>
  <si>
    <t>10.111.110.3</t>
  </si>
  <si>
    <t>10.111.110.131</t>
  </si>
  <si>
    <t>10.111.110.4</t>
  </si>
  <si>
    <t>10.111.110.132</t>
  </si>
  <si>
    <t>10.111.110.5</t>
  </si>
  <si>
    <t>10.111.110.133</t>
  </si>
  <si>
    <t>10.111.110.18</t>
  </si>
  <si>
    <t>10.111.110.146</t>
  </si>
  <si>
    <t>10.111.110.19</t>
  </si>
  <si>
    <t>10.111.110.147</t>
  </si>
  <si>
    <t>10.111.110.20</t>
  </si>
  <si>
    <t>10.111.110.148</t>
  </si>
  <si>
    <t>10.111.110.21</t>
  </si>
  <si>
    <t>10.111.110.149</t>
  </si>
  <si>
    <t>10.111.110.34</t>
  </si>
  <si>
    <t>10.111.110.162</t>
  </si>
  <si>
    <t>10.111.110.35</t>
  </si>
  <si>
    <t>10.111.110.163</t>
  </si>
  <si>
    <t>10.111.110.36</t>
  </si>
  <si>
    <t>10.111.110.164</t>
  </si>
  <si>
    <t>10.111.110.37</t>
  </si>
  <si>
    <t>10.111.110.165</t>
  </si>
  <si>
    <t>10.111.110.50</t>
  </si>
  <si>
    <t>10.111.110.178</t>
  </si>
  <si>
    <t>10.111.110.51</t>
  </si>
  <si>
    <t>10.111.110.179</t>
  </si>
  <si>
    <t>10.111.110.52</t>
  </si>
  <si>
    <t>10.111.110.180</t>
  </si>
  <si>
    <t>10.111.110.53</t>
  </si>
  <si>
    <t>10.111.110.181</t>
  </si>
  <si>
    <t>10.111.110.66</t>
  </si>
  <si>
    <t>10.111.110.194</t>
  </si>
  <si>
    <t>10.111.110.67</t>
  </si>
  <si>
    <t>10.111.110.195</t>
  </si>
  <si>
    <t>10.111.110.68</t>
  </si>
  <si>
    <t>10.111.110.196</t>
  </si>
  <si>
    <t>10.111.110.69</t>
  </si>
  <si>
    <t>10.111.110.197</t>
  </si>
  <si>
    <t>10.111.110.82</t>
  </si>
  <si>
    <t>10.111.110.210</t>
  </si>
  <si>
    <t>10.111.110.83</t>
  </si>
  <si>
    <t>10.111.110.211</t>
  </si>
  <si>
    <t>10.111.110.84</t>
  </si>
  <si>
    <t>10.111.110.212</t>
  </si>
  <si>
    <t>10.111.110.85</t>
  </si>
  <si>
    <t>10.111.110.213</t>
  </si>
  <si>
    <t>R5701</t>
  </si>
  <si>
    <t>10.111.96.2</t>
  </si>
  <si>
    <t>10.111.96.130</t>
  </si>
  <si>
    <t>10.111.96.3</t>
  </si>
  <si>
    <t>10.111.96.131</t>
  </si>
  <si>
    <t>10.111.96.4</t>
  </si>
  <si>
    <t>10.111.96.132</t>
  </si>
  <si>
    <t>10.111.96.5</t>
  </si>
  <si>
    <t>10.111.96.133</t>
  </si>
  <si>
    <t>10.111.96.18</t>
  </si>
  <si>
    <t>10.111.96.146</t>
  </si>
  <si>
    <t>10.111.96.19</t>
  </si>
  <si>
    <t>10.111.96.147</t>
  </si>
  <si>
    <t>10.111.96.20</t>
  </si>
  <si>
    <t>10.111.96.148</t>
  </si>
  <si>
    <t>10.111.96.21</t>
  </si>
  <si>
    <t>10.111.96.149</t>
  </si>
  <si>
    <t>10.111.96.34</t>
  </si>
  <si>
    <t>10.111.96.162</t>
  </si>
  <si>
    <t>10.111.96.35</t>
  </si>
  <si>
    <t>10.111.96.163</t>
  </si>
  <si>
    <t>10.111.96.36</t>
  </si>
  <si>
    <t>10.111.96.164</t>
  </si>
  <si>
    <t>10.111.96.37</t>
  </si>
  <si>
    <t>10.111.96.165</t>
  </si>
  <si>
    <t>10.111.96.50</t>
  </si>
  <si>
    <t>10.111.96.178</t>
  </si>
  <si>
    <t>10.111.96.51</t>
  </si>
  <si>
    <t>10.111.96.179</t>
  </si>
  <si>
    <t>10.111.96.52</t>
  </si>
  <si>
    <t>10.111.96.180</t>
  </si>
  <si>
    <t>10.111.96.53</t>
  </si>
  <si>
    <t>10.111.96.181</t>
  </si>
  <si>
    <t>10.111.96.66</t>
  </si>
  <si>
    <t>10.111.96.194</t>
  </si>
  <si>
    <t>10.111.96.67</t>
  </si>
  <si>
    <t>10.111.96.195</t>
  </si>
  <si>
    <t>10.111.96.68</t>
  </si>
  <si>
    <t>10.111.96.196</t>
  </si>
  <si>
    <t>10.111.96.69</t>
  </si>
  <si>
    <t>10.111.96.197</t>
  </si>
  <si>
    <t>10.111.96.82</t>
  </si>
  <si>
    <t>10.111.96.210</t>
  </si>
  <si>
    <t>10.111.96.83</t>
  </si>
  <si>
    <t>10.111.96.211</t>
  </si>
  <si>
    <t>10.111.96.84</t>
  </si>
  <si>
    <t>10.111.96.212</t>
  </si>
  <si>
    <t>10.111.96.85</t>
  </si>
  <si>
    <t>10.111.96.213</t>
  </si>
  <si>
    <t>R5901</t>
  </si>
  <si>
    <t>10.111.97.2</t>
  </si>
  <si>
    <t>10.111.97.130</t>
  </si>
  <si>
    <t>10.111.97.3</t>
  </si>
  <si>
    <t>10.111.97.131</t>
  </si>
  <si>
    <t>10.111.97.4</t>
  </si>
  <si>
    <t>10.111.97.132</t>
  </si>
  <si>
    <t>10.111.97.5</t>
  </si>
  <si>
    <t>10.111.97.133</t>
  </si>
  <si>
    <t>10.111.97.18</t>
  </si>
  <si>
    <t>10.111.97.146</t>
  </si>
  <si>
    <t>10.111.97.19</t>
  </si>
  <si>
    <t>10.111.97.147</t>
  </si>
  <si>
    <t>10.111.97.20</t>
  </si>
  <si>
    <t>10.111.97.148</t>
  </si>
  <si>
    <t>10.111.97.21</t>
  </si>
  <si>
    <t>10.111.97.149</t>
  </si>
  <si>
    <t>10.111.97.34</t>
  </si>
  <si>
    <t>10.111.97.162</t>
  </si>
  <si>
    <t>10.111.97.35</t>
  </si>
  <si>
    <t>10.111.97.163</t>
  </si>
  <si>
    <t>10.111.97.36</t>
  </si>
  <si>
    <t>10.111.97.164</t>
  </si>
  <si>
    <t>10.111.97.37</t>
  </si>
  <si>
    <t>10.111.97.165</t>
  </si>
  <si>
    <t>10.111.97.50</t>
  </si>
  <si>
    <t>10.111.97.178</t>
  </si>
  <si>
    <t>10.111.97.51</t>
  </si>
  <si>
    <t>10.111.97.179</t>
  </si>
  <si>
    <t>10.111.97.52</t>
  </si>
  <si>
    <t>10.111.97.180</t>
  </si>
  <si>
    <t>10.111.97.53</t>
  </si>
  <si>
    <t>10.111.97.181</t>
  </si>
  <si>
    <t>10.111.97.66</t>
  </si>
  <si>
    <t>10.111.97.194</t>
  </si>
  <si>
    <t>10.111.97.67</t>
  </si>
  <si>
    <t>10.111.97.195</t>
  </si>
  <si>
    <t>10.111.97.68</t>
  </si>
  <si>
    <t>10.111.97.196</t>
  </si>
  <si>
    <t>10.111.97.69</t>
  </si>
  <si>
    <t>10.111.97.197</t>
  </si>
  <si>
    <t>10.111.97.82</t>
  </si>
  <si>
    <t>10.111.97.210</t>
  </si>
  <si>
    <t>10.111.97.83</t>
  </si>
  <si>
    <t>10.111.97.211</t>
  </si>
  <si>
    <t>10.111.97.84</t>
  </si>
  <si>
    <t>10.111.97.212</t>
  </si>
  <si>
    <t>10.111.97.85</t>
  </si>
  <si>
    <t>10.111.97.213</t>
  </si>
  <si>
    <t>R6101</t>
  </si>
  <si>
    <t>10.111.95.2</t>
  </si>
  <si>
    <t>10.111.95.130</t>
  </si>
  <si>
    <t>10.111.95.3</t>
  </si>
  <si>
    <t>10.111.95.131</t>
  </si>
  <si>
    <t>10.111.95.4</t>
  </si>
  <si>
    <t>10.111.95.132</t>
  </si>
  <si>
    <t>10.111.95.5</t>
  </si>
  <si>
    <t>10.111.95.133</t>
  </si>
  <si>
    <t>10.111.95.18</t>
  </si>
  <si>
    <t>10.111.95.146</t>
  </si>
  <si>
    <t>10.111.95.19</t>
  </si>
  <si>
    <t>10.111.95.147</t>
  </si>
  <si>
    <t>10.111.95.20</t>
  </si>
  <si>
    <t>10.111.95.148</t>
  </si>
  <si>
    <t>10.111.95.21</t>
  </si>
  <si>
    <t>10.111.95.149</t>
  </si>
  <si>
    <t>10.111.95.34</t>
  </si>
  <si>
    <t>10.111.95.162</t>
  </si>
  <si>
    <t>10.111.95.35</t>
  </si>
  <si>
    <t>10.111.95.163</t>
  </si>
  <si>
    <t>10.111.95.36</t>
  </si>
  <si>
    <t>10.111.95.164</t>
  </si>
  <si>
    <t>10.111.95.37</t>
  </si>
  <si>
    <t>10.111.95.165</t>
  </si>
  <si>
    <t>10.111.95.50</t>
  </si>
  <si>
    <t>10.111.95.178</t>
  </si>
  <si>
    <t>10.111.95.51</t>
  </si>
  <si>
    <t>10.111.95.179</t>
  </si>
  <si>
    <t>10.111.95.52</t>
  </si>
  <si>
    <t>10.111.95.180</t>
  </si>
  <si>
    <t>10.111.95.53</t>
  </si>
  <si>
    <t>10.111.95.181</t>
  </si>
  <si>
    <t>10.111.95.66</t>
  </si>
  <si>
    <t>10.111.95.194</t>
  </si>
  <si>
    <t>10.111.95.67</t>
  </si>
  <si>
    <t>10.111.95.195</t>
  </si>
  <si>
    <t>10.111.95.68</t>
  </si>
  <si>
    <t>10.111.95.196</t>
  </si>
  <si>
    <t>10.111.95.69</t>
  </si>
  <si>
    <t>10.111.95.197</t>
  </si>
  <si>
    <t>10.111.95.82</t>
  </si>
  <si>
    <t>10.111.95.210</t>
  </si>
  <si>
    <t>10.111.95.83</t>
  </si>
  <si>
    <t>10.111.95.211</t>
  </si>
  <si>
    <t>10.111.95.84</t>
  </si>
  <si>
    <t>10.111.95.212</t>
  </si>
  <si>
    <t>10.111.95.85</t>
  </si>
  <si>
    <t>10.111.95.213</t>
  </si>
  <si>
    <t>RBK03</t>
    <phoneticPr fontId="1" type="noConversion"/>
  </si>
  <si>
    <t>10.111.213.226</t>
  </si>
  <si>
    <t>10.111.93.226</t>
  </si>
  <si>
    <t>10.111.213.227</t>
  </si>
  <si>
    <t>10.111.93.227</t>
  </si>
  <si>
    <t>10.111.213.228</t>
  </si>
  <si>
    <t>10.111.93.228</t>
  </si>
  <si>
    <t>10.111.213.229</t>
  </si>
  <si>
    <t>10.111.93.229</t>
  </si>
  <si>
    <t>10.112.175.36</t>
    <phoneticPr fontId="1" type="noConversion"/>
  </si>
  <si>
    <t>10.112.175.44</t>
    <phoneticPr fontId="1" type="noConversion"/>
  </si>
  <si>
    <t>10.112.175.52</t>
    <phoneticPr fontId="1" type="noConversion"/>
  </si>
  <si>
    <t>10.112.175.60</t>
    <phoneticPr fontId="1" type="noConversion"/>
  </si>
  <si>
    <t>10.112.128.44</t>
    <phoneticPr fontId="1" type="noConversion"/>
  </si>
  <si>
    <t>10.112.128.52</t>
    <phoneticPr fontId="1" type="noConversion"/>
  </si>
  <si>
    <t>10.112.128.60</t>
    <phoneticPr fontId="1" type="noConversion"/>
  </si>
  <si>
    <t>10.112.152.44</t>
    <phoneticPr fontId="1" type="noConversion"/>
  </si>
  <si>
    <t>10.112.152.52</t>
    <phoneticPr fontId="1" type="noConversion"/>
  </si>
  <si>
    <t>10.112.152.60</t>
    <phoneticPr fontId="1" type="noConversion"/>
  </si>
  <si>
    <t>BJGM131</t>
    <phoneticPr fontId="1" type="noConversion"/>
  </si>
  <si>
    <t>10.112.152.172</t>
    <phoneticPr fontId="1" type="noConversion"/>
  </si>
  <si>
    <t>10.112.152.180</t>
    <phoneticPr fontId="1" type="noConversion"/>
  </si>
  <si>
    <t>10.112.152.188</t>
    <phoneticPr fontId="1" type="noConversion"/>
  </si>
  <si>
    <t>10.112.137.44</t>
    <phoneticPr fontId="1" type="noConversion"/>
  </si>
  <si>
    <t>10.112.137.52</t>
    <phoneticPr fontId="1" type="noConversion"/>
  </si>
  <si>
    <t>10.112.137.60</t>
    <phoneticPr fontId="1" type="noConversion"/>
  </si>
  <si>
    <t>10.112.147.44</t>
    <phoneticPr fontId="1" type="noConversion"/>
  </si>
  <si>
    <t>10.112.147.52</t>
    <phoneticPr fontId="1" type="noConversion"/>
  </si>
  <si>
    <t>10.112.147.60</t>
    <phoneticPr fontId="1" type="noConversion"/>
  </si>
  <si>
    <t>10.112.170.44</t>
    <phoneticPr fontId="1" type="noConversion"/>
  </si>
  <si>
    <t>10.112.170.52</t>
    <phoneticPr fontId="1" type="noConversion"/>
  </si>
  <si>
    <t>10.112.170.60</t>
    <phoneticPr fontId="1" type="noConversion"/>
  </si>
  <si>
    <t>BJGM141</t>
    <phoneticPr fontId="1" type="noConversion"/>
  </si>
  <si>
    <t>BJGM441</t>
    <phoneticPr fontId="1" type="noConversion"/>
  </si>
  <si>
    <t>BJGM461</t>
    <phoneticPr fontId="1" type="noConversion"/>
  </si>
  <si>
    <t>BJGM481</t>
    <phoneticPr fontId="2" type="noConversion"/>
  </si>
  <si>
    <t>10.112.251.164</t>
  </si>
  <si>
    <t>10.112.251.172</t>
    <phoneticPr fontId="1" type="noConversion"/>
  </si>
  <si>
    <t>10.112.251.180</t>
    <phoneticPr fontId="1" type="noConversion"/>
  </si>
  <si>
    <t>10.112.251.188</t>
    <phoneticPr fontId="1" type="noConversion"/>
  </si>
  <si>
    <t>10.112.185.36</t>
  </si>
  <si>
    <t>10.112.185.44</t>
    <phoneticPr fontId="1" type="noConversion"/>
  </si>
  <si>
    <t>10.112.185.52</t>
    <phoneticPr fontId="1" type="noConversion"/>
  </si>
  <si>
    <t>10.112.185.60</t>
    <phoneticPr fontId="1" type="noConversion"/>
  </si>
  <si>
    <t>10.112.190.36</t>
  </si>
  <si>
    <t>10.112.190.44</t>
    <phoneticPr fontId="1" type="noConversion"/>
  </si>
  <si>
    <t>10.112.190.52</t>
    <phoneticPr fontId="1" type="noConversion"/>
  </si>
  <si>
    <t>10.112.190.60</t>
    <phoneticPr fontId="1" type="noConversion"/>
  </si>
  <si>
    <t>10.112.195.164</t>
  </si>
  <si>
    <t>10.112.195.172</t>
    <phoneticPr fontId="1" type="noConversion"/>
  </si>
  <si>
    <t>10.112.195.180</t>
    <phoneticPr fontId="1" type="noConversion"/>
  </si>
  <si>
    <t>10.112.195.188</t>
    <phoneticPr fontId="1" type="noConversion"/>
  </si>
  <si>
    <t>10.112.207.132</t>
  </si>
  <si>
    <t>10.112.207.140</t>
  </si>
  <si>
    <t>10.112.207.148</t>
  </si>
  <si>
    <t>10.112.207.156</t>
  </si>
  <si>
    <t>10.112.207.196</t>
  </si>
  <si>
    <t>10.112.207.204</t>
  </si>
  <si>
    <t>10.112.207.212</t>
  </si>
  <si>
    <t>10.112.207.220</t>
  </si>
  <si>
    <t>10.112.206.132</t>
  </si>
  <si>
    <t>10.112.206.140</t>
  </si>
  <si>
    <t>10.112.206.148</t>
  </si>
  <si>
    <t>10.112.206.156</t>
  </si>
  <si>
    <t>10.112.206.196</t>
  </si>
  <si>
    <t>10.112.206.204</t>
  </si>
  <si>
    <t>10.112.206.212</t>
  </si>
  <si>
    <t>10.112.206.220</t>
  </si>
  <si>
    <t>10.112.207.4</t>
  </si>
  <si>
    <t>10.112.207.12</t>
  </si>
  <si>
    <t>10.112.207.20</t>
  </si>
  <si>
    <t>10.112.207.28</t>
  </si>
  <si>
    <t>10.112.207.68</t>
  </si>
  <si>
    <t>10.112.207.76</t>
  </si>
  <si>
    <t>10.112.207.84</t>
  </si>
  <si>
    <t>10.112.207.92</t>
  </si>
  <si>
    <t>10.112.161.4</t>
  </si>
  <si>
    <t>10.112.161.12</t>
  </si>
  <si>
    <t>10.112.161.20</t>
  </si>
  <si>
    <t>10.112.161.28</t>
  </si>
  <si>
    <t>10.112.161.36</t>
  </si>
  <si>
    <t>10.112.161.44</t>
  </si>
  <si>
    <t>10.112.161.52</t>
  </si>
  <si>
    <t>10.112.161.60</t>
  </si>
  <si>
    <t>10.112.161.68</t>
  </si>
  <si>
    <t>10.112.161.76</t>
  </si>
  <si>
    <t>10.112.161.84</t>
  </si>
  <si>
    <t>10.112.161.92</t>
  </si>
  <si>
    <t>10.112.161.132</t>
  </si>
  <si>
    <t>10.112.161.140</t>
  </si>
  <si>
    <t>10.112.161.148</t>
  </si>
  <si>
    <t>10.112.161.156</t>
  </si>
  <si>
    <t>10.112.161.164</t>
  </si>
  <si>
    <t>10.112.161.172</t>
  </si>
  <si>
    <t>10.112.161.180</t>
  </si>
  <si>
    <t>10.112.161.188</t>
  </si>
  <si>
    <t>10.112.161.228</t>
  </si>
  <si>
    <t>10.112.161.236</t>
  </si>
  <si>
    <t>10.112.161.244</t>
  </si>
  <si>
    <t>10.112.161.252</t>
  </si>
  <si>
    <t>10.112.202.132</t>
  </si>
  <si>
    <t>10.112.202.148</t>
  </si>
  <si>
    <t>10.112.202.133</t>
  </si>
  <si>
    <t>10.112.202.149</t>
  </si>
  <si>
    <t>10.112.202.196</t>
  </si>
  <si>
    <t>10.112.202.212</t>
  </si>
  <si>
    <t>10.112.202.197</t>
  </si>
  <si>
    <t>10.112.202.213</t>
  </si>
  <si>
    <t>10.112.203.4</t>
  </si>
  <si>
    <t>10.112.203.12</t>
  </si>
  <si>
    <t>10.112.203.20</t>
  </si>
  <si>
    <t>10.112.203.28</t>
  </si>
  <si>
    <t>10.112.203.68</t>
  </si>
  <si>
    <t>10.112.203.76</t>
  </si>
  <si>
    <t>10.112.203.84</t>
  </si>
  <si>
    <t>10.112.203.92</t>
  </si>
  <si>
    <t>10.112.209.12</t>
  </si>
  <si>
    <t>10.112.209.20</t>
  </si>
  <si>
    <t>10.112.209.28</t>
  </si>
  <si>
    <t>10.112.209.68</t>
  </si>
  <si>
    <t>10.112.209.76</t>
  </si>
  <si>
    <t>10.112.209.84</t>
  </si>
  <si>
    <t>10.112.209.92</t>
  </si>
  <si>
    <t>10.112.200.4</t>
  </si>
  <si>
    <t>10.112.200.68</t>
  </si>
  <si>
    <t>10.112.201.4</t>
  </si>
  <si>
    <t>10.112.201.68</t>
  </si>
  <si>
    <t>10.112.201.196</t>
  </si>
  <si>
    <t>10.112.202.4</t>
  </si>
  <si>
    <t>BJGM091</t>
    <phoneticPr fontId="1" type="noConversion"/>
  </si>
  <si>
    <t>BJGM121</t>
    <phoneticPr fontId="1" type="noConversion"/>
  </si>
  <si>
    <t>10.112.204.132</t>
  </si>
  <si>
    <t>10.112.204.196</t>
  </si>
  <si>
    <t>10.112.142.4</t>
  </si>
  <si>
    <t>10.112.142.36</t>
  </si>
  <si>
    <t>10.112.142.44</t>
    <phoneticPr fontId="1" type="noConversion"/>
  </si>
  <si>
    <t>10.112.142.68</t>
    <phoneticPr fontId="1" type="noConversion"/>
  </si>
  <si>
    <t>10.112.142.76</t>
    <phoneticPr fontId="1" type="noConversion"/>
  </si>
  <si>
    <t>10.112.142.52</t>
  </si>
  <si>
    <t>10.112.180.4</t>
  </si>
  <si>
    <t>10.112.180.36</t>
  </si>
  <si>
    <t>10.112.180.44</t>
    <phoneticPr fontId="1" type="noConversion"/>
  </si>
  <si>
    <t>10.112.180.52</t>
    <phoneticPr fontId="1" type="noConversion"/>
  </si>
  <si>
    <t>10.112.180.60</t>
    <phoneticPr fontId="1" type="noConversion"/>
  </si>
  <si>
    <t>10.112.180.68</t>
  </si>
  <si>
    <t>10.112.200.132</t>
  </si>
  <si>
    <t>10.112.200.196</t>
  </si>
  <si>
    <t>10.112.203.132</t>
  </si>
  <si>
    <t>10.112.205.132</t>
  </si>
  <si>
    <t>10.112.205.196</t>
  </si>
  <si>
    <t>10.112.204.4</t>
  </si>
  <si>
    <t>10.112.204.68</t>
  </si>
  <si>
    <t>BJGM300</t>
    <phoneticPr fontId="1" type="noConversion"/>
  </si>
  <si>
    <t>BJGS09</t>
    <phoneticPr fontId="1" type="noConversion"/>
  </si>
  <si>
    <t>NA1</t>
    <phoneticPr fontId="1" type="noConversion"/>
  </si>
  <si>
    <t>02D2</t>
    <phoneticPr fontId="1" type="noConversion"/>
  </si>
  <si>
    <t>BJGS30</t>
    <phoneticPr fontId="1" type="noConversion"/>
  </si>
  <si>
    <t>BJGS31</t>
  </si>
  <si>
    <t>BJGS32</t>
  </si>
  <si>
    <t>BJGS33</t>
  </si>
  <si>
    <t>0602</t>
  </si>
  <si>
    <t>0622</t>
  </si>
  <si>
    <t>0632</t>
  </si>
  <si>
    <t>0642</t>
  </si>
  <si>
    <t>BJGM090</t>
    <phoneticPr fontId="1" type="noConversion"/>
  </si>
  <si>
    <t>BJGM091</t>
    <phoneticPr fontId="1" type="noConversion"/>
  </si>
  <si>
    <t>BJGM092</t>
    <phoneticPr fontId="1" type="noConversion"/>
  </si>
  <si>
    <t>02D3</t>
    <phoneticPr fontId="1" type="noConversion"/>
  </si>
  <si>
    <t>02D4</t>
    <phoneticPr fontId="1" type="noConversion"/>
  </si>
  <si>
    <t>02D5</t>
    <phoneticPr fontId="1" type="noConversion"/>
  </si>
  <si>
    <t>BJGM310</t>
    <phoneticPr fontId="1" type="noConversion"/>
  </si>
  <si>
    <t>BJGM320</t>
    <phoneticPr fontId="1" type="noConversion"/>
  </si>
  <si>
    <t>BJGM330</t>
    <phoneticPr fontId="1" type="noConversion"/>
  </si>
  <si>
    <t>0604</t>
  </si>
  <si>
    <t>0624</t>
  </si>
  <si>
    <t>0634</t>
  </si>
  <si>
    <t>0644</t>
  </si>
  <si>
    <t>备注</t>
    <phoneticPr fontId="1" type="noConversion"/>
  </si>
  <si>
    <t>NO</t>
    <phoneticPr fontId="2" type="noConversion"/>
  </si>
  <si>
    <t>10.111.148.132</t>
  </si>
  <si>
    <t>10.111.148.164</t>
  </si>
  <si>
    <t>10.111.192.68</t>
  </si>
  <si>
    <t>10.111.192.196</t>
  </si>
  <si>
    <t>10.111.180.68</t>
  </si>
  <si>
    <t>10.111.180.196</t>
  </si>
  <si>
    <t>10.111.194.68</t>
  </si>
  <si>
    <t>10.111.194.196</t>
  </si>
  <si>
    <t>10.111.200.68</t>
  </si>
  <si>
    <t>10.111.200.196</t>
  </si>
  <si>
    <t>10.111.128.132</t>
  </si>
  <si>
    <t>10.111.128.164</t>
  </si>
  <si>
    <t>10.111.132.132</t>
  </si>
  <si>
    <t>10.111.132.164</t>
  </si>
  <si>
    <t>10.111.136.132</t>
  </si>
  <si>
    <t>10.111.136.164</t>
  </si>
  <si>
    <t>10.111.138.132</t>
  </si>
  <si>
    <t>10.111.138.164</t>
  </si>
  <si>
    <t>10.111.139.132</t>
  </si>
  <si>
    <t>10.111.139.164</t>
  </si>
  <si>
    <t>10.111.162.132</t>
  </si>
  <si>
    <t>10.111.162.164</t>
  </si>
  <si>
    <t>10.111.196.68</t>
  </si>
  <si>
    <t>10.111.196.196</t>
  </si>
  <si>
    <t>10.111.198.68</t>
  </si>
  <si>
    <t>10.111.198.196</t>
  </si>
  <si>
    <t>10.111.142.132</t>
  </si>
  <si>
    <t>10.111.142.164</t>
  </si>
  <si>
    <t>10.111.146.132</t>
  </si>
  <si>
    <t>10.111.146.164</t>
  </si>
  <si>
    <t>10.111.143.132</t>
  </si>
  <si>
    <t>10.111.143.164</t>
  </si>
  <si>
    <t>10.111.152.132</t>
  </si>
  <si>
    <t>10.111.152.164</t>
  </si>
  <si>
    <t>10.111.158.132</t>
  </si>
  <si>
    <t>10.111.158.164</t>
  </si>
  <si>
    <t>10.111.154.132</t>
  </si>
  <si>
    <t>10.111.154.164</t>
  </si>
  <si>
    <t>10.111.164.132</t>
  </si>
  <si>
    <t>10.111.164.164</t>
  </si>
  <si>
    <t>10.111.156.132</t>
  </si>
  <si>
    <t>10.111.156.164</t>
  </si>
  <si>
    <t>10.111.166.164</t>
  </si>
  <si>
    <t>10.111.166.196</t>
  </si>
  <si>
    <t>10.111.170.164</t>
  </si>
  <si>
    <t>10.111.170.228</t>
  </si>
  <si>
    <t>10.111.172.132</t>
  </si>
  <si>
    <t>10.111.172.196</t>
  </si>
  <si>
    <t>10.111.184.68</t>
  </si>
  <si>
    <t>10.111.184.196</t>
  </si>
  <si>
    <t>10.111.168.164</t>
  </si>
  <si>
    <t>10.111.168.196</t>
  </si>
  <si>
    <t>10.111.190.68</t>
  </si>
  <si>
    <t>10.111.190.196</t>
  </si>
  <si>
    <t>10.111.186.68</t>
  </si>
  <si>
    <t>10.111.186.196</t>
  </si>
  <si>
    <t>10.111.188.68</t>
  </si>
  <si>
    <t>10.111.188.196</t>
  </si>
  <si>
    <t>MSC</t>
    <phoneticPr fontId="2" type="noConversion"/>
  </si>
  <si>
    <t>IP1</t>
    <phoneticPr fontId="2" type="noConversion"/>
  </si>
  <si>
    <t>IP2</t>
    <phoneticPr fontId="2" type="noConversion"/>
  </si>
  <si>
    <t>MASK</t>
    <phoneticPr fontId="2" type="noConversion"/>
  </si>
  <si>
    <t>BJGS01</t>
    <phoneticPr fontId="2" type="noConversion"/>
  </si>
  <si>
    <t>BJGS02</t>
    <phoneticPr fontId="1" type="noConversion"/>
  </si>
  <si>
    <t>10.111.178.68</t>
    <phoneticPr fontId="1" type="noConversion"/>
  </si>
  <si>
    <t>10.111.178.196</t>
    <phoneticPr fontId="1" type="noConversion"/>
  </si>
  <si>
    <t>BJGS03</t>
    <phoneticPr fontId="2" type="noConversion"/>
  </si>
  <si>
    <t>BJGS04</t>
    <phoneticPr fontId="2" type="noConversion"/>
  </si>
  <si>
    <t>BJGS05</t>
    <phoneticPr fontId="2" type="noConversion"/>
  </si>
  <si>
    <t>BJGS06</t>
    <phoneticPr fontId="2" type="noConversion"/>
  </si>
  <si>
    <t>BJGS07</t>
    <phoneticPr fontId="2" type="noConversion"/>
  </si>
  <si>
    <t>BJGS08</t>
    <phoneticPr fontId="2" type="noConversion"/>
  </si>
  <si>
    <t>BJGS07</t>
    <phoneticPr fontId="2" type="noConversion"/>
  </si>
  <si>
    <t>BJGS09</t>
    <phoneticPr fontId="1" type="noConversion"/>
  </si>
  <si>
    <t>BJGS10</t>
    <phoneticPr fontId="2" type="noConversion"/>
  </si>
  <si>
    <t>BJGS11</t>
    <phoneticPr fontId="2" type="noConversion"/>
  </si>
  <si>
    <t>BJGS12</t>
    <phoneticPr fontId="1" type="noConversion"/>
  </si>
  <si>
    <t>10.111.150.132</t>
    <phoneticPr fontId="1" type="noConversion"/>
  </si>
  <si>
    <t>10.111.150.164</t>
    <phoneticPr fontId="1" type="noConversion"/>
  </si>
  <si>
    <t>BJGS13</t>
    <phoneticPr fontId="2" type="noConversion"/>
  </si>
  <si>
    <t>BJGS14</t>
    <phoneticPr fontId="2" type="noConversion"/>
  </si>
  <si>
    <t>BJGS15</t>
    <phoneticPr fontId="2" type="noConversion"/>
  </si>
  <si>
    <t>BJGS16</t>
    <phoneticPr fontId="2" type="noConversion"/>
  </si>
  <si>
    <t>BJGS30</t>
    <phoneticPr fontId="1" type="noConversion"/>
  </si>
  <si>
    <t>BJGS31</t>
    <phoneticPr fontId="1" type="noConversion"/>
  </si>
  <si>
    <t>BJGS32</t>
    <phoneticPr fontId="1" type="noConversion"/>
  </si>
  <si>
    <t>BJGS33</t>
    <phoneticPr fontId="1" type="noConversion"/>
  </si>
  <si>
    <t>BJGS41</t>
    <phoneticPr fontId="2" type="noConversion"/>
  </si>
  <si>
    <t>BJGS42</t>
    <phoneticPr fontId="2" type="noConversion"/>
  </si>
  <si>
    <t>BJGS43</t>
    <phoneticPr fontId="2" type="noConversion"/>
  </si>
  <si>
    <t>BJGS44</t>
    <phoneticPr fontId="2" type="noConversion"/>
  </si>
  <si>
    <t>BJGS45</t>
    <phoneticPr fontId="2" type="noConversion"/>
  </si>
  <si>
    <t>BJGS46</t>
    <phoneticPr fontId="2" type="noConversion"/>
  </si>
  <si>
    <t>BJGS47</t>
    <phoneticPr fontId="2" type="noConversion"/>
  </si>
  <si>
    <t>BJGS48</t>
    <phoneticPr fontId="2" type="noConversion"/>
  </si>
  <si>
    <t>BJGS49</t>
    <phoneticPr fontId="2" type="noConversion"/>
  </si>
  <si>
    <t>BJGS50</t>
    <phoneticPr fontId="1" type="noConversion"/>
  </si>
  <si>
    <t>10.111.160.132</t>
    <phoneticPr fontId="1" type="noConversion"/>
  </si>
  <si>
    <t>10.111.160.164</t>
    <phoneticPr fontId="1" type="noConversion"/>
  </si>
  <si>
    <t>BJGS51</t>
    <phoneticPr fontId="2" type="noConversion"/>
  </si>
  <si>
    <t>BJGS52</t>
    <phoneticPr fontId="1" type="noConversion"/>
  </si>
  <si>
    <t>10.111.174.68</t>
    <phoneticPr fontId="1" type="noConversion"/>
  </si>
  <si>
    <t>10.111.174.196</t>
    <phoneticPr fontId="1" type="noConversion"/>
  </si>
  <si>
    <t>BJGS53</t>
    <phoneticPr fontId="2" type="noConversion"/>
  </si>
  <si>
    <t>BJGS54</t>
    <phoneticPr fontId="2" type="noConversion"/>
  </si>
  <si>
    <t>BJGS55</t>
    <phoneticPr fontId="2" type="noConversion"/>
  </si>
  <si>
    <t>BJGS56</t>
    <phoneticPr fontId="1" type="noConversion"/>
  </si>
  <si>
    <t>10.111.182.68</t>
    <phoneticPr fontId="1" type="noConversion"/>
  </si>
  <si>
    <t>10.111.182.196</t>
    <phoneticPr fontId="1" type="noConversion"/>
  </si>
  <si>
    <t>BJGS57</t>
    <phoneticPr fontId="2" type="noConversion"/>
  </si>
  <si>
    <t>BJGS58</t>
    <phoneticPr fontId="1" type="noConversion"/>
  </si>
  <si>
    <t>10.111.176.68</t>
    <phoneticPr fontId="1" type="noConversion"/>
  </si>
  <si>
    <t>10.111.176.196</t>
    <phoneticPr fontId="1" type="noConversion"/>
  </si>
  <si>
    <t>BJGS59</t>
    <phoneticPr fontId="2" type="noConversion"/>
  </si>
  <si>
    <t>BJGS61</t>
    <phoneticPr fontId="2" type="noConversion"/>
  </si>
  <si>
    <t>10.112.175.4</t>
    <phoneticPr fontId="1" type="noConversion"/>
  </si>
  <si>
    <t>10.112.175.12</t>
    <phoneticPr fontId="1" type="noConversion"/>
  </si>
  <si>
    <t>10.112.175.20</t>
    <phoneticPr fontId="1" type="noConversion"/>
  </si>
  <si>
    <t>10.112.175.28</t>
    <phoneticPr fontId="1" type="noConversion"/>
  </si>
  <si>
    <t>BJGM012</t>
    <phoneticPr fontId="1" type="noConversion"/>
  </si>
  <si>
    <t>10.112.175.68</t>
    <phoneticPr fontId="1" type="noConversion"/>
  </si>
  <si>
    <t>10.112.175.76</t>
    <phoneticPr fontId="1" type="noConversion"/>
  </si>
  <si>
    <t>10.112.175.84</t>
    <phoneticPr fontId="1" type="noConversion"/>
  </si>
  <si>
    <t>10.112.175.92</t>
    <phoneticPr fontId="1" type="noConversion"/>
  </si>
  <si>
    <t>BJGM020</t>
    <phoneticPr fontId="1" type="noConversion"/>
  </si>
  <si>
    <t>10.112.204.140</t>
    <phoneticPr fontId="1" type="noConversion"/>
  </si>
  <si>
    <t>10.112.204.148</t>
    <phoneticPr fontId="1" type="noConversion"/>
  </si>
  <si>
    <t>10.112.204.156</t>
    <phoneticPr fontId="1" type="noConversion"/>
  </si>
  <si>
    <t>BJGM021</t>
    <phoneticPr fontId="1" type="noConversion"/>
  </si>
  <si>
    <t>10.112.204.204</t>
    <phoneticPr fontId="1" type="noConversion"/>
  </si>
  <si>
    <t>10.112.204.212</t>
    <phoneticPr fontId="1" type="noConversion"/>
  </si>
  <si>
    <t>10.112.204.220</t>
    <phoneticPr fontId="1" type="noConversion"/>
  </si>
  <si>
    <t>BJGM030</t>
    <phoneticPr fontId="1" type="noConversion"/>
  </si>
  <si>
    <t>10.112.208.4</t>
    <phoneticPr fontId="1" type="noConversion"/>
  </si>
  <si>
    <t>10.112.208.12</t>
    <phoneticPr fontId="1" type="noConversion"/>
  </si>
  <si>
    <t>10.112.208.20</t>
    <phoneticPr fontId="1" type="noConversion"/>
  </si>
  <si>
    <t>10.112.208.28</t>
    <phoneticPr fontId="1" type="noConversion"/>
  </si>
  <si>
    <t>BJGM031</t>
    <phoneticPr fontId="1" type="noConversion"/>
  </si>
  <si>
    <t>10.112.208.68</t>
    <phoneticPr fontId="1" type="noConversion"/>
  </si>
  <si>
    <t>10.112.208.76</t>
    <phoneticPr fontId="1" type="noConversion"/>
  </si>
  <si>
    <t>10.112.208.84</t>
    <phoneticPr fontId="1" type="noConversion"/>
  </si>
  <si>
    <t>10.112.208.92</t>
    <phoneticPr fontId="1" type="noConversion"/>
  </si>
  <si>
    <r>
      <t>B</t>
    </r>
    <r>
      <rPr>
        <sz val="10"/>
        <rFont val="宋体"/>
        <family val="3"/>
        <charset val="134"/>
        <scheme val="minor"/>
      </rPr>
      <t>JGM040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</si>
  <si>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</si>
  <si>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JGM040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</si>
  <si>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</si>
  <si>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</si>
  <si>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JGM041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</si>
  <si>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</si>
  <si>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</si>
  <si>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92</t>
    </r>
    <phoneticPr fontId="2" type="noConversion"/>
  </si>
  <si>
    <t>10.112.208.132</t>
    <phoneticPr fontId="1" type="noConversion"/>
  </si>
  <si>
    <t>10.112.208.140</t>
    <phoneticPr fontId="1" type="noConversion"/>
  </si>
  <si>
    <t>10.112.208.148</t>
    <phoneticPr fontId="1" type="noConversion"/>
  </si>
  <si>
    <t>10.112.208.156</t>
    <phoneticPr fontId="1" type="noConversion"/>
  </si>
  <si>
    <t>10.112.208.196</t>
    <phoneticPr fontId="1" type="noConversion"/>
  </si>
  <si>
    <t>10.112.208.204</t>
    <phoneticPr fontId="1" type="noConversion"/>
  </si>
  <si>
    <t>10.112.208.212</t>
    <phoneticPr fontId="1" type="noConversion"/>
  </si>
  <si>
    <t>10.112.208.220</t>
    <phoneticPr fontId="1" type="noConversion"/>
  </si>
  <si>
    <r>
      <t>B</t>
    </r>
    <r>
      <rPr>
        <sz val="10"/>
        <rFont val="宋体"/>
        <family val="3"/>
        <charset val="134"/>
        <scheme val="minor"/>
      </rPr>
      <t>JGM060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</si>
  <si>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</si>
  <si>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</si>
  <si>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</si>
  <si>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JGM061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</si>
  <si>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</si>
  <si>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</si>
  <si>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92</t>
    </r>
    <phoneticPr fontId="2" type="noConversion"/>
  </si>
  <si>
    <t>10.112.128.4</t>
    <phoneticPr fontId="1" type="noConversion"/>
  </si>
  <si>
    <t>10.112.128.12</t>
    <phoneticPr fontId="1" type="noConversion"/>
  </si>
  <si>
    <t>10.112.128.20</t>
    <phoneticPr fontId="1" type="noConversion"/>
  </si>
  <si>
    <t>10.112.128.28</t>
    <phoneticPr fontId="1" type="noConversion"/>
  </si>
  <si>
    <t>BJGM072</t>
    <phoneticPr fontId="1" type="noConversion"/>
  </si>
  <si>
    <t>10.112.128.76</t>
    <phoneticPr fontId="1" type="noConversion"/>
  </si>
  <si>
    <t>10.112.128.84</t>
    <phoneticPr fontId="1" type="noConversion"/>
  </si>
  <si>
    <t>10.112.128.92</t>
    <phoneticPr fontId="1" type="noConversion"/>
  </si>
  <si>
    <t>10.112.137.12</t>
    <phoneticPr fontId="1" type="noConversion"/>
  </si>
  <si>
    <t>10.112.137.20</t>
    <phoneticPr fontId="1" type="noConversion"/>
  </si>
  <si>
    <t>10.112.137.28</t>
    <phoneticPr fontId="1" type="noConversion"/>
  </si>
  <si>
    <t>10.112.137.76</t>
    <phoneticPr fontId="1" type="noConversion"/>
  </si>
  <si>
    <t>10.112.137.84</t>
    <phoneticPr fontId="1" type="noConversion"/>
  </si>
  <si>
    <t>10.112.137.92</t>
    <phoneticPr fontId="1" type="noConversion"/>
  </si>
  <si>
    <t>BJGM090</t>
    <phoneticPr fontId="1" type="noConversion"/>
  </si>
  <si>
    <t>10.112.142.12</t>
    <phoneticPr fontId="1" type="noConversion"/>
  </si>
  <si>
    <t>10.112.142.20</t>
    <phoneticPr fontId="1" type="noConversion"/>
  </si>
  <si>
    <t>10.112.142.28</t>
    <phoneticPr fontId="1" type="noConversion"/>
  </si>
  <si>
    <t>BJGM092</t>
    <phoneticPr fontId="1" type="noConversion"/>
  </si>
  <si>
    <t>10.112.142.60</t>
    <phoneticPr fontId="1" type="noConversion"/>
  </si>
  <si>
    <t>10.112.142.84</t>
    <phoneticPr fontId="1" type="noConversion"/>
  </si>
  <si>
    <t>10.112.142.92</t>
    <phoneticPr fontId="1" type="noConversion"/>
  </si>
  <si>
    <r>
      <t>10.112.147.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</si>
  <si>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</si>
  <si>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</si>
  <si>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</si>
  <si>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</si>
  <si>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t>10.112.147.92</t>
    <phoneticPr fontId="2" type="noConversion"/>
  </si>
  <si>
    <t>10.112.152.12</t>
    <phoneticPr fontId="1" type="noConversion"/>
  </si>
  <si>
    <t>10.112.152.20</t>
    <phoneticPr fontId="1" type="noConversion"/>
  </si>
  <si>
    <t>10.112.152.28</t>
    <phoneticPr fontId="1" type="noConversion"/>
  </si>
  <si>
    <t>BJGM112</t>
    <phoneticPr fontId="1" type="noConversion"/>
  </si>
  <si>
    <t>10.112.152.76</t>
    <phoneticPr fontId="1" type="noConversion"/>
  </si>
  <si>
    <t>10.112.152.84</t>
    <phoneticPr fontId="1" type="noConversion"/>
  </si>
  <si>
    <t>10.112.152.92</t>
    <phoneticPr fontId="1" type="noConversion"/>
  </si>
  <si>
    <t>BJGM120</t>
    <phoneticPr fontId="1" type="noConversion"/>
  </si>
  <si>
    <t>10.112.180.12</t>
    <phoneticPr fontId="1" type="noConversion"/>
  </si>
  <si>
    <t>10.112.180.20</t>
    <phoneticPr fontId="1" type="noConversion"/>
  </si>
  <si>
    <t>10.112.180.28</t>
    <phoneticPr fontId="1" type="noConversion"/>
  </si>
  <si>
    <t>BJGM122</t>
    <phoneticPr fontId="1" type="noConversion"/>
  </si>
  <si>
    <t>10.112.180.76</t>
    <phoneticPr fontId="1" type="noConversion"/>
  </si>
  <si>
    <t>10.112.180.84</t>
    <phoneticPr fontId="1" type="noConversion"/>
  </si>
  <si>
    <t>10.112.180.92</t>
    <phoneticPr fontId="1" type="noConversion"/>
  </si>
  <si>
    <t>BJGM130</t>
    <phoneticPr fontId="1" type="noConversion"/>
  </si>
  <si>
    <t>10.112.152.140</t>
    <phoneticPr fontId="1" type="noConversion"/>
  </si>
  <si>
    <t>10.112.152.148</t>
    <phoneticPr fontId="1" type="noConversion"/>
  </si>
  <si>
    <t>10.112.152.156</t>
    <phoneticPr fontId="1" type="noConversion"/>
  </si>
  <si>
    <t>BJGM132</t>
    <phoneticPr fontId="1" type="noConversion"/>
  </si>
  <si>
    <t>10.112.152.204</t>
    <phoneticPr fontId="1" type="noConversion"/>
  </si>
  <si>
    <t>10.112.152.212</t>
    <phoneticPr fontId="1" type="noConversion"/>
  </si>
  <si>
    <t>10.112.152.220</t>
    <phoneticPr fontId="1" type="noConversion"/>
  </si>
  <si>
    <r>
      <t>BJGM</t>
    </r>
    <r>
      <rPr>
        <sz val="10"/>
        <rFont val="宋体"/>
        <family val="3"/>
        <charset val="134"/>
        <scheme val="minor"/>
      </rPr>
      <t>14</t>
    </r>
    <r>
      <rPr>
        <sz val="10"/>
        <rFont val="宋体"/>
        <family val="3"/>
        <charset val="134"/>
        <scheme val="minor"/>
      </rPr>
      <t>0</t>
    </r>
    <phoneticPr fontId="2" type="noConversion"/>
  </si>
  <si>
    <r>
      <t>10.112.251.1</t>
    </r>
    <r>
      <rPr>
        <sz val="10"/>
        <rFont val="宋体"/>
        <family val="3"/>
        <charset val="134"/>
        <scheme val="minor"/>
      </rPr>
      <t>40</t>
    </r>
    <phoneticPr fontId="2" type="noConversion"/>
  </si>
  <si>
    <r>
      <t>10.112.251.1</t>
    </r>
    <r>
      <rPr>
        <sz val="10"/>
        <rFont val="宋体"/>
        <family val="3"/>
        <charset val="134"/>
        <scheme val="minor"/>
      </rPr>
      <t>48</t>
    </r>
    <phoneticPr fontId="2" type="noConversion"/>
  </si>
  <si>
    <r>
      <t>10.112.251.1</t>
    </r>
    <r>
      <rPr>
        <sz val="10"/>
        <rFont val="宋体"/>
        <family val="3"/>
        <charset val="134"/>
        <scheme val="minor"/>
      </rPr>
      <t>56</t>
    </r>
    <phoneticPr fontId="2" type="noConversion"/>
  </si>
  <si>
    <t>BJGM142</t>
    <phoneticPr fontId="2" type="noConversion"/>
  </si>
  <si>
    <t>10.112.251.204</t>
    <phoneticPr fontId="2" type="noConversion"/>
  </si>
  <si>
    <t>10.112.251.212</t>
    <phoneticPr fontId="2" type="noConversion"/>
  </si>
  <si>
    <t>10.112.251.220</t>
    <phoneticPr fontId="2" type="noConversion"/>
  </si>
  <si>
    <t>10.112.209.4</t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</si>
  <si>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JGM160</t>
    </r>
    <phoneticPr fontId="2" type="noConversion"/>
  </si>
  <si>
    <r>
      <t>10.112.209.1</t>
    </r>
    <r>
      <rPr>
        <sz val="10"/>
        <rFont val="宋体"/>
        <family val="3"/>
        <charset val="134"/>
        <scheme val="minor"/>
      </rPr>
      <t>40</t>
    </r>
    <phoneticPr fontId="2" type="noConversion"/>
  </si>
  <si>
    <r>
      <t>10.112.209.1</t>
    </r>
    <r>
      <rPr>
        <sz val="10"/>
        <rFont val="宋体"/>
        <family val="3"/>
        <charset val="134"/>
        <scheme val="minor"/>
      </rPr>
      <t>48</t>
    </r>
    <phoneticPr fontId="2" type="noConversion"/>
  </si>
  <si>
    <r>
      <t>10.112.209.1</t>
    </r>
    <r>
      <rPr>
        <sz val="10"/>
        <rFont val="宋体"/>
        <family val="3"/>
        <charset val="134"/>
        <scheme val="minor"/>
      </rPr>
      <t>56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</si>
  <si>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JGM161</t>
    </r>
    <phoneticPr fontId="2" type="noConversion"/>
  </si>
  <si>
    <r>
      <t>10.112.209.</t>
    </r>
    <r>
      <rPr>
        <sz val="10"/>
        <rFont val="宋体"/>
        <family val="3"/>
        <charset val="134"/>
        <scheme val="minor"/>
      </rPr>
      <t>204</t>
    </r>
    <phoneticPr fontId="2" type="noConversion"/>
  </si>
  <si>
    <r>
      <t>10.112.209.</t>
    </r>
    <r>
      <rPr>
        <sz val="10"/>
        <rFont val="宋体"/>
        <family val="3"/>
        <charset val="134"/>
        <scheme val="minor"/>
      </rPr>
      <t>212</t>
    </r>
    <phoneticPr fontId="2" type="noConversion"/>
  </si>
  <si>
    <r>
      <t>10.112.209.</t>
    </r>
    <r>
      <rPr>
        <sz val="10"/>
        <rFont val="宋体"/>
        <family val="3"/>
        <charset val="134"/>
        <scheme val="minor"/>
      </rPr>
      <t>220</t>
    </r>
    <phoneticPr fontId="2" type="noConversion"/>
  </si>
  <si>
    <t>BJGM300</t>
    <phoneticPr fontId="1" type="noConversion"/>
  </si>
  <si>
    <t>10.112.115.132</t>
  </si>
  <si>
    <t>10.112.115.140</t>
    <phoneticPr fontId="2" type="noConversion"/>
  </si>
  <si>
    <t>10.112.115.148</t>
    <phoneticPr fontId="2" type="noConversion"/>
  </si>
  <si>
    <t>10.112.115.156</t>
    <phoneticPr fontId="2" type="noConversion"/>
  </si>
  <si>
    <t>BJGM310</t>
    <phoneticPr fontId="1" type="noConversion"/>
  </si>
  <si>
    <t>10.112.114.4</t>
  </si>
  <si>
    <t>10.112.114.12</t>
    <phoneticPr fontId="2" type="noConversion"/>
  </si>
  <si>
    <t>10.112.114.20</t>
    <phoneticPr fontId="2" type="noConversion"/>
  </si>
  <si>
    <t>10.112.114.28</t>
    <phoneticPr fontId="2" type="noConversion"/>
  </si>
  <si>
    <t>BJGM320</t>
    <phoneticPr fontId="1" type="noConversion"/>
  </si>
  <si>
    <t>10.112.115.4</t>
  </si>
  <si>
    <t>10.112.115.12</t>
    <phoneticPr fontId="2" type="noConversion"/>
  </si>
  <si>
    <t>10.112.115.20</t>
    <phoneticPr fontId="2" type="noConversion"/>
  </si>
  <si>
    <t>10.112.115.28</t>
    <phoneticPr fontId="2" type="noConversion"/>
  </si>
  <si>
    <t>BJGM330</t>
    <phoneticPr fontId="1" type="noConversion"/>
  </si>
  <si>
    <t>10.112.114.132</t>
  </si>
  <si>
    <t>10.112.114.140</t>
    <phoneticPr fontId="2" type="noConversion"/>
  </si>
  <si>
    <t>10.112.114.148</t>
    <phoneticPr fontId="2" type="noConversion"/>
  </si>
  <si>
    <t>10.112.114.156</t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</si>
  <si>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</si>
  <si>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</si>
  <si>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</si>
  <si>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</si>
  <si>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</si>
  <si>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92</t>
    </r>
    <phoneticPr fontId="2" type="noConversion"/>
  </si>
  <si>
    <t>BJGM440</t>
    <phoneticPr fontId="2" type="noConversion"/>
  </si>
  <si>
    <t>10.112.185.12</t>
    <phoneticPr fontId="2" type="noConversion"/>
  </si>
  <si>
    <t>10.112.185.20</t>
    <phoneticPr fontId="2" type="noConversion"/>
  </si>
  <si>
    <t>10.112.185.29</t>
    <phoneticPr fontId="2" type="noConversion"/>
  </si>
  <si>
    <t>BJGM442</t>
    <phoneticPr fontId="2" type="noConversion"/>
  </si>
  <si>
    <t>10.112.185.76</t>
    <phoneticPr fontId="2" type="noConversion"/>
  </si>
  <si>
    <t>BJGM442</t>
    <phoneticPr fontId="2" type="noConversion"/>
  </si>
  <si>
    <t>10.112.185.84</t>
    <phoneticPr fontId="2" type="noConversion"/>
  </si>
  <si>
    <t>10.112.185.92</t>
    <phoneticPr fontId="2" type="noConversion"/>
  </si>
  <si>
    <t>BJGM450</t>
    <phoneticPr fontId="1" type="noConversion"/>
  </si>
  <si>
    <t>10.112.200.20</t>
    <phoneticPr fontId="2" type="noConversion"/>
  </si>
  <si>
    <t>BJGM450</t>
    <phoneticPr fontId="1" type="noConversion"/>
  </si>
  <si>
    <t>10.112.200.5</t>
    <phoneticPr fontId="2" type="noConversion"/>
  </si>
  <si>
    <t>10.112.200.21</t>
    <phoneticPr fontId="2" type="noConversion"/>
  </si>
  <si>
    <t>10.112.200.84</t>
    <phoneticPr fontId="2" type="noConversion"/>
  </si>
  <si>
    <t>10.112.200.69</t>
    <phoneticPr fontId="2" type="noConversion"/>
  </si>
  <si>
    <t>10.112.200.85</t>
    <phoneticPr fontId="2" type="noConversion"/>
  </si>
  <si>
    <t>BJGM460</t>
    <phoneticPr fontId="2" type="noConversion"/>
  </si>
  <si>
    <t>10.112.190.12</t>
    <phoneticPr fontId="2" type="noConversion"/>
  </si>
  <si>
    <t>10.112.190.20</t>
    <phoneticPr fontId="2" type="noConversion"/>
  </si>
  <si>
    <t>10.112.190.28</t>
    <phoneticPr fontId="2" type="noConversion"/>
  </si>
  <si>
    <t>BJGM462</t>
    <phoneticPr fontId="2" type="noConversion"/>
  </si>
  <si>
    <t>10.112.190.76</t>
    <phoneticPr fontId="2" type="noConversion"/>
  </si>
  <si>
    <t>10.112.190.84</t>
    <phoneticPr fontId="2" type="noConversion"/>
  </si>
  <si>
    <t>10.112.190.92</t>
    <phoneticPr fontId="2" type="noConversion"/>
  </si>
  <si>
    <t>10.112.201.20</t>
    <phoneticPr fontId="2" type="noConversion"/>
  </si>
  <si>
    <t>10.112.201.5</t>
    <phoneticPr fontId="2" type="noConversion"/>
  </si>
  <si>
    <t>10.112.201.21</t>
    <phoneticPr fontId="2" type="noConversion"/>
  </si>
  <si>
    <t>10.112.201.84</t>
    <phoneticPr fontId="2" type="noConversion"/>
  </si>
  <si>
    <t>10.112.201.69</t>
    <phoneticPr fontId="2" type="noConversion"/>
  </si>
  <si>
    <t>10.112.201.85</t>
    <phoneticPr fontId="2" type="noConversion"/>
  </si>
  <si>
    <t>BJGM480</t>
    <phoneticPr fontId="2" type="noConversion"/>
  </si>
  <si>
    <t>10.112.195.140</t>
    <phoneticPr fontId="2" type="noConversion"/>
  </si>
  <si>
    <t>10.112.195.148</t>
    <phoneticPr fontId="2" type="noConversion"/>
  </si>
  <si>
    <t>10.112.195.156</t>
    <phoneticPr fontId="2" type="noConversion"/>
  </si>
  <si>
    <t>BJGM482</t>
    <phoneticPr fontId="2" type="noConversion"/>
  </si>
  <si>
    <t>10.112.195.204</t>
    <phoneticPr fontId="2" type="noConversion"/>
  </si>
  <si>
    <t>10.112.195.212</t>
    <phoneticPr fontId="2" type="noConversion"/>
  </si>
  <si>
    <t>10.112.195.220</t>
    <phoneticPr fontId="2" type="noConversion"/>
  </si>
  <si>
    <t>10.112.201.132</t>
    <phoneticPr fontId="2" type="noConversion"/>
  </si>
  <si>
    <t>10.112.201.148</t>
    <phoneticPr fontId="2" type="noConversion"/>
  </si>
  <si>
    <t>10.112.201.133</t>
    <phoneticPr fontId="2" type="noConversion"/>
  </si>
  <si>
    <t>10.112.201.149</t>
    <phoneticPr fontId="2" type="noConversion"/>
  </si>
  <si>
    <t>10.112.201.212</t>
    <phoneticPr fontId="2" type="noConversion"/>
  </si>
  <si>
    <t>10.112.201.197</t>
    <phoneticPr fontId="2" type="noConversion"/>
  </si>
  <si>
    <t>10.112.201.213</t>
    <phoneticPr fontId="2" type="noConversion"/>
  </si>
  <si>
    <t>BJGM500</t>
    <phoneticPr fontId="1" type="noConversion"/>
  </si>
  <si>
    <t>10.112.200.133</t>
    <phoneticPr fontId="1" type="noConversion"/>
  </si>
  <si>
    <t>10.112.200.148</t>
    <phoneticPr fontId="1" type="noConversion"/>
  </si>
  <si>
    <t>10.112.200.149</t>
    <phoneticPr fontId="1" type="noConversion"/>
  </si>
  <si>
    <t>BJGM501</t>
    <phoneticPr fontId="1" type="noConversion"/>
  </si>
  <si>
    <t>10.112.200.197</t>
    <phoneticPr fontId="1" type="noConversion"/>
  </si>
  <si>
    <t>10.112.200.212</t>
    <phoneticPr fontId="1" type="noConversion"/>
  </si>
  <si>
    <t>10.112.200.213</t>
    <phoneticPr fontId="1" type="noConversion"/>
  </si>
  <si>
    <t>BJGM520</t>
    <phoneticPr fontId="1" type="noConversion"/>
  </si>
  <si>
    <t>10.112.203.140</t>
    <phoneticPr fontId="1" type="noConversion"/>
  </si>
  <si>
    <t>10.112.203.148</t>
    <phoneticPr fontId="1" type="noConversion"/>
  </si>
  <si>
    <t>10.112.203.156</t>
    <phoneticPr fontId="1" type="noConversion"/>
  </si>
  <si>
    <t>BJGM521</t>
    <phoneticPr fontId="1" type="noConversion"/>
  </si>
  <si>
    <t>10.112.203.196</t>
    <phoneticPr fontId="1" type="noConversion"/>
  </si>
  <si>
    <t>10.112.203.204</t>
    <phoneticPr fontId="1" type="noConversion"/>
  </si>
  <si>
    <t>BJGM521</t>
    <phoneticPr fontId="1" type="noConversion"/>
  </si>
  <si>
    <t>10.112.203.212</t>
    <phoneticPr fontId="1" type="noConversion"/>
  </si>
  <si>
    <t>10.112.203.220</t>
    <phoneticPr fontId="1" type="noConversion"/>
  </si>
  <si>
    <t>10.112.206.12</t>
    <phoneticPr fontId="1" type="noConversion"/>
  </si>
  <si>
    <t>10.112.206.20</t>
    <phoneticPr fontId="1" type="noConversion"/>
  </si>
  <si>
    <t>10.112.206.28</t>
    <phoneticPr fontId="1" type="noConversion"/>
  </si>
  <si>
    <t>10.112.206.76</t>
    <phoneticPr fontId="1" type="noConversion"/>
  </si>
  <si>
    <t>10.112.206.84</t>
    <phoneticPr fontId="1" type="noConversion"/>
  </si>
  <si>
    <t>10.112.206.92</t>
    <phoneticPr fontId="1" type="noConversion"/>
  </si>
  <si>
    <t>10.112.202.20</t>
    <phoneticPr fontId="2" type="noConversion"/>
  </si>
  <si>
    <t>10.112.202.5</t>
    <phoneticPr fontId="2" type="noConversion"/>
  </si>
  <si>
    <t>10.112.202.21</t>
    <phoneticPr fontId="2" type="noConversion"/>
  </si>
  <si>
    <t>10.112.202.68</t>
    <phoneticPr fontId="2" type="noConversion"/>
  </si>
  <si>
    <t>10.112.202.84</t>
    <phoneticPr fontId="2" type="noConversion"/>
  </si>
  <si>
    <t>10.112.202.69</t>
    <phoneticPr fontId="2" type="noConversion"/>
  </si>
  <si>
    <t>10.112.202.85</t>
    <phoneticPr fontId="2" type="noConversion"/>
  </si>
  <si>
    <t>BJGM560</t>
    <phoneticPr fontId="1" type="noConversion"/>
  </si>
  <si>
    <t>10.112.205.140</t>
    <phoneticPr fontId="1" type="noConversion"/>
  </si>
  <si>
    <t>10.112.205.148</t>
    <phoneticPr fontId="1" type="noConversion"/>
  </si>
  <si>
    <t>10.112.205.156</t>
    <phoneticPr fontId="1" type="noConversion"/>
  </si>
  <si>
    <t>BJGM561</t>
    <phoneticPr fontId="1" type="noConversion"/>
  </si>
  <si>
    <t>10.112.205.204</t>
    <phoneticPr fontId="1" type="noConversion"/>
  </si>
  <si>
    <t>10.112.205.212</t>
    <phoneticPr fontId="1" type="noConversion"/>
  </si>
  <si>
    <t>10.112.205.220</t>
    <phoneticPr fontId="1" type="noConversion"/>
  </si>
  <si>
    <t>BJGM580</t>
    <phoneticPr fontId="1" type="noConversion"/>
  </si>
  <si>
    <t>10.112.204.12</t>
    <phoneticPr fontId="1" type="noConversion"/>
  </si>
  <si>
    <t>10.112.204.20</t>
    <phoneticPr fontId="1" type="noConversion"/>
  </si>
  <si>
    <t>10.112.204.28</t>
    <phoneticPr fontId="1" type="noConversion"/>
  </si>
  <si>
    <t>BJGM581</t>
    <phoneticPr fontId="1" type="noConversion"/>
  </si>
  <si>
    <t>10.112.204.76</t>
    <phoneticPr fontId="1" type="noConversion"/>
  </si>
  <si>
    <t>10.112.204.84</t>
    <phoneticPr fontId="1" type="noConversion"/>
  </si>
  <si>
    <t>10.112.204.92</t>
    <phoneticPr fontId="1" type="noConversion"/>
  </si>
  <si>
    <r>
      <t>NPGEP</t>
    </r>
    <r>
      <rPr>
        <sz val="10"/>
        <rFont val="宋体"/>
        <family val="3"/>
        <charset val="134"/>
        <scheme val="minor"/>
      </rPr>
      <t>/IPNIMP</t>
    </r>
    <phoneticPr fontId="1" type="noConversion"/>
  </si>
  <si>
    <t>ETPA</t>
    <phoneticPr fontId="4" type="noConversion"/>
  </si>
  <si>
    <t>10.112.217.5</t>
    <phoneticPr fontId="1" type="noConversion"/>
  </si>
  <si>
    <t>R0122</t>
    <phoneticPr fontId="1" type="noConversion"/>
  </si>
  <si>
    <t>R0123</t>
    <phoneticPr fontId="1" type="noConversion"/>
  </si>
  <si>
    <t>R0124</t>
    <phoneticPr fontId="1" type="noConversion"/>
  </si>
  <si>
    <t>R0125</t>
    <phoneticPr fontId="1" type="noConversion"/>
  </si>
  <si>
    <t>R0126</t>
    <phoneticPr fontId="1" type="noConversion"/>
  </si>
  <si>
    <t>10.112.217.148</t>
    <phoneticPr fontId="1" type="noConversion"/>
  </si>
  <si>
    <t>10.112.217.21</t>
    <phoneticPr fontId="1" type="noConversion"/>
  </si>
  <si>
    <t>10.112.217.156</t>
    <phoneticPr fontId="1" type="noConversion"/>
  </si>
  <si>
    <t>10.112.217.29</t>
    <phoneticPr fontId="1" type="noConversion"/>
  </si>
  <si>
    <t>10.112.217.164</t>
    <phoneticPr fontId="1" type="noConversion"/>
  </si>
  <si>
    <t>10.112.217.37</t>
    <phoneticPr fontId="1" type="noConversion"/>
  </si>
  <si>
    <t>10.112.217.172</t>
    <phoneticPr fontId="1" type="noConversion"/>
  </si>
  <si>
    <t>10.112.217.45</t>
    <phoneticPr fontId="1" type="noConversion"/>
  </si>
  <si>
    <t>10.112.217.188</t>
    <phoneticPr fontId="1" type="noConversion"/>
  </si>
  <si>
    <t>10.112.217.61</t>
    <phoneticPr fontId="1" type="noConversion"/>
  </si>
  <si>
    <t>10.112.217.196</t>
    <phoneticPr fontId="1" type="noConversion"/>
  </si>
  <si>
    <t>10.112.217.69</t>
    <phoneticPr fontId="1" type="noConversion"/>
  </si>
  <si>
    <t>10.112.217.204</t>
    <phoneticPr fontId="1" type="noConversion"/>
  </si>
  <si>
    <t>10.112.217.77</t>
    <phoneticPr fontId="1" type="noConversion"/>
  </si>
  <si>
    <t>10.112.217.212</t>
    <phoneticPr fontId="1" type="noConversion"/>
  </si>
  <si>
    <t>10.112.217.85</t>
    <phoneticPr fontId="1" type="noConversion"/>
  </si>
  <si>
    <t>10.112.217.220</t>
    <phoneticPr fontId="1" type="noConversion"/>
  </si>
  <si>
    <t>10.112.217.93</t>
    <phoneticPr fontId="1" type="noConversion"/>
  </si>
  <si>
    <t>10.112.222.132</t>
  </si>
  <si>
    <t>10.112.222.5</t>
  </si>
  <si>
    <t>10.112.222.140</t>
  </si>
  <si>
    <t>10.112.222.13</t>
  </si>
  <si>
    <t>10.112.222.148</t>
  </si>
  <si>
    <t>10.112.222.21</t>
  </si>
  <si>
    <t>10.112.222.156</t>
  </si>
  <si>
    <t>10.112.222.29</t>
  </si>
  <si>
    <t>10.112.222.164</t>
  </si>
  <si>
    <t>10.112.222.37</t>
  </si>
  <si>
    <t>10.112.222.172</t>
  </si>
  <si>
    <t>10.112.222.45</t>
  </si>
  <si>
    <t>10.112.222.180</t>
  </si>
  <si>
    <t>10.112.222.53</t>
  </si>
  <si>
    <t>10.112.222.188</t>
  </si>
  <si>
    <t>10.112.222.61</t>
  </si>
  <si>
    <t>10.112.222.196</t>
  </si>
  <si>
    <t>10.112.222.69</t>
  </si>
  <si>
    <t>10.112.222.204</t>
  </si>
  <si>
    <t>10.112.222.77</t>
  </si>
  <si>
    <t>10.112.222.212</t>
  </si>
  <si>
    <t>10.112.222.85</t>
  </si>
  <si>
    <t>10.112.222.220</t>
  </si>
  <si>
    <t>10.112.222.93</t>
  </si>
  <si>
    <t>10.112.223.132</t>
  </si>
  <si>
    <t>10.112.223.5</t>
  </si>
  <si>
    <t>10.112.223.140</t>
  </si>
  <si>
    <t>10.112.223.148</t>
  </si>
  <si>
    <t>10.112.223.156</t>
  </si>
  <si>
    <t>10.112.223.164</t>
  </si>
  <si>
    <t>10.112.223.172</t>
  </si>
  <si>
    <t>10.112.223.180</t>
  </si>
  <si>
    <t>10.112.223.53</t>
  </si>
  <si>
    <t>10.112.223.188</t>
  </si>
  <si>
    <t>10.112.223.61</t>
  </si>
  <si>
    <t>10.112.223.196</t>
  </si>
  <si>
    <t>10.112.223.69</t>
  </si>
  <si>
    <t>10.112.223.204</t>
  </si>
  <si>
    <t>10.112.223.77</t>
  </si>
  <si>
    <t>10.112.223.212</t>
  </si>
  <si>
    <t>10.112.223.85</t>
  </si>
  <si>
    <t>10.112.223.220</t>
  </si>
  <si>
    <t>10.112.223.93</t>
  </si>
  <si>
    <t>10.112.223.12</t>
    <phoneticPr fontId="1" type="noConversion"/>
  </si>
  <si>
    <t>10.112.223.20</t>
    <phoneticPr fontId="1" type="noConversion"/>
  </si>
  <si>
    <t>10.112.223.28</t>
    <phoneticPr fontId="1" type="noConversion"/>
  </si>
  <si>
    <t>10.112.223.36</t>
    <phoneticPr fontId="1" type="noConversion"/>
  </si>
  <si>
    <t>10.112.223.44</t>
    <phoneticPr fontId="1" type="noConversion"/>
  </si>
  <si>
    <t>RBK03</t>
    <phoneticPr fontId="1" type="noConversion"/>
  </si>
  <si>
    <t>10.112.223.228</t>
    <phoneticPr fontId="1" type="noConversion"/>
  </si>
  <si>
    <t>10.112.223.101</t>
    <phoneticPr fontId="1" type="noConversion"/>
  </si>
  <si>
    <t>10.112.224.132</t>
  </si>
  <si>
    <t>10.112.224.5</t>
  </si>
  <si>
    <t>10.112.224.140</t>
  </si>
  <si>
    <t>10.112.224.13</t>
  </si>
  <si>
    <t>10.112.224.148</t>
  </si>
  <si>
    <t>10.112.224.21</t>
  </si>
  <si>
    <t>10.112.224.156</t>
  </si>
  <si>
    <t>10.112.224.29</t>
  </si>
  <si>
    <t>10.112.224.164</t>
  </si>
  <si>
    <t>10.112.224.37</t>
  </si>
  <si>
    <t>10.112.224.172</t>
  </si>
  <si>
    <t>10.112.224.45</t>
  </si>
  <si>
    <t>10.112.224.180</t>
  </si>
  <si>
    <t>10.112.224.53</t>
  </si>
  <si>
    <t>10.112.224.188</t>
  </si>
  <si>
    <t>10.112.224.61</t>
  </si>
  <si>
    <t>10.112.224.196</t>
  </si>
  <si>
    <t>10.112.224.69</t>
  </si>
  <si>
    <t>10.112.224.204</t>
  </si>
  <si>
    <t>10.112.224.77</t>
  </si>
  <si>
    <t>10.112.224.212</t>
  </si>
  <si>
    <t>10.112.224.85</t>
  </si>
  <si>
    <t>10.112.224.220</t>
  </si>
  <si>
    <t>10.112.224.93</t>
  </si>
  <si>
    <t>10.112.225.132</t>
  </si>
  <si>
    <t>10.112.225.5</t>
  </si>
  <si>
    <t>10.112.225.140</t>
  </si>
  <si>
    <t>10.112.225.13</t>
  </si>
  <si>
    <t>10.112.225.148</t>
  </si>
  <si>
    <t>10.112.225.21</t>
  </si>
  <si>
    <t>10.112.225.156</t>
  </si>
  <si>
    <t>10.112.225.29</t>
  </si>
  <si>
    <t>10.112.225.164</t>
  </si>
  <si>
    <t>10.112.225.37</t>
  </si>
  <si>
    <t>10.112.225.172</t>
  </si>
  <si>
    <t>10.112.225.45</t>
  </si>
  <si>
    <t>10.112.225.180</t>
    <phoneticPr fontId="1" type="noConversion"/>
  </si>
  <si>
    <t>10.112.225.53</t>
    <phoneticPr fontId="1" type="noConversion"/>
  </si>
  <si>
    <t>10.112.226.132</t>
  </si>
  <si>
    <t>10.112.226.140</t>
  </si>
  <si>
    <t>10.112.226.148</t>
  </si>
  <si>
    <t>10.112.226.156</t>
  </si>
  <si>
    <t>10.112.226.164</t>
  </si>
  <si>
    <t>10.112.226.172</t>
  </si>
  <si>
    <t>10.112.226.180</t>
  </si>
  <si>
    <t>10.112.226.188</t>
  </si>
  <si>
    <t>10.112.226.196</t>
  </si>
  <si>
    <t>10.112.226.204</t>
  </si>
  <si>
    <t>10.112.226.212</t>
  </si>
  <si>
    <t>10.112.226.220</t>
  </si>
  <si>
    <t>10.112.226.4</t>
    <phoneticPr fontId="1" type="noConversion"/>
  </si>
  <si>
    <t>10.112.226.12</t>
    <phoneticPr fontId="1" type="noConversion"/>
  </si>
  <si>
    <t>10.112.226.20</t>
    <phoneticPr fontId="1" type="noConversion"/>
  </si>
  <si>
    <t>10.112.226.28</t>
    <phoneticPr fontId="1" type="noConversion"/>
  </si>
  <si>
    <t>10.112.226.36</t>
    <phoneticPr fontId="1" type="noConversion"/>
  </si>
  <si>
    <t>10.112.226.44</t>
    <phoneticPr fontId="1" type="noConversion"/>
  </si>
  <si>
    <t>10.112.226.52</t>
    <phoneticPr fontId="1" type="noConversion"/>
  </si>
  <si>
    <t>10.112.226.60</t>
    <phoneticPr fontId="1" type="noConversion"/>
  </si>
  <si>
    <t>10.112.226.68</t>
    <phoneticPr fontId="1" type="noConversion"/>
  </si>
  <si>
    <t>10.112.226.76</t>
    <phoneticPr fontId="1" type="noConversion"/>
  </si>
  <si>
    <t>10.112.226.84</t>
    <phoneticPr fontId="1" type="noConversion"/>
  </si>
  <si>
    <t>10.112.226.92</t>
    <phoneticPr fontId="1" type="noConversion"/>
  </si>
  <si>
    <t>10.112.227.132</t>
  </si>
  <si>
    <t>10.112.227.4</t>
  </si>
  <si>
    <t>10.112.227.140</t>
  </si>
  <si>
    <t>10.112.227.12</t>
  </si>
  <si>
    <t>10.112.227.148</t>
  </si>
  <si>
    <t>10.112.227.20</t>
  </si>
  <si>
    <t>10.112.227.156</t>
  </si>
  <si>
    <t>10.112.227.28</t>
  </si>
  <si>
    <t>10.112.227.164</t>
  </si>
  <si>
    <t>10.112.227.36</t>
  </si>
  <si>
    <t>10.112.227.172</t>
  </si>
  <si>
    <t>10.112.227.44</t>
  </si>
  <si>
    <t>10.112.227.180</t>
  </si>
  <si>
    <t>10.112.227.188</t>
  </si>
  <si>
    <t>10.112.227.196</t>
  </si>
  <si>
    <t>10.112.227.204</t>
  </si>
  <si>
    <t>10.112.227.212</t>
  </si>
  <si>
    <t>10.112.227.220</t>
  </si>
  <si>
    <t>10.112.227.53</t>
    <phoneticPr fontId="1" type="noConversion"/>
  </si>
  <si>
    <t>10.112.227.61</t>
    <phoneticPr fontId="1" type="noConversion"/>
  </si>
  <si>
    <t>10.112.227.69</t>
    <phoneticPr fontId="1" type="noConversion"/>
  </si>
  <si>
    <t>10.112.227.77</t>
    <phoneticPr fontId="1" type="noConversion"/>
  </si>
  <si>
    <t>10.112.227.85</t>
    <phoneticPr fontId="1" type="noConversion"/>
  </si>
  <si>
    <t>10.112.227.93</t>
    <phoneticPr fontId="1" type="noConversion"/>
  </si>
  <si>
    <t>10.112.220.132</t>
  </si>
  <si>
    <t>10.112.220.5</t>
  </si>
  <si>
    <t>10.112.220.140</t>
  </si>
  <si>
    <t>10.112.220.13</t>
  </si>
  <si>
    <t>10.112.220.148</t>
  </si>
  <si>
    <t>10.112.220.21</t>
  </si>
  <si>
    <t>10.112.220.156</t>
  </si>
  <si>
    <t>10.112.220.29</t>
  </si>
  <si>
    <t>10.112.220.164</t>
  </si>
  <si>
    <t>10.112.220.37</t>
  </si>
  <si>
    <t>10.112.220.172</t>
  </si>
  <si>
    <t>10.112.220.45</t>
  </si>
  <si>
    <t>10.112.220.180</t>
  </si>
  <si>
    <t>10.112.220.53</t>
  </si>
  <si>
    <t>10.112.220.188</t>
  </si>
  <si>
    <t>10.112.220.61</t>
  </si>
  <si>
    <t>10.112.220.196</t>
  </si>
  <si>
    <t>10.112.220.69</t>
  </si>
  <si>
    <t>10.112.220.204</t>
  </si>
  <si>
    <t>10.112.220.77</t>
  </si>
  <si>
    <t>10.112.220.212</t>
  </si>
  <si>
    <t>10.112.220.85</t>
  </si>
  <si>
    <t>10.112.220.220</t>
  </si>
  <si>
    <t>10.112.220.93</t>
  </si>
  <si>
    <t>10.112.221.132</t>
  </si>
  <si>
    <t>10.112.221.5</t>
  </si>
  <si>
    <t>10.112.221.140</t>
  </si>
  <si>
    <t>10.112.221.13</t>
  </si>
  <si>
    <t>10.112.221.148</t>
  </si>
  <si>
    <t>10.112.221.21</t>
  </si>
  <si>
    <t>10.112.221.156</t>
  </si>
  <si>
    <t>10.112.221.29</t>
  </si>
  <si>
    <t>10.112.221.164</t>
  </si>
  <si>
    <t>10.112.221.37</t>
  </si>
  <si>
    <t>10.112.221.172</t>
  </si>
  <si>
    <t>10.112.221.45</t>
  </si>
  <si>
    <t>备注</t>
    <phoneticPr fontId="1" type="noConversion"/>
  </si>
  <si>
    <t>原有</t>
    <phoneticPr fontId="1" type="noConversion"/>
  </si>
  <si>
    <t>新增</t>
    <phoneticPr fontId="1" type="noConversion"/>
  </si>
  <si>
    <t>新增</t>
    <phoneticPr fontId="1" type="noConversion"/>
  </si>
  <si>
    <r>
      <t>M</t>
    </r>
    <r>
      <rPr>
        <sz val="10"/>
        <rFont val="宋体"/>
        <family val="3"/>
        <charset val="134"/>
      </rPr>
      <t>SS</t>
    </r>
    <phoneticPr fontId="2" type="noConversion"/>
  </si>
  <si>
    <t>NET</t>
    <phoneticPr fontId="2" type="noConversion"/>
  </si>
  <si>
    <t>SPC</t>
    <phoneticPr fontId="2" type="noConversion"/>
  </si>
  <si>
    <r>
      <t>S</t>
    </r>
    <r>
      <rPr>
        <sz val="10"/>
        <rFont val="宋体"/>
        <family val="3"/>
        <charset val="134"/>
      </rPr>
      <t>LN</t>
    </r>
    <phoneticPr fontId="2" type="noConversion"/>
  </si>
  <si>
    <t>备注</t>
    <phoneticPr fontId="2" type="noConversion"/>
  </si>
  <si>
    <t>NA1</t>
    <phoneticPr fontId="2" type="noConversion"/>
  </si>
  <si>
    <t>原有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</si>
  <si>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</si>
  <si>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</si>
  <si>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</si>
  <si>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</si>
  <si>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</si>
  <si>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</si>
  <si>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</si>
  <si>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</si>
  <si>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</si>
  <si>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新增</t>
    <phoneticPr fontId="2" type="noConversion"/>
  </si>
  <si>
    <t>新增</t>
    <phoneticPr fontId="2" type="noConversion"/>
  </si>
  <si>
    <t>BSC</t>
    <phoneticPr fontId="2" type="noConversion"/>
  </si>
  <si>
    <t>SLN</t>
    <phoneticPr fontId="1" type="noConversion"/>
  </si>
  <si>
    <t>NO</t>
    <phoneticPr fontId="1" type="noConversion"/>
  </si>
  <si>
    <t>BSU/IPDU</t>
    <phoneticPr fontId="2" type="noConversion"/>
  </si>
  <si>
    <t>10.111.74.76</t>
  </si>
  <si>
    <t>10.111.74.77</t>
  </si>
  <si>
    <t>10.111.74.204</t>
  </si>
  <si>
    <t>10.111.74.205</t>
  </si>
  <si>
    <t>10.111.69.76</t>
  </si>
  <si>
    <t>10.111.69.77</t>
  </si>
  <si>
    <t>10.111.69.204</t>
  </si>
  <si>
    <t>10.111.69.205</t>
  </si>
  <si>
    <t>10.111.72.76</t>
  </si>
  <si>
    <t>10.111.72.77</t>
  </si>
  <si>
    <t>10.111.72.204</t>
  </si>
  <si>
    <t>10.111.72.205</t>
  </si>
  <si>
    <t>10.111.71.76</t>
  </si>
  <si>
    <t>10.111.71.77</t>
  </si>
  <si>
    <t>10.111.71.204</t>
  </si>
  <si>
    <t>10.111.71.205</t>
  </si>
  <si>
    <t>NO</t>
    <phoneticPr fontId="1" type="noConversion"/>
  </si>
  <si>
    <t>MGW</t>
    <phoneticPr fontId="1" type="noConversion"/>
  </si>
  <si>
    <t>NPGEP</t>
    <phoneticPr fontId="1" type="noConversion"/>
  </si>
  <si>
    <t>IFGE0</t>
    <phoneticPr fontId="1" type="noConversion"/>
  </si>
  <si>
    <t>IFGE1</t>
    <phoneticPr fontId="1" type="noConversion"/>
  </si>
  <si>
    <t>BSC</t>
    <phoneticPr fontId="1" type="noConversion"/>
  </si>
  <si>
    <t>ETPA</t>
    <phoneticPr fontId="1" type="noConversion"/>
  </si>
  <si>
    <t>EL0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</si>
</sst>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8"/>
      <name val="Arial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9" fontId="6" fillId="0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6" fillId="3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center"/>
    </xf>
    <xf numFmtId="49" fontId="6" fillId="3" borderId="1" xfId="2" applyNumberFormat="1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left" vertical="center"/>
    </xf>
    <xf numFmtId="0" fontId="6" fillId="3" borderId="1" xfId="2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6" fillId="3" borderId="1" xfId="3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6" fillId="0" borderId="1" xfId="3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49" fontId="3" fillId="0" borderId="1" xfId="4" applyNumberFormat="1" applyFont="1" applyFill="1" applyBorder="1" applyAlignment="1">
      <alignment horizontal="center" vertical="center"/>
    </xf>
    <xf numFmtId="0" fontId="3" fillId="0" borderId="0" xfId="4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49" fontId="3" fillId="3" borderId="1" xfId="4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583"/>
  <sheetViews>
    <sheetView workbookViewId="0">
      <pane ySplit="1" topLeftCell="A2" activePane="bottomLeft" state="frozen"/>
      <selection pane="bottomLeft" activeCell="A264" sqref="A264"/>
    </sheetView>
  </sheetViews>
  <sheetFormatPr defaultRowHeight="12"/>
  <cols>
    <col min="1" max="1" width="7.25" style="16" bestFit="1" customWidth="1"/>
    <col min="2" max="2" width="8.125" style="16" bestFit="1" customWidth="1"/>
    <col min="3" max="3" width="12.625" style="16" bestFit="1" customWidth="1"/>
    <col min="4" max="5" width="14.625" style="16" bestFit="1" customWidth="1"/>
    <col min="6" max="6" width="9" style="16" bestFit="1" customWidth="1"/>
    <col min="7" max="16384" width="9" style="16"/>
  </cols>
  <sheetData>
    <row r="1" spans="1:6">
      <c r="A1" s="22" t="s">
        <v>3380</v>
      </c>
      <c r="B1" s="22" t="s">
        <v>3439</v>
      </c>
      <c r="C1" s="22" t="s">
        <v>3959</v>
      </c>
      <c r="D1" s="22" t="s">
        <v>3440</v>
      </c>
      <c r="E1" s="22" t="s">
        <v>3441</v>
      </c>
      <c r="F1" s="22" t="s">
        <v>3442</v>
      </c>
    </row>
    <row r="2" spans="1:6" ht="12" hidden="1" customHeight="1">
      <c r="A2" s="22">
        <v>1</v>
      </c>
      <c r="B2" s="22" t="s">
        <v>3443</v>
      </c>
      <c r="C2" s="22">
        <v>0</v>
      </c>
      <c r="D2" s="22" t="s">
        <v>3381</v>
      </c>
      <c r="E2" s="22" t="s">
        <v>3382</v>
      </c>
      <c r="F2" s="22">
        <v>27</v>
      </c>
    </row>
    <row r="3" spans="1:6" hidden="1">
      <c r="A3" s="22">
        <v>2</v>
      </c>
      <c r="B3" s="22" t="s">
        <v>3443</v>
      </c>
      <c r="C3" s="22">
        <v>1</v>
      </c>
      <c r="D3" s="22" t="s">
        <v>1715</v>
      </c>
      <c r="E3" s="22" t="s">
        <v>1716</v>
      </c>
      <c r="F3" s="22">
        <v>27</v>
      </c>
    </row>
    <row r="4" spans="1:6" hidden="1">
      <c r="A4" s="22">
        <v>3</v>
      </c>
      <c r="B4" s="22" t="s">
        <v>3443</v>
      </c>
      <c r="C4" s="22">
        <v>16</v>
      </c>
      <c r="D4" s="22" t="s">
        <v>1717</v>
      </c>
      <c r="E4" s="22" t="s">
        <v>1718</v>
      </c>
      <c r="F4" s="22">
        <v>27</v>
      </c>
    </row>
    <row r="5" spans="1:6" hidden="1">
      <c r="A5" s="22">
        <v>4</v>
      </c>
      <c r="B5" s="22" t="s">
        <v>3443</v>
      </c>
      <c r="C5" s="22">
        <v>3</v>
      </c>
      <c r="D5" s="22" t="s">
        <v>1719</v>
      </c>
      <c r="E5" s="22" t="s">
        <v>1720</v>
      </c>
      <c r="F5" s="22">
        <v>27</v>
      </c>
    </row>
    <row r="6" spans="1:6" hidden="1">
      <c r="A6" s="22">
        <v>5</v>
      </c>
      <c r="B6" s="22" t="s">
        <v>3443</v>
      </c>
      <c r="C6" s="22">
        <v>4</v>
      </c>
      <c r="D6" s="22" t="s">
        <v>1721</v>
      </c>
      <c r="E6" s="22" t="s">
        <v>1722</v>
      </c>
      <c r="F6" s="22">
        <v>27</v>
      </c>
    </row>
    <row r="7" spans="1:6" hidden="1">
      <c r="A7" s="22">
        <v>6</v>
      </c>
      <c r="B7" s="22" t="s">
        <v>3443</v>
      </c>
      <c r="C7" s="22">
        <v>5</v>
      </c>
      <c r="D7" s="22" t="s">
        <v>1723</v>
      </c>
      <c r="E7" s="22" t="s">
        <v>1724</v>
      </c>
      <c r="F7" s="22">
        <v>27</v>
      </c>
    </row>
    <row r="8" spans="1:6" hidden="1">
      <c r="A8" s="22">
        <v>7</v>
      </c>
      <c r="B8" s="22" t="s">
        <v>3443</v>
      </c>
      <c r="C8" s="22">
        <v>15</v>
      </c>
      <c r="D8" s="22" t="s">
        <v>1725</v>
      </c>
      <c r="E8" s="22" t="s">
        <v>1726</v>
      </c>
      <c r="F8" s="22">
        <v>27</v>
      </c>
    </row>
    <row r="9" spans="1:6" hidden="1">
      <c r="A9" s="22">
        <v>8</v>
      </c>
      <c r="B9" s="22" t="s">
        <v>3443</v>
      </c>
      <c r="C9" s="22">
        <v>13</v>
      </c>
      <c r="D9" s="22" t="s">
        <v>1727</v>
      </c>
      <c r="E9" s="22" t="s">
        <v>1728</v>
      </c>
      <c r="F9" s="22">
        <v>27</v>
      </c>
    </row>
    <row r="10" spans="1:6" hidden="1">
      <c r="A10" s="22">
        <v>9</v>
      </c>
      <c r="B10" s="22" t="s">
        <v>3443</v>
      </c>
      <c r="C10" s="22">
        <v>8</v>
      </c>
      <c r="D10" s="22" t="s">
        <v>1729</v>
      </c>
      <c r="E10" s="22" t="s">
        <v>1730</v>
      </c>
      <c r="F10" s="22">
        <v>27</v>
      </c>
    </row>
    <row r="11" spans="1:6" hidden="1">
      <c r="A11" s="22">
        <v>10</v>
      </c>
      <c r="B11" s="22" t="s">
        <v>3443</v>
      </c>
      <c r="C11" s="22">
        <v>9</v>
      </c>
      <c r="D11" s="22" t="s">
        <v>1731</v>
      </c>
      <c r="E11" s="22" t="s">
        <v>1732</v>
      </c>
      <c r="F11" s="22">
        <v>27</v>
      </c>
    </row>
    <row r="12" spans="1:6" hidden="1">
      <c r="A12" s="22">
        <v>11</v>
      </c>
      <c r="B12" s="22" t="s">
        <v>3443</v>
      </c>
      <c r="C12" s="22">
        <v>10</v>
      </c>
      <c r="D12" s="22" t="s">
        <v>1733</v>
      </c>
      <c r="E12" s="22" t="s">
        <v>1734</v>
      </c>
      <c r="F12" s="22">
        <v>27</v>
      </c>
    </row>
    <row r="13" spans="1:6" hidden="1">
      <c r="A13" s="22">
        <v>12</v>
      </c>
      <c r="B13" s="22" t="s">
        <v>3443</v>
      </c>
      <c r="C13" s="22">
        <v>11</v>
      </c>
      <c r="D13" s="22" t="s">
        <v>1735</v>
      </c>
      <c r="E13" s="22" t="s">
        <v>1736</v>
      </c>
      <c r="F13" s="22">
        <v>27</v>
      </c>
    </row>
    <row r="14" spans="1:6" hidden="1">
      <c r="A14" s="22">
        <v>13</v>
      </c>
      <c r="B14" s="22" t="s">
        <v>3443</v>
      </c>
      <c r="C14" s="22">
        <v>12</v>
      </c>
      <c r="D14" s="22" t="s">
        <v>1737</v>
      </c>
      <c r="E14" s="22" t="s">
        <v>1738</v>
      </c>
      <c r="F14" s="22">
        <v>27</v>
      </c>
    </row>
    <row r="15" spans="1:6" hidden="1">
      <c r="A15" s="22">
        <v>14</v>
      </c>
      <c r="B15" s="22" t="s">
        <v>3443</v>
      </c>
      <c r="C15" s="22">
        <v>7</v>
      </c>
      <c r="D15" s="22" t="s">
        <v>1739</v>
      </c>
      <c r="E15" s="22" t="s">
        <v>1740</v>
      </c>
      <c r="F15" s="22">
        <v>27</v>
      </c>
    </row>
    <row r="16" spans="1:6" hidden="1">
      <c r="A16" s="22">
        <v>15</v>
      </c>
      <c r="B16" s="22" t="s">
        <v>3443</v>
      </c>
      <c r="C16" s="22">
        <v>14</v>
      </c>
      <c r="D16" s="22" t="s">
        <v>1741</v>
      </c>
      <c r="E16" s="22" t="s">
        <v>1742</v>
      </c>
      <c r="F16" s="22">
        <v>27</v>
      </c>
    </row>
    <row r="17" spans="1:6" hidden="1">
      <c r="A17" s="22">
        <v>16</v>
      </c>
      <c r="B17" s="22" t="s">
        <v>3443</v>
      </c>
      <c r="C17" s="22">
        <v>2</v>
      </c>
      <c r="D17" s="22" t="s">
        <v>1743</v>
      </c>
      <c r="E17" s="22" t="s">
        <v>1744</v>
      </c>
      <c r="F17" s="22">
        <v>27</v>
      </c>
    </row>
    <row r="18" spans="1:6" ht="12" hidden="1" customHeight="1">
      <c r="A18" s="39">
        <v>1</v>
      </c>
      <c r="B18" s="39" t="s">
        <v>3444</v>
      </c>
      <c r="C18" s="39">
        <v>13</v>
      </c>
      <c r="D18" s="39" t="s">
        <v>3445</v>
      </c>
      <c r="E18" s="39" t="s">
        <v>3446</v>
      </c>
      <c r="F18" s="22">
        <v>27</v>
      </c>
    </row>
    <row r="19" spans="1:6" hidden="1">
      <c r="A19" s="39">
        <v>2</v>
      </c>
      <c r="B19" s="39" t="s">
        <v>3444</v>
      </c>
      <c r="C19" s="39">
        <v>8</v>
      </c>
      <c r="D19" s="39" t="s">
        <v>1895</v>
      </c>
      <c r="E19" s="39" t="s">
        <v>1896</v>
      </c>
      <c r="F19" s="22">
        <v>27</v>
      </c>
    </row>
    <row r="20" spans="1:6" hidden="1">
      <c r="A20" s="39">
        <v>3</v>
      </c>
      <c r="B20" s="39" t="s">
        <v>3444</v>
      </c>
      <c r="C20" s="39">
        <v>1</v>
      </c>
      <c r="D20" s="39" t="s">
        <v>1897</v>
      </c>
      <c r="E20" s="39" t="s">
        <v>1898</v>
      </c>
      <c r="F20" s="22">
        <v>27</v>
      </c>
    </row>
    <row r="21" spans="1:6" hidden="1">
      <c r="A21" s="39">
        <v>4</v>
      </c>
      <c r="B21" s="39" t="s">
        <v>3444</v>
      </c>
      <c r="C21" s="39">
        <v>4</v>
      </c>
      <c r="D21" s="39" t="s">
        <v>1899</v>
      </c>
      <c r="E21" s="39" t="s">
        <v>1900</v>
      </c>
      <c r="F21" s="22">
        <v>27</v>
      </c>
    </row>
    <row r="22" spans="1:6" hidden="1">
      <c r="A22" s="39">
        <v>5</v>
      </c>
      <c r="B22" s="39" t="s">
        <v>3444</v>
      </c>
      <c r="C22" s="39">
        <v>16</v>
      </c>
      <c r="D22" s="39" t="s">
        <v>1901</v>
      </c>
      <c r="E22" s="39" t="s">
        <v>1902</v>
      </c>
      <c r="F22" s="22">
        <v>27</v>
      </c>
    </row>
    <row r="23" spans="1:6" hidden="1">
      <c r="A23" s="39">
        <v>6</v>
      </c>
      <c r="B23" s="39" t="s">
        <v>3444</v>
      </c>
      <c r="C23" s="39">
        <v>0</v>
      </c>
      <c r="D23" s="39" t="s">
        <v>1903</v>
      </c>
      <c r="E23" s="39" t="s">
        <v>1904</v>
      </c>
      <c r="F23" s="22">
        <v>27</v>
      </c>
    </row>
    <row r="24" spans="1:6" hidden="1">
      <c r="A24" s="39">
        <v>7</v>
      </c>
      <c r="B24" s="39" t="s">
        <v>3444</v>
      </c>
      <c r="C24" s="39">
        <v>3</v>
      </c>
      <c r="D24" s="39" t="s">
        <v>1905</v>
      </c>
      <c r="E24" s="39" t="s">
        <v>1906</v>
      </c>
      <c r="F24" s="22">
        <v>27</v>
      </c>
    </row>
    <row r="25" spans="1:6" hidden="1">
      <c r="A25" s="39">
        <v>8</v>
      </c>
      <c r="B25" s="39" t="s">
        <v>3444</v>
      </c>
      <c r="C25" s="39">
        <v>2</v>
      </c>
      <c r="D25" s="39" t="s">
        <v>1907</v>
      </c>
      <c r="E25" s="39" t="s">
        <v>1908</v>
      </c>
      <c r="F25" s="22">
        <v>27</v>
      </c>
    </row>
    <row r="26" spans="1:6" hidden="1">
      <c r="A26" s="39">
        <v>9</v>
      </c>
      <c r="B26" s="39" t="s">
        <v>3444</v>
      </c>
      <c r="C26" s="39">
        <v>5</v>
      </c>
      <c r="D26" s="39" t="s">
        <v>1909</v>
      </c>
      <c r="E26" s="39" t="s">
        <v>1910</v>
      </c>
      <c r="F26" s="22">
        <v>27</v>
      </c>
    </row>
    <row r="27" spans="1:6" hidden="1">
      <c r="A27" s="39">
        <v>10</v>
      </c>
      <c r="B27" s="39" t="s">
        <v>3444</v>
      </c>
      <c r="C27" s="39">
        <v>6</v>
      </c>
      <c r="D27" s="39" t="s">
        <v>1911</v>
      </c>
      <c r="E27" s="39" t="s">
        <v>1912</v>
      </c>
      <c r="F27" s="22">
        <v>27</v>
      </c>
    </row>
    <row r="28" spans="1:6" hidden="1">
      <c r="A28" s="39">
        <v>11</v>
      </c>
      <c r="B28" s="39" t="s">
        <v>3444</v>
      </c>
      <c r="C28" s="39">
        <v>7</v>
      </c>
      <c r="D28" s="39" t="s">
        <v>1913</v>
      </c>
      <c r="E28" s="39" t="s">
        <v>1914</v>
      </c>
      <c r="F28" s="22">
        <v>27</v>
      </c>
    </row>
    <row r="29" spans="1:6" hidden="1">
      <c r="A29" s="39">
        <v>12</v>
      </c>
      <c r="B29" s="39" t="s">
        <v>3444</v>
      </c>
      <c r="C29" s="39">
        <v>9</v>
      </c>
      <c r="D29" s="39" t="s">
        <v>1915</v>
      </c>
      <c r="E29" s="39" t="s">
        <v>1916</v>
      </c>
      <c r="F29" s="22">
        <v>27</v>
      </c>
    </row>
    <row r="30" spans="1:6" hidden="1">
      <c r="A30" s="39">
        <v>13</v>
      </c>
      <c r="B30" s="39" t="s">
        <v>3444</v>
      </c>
      <c r="C30" s="39">
        <v>10</v>
      </c>
      <c r="D30" s="39" t="s">
        <v>1917</v>
      </c>
      <c r="E30" s="39" t="s">
        <v>1918</v>
      </c>
      <c r="F30" s="22">
        <v>27</v>
      </c>
    </row>
    <row r="31" spans="1:6" hidden="1">
      <c r="A31" s="39">
        <v>14</v>
      </c>
      <c r="B31" s="39" t="s">
        <v>3444</v>
      </c>
      <c r="C31" s="39">
        <v>11</v>
      </c>
      <c r="D31" s="39" t="s">
        <v>1919</v>
      </c>
      <c r="E31" s="39" t="s">
        <v>1920</v>
      </c>
      <c r="F31" s="22">
        <v>27</v>
      </c>
    </row>
    <row r="32" spans="1:6" hidden="1">
      <c r="A32" s="39">
        <v>15</v>
      </c>
      <c r="B32" s="39" t="s">
        <v>3444</v>
      </c>
      <c r="C32" s="39">
        <v>12</v>
      </c>
      <c r="D32" s="39" t="s">
        <v>1921</v>
      </c>
      <c r="E32" s="39" t="s">
        <v>1922</v>
      </c>
      <c r="F32" s="22">
        <v>27</v>
      </c>
    </row>
    <row r="33" spans="1:6" hidden="1">
      <c r="A33" s="39">
        <v>16</v>
      </c>
      <c r="B33" s="39" t="s">
        <v>3444</v>
      </c>
      <c r="C33" s="39">
        <v>15</v>
      </c>
      <c r="D33" s="39" t="s">
        <v>1923</v>
      </c>
      <c r="E33" s="39" t="s">
        <v>1924</v>
      </c>
      <c r="F33" s="22">
        <v>27</v>
      </c>
    </row>
    <row r="34" spans="1:6" ht="12" hidden="1" customHeight="1">
      <c r="A34" s="22">
        <v>1</v>
      </c>
      <c r="B34" s="22" t="s">
        <v>3447</v>
      </c>
      <c r="C34" s="22">
        <v>11</v>
      </c>
      <c r="D34" s="22" t="s">
        <v>3383</v>
      </c>
      <c r="E34" s="22" t="s">
        <v>3384</v>
      </c>
      <c r="F34" s="22">
        <v>27</v>
      </c>
    </row>
    <row r="35" spans="1:6" hidden="1">
      <c r="A35" s="22">
        <v>2</v>
      </c>
      <c r="B35" s="22" t="s">
        <v>3447</v>
      </c>
      <c r="C35" s="22">
        <v>12</v>
      </c>
      <c r="D35" s="22" t="s">
        <v>1925</v>
      </c>
      <c r="E35" s="22" t="s">
        <v>1926</v>
      </c>
      <c r="F35" s="22">
        <v>27</v>
      </c>
    </row>
    <row r="36" spans="1:6" hidden="1">
      <c r="A36" s="22">
        <v>3</v>
      </c>
      <c r="B36" s="22" t="s">
        <v>3447</v>
      </c>
      <c r="C36" s="22">
        <v>6</v>
      </c>
      <c r="D36" s="22" t="s">
        <v>1927</v>
      </c>
      <c r="E36" s="22" t="s">
        <v>1928</v>
      </c>
      <c r="F36" s="22">
        <v>27</v>
      </c>
    </row>
    <row r="37" spans="1:6" hidden="1">
      <c r="A37" s="22">
        <v>4</v>
      </c>
      <c r="B37" s="22" t="s">
        <v>3447</v>
      </c>
      <c r="C37" s="22">
        <v>14</v>
      </c>
      <c r="D37" s="22" t="s">
        <v>1929</v>
      </c>
      <c r="E37" s="22" t="s">
        <v>1930</v>
      </c>
      <c r="F37" s="22">
        <v>27</v>
      </c>
    </row>
    <row r="38" spans="1:6" hidden="1">
      <c r="A38" s="22">
        <v>5</v>
      </c>
      <c r="B38" s="22" t="s">
        <v>3447</v>
      </c>
      <c r="C38" s="22">
        <v>16</v>
      </c>
      <c r="D38" s="22" t="s">
        <v>1931</v>
      </c>
      <c r="E38" s="22" t="s">
        <v>1932</v>
      </c>
      <c r="F38" s="22">
        <v>27</v>
      </c>
    </row>
    <row r="39" spans="1:6" hidden="1">
      <c r="A39" s="22">
        <v>6</v>
      </c>
      <c r="B39" s="22" t="s">
        <v>3447</v>
      </c>
      <c r="C39" s="22">
        <v>13</v>
      </c>
      <c r="D39" s="22" t="s">
        <v>1933</v>
      </c>
      <c r="E39" s="22" t="s">
        <v>1934</v>
      </c>
      <c r="F39" s="22">
        <v>27</v>
      </c>
    </row>
    <row r="40" spans="1:6" hidden="1">
      <c r="A40" s="22">
        <v>7</v>
      </c>
      <c r="B40" s="22" t="s">
        <v>3447</v>
      </c>
      <c r="C40" s="22">
        <v>1</v>
      </c>
      <c r="D40" s="22" t="s">
        <v>1935</v>
      </c>
      <c r="E40" s="22" t="s">
        <v>1936</v>
      </c>
      <c r="F40" s="22">
        <v>27</v>
      </c>
    </row>
    <row r="41" spans="1:6" hidden="1">
      <c r="A41" s="22">
        <v>8</v>
      </c>
      <c r="B41" s="22" t="s">
        <v>3447</v>
      </c>
      <c r="C41" s="22">
        <v>2</v>
      </c>
      <c r="D41" s="22" t="s">
        <v>1937</v>
      </c>
      <c r="E41" s="22" t="s">
        <v>1938</v>
      </c>
      <c r="F41" s="22">
        <v>27</v>
      </c>
    </row>
    <row r="42" spans="1:6" hidden="1">
      <c r="A42" s="22">
        <v>9</v>
      </c>
      <c r="B42" s="22" t="s">
        <v>3447</v>
      </c>
      <c r="C42" s="22">
        <v>3</v>
      </c>
      <c r="D42" s="22" t="s">
        <v>1939</v>
      </c>
      <c r="E42" s="22" t="s">
        <v>1940</v>
      </c>
      <c r="F42" s="22">
        <v>27</v>
      </c>
    </row>
    <row r="43" spans="1:6" hidden="1">
      <c r="A43" s="22">
        <v>10</v>
      </c>
      <c r="B43" s="22" t="s">
        <v>3447</v>
      </c>
      <c r="C43" s="22">
        <v>4</v>
      </c>
      <c r="D43" s="22" t="s">
        <v>1941</v>
      </c>
      <c r="E43" s="22" t="s">
        <v>1942</v>
      </c>
      <c r="F43" s="22">
        <v>27</v>
      </c>
    </row>
    <row r="44" spans="1:6" hidden="1">
      <c r="A44" s="22">
        <v>11</v>
      </c>
      <c r="B44" s="22" t="s">
        <v>3447</v>
      </c>
      <c r="C44" s="22">
        <v>15</v>
      </c>
      <c r="D44" s="22" t="s">
        <v>1943</v>
      </c>
      <c r="E44" s="22" t="s">
        <v>1944</v>
      </c>
      <c r="F44" s="22">
        <v>27</v>
      </c>
    </row>
    <row r="45" spans="1:6" hidden="1">
      <c r="A45" s="22">
        <v>12</v>
      </c>
      <c r="B45" s="22" t="s">
        <v>3447</v>
      </c>
      <c r="C45" s="22">
        <v>5</v>
      </c>
      <c r="D45" s="22" t="s">
        <v>1945</v>
      </c>
      <c r="E45" s="22" t="s">
        <v>1946</v>
      </c>
      <c r="F45" s="22">
        <v>27</v>
      </c>
    </row>
    <row r="46" spans="1:6" hidden="1">
      <c r="A46" s="22">
        <v>13</v>
      </c>
      <c r="B46" s="22" t="s">
        <v>3447</v>
      </c>
      <c r="C46" s="22">
        <v>7</v>
      </c>
      <c r="D46" s="22" t="s">
        <v>1947</v>
      </c>
      <c r="E46" s="22" t="s">
        <v>1948</v>
      </c>
      <c r="F46" s="22">
        <v>27</v>
      </c>
    </row>
    <row r="47" spans="1:6" hidden="1">
      <c r="A47" s="22">
        <v>14</v>
      </c>
      <c r="B47" s="22" t="s">
        <v>3447</v>
      </c>
      <c r="C47" s="22">
        <v>8</v>
      </c>
      <c r="D47" s="22" t="s">
        <v>1949</v>
      </c>
      <c r="E47" s="22" t="s">
        <v>1950</v>
      </c>
      <c r="F47" s="22">
        <v>27</v>
      </c>
    </row>
    <row r="48" spans="1:6" hidden="1">
      <c r="A48" s="22">
        <v>15</v>
      </c>
      <c r="B48" s="22" t="s">
        <v>3447</v>
      </c>
      <c r="C48" s="22">
        <v>9</v>
      </c>
      <c r="D48" s="22" t="s">
        <v>1951</v>
      </c>
      <c r="E48" s="22" t="s">
        <v>1952</v>
      </c>
      <c r="F48" s="22">
        <v>27</v>
      </c>
    </row>
    <row r="49" spans="1:6" hidden="1">
      <c r="A49" s="22">
        <v>16</v>
      </c>
      <c r="B49" s="22" t="s">
        <v>3447</v>
      </c>
      <c r="C49" s="22">
        <v>10</v>
      </c>
      <c r="D49" s="22" t="s">
        <v>1953</v>
      </c>
      <c r="E49" s="22" t="s">
        <v>1954</v>
      </c>
      <c r="F49" s="22">
        <v>27</v>
      </c>
    </row>
    <row r="50" spans="1:6" ht="12" hidden="1" customHeight="1">
      <c r="A50" s="22">
        <v>1</v>
      </c>
      <c r="B50" s="22" t="s">
        <v>3448</v>
      </c>
      <c r="C50" s="22">
        <v>0</v>
      </c>
      <c r="D50" s="22" t="s">
        <v>1467</v>
      </c>
      <c r="E50" s="22" t="s">
        <v>1468</v>
      </c>
      <c r="F50" s="22">
        <v>27</v>
      </c>
    </row>
    <row r="51" spans="1:6" hidden="1">
      <c r="A51" s="22">
        <v>2</v>
      </c>
      <c r="B51" s="22" t="s">
        <v>3448</v>
      </c>
      <c r="C51" s="22">
        <v>2</v>
      </c>
      <c r="D51" s="22" t="s">
        <v>1469</v>
      </c>
      <c r="E51" s="22" t="s">
        <v>1470</v>
      </c>
      <c r="F51" s="22">
        <v>27</v>
      </c>
    </row>
    <row r="52" spans="1:6" hidden="1">
      <c r="A52" s="22">
        <v>3</v>
      </c>
      <c r="B52" s="22" t="s">
        <v>3448</v>
      </c>
      <c r="C52" s="22">
        <v>3</v>
      </c>
      <c r="D52" s="22" t="s">
        <v>1471</v>
      </c>
      <c r="E52" s="22" t="s">
        <v>1472</v>
      </c>
      <c r="F52" s="22">
        <v>27</v>
      </c>
    </row>
    <row r="53" spans="1:6" hidden="1">
      <c r="A53" s="22">
        <v>4</v>
      </c>
      <c r="B53" s="22" t="s">
        <v>3448</v>
      </c>
      <c r="C53" s="22">
        <v>4</v>
      </c>
      <c r="D53" s="22" t="s">
        <v>1473</v>
      </c>
      <c r="E53" s="22" t="s">
        <v>1474</v>
      </c>
      <c r="F53" s="22">
        <v>27</v>
      </c>
    </row>
    <row r="54" spans="1:6" hidden="1">
      <c r="A54" s="22">
        <v>5</v>
      </c>
      <c r="B54" s="22" t="s">
        <v>3448</v>
      </c>
      <c r="C54" s="22">
        <v>5</v>
      </c>
      <c r="D54" s="22" t="s">
        <v>1475</v>
      </c>
      <c r="E54" s="22" t="s">
        <v>1476</v>
      </c>
      <c r="F54" s="22">
        <v>27</v>
      </c>
    </row>
    <row r="55" spans="1:6" hidden="1">
      <c r="A55" s="22">
        <v>6</v>
      </c>
      <c r="B55" s="22" t="s">
        <v>3448</v>
      </c>
      <c r="C55" s="22">
        <v>6</v>
      </c>
      <c r="D55" s="22" t="s">
        <v>1477</v>
      </c>
      <c r="E55" s="22" t="s">
        <v>1478</v>
      </c>
      <c r="F55" s="22">
        <v>27</v>
      </c>
    </row>
    <row r="56" spans="1:6" hidden="1">
      <c r="A56" s="22">
        <v>7</v>
      </c>
      <c r="B56" s="22" t="s">
        <v>3448</v>
      </c>
      <c r="C56" s="22">
        <v>7</v>
      </c>
      <c r="D56" s="22" t="s">
        <v>1479</v>
      </c>
      <c r="E56" s="22" t="s">
        <v>1480</v>
      </c>
      <c r="F56" s="22">
        <v>27</v>
      </c>
    </row>
    <row r="57" spans="1:6" hidden="1">
      <c r="A57" s="22">
        <v>8</v>
      </c>
      <c r="B57" s="22" t="s">
        <v>3448</v>
      </c>
      <c r="C57" s="22">
        <v>8</v>
      </c>
      <c r="D57" s="22" t="s">
        <v>1481</v>
      </c>
      <c r="E57" s="22" t="s">
        <v>1482</v>
      </c>
      <c r="F57" s="22">
        <v>27</v>
      </c>
    </row>
    <row r="58" spans="1:6" hidden="1">
      <c r="A58" s="22">
        <v>9</v>
      </c>
      <c r="B58" s="22" t="s">
        <v>3448</v>
      </c>
      <c r="C58" s="22">
        <v>9</v>
      </c>
      <c r="D58" s="22" t="s">
        <v>1483</v>
      </c>
      <c r="E58" s="22" t="s">
        <v>1484</v>
      </c>
      <c r="F58" s="22">
        <v>27</v>
      </c>
    </row>
    <row r="59" spans="1:6" hidden="1">
      <c r="A59" s="22">
        <v>10</v>
      </c>
      <c r="B59" s="22" t="s">
        <v>3448</v>
      </c>
      <c r="C59" s="22">
        <v>10</v>
      </c>
      <c r="D59" s="22" t="s">
        <v>1485</v>
      </c>
      <c r="E59" s="22" t="s">
        <v>1486</v>
      </c>
      <c r="F59" s="22">
        <v>27</v>
      </c>
    </row>
    <row r="60" spans="1:6" hidden="1">
      <c r="A60" s="22">
        <v>11</v>
      </c>
      <c r="B60" s="22" t="s">
        <v>3448</v>
      </c>
      <c r="C60" s="22">
        <v>11</v>
      </c>
      <c r="D60" s="22" t="s">
        <v>1487</v>
      </c>
      <c r="E60" s="22" t="s">
        <v>1488</v>
      </c>
      <c r="F60" s="22">
        <v>27</v>
      </c>
    </row>
    <row r="61" spans="1:6" hidden="1">
      <c r="A61" s="22">
        <v>12</v>
      </c>
      <c r="B61" s="22" t="s">
        <v>3448</v>
      </c>
      <c r="C61" s="22">
        <v>12</v>
      </c>
      <c r="D61" s="22" t="s">
        <v>1489</v>
      </c>
      <c r="E61" s="22" t="s">
        <v>1490</v>
      </c>
      <c r="F61" s="22">
        <v>27</v>
      </c>
    </row>
    <row r="62" spans="1:6" hidden="1">
      <c r="A62" s="22">
        <v>13</v>
      </c>
      <c r="B62" s="22" t="s">
        <v>3448</v>
      </c>
      <c r="C62" s="22">
        <v>13</v>
      </c>
      <c r="D62" s="22" t="s">
        <v>1491</v>
      </c>
      <c r="E62" s="22" t="s">
        <v>1492</v>
      </c>
      <c r="F62" s="22">
        <v>27</v>
      </c>
    </row>
    <row r="63" spans="1:6" hidden="1">
      <c r="A63" s="22">
        <v>14</v>
      </c>
      <c r="B63" s="22" t="s">
        <v>3448</v>
      </c>
      <c r="C63" s="22">
        <v>14</v>
      </c>
      <c r="D63" s="22" t="s">
        <v>1493</v>
      </c>
      <c r="E63" s="22" t="s">
        <v>1494</v>
      </c>
      <c r="F63" s="22">
        <v>27</v>
      </c>
    </row>
    <row r="64" spans="1:6" hidden="1">
      <c r="A64" s="22">
        <v>15</v>
      </c>
      <c r="B64" s="22" t="s">
        <v>3448</v>
      </c>
      <c r="C64" s="22">
        <v>15</v>
      </c>
      <c r="D64" s="22" t="s">
        <v>1495</v>
      </c>
      <c r="E64" s="22" t="s">
        <v>1496</v>
      </c>
      <c r="F64" s="22">
        <v>27</v>
      </c>
    </row>
    <row r="65" spans="1:6" hidden="1">
      <c r="A65" s="22">
        <v>16</v>
      </c>
      <c r="B65" s="22" t="s">
        <v>3448</v>
      </c>
      <c r="C65" s="22">
        <v>16</v>
      </c>
      <c r="D65" s="22" t="s">
        <v>3385</v>
      </c>
      <c r="E65" s="22" t="s">
        <v>3386</v>
      </c>
      <c r="F65" s="22">
        <v>27</v>
      </c>
    </row>
    <row r="66" spans="1:6" ht="12" hidden="1" customHeight="1">
      <c r="A66" s="22">
        <v>1</v>
      </c>
      <c r="B66" s="22" t="s">
        <v>3449</v>
      </c>
      <c r="C66" s="22">
        <v>12</v>
      </c>
      <c r="D66" s="22" t="s">
        <v>3387</v>
      </c>
      <c r="E66" s="22" t="s">
        <v>3388</v>
      </c>
      <c r="F66" s="22">
        <v>27</v>
      </c>
    </row>
    <row r="67" spans="1:6" hidden="1">
      <c r="A67" s="22">
        <v>2</v>
      </c>
      <c r="B67" s="22" t="s">
        <v>3449</v>
      </c>
      <c r="C67" s="22">
        <v>16</v>
      </c>
      <c r="D67" s="22" t="s">
        <v>1955</v>
      </c>
      <c r="E67" s="22" t="s">
        <v>1956</v>
      </c>
      <c r="F67" s="22">
        <v>27</v>
      </c>
    </row>
    <row r="68" spans="1:6" hidden="1">
      <c r="A68" s="22">
        <v>3</v>
      </c>
      <c r="B68" s="22" t="s">
        <v>3449</v>
      </c>
      <c r="C68" s="22">
        <v>14</v>
      </c>
      <c r="D68" s="22" t="s">
        <v>1957</v>
      </c>
      <c r="E68" s="22" t="s">
        <v>1958</v>
      </c>
      <c r="F68" s="22">
        <v>27</v>
      </c>
    </row>
    <row r="69" spans="1:6" hidden="1">
      <c r="A69" s="22">
        <v>4</v>
      </c>
      <c r="B69" s="22" t="s">
        <v>3449</v>
      </c>
      <c r="C69" s="22">
        <v>15</v>
      </c>
      <c r="D69" s="22" t="s">
        <v>1959</v>
      </c>
      <c r="E69" s="22" t="s">
        <v>1960</v>
      </c>
      <c r="F69" s="22">
        <v>27</v>
      </c>
    </row>
    <row r="70" spans="1:6" hidden="1">
      <c r="A70" s="22">
        <v>5</v>
      </c>
      <c r="B70" s="22" t="s">
        <v>3449</v>
      </c>
      <c r="C70" s="22">
        <v>10</v>
      </c>
      <c r="D70" s="22" t="s">
        <v>1961</v>
      </c>
      <c r="E70" s="22" t="s">
        <v>1962</v>
      </c>
      <c r="F70" s="22">
        <v>27</v>
      </c>
    </row>
    <row r="71" spans="1:6" hidden="1">
      <c r="A71" s="22">
        <v>6</v>
      </c>
      <c r="B71" s="22" t="s">
        <v>3449</v>
      </c>
      <c r="C71" s="22">
        <v>2</v>
      </c>
      <c r="D71" s="22" t="s">
        <v>1963</v>
      </c>
      <c r="E71" s="22" t="s">
        <v>1964</v>
      </c>
      <c r="F71" s="22">
        <v>27</v>
      </c>
    </row>
    <row r="72" spans="1:6" hidden="1">
      <c r="A72" s="22">
        <v>7</v>
      </c>
      <c r="B72" s="22" t="s">
        <v>3449</v>
      </c>
      <c r="C72" s="22">
        <v>0</v>
      </c>
      <c r="D72" s="22" t="s">
        <v>1965</v>
      </c>
      <c r="E72" s="22" t="s">
        <v>1966</v>
      </c>
      <c r="F72" s="22">
        <v>27</v>
      </c>
    </row>
    <row r="73" spans="1:6" hidden="1">
      <c r="A73" s="22">
        <v>8</v>
      </c>
      <c r="B73" s="22" t="s">
        <v>3449</v>
      </c>
      <c r="C73" s="22">
        <v>3</v>
      </c>
      <c r="D73" s="22" t="s">
        <v>1967</v>
      </c>
      <c r="E73" s="22" t="s">
        <v>1968</v>
      </c>
      <c r="F73" s="22">
        <v>27</v>
      </c>
    </row>
    <row r="74" spans="1:6" hidden="1">
      <c r="A74" s="22">
        <v>9</v>
      </c>
      <c r="B74" s="22" t="s">
        <v>3449</v>
      </c>
      <c r="C74" s="22">
        <v>4</v>
      </c>
      <c r="D74" s="22" t="s">
        <v>1969</v>
      </c>
      <c r="E74" s="22" t="s">
        <v>1970</v>
      </c>
      <c r="F74" s="22">
        <v>27</v>
      </c>
    </row>
    <row r="75" spans="1:6" hidden="1">
      <c r="A75" s="22">
        <v>10</v>
      </c>
      <c r="B75" s="22" t="s">
        <v>3449</v>
      </c>
      <c r="C75" s="22">
        <v>5</v>
      </c>
      <c r="D75" s="22" t="s">
        <v>1971</v>
      </c>
      <c r="E75" s="22" t="s">
        <v>1972</v>
      </c>
      <c r="F75" s="22">
        <v>27</v>
      </c>
    </row>
    <row r="76" spans="1:6" hidden="1">
      <c r="A76" s="22">
        <v>11</v>
      </c>
      <c r="B76" s="22" t="s">
        <v>3449</v>
      </c>
      <c r="C76" s="22">
        <v>6</v>
      </c>
      <c r="D76" s="22" t="s">
        <v>1973</v>
      </c>
      <c r="E76" s="22" t="s">
        <v>1974</v>
      </c>
      <c r="F76" s="22">
        <v>27</v>
      </c>
    </row>
    <row r="77" spans="1:6" hidden="1">
      <c r="A77" s="22">
        <v>12</v>
      </c>
      <c r="B77" s="22" t="s">
        <v>3449</v>
      </c>
      <c r="C77" s="22">
        <v>7</v>
      </c>
      <c r="D77" s="22" t="s">
        <v>1975</v>
      </c>
      <c r="E77" s="22" t="s">
        <v>1976</v>
      </c>
      <c r="F77" s="22">
        <v>27</v>
      </c>
    </row>
    <row r="78" spans="1:6" hidden="1">
      <c r="A78" s="22">
        <v>13</v>
      </c>
      <c r="B78" s="22" t="s">
        <v>3449</v>
      </c>
      <c r="C78" s="22">
        <v>8</v>
      </c>
      <c r="D78" s="22" t="s">
        <v>1977</v>
      </c>
      <c r="E78" s="22" t="s">
        <v>1978</v>
      </c>
      <c r="F78" s="22">
        <v>27</v>
      </c>
    </row>
    <row r="79" spans="1:6" hidden="1">
      <c r="A79" s="22">
        <v>14</v>
      </c>
      <c r="B79" s="22" t="s">
        <v>3449</v>
      </c>
      <c r="C79" s="22">
        <v>9</v>
      </c>
      <c r="D79" s="22" t="s">
        <v>1979</v>
      </c>
      <c r="E79" s="22" t="s">
        <v>1980</v>
      </c>
      <c r="F79" s="22">
        <v>27</v>
      </c>
    </row>
    <row r="80" spans="1:6" hidden="1">
      <c r="A80" s="22">
        <v>15</v>
      </c>
      <c r="B80" s="22" t="s">
        <v>3449</v>
      </c>
      <c r="C80" s="22">
        <v>11</v>
      </c>
      <c r="D80" s="22" t="s">
        <v>1981</v>
      </c>
      <c r="E80" s="22" t="s">
        <v>1982</v>
      </c>
      <c r="F80" s="22">
        <v>27</v>
      </c>
    </row>
    <row r="81" spans="1:6" hidden="1">
      <c r="A81" s="22">
        <v>16</v>
      </c>
      <c r="B81" s="22" t="s">
        <v>3449</v>
      </c>
      <c r="C81" s="22">
        <v>13</v>
      </c>
      <c r="D81" s="22" t="s">
        <v>1983</v>
      </c>
      <c r="E81" s="22" t="s">
        <v>1984</v>
      </c>
      <c r="F81" s="22">
        <v>27</v>
      </c>
    </row>
    <row r="82" spans="1:6" ht="12" hidden="1" customHeight="1">
      <c r="A82" s="22">
        <v>1</v>
      </c>
      <c r="B82" s="22" t="s">
        <v>3450</v>
      </c>
      <c r="C82" s="22">
        <v>1</v>
      </c>
      <c r="D82" s="22" t="s">
        <v>1497</v>
      </c>
      <c r="E82" s="22" t="s">
        <v>1498</v>
      </c>
      <c r="F82" s="22">
        <v>27</v>
      </c>
    </row>
    <row r="83" spans="1:6" hidden="1">
      <c r="A83" s="22">
        <v>2</v>
      </c>
      <c r="B83" s="22" t="s">
        <v>3450</v>
      </c>
      <c r="C83" s="22">
        <v>2</v>
      </c>
      <c r="D83" s="22" t="s">
        <v>1499</v>
      </c>
      <c r="E83" s="22" t="s">
        <v>1500</v>
      </c>
      <c r="F83" s="22">
        <v>27</v>
      </c>
    </row>
    <row r="84" spans="1:6" hidden="1">
      <c r="A84" s="22">
        <v>3</v>
      </c>
      <c r="B84" s="22" t="s">
        <v>3450</v>
      </c>
      <c r="C84" s="22">
        <v>3</v>
      </c>
      <c r="D84" s="22" t="s">
        <v>1501</v>
      </c>
      <c r="E84" s="22" t="s">
        <v>1502</v>
      </c>
      <c r="F84" s="22">
        <v>27</v>
      </c>
    </row>
    <row r="85" spans="1:6" hidden="1">
      <c r="A85" s="22">
        <v>4</v>
      </c>
      <c r="B85" s="22" t="s">
        <v>3450</v>
      </c>
      <c r="C85" s="22">
        <v>4</v>
      </c>
      <c r="D85" s="22" t="s">
        <v>1503</v>
      </c>
      <c r="E85" s="22" t="s">
        <v>1504</v>
      </c>
      <c r="F85" s="22">
        <v>27</v>
      </c>
    </row>
    <row r="86" spans="1:6" hidden="1">
      <c r="A86" s="22">
        <v>5</v>
      </c>
      <c r="B86" s="22" t="s">
        <v>3450</v>
      </c>
      <c r="C86" s="22">
        <v>5</v>
      </c>
      <c r="D86" s="22" t="s">
        <v>1505</v>
      </c>
      <c r="E86" s="22" t="s">
        <v>1506</v>
      </c>
      <c r="F86" s="22">
        <v>27</v>
      </c>
    </row>
    <row r="87" spans="1:6" hidden="1">
      <c r="A87" s="22">
        <v>6</v>
      </c>
      <c r="B87" s="22" t="s">
        <v>3450</v>
      </c>
      <c r="C87" s="22">
        <v>6</v>
      </c>
      <c r="D87" s="22" t="s">
        <v>1507</v>
      </c>
      <c r="E87" s="22" t="s">
        <v>1508</v>
      </c>
      <c r="F87" s="22">
        <v>27</v>
      </c>
    </row>
    <row r="88" spans="1:6" hidden="1">
      <c r="A88" s="22">
        <v>7</v>
      </c>
      <c r="B88" s="22" t="s">
        <v>3450</v>
      </c>
      <c r="C88" s="22">
        <v>7</v>
      </c>
      <c r="D88" s="22" t="s">
        <v>1509</v>
      </c>
      <c r="E88" s="22" t="s">
        <v>1510</v>
      </c>
      <c r="F88" s="22">
        <v>27</v>
      </c>
    </row>
    <row r="89" spans="1:6" hidden="1">
      <c r="A89" s="22">
        <v>8</v>
      </c>
      <c r="B89" s="22" t="s">
        <v>3450</v>
      </c>
      <c r="C89" s="22">
        <v>8</v>
      </c>
      <c r="D89" s="22" t="s">
        <v>1511</v>
      </c>
      <c r="E89" s="22" t="s">
        <v>1512</v>
      </c>
      <c r="F89" s="22">
        <v>27</v>
      </c>
    </row>
    <row r="90" spans="1:6" hidden="1">
      <c r="A90" s="22">
        <v>9</v>
      </c>
      <c r="B90" s="22" t="s">
        <v>3450</v>
      </c>
      <c r="C90" s="22">
        <v>9</v>
      </c>
      <c r="D90" s="22" t="s">
        <v>1513</v>
      </c>
      <c r="E90" s="22" t="s">
        <v>1514</v>
      </c>
      <c r="F90" s="22">
        <v>27</v>
      </c>
    </row>
    <row r="91" spans="1:6" hidden="1">
      <c r="A91" s="22">
        <v>10</v>
      </c>
      <c r="B91" s="22" t="s">
        <v>3450</v>
      </c>
      <c r="C91" s="22">
        <v>10</v>
      </c>
      <c r="D91" s="22" t="s">
        <v>1515</v>
      </c>
      <c r="E91" s="22" t="s">
        <v>1516</v>
      </c>
      <c r="F91" s="22">
        <v>27</v>
      </c>
    </row>
    <row r="92" spans="1:6" hidden="1">
      <c r="A92" s="22">
        <v>11</v>
      </c>
      <c r="B92" s="22" t="s">
        <v>3450</v>
      </c>
      <c r="C92" s="22">
        <v>11</v>
      </c>
      <c r="D92" s="22" t="s">
        <v>1517</v>
      </c>
      <c r="E92" s="22" t="s">
        <v>1518</v>
      </c>
      <c r="F92" s="22">
        <v>27</v>
      </c>
    </row>
    <row r="93" spans="1:6" hidden="1">
      <c r="A93" s="22">
        <v>12</v>
      </c>
      <c r="B93" s="22" t="s">
        <v>3450</v>
      </c>
      <c r="C93" s="22">
        <v>12</v>
      </c>
      <c r="D93" s="22" t="s">
        <v>1519</v>
      </c>
      <c r="E93" s="22" t="s">
        <v>1520</v>
      </c>
      <c r="F93" s="22">
        <v>27</v>
      </c>
    </row>
    <row r="94" spans="1:6" hidden="1">
      <c r="A94" s="22">
        <v>13</v>
      </c>
      <c r="B94" s="22" t="s">
        <v>3450</v>
      </c>
      <c r="C94" s="22">
        <v>13</v>
      </c>
      <c r="D94" s="22" t="s">
        <v>1521</v>
      </c>
      <c r="E94" s="22" t="s">
        <v>1522</v>
      </c>
      <c r="F94" s="22">
        <v>27</v>
      </c>
    </row>
    <row r="95" spans="1:6" hidden="1">
      <c r="A95" s="22">
        <v>14</v>
      </c>
      <c r="B95" s="22" t="s">
        <v>3450</v>
      </c>
      <c r="C95" s="22">
        <v>14</v>
      </c>
      <c r="D95" s="22" t="s">
        <v>1523</v>
      </c>
      <c r="E95" s="22" t="s">
        <v>1524</v>
      </c>
      <c r="F95" s="22">
        <v>27</v>
      </c>
    </row>
    <row r="96" spans="1:6" hidden="1">
      <c r="A96" s="22">
        <v>15</v>
      </c>
      <c r="B96" s="22" t="s">
        <v>3450</v>
      </c>
      <c r="C96" s="22">
        <v>15</v>
      </c>
      <c r="D96" s="22" t="s">
        <v>1525</v>
      </c>
      <c r="E96" s="22" t="s">
        <v>1526</v>
      </c>
      <c r="F96" s="22">
        <v>27</v>
      </c>
    </row>
    <row r="97" spans="1:6" hidden="1">
      <c r="A97" s="22">
        <v>16</v>
      </c>
      <c r="B97" s="22" t="s">
        <v>3450</v>
      </c>
      <c r="C97" s="22">
        <v>16</v>
      </c>
      <c r="D97" s="22" t="s">
        <v>3389</v>
      </c>
      <c r="E97" s="22" t="s">
        <v>3390</v>
      </c>
      <c r="F97" s="22">
        <v>27</v>
      </c>
    </row>
    <row r="98" spans="1:6" ht="12" hidden="1" customHeight="1">
      <c r="A98" s="22">
        <v>1</v>
      </c>
      <c r="B98" s="22" t="s">
        <v>3451</v>
      </c>
      <c r="C98" s="22">
        <v>2</v>
      </c>
      <c r="D98" s="22" t="s">
        <v>3391</v>
      </c>
      <c r="E98" s="22" t="s">
        <v>3392</v>
      </c>
      <c r="F98" s="22">
        <v>27</v>
      </c>
    </row>
    <row r="99" spans="1:6" hidden="1">
      <c r="A99" s="22">
        <v>2</v>
      </c>
      <c r="B99" s="22" t="s">
        <v>3451</v>
      </c>
      <c r="C99" s="22">
        <v>0</v>
      </c>
      <c r="D99" s="22" t="s">
        <v>1745</v>
      </c>
      <c r="E99" s="22" t="s">
        <v>1746</v>
      </c>
      <c r="F99" s="22">
        <v>27</v>
      </c>
    </row>
    <row r="100" spans="1:6" hidden="1">
      <c r="A100" s="22">
        <v>3</v>
      </c>
      <c r="B100" s="22" t="s">
        <v>3451</v>
      </c>
      <c r="C100" s="22">
        <v>8</v>
      </c>
      <c r="D100" s="22" t="s">
        <v>1747</v>
      </c>
      <c r="E100" s="22" t="s">
        <v>1748</v>
      </c>
      <c r="F100" s="22">
        <v>27</v>
      </c>
    </row>
    <row r="101" spans="1:6" hidden="1">
      <c r="A101" s="22">
        <v>4</v>
      </c>
      <c r="B101" s="22" t="s">
        <v>3451</v>
      </c>
      <c r="C101" s="22">
        <v>3</v>
      </c>
      <c r="D101" s="22" t="s">
        <v>1749</v>
      </c>
      <c r="E101" s="22" t="s">
        <v>1750</v>
      </c>
      <c r="F101" s="22">
        <v>27</v>
      </c>
    </row>
    <row r="102" spans="1:6" hidden="1">
      <c r="A102" s="22">
        <v>5</v>
      </c>
      <c r="B102" s="22" t="s">
        <v>3451</v>
      </c>
      <c r="C102" s="22">
        <v>4</v>
      </c>
      <c r="D102" s="22" t="s">
        <v>1751</v>
      </c>
      <c r="E102" s="22" t="s">
        <v>1752</v>
      </c>
      <c r="F102" s="22">
        <v>27</v>
      </c>
    </row>
    <row r="103" spans="1:6" hidden="1">
      <c r="A103" s="22">
        <v>6</v>
      </c>
      <c r="B103" s="22" t="s">
        <v>3451</v>
      </c>
      <c r="C103" s="22">
        <v>6</v>
      </c>
      <c r="D103" s="22" t="s">
        <v>1753</v>
      </c>
      <c r="E103" s="22" t="s">
        <v>1754</v>
      </c>
      <c r="F103" s="22">
        <v>27</v>
      </c>
    </row>
    <row r="104" spans="1:6" hidden="1">
      <c r="A104" s="22">
        <v>7</v>
      </c>
      <c r="B104" s="22" t="s">
        <v>3451</v>
      </c>
      <c r="C104" s="22">
        <v>15</v>
      </c>
      <c r="D104" s="22" t="s">
        <v>1755</v>
      </c>
      <c r="E104" s="22" t="s">
        <v>1756</v>
      </c>
      <c r="F104" s="22">
        <v>27</v>
      </c>
    </row>
    <row r="105" spans="1:6" hidden="1">
      <c r="A105" s="22">
        <v>8</v>
      </c>
      <c r="B105" s="22" t="s">
        <v>3451</v>
      </c>
      <c r="C105" s="22">
        <v>1</v>
      </c>
      <c r="D105" s="22" t="s">
        <v>1757</v>
      </c>
      <c r="E105" s="22" t="s">
        <v>1758</v>
      </c>
      <c r="F105" s="22">
        <v>27</v>
      </c>
    </row>
    <row r="106" spans="1:6" hidden="1">
      <c r="A106" s="22">
        <v>9</v>
      </c>
      <c r="B106" s="22" t="s">
        <v>3453</v>
      </c>
      <c r="C106" s="22">
        <v>5</v>
      </c>
      <c r="D106" s="22" t="s">
        <v>1759</v>
      </c>
      <c r="E106" s="22" t="s">
        <v>1760</v>
      </c>
      <c r="F106" s="22">
        <v>27</v>
      </c>
    </row>
    <row r="107" spans="1:6" hidden="1">
      <c r="A107" s="22">
        <v>10</v>
      </c>
      <c r="B107" s="22" t="s">
        <v>3451</v>
      </c>
      <c r="C107" s="22">
        <v>9</v>
      </c>
      <c r="D107" s="22" t="s">
        <v>1761</v>
      </c>
      <c r="E107" s="22" t="s">
        <v>1762</v>
      </c>
      <c r="F107" s="22">
        <v>27</v>
      </c>
    </row>
    <row r="108" spans="1:6" hidden="1">
      <c r="A108" s="22">
        <v>11</v>
      </c>
      <c r="B108" s="22" t="s">
        <v>3453</v>
      </c>
      <c r="C108" s="22">
        <v>10</v>
      </c>
      <c r="D108" s="22" t="s">
        <v>1763</v>
      </c>
      <c r="E108" s="22" t="s">
        <v>1764</v>
      </c>
      <c r="F108" s="22">
        <v>27</v>
      </c>
    </row>
    <row r="109" spans="1:6" hidden="1">
      <c r="A109" s="22">
        <v>12</v>
      </c>
      <c r="B109" s="22" t="s">
        <v>3453</v>
      </c>
      <c r="C109" s="22">
        <v>11</v>
      </c>
      <c r="D109" s="22" t="s">
        <v>1765</v>
      </c>
      <c r="E109" s="22" t="s">
        <v>1766</v>
      </c>
      <c r="F109" s="22">
        <v>27</v>
      </c>
    </row>
    <row r="110" spans="1:6" hidden="1">
      <c r="A110" s="22">
        <v>13</v>
      </c>
      <c r="B110" s="22" t="s">
        <v>3453</v>
      </c>
      <c r="C110" s="22">
        <v>12</v>
      </c>
      <c r="D110" s="22" t="s">
        <v>1767</v>
      </c>
      <c r="E110" s="22" t="s">
        <v>1768</v>
      </c>
      <c r="F110" s="22">
        <v>27</v>
      </c>
    </row>
    <row r="111" spans="1:6" hidden="1">
      <c r="A111" s="22">
        <v>14</v>
      </c>
      <c r="B111" s="22" t="s">
        <v>3451</v>
      </c>
      <c r="C111" s="22">
        <v>7</v>
      </c>
      <c r="D111" s="22" t="s">
        <v>1769</v>
      </c>
      <c r="E111" s="22" t="s">
        <v>1770</v>
      </c>
      <c r="F111" s="22">
        <v>27</v>
      </c>
    </row>
    <row r="112" spans="1:6" hidden="1">
      <c r="A112" s="22">
        <v>15</v>
      </c>
      <c r="B112" s="22" t="s">
        <v>3451</v>
      </c>
      <c r="C112" s="22">
        <v>14</v>
      </c>
      <c r="D112" s="22" t="s">
        <v>1771</v>
      </c>
      <c r="E112" s="22" t="s">
        <v>1772</v>
      </c>
      <c r="F112" s="22">
        <v>27</v>
      </c>
    </row>
    <row r="113" spans="1:6" hidden="1">
      <c r="A113" s="22">
        <v>16</v>
      </c>
      <c r="B113" s="22" t="s">
        <v>3451</v>
      </c>
      <c r="C113" s="22">
        <v>16</v>
      </c>
      <c r="D113" s="22" t="s">
        <v>1773</v>
      </c>
      <c r="E113" s="22" t="s">
        <v>1774</v>
      </c>
      <c r="F113" s="22">
        <v>27</v>
      </c>
    </row>
    <row r="114" spans="1:6" ht="12" hidden="1" customHeight="1">
      <c r="A114" s="22">
        <v>1</v>
      </c>
      <c r="B114" s="22" t="s">
        <v>3452</v>
      </c>
      <c r="C114" s="22">
        <v>14</v>
      </c>
      <c r="D114" s="22" t="s">
        <v>3393</v>
      </c>
      <c r="E114" s="22" t="s">
        <v>3394</v>
      </c>
      <c r="F114" s="22">
        <v>27</v>
      </c>
    </row>
    <row r="115" spans="1:6" hidden="1">
      <c r="A115" s="22">
        <v>2</v>
      </c>
      <c r="B115" s="22" t="s">
        <v>3452</v>
      </c>
      <c r="C115" s="22">
        <v>0</v>
      </c>
      <c r="D115" s="22" t="s">
        <v>1835</v>
      </c>
      <c r="E115" s="22" t="s">
        <v>1836</v>
      </c>
      <c r="F115" s="22">
        <v>27</v>
      </c>
    </row>
    <row r="116" spans="1:6" hidden="1">
      <c r="A116" s="22">
        <v>3</v>
      </c>
      <c r="B116" s="22" t="s">
        <v>3452</v>
      </c>
      <c r="C116" s="22">
        <v>2</v>
      </c>
      <c r="D116" s="22" t="s">
        <v>1837</v>
      </c>
      <c r="E116" s="22" t="s">
        <v>1838</v>
      </c>
      <c r="F116" s="22">
        <v>27</v>
      </c>
    </row>
    <row r="117" spans="1:6" hidden="1">
      <c r="A117" s="22">
        <v>4</v>
      </c>
      <c r="B117" s="22" t="s">
        <v>3452</v>
      </c>
      <c r="C117" s="22">
        <v>3</v>
      </c>
      <c r="D117" s="22" t="s">
        <v>1839</v>
      </c>
      <c r="E117" s="22" t="s">
        <v>1840</v>
      </c>
      <c r="F117" s="22">
        <v>27</v>
      </c>
    </row>
    <row r="118" spans="1:6" hidden="1">
      <c r="A118" s="22">
        <v>5</v>
      </c>
      <c r="B118" s="22" t="s">
        <v>3452</v>
      </c>
      <c r="C118" s="22">
        <v>4</v>
      </c>
      <c r="D118" s="22" t="s">
        <v>1841</v>
      </c>
      <c r="E118" s="22" t="s">
        <v>1842</v>
      </c>
      <c r="F118" s="22">
        <v>27</v>
      </c>
    </row>
    <row r="119" spans="1:6" hidden="1">
      <c r="A119" s="22">
        <v>6</v>
      </c>
      <c r="B119" s="22" t="s">
        <v>3452</v>
      </c>
      <c r="C119" s="22">
        <v>5</v>
      </c>
      <c r="D119" s="22" t="s">
        <v>1843</v>
      </c>
      <c r="E119" s="22" t="s">
        <v>1844</v>
      </c>
      <c r="F119" s="22">
        <v>27</v>
      </c>
    </row>
    <row r="120" spans="1:6" hidden="1">
      <c r="A120" s="22">
        <v>7</v>
      </c>
      <c r="B120" s="22" t="s">
        <v>3452</v>
      </c>
      <c r="C120" s="22">
        <v>6</v>
      </c>
      <c r="D120" s="22" t="s">
        <v>1845</v>
      </c>
      <c r="E120" s="22" t="s">
        <v>1846</v>
      </c>
      <c r="F120" s="22">
        <v>27</v>
      </c>
    </row>
    <row r="121" spans="1:6" hidden="1">
      <c r="A121" s="22">
        <v>8</v>
      </c>
      <c r="B121" s="22" t="s">
        <v>3452</v>
      </c>
      <c r="C121" s="22">
        <v>7</v>
      </c>
      <c r="D121" s="22" t="s">
        <v>1847</v>
      </c>
      <c r="E121" s="22" t="s">
        <v>1848</v>
      </c>
      <c r="F121" s="22">
        <v>27</v>
      </c>
    </row>
    <row r="122" spans="1:6" hidden="1">
      <c r="A122" s="22">
        <v>9</v>
      </c>
      <c r="B122" s="22" t="s">
        <v>3452</v>
      </c>
      <c r="C122" s="22">
        <v>8</v>
      </c>
      <c r="D122" s="22" t="s">
        <v>1849</v>
      </c>
      <c r="E122" s="22" t="s">
        <v>1850</v>
      </c>
      <c r="F122" s="22">
        <v>27</v>
      </c>
    </row>
    <row r="123" spans="1:6" hidden="1">
      <c r="A123" s="22">
        <v>10</v>
      </c>
      <c r="B123" s="22" t="s">
        <v>3452</v>
      </c>
      <c r="C123" s="22">
        <v>9</v>
      </c>
      <c r="D123" s="22" t="s">
        <v>1851</v>
      </c>
      <c r="E123" s="22" t="s">
        <v>1852</v>
      </c>
      <c r="F123" s="22">
        <v>27</v>
      </c>
    </row>
    <row r="124" spans="1:6" hidden="1">
      <c r="A124" s="22">
        <v>11</v>
      </c>
      <c r="B124" s="22" t="s">
        <v>3452</v>
      </c>
      <c r="C124" s="22">
        <v>10</v>
      </c>
      <c r="D124" s="22" t="s">
        <v>1853</v>
      </c>
      <c r="E124" s="22" t="s">
        <v>1854</v>
      </c>
      <c r="F124" s="22">
        <v>27</v>
      </c>
    </row>
    <row r="125" spans="1:6" hidden="1">
      <c r="A125" s="22">
        <v>12</v>
      </c>
      <c r="B125" s="22" t="s">
        <v>3452</v>
      </c>
      <c r="C125" s="22">
        <v>11</v>
      </c>
      <c r="D125" s="22" t="s">
        <v>1855</v>
      </c>
      <c r="E125" s="22" t="s">
        <v>1856</v>
      </c>
      <c r="F125" s="22">
        <v>27</v>
      </c>
    </row>
    <row r="126" spans="1:6" hidden="1">
      <c r="A126" s="22">
        <v>13</v>
      </c>
      <c r="B126" s="22" t="s">
        <v>3452</v>
      </c>
      <c r="C126" s="22">
        <v>12</v>
      </c>
      <c r="D126" s="22" t="s">
        <v>1857</v>
      </c>
      <c r="E126" s="22" t="s">
        <v>1858</v>
      </c>
      <c r="F126" s="22">
        <v>27</v>
      </c>
    </row>
    <row r="127" spans="1:6" hidden="1">
      <c r="A127" s="22">
        <v>14</v>
      </c>
      <c r="B127" s="22" t="s">
        <v>3452</v>
      </c>
      <c r="C127" s="22">
        <v>13</v>
      </c>
      <c r="D127" s="22" t="s">
        <v>1859</v>
      </c>
      <c r="E127" s="22" t="s">
        <v>1860</v>
      </c>
      <c r="F127" s="22">
        <v>27</v>
      </c>
    </row>
    <row r="128" spans="1:6" hidden="1">
      <c r="A128" s="22">
        <v>15</v>
      </c>
      <c r="B128" s="22" t="s">
        <v>3452</v>
      </c>
      <c r="C128" s="22">
        <v>15</v>
      </c>
      <c r="D128" s="22" t="s">
        <v>1861</v>
      </c>
      <c r="E128" s="22" t="s">
        <v>1862</v>
      </c>
      <c r="F128" s="22">
        <v>27</v>
      </c>
    </row>
    <row r="129" spans="1:6" hidden="1">
      <c r="A129" s="22">
        <v>16</v>
      </c>
      <c r="B129" s="22" t="s">
        <v>3452</v>
      </c>
      <c r="C129" s="22">
        <v>16</v>
      </c>
      <c r="D129" s="22" t="s">
        <v>1863</v>
      </c>
      <c r="E129" s="22" t="s">
        <v>1864</v>
      </c>
      <c r="F129" s="22">
        <v>27</v>
      </c>
    </row>
    <row r="130" spans="1:6" ht="12" hidden="1" customHeight="1">
      <c r="A130" s="39">
        <v>1</v>
      </c>
      <c r="B130" s="39" t="s">
        <v>3454</v>
      </c>
      <c r="C130" s="39">
        <v>1</v>
      </c>
      <c r="D130" s="39" t="s">
        <v>1985</v>
      </c>
      <c r="E130" s="39" t="s">
        <v>1986</v>
      </c>
      <c r="F130" s="22">
        <v>27</v>
      </c>
    </row>
    <row r="131" spans="1:6" hidden="1">
      <c r="A131" s="39">
        <v>2</v>
      </c>
      <c r="B131" s="39" t="s">
        <v>3454</v>
      </c>
      <c r="C131" s="39">
        <v>8</v>
      </c>
      <c r="D131" s="39" t="s">
        <v>1987</v>
      </c>
      <c r="E131" s="39" t="s">
        <v>1988</v>
      </c>
      <c r="F131" s="22">
        <v>27</v>
      </c>
    </row>
    <row r="132" spans="1:6" hidden="1">
      <c r="A132" s="39">
        <v>3</v>
      </c>
      <c r="B132" s="39" t="s">
        <v>3454</v>
      </c>
      <c r="C132" s="39">
        <v>10</v>
      </c>
      <c r="D132" s="39" t="s">
        <v>1989</v>
      </c>
      <c r="E132" s="39" t="s">
        <v>1990</v>
      </c>
      <c r="F132" s="22">
        <v>27</v>
      </c>
    </row>
    <row r="133" spans="1:6" hidden="1">
      <c r="A133" s="39">
        <v>4</v>
      </c>
      <c r="B133" s="39" t="s">
        <v>3454</v>
      </c>
      <c r="C133" s="39">
        <v>3</v>
      </c>
      <c r="D133" s="39" t="s">
        <v>1991</v>
      </c>
      <c r="E133" s="39" t="s">
        <v>1992</v>
      </c>
      <c r="F133" s="22">
        <v>27</v>
      </c>
    </row>
    <row r="134" spans="1:6" hidden="1">
      <c r="A134" s="39">
        <v>5</v>
      </c>
      <c r="B134" s="39" t="s">
        <v>3454</v>
      </c>
      <c r="C134" s="39">
        <v>14</v>
      </c>
      <c r="D134" s="39" t="s">
        <v>1993</v>
      </c>
      <c r="E134" s="39" t="s">
        <v>1994</v>
      </c>
      <c r="F134" s="22">
        <v>27</v>
      </c>
    </row>
    <row r="135" spans="1:6" hidden="1">
      <c r="A135" s="39">
        <v>6</v>
      </c>
      <c r="B135" s="39" t="s">
        <v>3454</v>
      </c>
      <c r="C135" s="39">
        <v>5</v>
      </c>
      <c r="D135" s="39" t="s">
        <v>1995</v>
      </c>
      <c r="E135" s="39" t="s">
        <v>1996</v>
      </c>
      <c r="F135" s="22">
        <v>27</v>
      </c>
    </row>
    <row r="136" spans="1:6" hidden="1">
      <c r="A136" s="39">
        <v>7</v>
      </c>
      <c r="B136" s="39" t="s">
        <v>3454</v>
      </c>
      <c r="C136" s="39">
        <v>6</v>
      </c>
      <c r="D136" s="39" t="s">
        <v>1997</v>
      </c>
      <c r="E136" s="39" t="s">
        <v>1998</v>
      </c>
      <c r="F136" s="22">
        <v>27</v>
      </c>
    </row>
    <row r="137" spans="1:6" hidden="1">
      <c r="A137" s="39">
        <v>8</v>
      </c>
      <c r="B137" s="39" t="s">
        <v>3454</v>
      </c>
      <c r="C137" s="39">
        <v>7</v>
      </c>
      <c r="D137" s="39" t="s">
        <v>1999</v>
      </c>
      <c r="E137" s="39" t="s">
        <v>2000</v>
      </c>
      <c r="F137" s="22">
        <v>27</v>
      </c>
    </row>
    <row r="138" spans="1:6" hidden="1">
      <c r="A138" s="39">
        <v>9</v>
      </c>
      <c r="B138" s="39" t="s">
        <v>3454</v>
      </c>
      <c r="C138" s="39">
        <v>0</v>
      </c>
      <c r="D138" s="39" t="s">
        <v>2001</v>
      </c>
      <c r="E138" s="39" t="s">
        <v>2002</v>
      </c>
      <c r="F138" s="22">
        <v>27</v>
      </c>
    </row>
    <row r="139" spans="1:6" hidden="1">
      <c r="A139" s="39">
        <v>10</v>
      </c>
      <c r="B139" s="39" t="s">
        <v>3454</v>
      </c>
      <c r="C139" s="39">
        <v>9</v>
      </c>
      <c r="D139" s="39" t="s">
        <v>2003</v>
      </c>
      <c r="E139" s="39" t="s">
        <v>2004</v>
      </c>
      <c r="F139" s="22">
        <v>27</v>
      </c>
    </row>
    <row r="140" spans="1:6" hidden="1">
      <c r="A140" s="39">
        <v>11</v>
      </c>
      <c r="B140" s="39" t="s">
        <v>3454</v>
      </c>
      <c r="C140" s="39">
        <v>15</v>
      </c>
      <c r="D140" s="39" t="s">
        <v>2005</v>
      </c>
      <c r="E140" s="39" t="s">
        <v>2006</v>
      </c>
      <c r="F140" s="22">
        <v>27</v>
      </c>
    </row>
    <row r="141" spans="1:6" hidden="1">
      <c r="A141" s="39">
        <v>12</v>
      </c>
      <c r="B141" s="39" t="s">
        <v>3454</v>
      </c>
      <c r="C141" s="39">
        <v>11</v>
      </c>
      <c r="D141" s="39" t="s">
        <v>2007</v>
      </c>
      <c r="E141" s="39" t="s">
        <v>2008</v>
      </c>
      <c r="F141" s="22">
        <v>27</v>
      </c>
    </row>
    <row r="142" spans="1:6" hidden="1">
      <c r="A142" s="39">
        <v>13</v>
      </c>
      <c r="B142" s="39" t="s">
        <v>3454</v>
      </c>
      <c r="C142" s="39">
        <v>12</v>
      </c>
      <c r="D142" s="39" t="s">
        <v>2009</v>
      </c>
      <c r="E142" s="39" t="s">
        <v>2010</v>
      </c>
      <c r="F142" s="22">
        <v>27</v>
      </c>
    </row>
    <row r="143" spans="1:6" hidden="1">
      <c r="A143" s="39">
        <v>14</v>
      </c>
      <c r="B143" s="39" t="s">
        <v>3454</v>
      </c>
      <c r="C143" s="39">
        <v>13</v>
      </c>
      <c r="D143" s="39" t="s">
        <v>2011</v>
      </c>
      <c r="E143" s="39" t="s">
        <v>2012</v>
      </c>
      <c r="F143" s="22">
        <v>27</v>
      </c>
    </row>
    <row r="144" spans="1:6" ht="12" hidden="1" customHeight="1">
      <c r="A144" s="22">
        <v>1</v>
      </c>
      <c r="B144" s="22" t="s">
        <v>3455</v>
      </c>
      <c r="C144" s="22">
        <v>1</v>
      </c>
      <c r="D144" s="22" t="s">
        <v>3395</v>
      </c>
      <c r="E144" s="22" t="s">
        <v>3396</v>
      </c>
      <c r="F144" s="22">
        <v>27</v>
      </c>
    </row>
    <row r="145" spans="1:6" hidden="1">
      <c r="A145" s="22">
        <v>2</v>
      </c>
      <c r="B145" s="22" t="s">
        <v>3455</v>
      </c>
      <c r="C145" s="22">
        <v>12</v>
      </c>
      <c r="D145" s="22" t="s">
        <v>14</v>
      </c>
      <c r="E145" s="22" t="s">
        <v>15</v>
      </c>
      <c r="F145" s="22">
        <v>27</v>
      </c>
    </row>
    <row r="146" spans="1:6" hidden="1">
      <c r="A146" s="22">
        <v>3</v>
      </c>
      <c r="B146" s="22" t="s">
        <v>3455</v>
      </c>
      <c r="C146" s="22">
        <v>2</v>
      </c>
      <c r="D146" s="22" t="s">
        <v>16</v>
      </c>
      <c r="E146" s="22" t="s">
        <v>17</v>
      </c>
      <c r="F146" s="22">
        <v>27</v>
      </c>
    </row>
    <row r="147" spans="1:6" hidden="1">
      <c r="A147" s="22">
        <v>4</v>
      </c>
      <c r="B147" s="22" t="s">
        <v>3455</v>
      </c>
      <c r="C147" s="22">
        <v>3</v>
      </c>
      <c r="D147" s="22" t="s">
        <v>18</v>
      </c>
      <c r="E147" s="22" t="s">
        <v>19</v>
      </c>
      <c r="F147" s="22">
        <v>27</v>
      </c>
    </row>
    <row r="148" spans="1:6" hidden="1">
      <c r="A148" s="22">
        <v>5</v>
      </c>
      <c r="B148" s="22" t="s">
        <v>3455</v>
      </c>
      <c r="C148" s="22">
        <v>4</v>
      </c>
      <c r="D148" s="22" t="s">
        <v>20</v>
      </c>
      <c r="E148" s="22" t="s">
        <v>21</v>
      </c>
      <c r="F148" s="22">
        <v>27</v>
      </c>
    </row>
    <row r="149" spans="1:6" hidden="1">
      <c r="A149" s="22">
        <v>6</v>
      </c>
      <c r="B149" s="22" t="s">
        <v>3455</v>
      </c>
      <c r="C149" s="22">
        <v>5</v>
      </c>
      <c r="D149" s="22" t="s">
        <v>22</v>
      </c>
      <c r="E149" s="22" t="s">
        <v>23</v>
      </c>
      <c r="F149" s="22">
        <v>27</v>
      </c>
    </row>
    <row r="150" spans="1:6" hidden="1">
      <c r="A150" s="22">
        <v>7</v>
      </c>
      <c r="B150" s="22" t="s">
        <v>3455</v>
      </c>
      <c r="C150" s="22">
        <v>6</v>
      </c>
      <c r="D150" s="22" t="s">
        <v>24</v>
      </c>
      <c r="E150" s="22" t="s">
        <v>25</v>
      </c>
      <c r="F150" s="22">
        <v>27</v>
      </c>
    </row>
    <row r="151" spans="1:6" hidden="1">
      <c r="A151" s="22">
        <v>8</v>
      </c>
      <c r="B151" s="22" t="s">
        <v>3455</v>
      </c>
      <c r="C151" s="22">
        <v>7</v>
      </c>
      <c r="D151" s="22" t="s">
        <v>26</v>
      </c>
      <c r="E151" s="22" t="s">
        <v>27</v>
      </c>
      <c r="F151" s="22">
        <v>27</v>
      </c>
    </row>
    <row r="152" spans="1:6" hidden="1">
      <c r="A152" s="22">
        <v>9</v>
      </c>
      <c r="B152" s="22" t="s">
        <v>3455</v>
      </c>
      <c r="C152" s="22">
        <v>8</v>
      </c>
      <c r="D152" s="22" t="s">
        <v>28</v>
      </c>
      <c r="E152" s="22" t="s">
        <v>29</v>
      </c>
      <c r="F152" s="22">
        <v>27</v>
      </c>
    </row>
    <row r="153" spans="1:6" hidden="1">
      <c r="A153" s="22">
        <v>10</v>
      </c>
      <c r="B153" s="22" t="s">
        <v>3455</v>
      </c>
      <c r="C153" s="22">
        <v>9</v>
      </c>
      <c r="D153" s="22" t="s">
        <v>30</v>
      </c>
      <c r="E153" s="22" t="s">
        <v>31</v>
      </c>
      <c r="F153" s="22">
        <v>27</v>
      </c>
    </row>
    <row r="154" spans="1:6" hidden="1">
      <c r="A154" s="22">
        <v>11</v>
      </c>
      <c r="B154" s="22" t="s">
        <v>3455</v>
      </c>
      <c r="C154" s="22">
        <v>10</v>
      </c>
      <c r="D154" s="22" t="s">
        <v>32</v>
      </c>
      <c r="E154" s="22" t="s">
        <v>33</v>
      </c>
      <c r="F154" s="22">
        <v>27</v>
      </c>
    </row>
    <row r="155" spans="1:6" hidden="1">
      <c r="A155" s="22">
        <v>12</v>
      </c>
      <c r="B155" s="22" t="s">
        <v>3455</v>
      </c>
      <c r="C155" s="22">
        <v>11</v>
      </c>
      <c r="D155" s="22" t="s">
        <v>34</v>
      </c>
      <c r="E155" s="22" t="s">
        <v>35</v>
      </c>
      <c r="F155" s="22">
        <v>27</v>
      </c>
    </row>
    <row r="156" spans="1:6" hidden="1">
      <c r="A156" s="22">
        <v>13</v>
      </c>
      <c r="B156" s="22" t="s">
        <v>3455</v>
      </c>
      <c r="C156" s="22">
        <v>14</v>
      </c>
      <c r="D156" s="22" t="s">
        <v>36</v>
      </c>
      <c r="E156" s="22" t="s">
        <v>37</v>
      </c>
      <c r="F156" s="22">
        <v>27</v>
      </c>
    </row>
    <row r="157" spans="1:6" hidden="1">
      <c r="A157" s="22">
        <v>14</v>
      </c>
      <c r="B157" s="22" t="s">
        <v>3455</v>
      </c>
      <c r="C157" s="22">
        <v>13</v>
      </c>
      <c r="D157" s="22" t="s">
        <v>38</v>
      </c>
      <c r="E157" s="22" t="s">
        <v>39</v>
      </c>
      <c r="F157" s="22">
        <v>27</v>
      </c>
    </row>
    <row r="158" spans="1:6" hidden="1">
      <c r="A158" s="22">
        <v>15</v>
      </c>
      <c r="B158" s="22" t="s">
        <v>3455</v>
      </c>
      <c r="C158" s="22">
        <v>15</v>
      </c>
      <c r="D158" s="22" t="s">
        <v>40</v>
      </c>
      <c r="E158" s="22" t="s">
        <v>41</v>
      </c>
      <c r="F158" s="22">
        <v>27</v>
      </c>
    </row>
    <row r="159" spans="1:6" hidden="1">
      <c r="A159" s="22">
        <v>16</v>
      </c>
      <c r="B159" s="22" t="s">
        <v>3455</v>
      </c>
      <c r="C159" s="22">
        <v>16</v>
      </c>
      <c r="D159" s="22" t="s">
        <v>42</v>
      </c>
      <c r="E159" s="22" t="s">
        <v>43</v>
      </c>
      <c r="F159" s="22">
        <v>27</v>
      </c>
    </row>
    <row r="160" spans="1:6" ht="12" hidden="1" customHeight="1">
      <c r="A160" s="22">
        <v>1</v>
      </c>
      <c r="B160" s="22" t="s">
        <v>3456</v>
      </c>
      <c r="C160" s="22">
        <v>15</v>
      </c>
      <c r="D160" s="22" t="s">
        <v>3397</v>
      </c>
      <c r="E160" s="22" t="s">
        <v>3398</v>
      </c>
      <c r="F160" s="22">
        <v>27</v>
      </c>
    </row>
    <row r="161" spans="1:6" hidden="1">
      <c r="A161" s="22">
        <v>2</v>
      </c>
      <c r="B161" s="22" t="s">
        <v>3456</v>
      </c>
      <c r="C161" s="22">
        <v>1</v>
      </c>
      <c r="D161" s="22" t="s">
        <v>1775</v>
      </c>
      <c r="E161" s="22" t="s">
        <v>1776</v>
      </c>
      <c r="F161" s="22">
        <v>27</v>
      </c>
    </row>
    <row r="162" spans="1:6" hidden="1">
      <c r="A162" s="22">
        <v>3</v>
      </c>
      <c r="B162" s="22" t="s">
        <v>3456</v>
      </c>
      <c r="C162" s="22">
        <v>2</v>
      </c>
      <c r="D162" s="22" t="s">
        <v>1777</v>
      </c>
      <c r="E162" s="22" t="s">
        <v>1778</v>
      </c>
      <c r="F162" s="22">
        <v>27</v>
      </c>
    </row>
    <row r="163" spans="1:6" hidden="1">
      <c r="A163" s="22">
        <v>4</v>
      </c>
      <c r="B163" s="22" t="s">
        <v>3456</v>
      </c>
      <c r="C163" s="22">
        <v>3</v>
      </c>
      <c r="D163" s="22" t="s">
        <v>1779</v>
      </c>
      <c r="E163" s="22" t="s">
        <v>1780</v>
      </c>
      <c r="F163" s="22">
        <v>27</v>
      </c>
    </row>
    <row r="164" spans="1:6" hidden="1">
      <c r="A164" s="22">
        <v>5</v>
      </c>
      <c r="B164" s="22" t="s">
        <v>3456</v>
      </c>
      <c r="C164" s="22">
        <v>4</v>
      </c>
      <c r="D164" s="22" t="s">
        <v>1781</v>
      </c>
      <c r="E164" s="22" t="s">
        <v>1782</v>
      </c>
      <c r="F164" s="22">
        <v>27</v>
      </c>
    </row>
    <row r="165" spans="1:6" hidden="1">
      <c r="A165" s="22">
        <v>6</v>
      </c>
      <c r="B165" s="22" t="s">
        <v>3456</v>
      </c>
      <c r="C165" s="22">
        <v>5</v>
      </c>
      <c r="D165" s="22" t="s">
        <v>1783</v>
      </c>
      <c r="E165" s="22" t="s">
        <v>1784</v>
      </c>
      <c r="F165" s="22">
        <v>27</v>
      </c>
    </row>
    <row r="166" spans="1:6" hidden="1">
      <c r="A166" s="22">
        <v>7</v>
      </c>
      <c r="B166" s="22" t="s">
        <v>3456</v>
      </c>
      <c r="C166" s="22">
        <v>6</v>
      </c>
      <c r="D166" s="22" t="s">
        <v>1785</v>
      </c>
      <c r="E166" s="22" t="s">
        <v>1786</v>
      </c>
      <c r="F166" s="22">
        <v>27</v>
      </c>
    </row>
    <row r="167" spans="1:6" hidden="1">
      <c r="A167" s="22">
        <v>8</v>
      </c>
      <c r="B167" s="22" t="s">
        <v>3456</v>
      </c>
      <c r="C167" s="22">
        <v>7</v>
      </c>
      <c r="D167" s="22" t="s">
        <v>1787</v>
      </c>
      <c r="E167" s="22" t="s">
        <v>1788</v>
      </c>
      <c r="F167" s="22">
        <v>27</v>
      </c>
    </row>
    <row r="168" spans="1:6" hidden="1">
      <c r="A168" s="22">
        <v>9</v>
      </c>
      <c r="B168" s="22" t="s">
        <v>3456</v>
      </c>
      <c r="C168" s="22">
        <v>8</v>
      </c>
      <c r="D168" s="22" t="s">
        <v>1789</v>
      </c>
      <c r="E168" s="22" t="s">
        <v>1790</v>
      </c>
      <c r="F168" s="22">
        <v>27</v>
      </c>
    </row>
    <row r="169" spans="1:6" hidden="1">
      <c r="A169" s="22">
        <v>10</v>
      </c>
      <c r="B169" s="22" t="s">
        <v>3456</v>
      </c>
      <c r="C169" s="22">
        <v>0</v>
      </c>
      <c r="D169" s="22" t="s">
        <v>1791</v>
      </c>
      <c r="E169" s="22" t="s">
        <v>1792</v>
      </c>
      <c r="F169" s="22">
        <v>27</v>
      </c>
    </row>
    <row r="170" spans="1:6" hidden="1">
      <c r="A170" s="22">
        <v>11</v>
      </c>
      <c r="B170" s="22" t="s">
        <v>3456</v>
      </c>
      <c r="C170" s="22">
        <v>10</v>
      </c>
      <c r="D170" s="22" t="s">
        <v>1793</v>
      </c>
      <c r="E170" s="22" t="s">
        <v>1794</v>
      </c>
      <c r="F170" s="22">
        <v>27</v>
      </c>
    </row>
    <row r="171" spans="1:6" hidden="1">
      <c r="A171" s="22">
        <v>12</v>
      </c>
      <c r="B171" s="22" t="s">
        <v>3456</v>
      </c>
      <c r="C171" s="22">
        <v>11</v>
      </c>
      <c r="D171" s="22" t="s">
        <v>1795</v>
      </c>
      <c r="E171" s="22" t="s">
        <v>1796</v>
      </c>
      <c r="F171" s="22">
        <v>27</v>
      </c>
    </row>
    <row r="172" spans="1:6" hidden="1">
      <c r="A172" s="22">
        <v>13</v>
      </c>
      <c r="B172" s="22" t="s">
        <v>3456</v>
      </c>
      <c r="C172" s="22">
        <v>12</v>
      </c>
      <c r="D172" s="22" t="s">
        <v>1797</v>
      </c>
      <c r="E172" s="22" t="s">
        <v>1798</v>
      </c>
      <c r="F172" s="22">
        <v>27</v>
      </c>
    </row>
    <row r="173" spans="1:6" hidden="1">
      <c r="A173" s="22">
        <v>14</v>
      </c>
      <c r="B173" s="22" t="s">
        <v>3456</v>
      </c>
      <c r="C173" s="22">
        <v>13</v>
      </c>
      <c r="D173" s="22" t="s">
        <v>1799</v>
      </c>
      <c r="E173" s="22" t="s">
        <v>1800</v>
      </c>
      <c r="F173" s="22">
        <v>27</v>
      </c>
    </row>
    <row r="174" spans="1:6" hidden="1">
      <c r="A174" s="22">
        <v>15</v>
      </c>
      <c r="B174" s="22" t="s">
        <v>3456</v>
      </c>
      <c r="C174" s="22">
        <v>14</v>
      </c>
      <c r="D174" s="22" t="s">
        <v>1801</v>
      </c>
      <c r="E174" s="22" t="s">
        <v>1802</v>
      </c>
      <c r="F174" s="22">
        <v>27</v>
      </c>
    </row>
    <row r="175" spans="1:6" hidden="1">
      <c r="A175" s="22">
        <v>16</v>
      </c>
      <c r="B175" s="22" t="s">
        <v>3456</v>
      </c>
      <c r="C175" s="22">
        <v>16</v>
      </c>
      <c r="D175" s="22" t="s">
        <v>1803</v>
      </c>
      <c r="E175" s="22" t="s">
        <v>1804</v>
      </c>
      <c r="F175" s="22">
        <v>27</v>
      </c>
    </row>
    <row r="176" spans="1:6" ht="12" hidden="1" customHeight="1">
      <c r="A176" s="39">
        <v>1</v>
      </c>
      <c r="B176" s="39" t="s">
        <v>3457</v>
      </c>
      <c r="C176" s="39">
        <v>7</v>
      </c>
      <c r="D176" s="39" t="s">
        <v>3458</v>
      </c>
      <c r="E176" s="39" t="s">
        <v>3459</v>
      </c>
      <c r="F176" s="22">
        <v>27</v>
      </c>
    </row>
    <row r="177" spans="1:6" hidden="1">
      <c r="A177" s="39">
        <v>2</v>
      </c>
      <c r="B177" s="39" t="s">
        <v>3457</v>
      </c>
      <c r="C177" s="39">
        <v>1</v>
      </c>
      <c r="D177" s="39" t="s">
        <v>2013</v>
      </c>
      <c r="E177" s="39" t="s">
        <v>2014</v>
      </c>
      <c r="F177" s="22">
        <v>27</v>
      </c>
    </row>
    <row r="178" spans="1:6" hidden="1">
      <c r="A178" s="39">
        <v>3</v>
      </c>
      <c r="B178" s="39" t="s">
        <v>3457</v>
      </c>
      <c r="C178" s="39">
        <v>2</v>
      </c>
      <c r="D178" s="39" t="s">
        <v>2015</v>
      </c>
      <c r="E178" s="39" t="s">
        <v>2016</v>
      </c>
      <c r="F178" s="22">
        <v>27</v>
      </c>
    </row>
    <row r="179" spans="1:6" hidden="1">
      <c r="A179" s="39">
        <v>4</v>
      </c>
      <c r="B179" s="39" t="s">
        <v>3457</v>
      </c>
      <c r="C179" s="39">
        <v>3</v>
      </c>
      <c r="D179" s="39" t="s">
        <v>2017</v>
      </c>
      <c r="E179" s="39" t="s">
        <v>2018</v>
      </c>
      <c r="F179" s="22">
        <v>27</v>
      </c>
    </row>
    <row r="180" spans="1:6" hidden="1">
      <c r="A180" s="39">
        <v>5</v>
      </c>
      <c r="B180" s="39" t="s">
        <v>3457</v>
      </c>
      <c r="C180" s="39">
        <v>4</v>
      </c>
      <c r="D180" s="39" t="s">
        <v>2019</v>
      </c>
      <c r="E180" s="39" t="s">
        <v>2020</v>
      </c>
      <c r="F180" s="22">
        <v>27</v>
      </c>
    </row>
    <row r="181" spans="1:6" hidden="1">
      <c r="A181" s="39">
        <v>6</v>
      </c>
      <c r="B181" s="39" t="s">
        <v>3457</v>
      </c>
      <c r="C181" s="39">
        <v>5</v>
      </c>
      <c r="D181" s="39" t="s">
        <v>2021</v>
      </c>
      <c r="E181" s="39" t="s">
        <v>2022</v>
      </c>
      <c r="F181" s="22">
        <v>27</v>
      </c>
    </row>
    <row r="182" spans="1:6" hidden="1">
      <c r="A182" s="39">
        <v>7</v>
      </c>
      <c r="B182" s="39" t="s">
        <v>3457</v>
      </c>
      <c r="C182" s="39">
        <v>6</v>
      </c>
      <c r="D182" s="39" t="s">
        <v>2023</v>
      </c>
      <c r="E182" s="39" t="s">
        <v>2024</v>
      </c>
      <c r="F182" s="22">
        <v>27</v>
      </c>
    </row>
    <row r="183" spans="1:6" hidden="1">
      <c r="A183" s="39">
        <v>8</v>
      </c>
      <c r="B183" s="39" t="s">
        <v>3457</v>
      </c>
      <c r="C183" s="39">
        <v>10</v>
      </c>
      <c r="D183" s="39" t="s">
        <v>2025</v>
      </c>
      <c r="E183" s="39" t="s">
        <v>2026</v>
      </c>
      <c r="F183" s="22">
        <v>27</v>
      </c>
    </row>
    <row r="184" spans="1:6" hidden="1">
      <c r="A184" s="39">
        <v>9</v>
      </c>
      <c r="B184" s="39" t="s">
        <v>3457</v>
      </c>
      <c r="C184" s="39">
        <v>8</v>
      </c>
      <c r="D184" s="39" t="s">
        <v>2027</v>
      </c>
      <c r="E184" s="39" t="s">
        <v>2028</v>
      </c>
      <c r="F184" s="22">
        <v>27</v>
      </c>
    </row>
    <row r="185" spans="1:6" hidden="1">
      <c r="A185" s="39">
        <v>10</v>
      </c>
      <c r="B185" s="39" t="s">
        <v>3457</v>
      </c>
      <c r="C185" s="39">
        <v>9</v>
      </c>
      <c r="D185" s="39" t="s">
        <v>2029</v>
      </c>
      <c r="E185" s="39" t="s">
        <v>2030</v>
      </c>
      <c r="F185" s="22">
        <v>27</v>
      </c>
    </row>
    <row r="186" spans="1:6" hidden="1">
      <c r="A186" s="39">
        <v>11</v>
      </c>
      <c r="B186" s="39" t="s">
        <v>3457</v>
      </c>
      <c r="C186" s="39">
        <v>14</v>
      </c>
      <c r="D186" s="39" t="s">
        <v>2031</v>
      </c>
      <c r="E186" s="39" t="s">
        <v>2032</v>
      </c>
      <c r="F186" s="22">
        <v>27</v>
      </c>
    </row>
    <row r="187" spans="1:6" hidden="1">
      <c r="A187" s="39">
        <v>12</v>
      </c>
      <c r="B187" s="39" t="s">
        <v>3457</v>
      </c>
      <c r="C187" s="39">
        <v>11</v>
      </c>
      <c r="D187" s="39" t="s">
        <v>2033</v>
      </c>
      <c r="E187" s="39" t="s">
        <v>2034</v>
      </c>
      <c r="F187" s="22">
        <v>27</v>
      </c>
    </row>
    <row r="188" spans="1:6" hidden="1">
      <c r="A188" s="39">
        <v>13</v>
      </c>
      <c r="B188" s="39" t="s">
        <v>3457</v>
      </c>
      <c r="C188" s="39">
        <v>12</v>
      </c>
      <c r="D188" s="39" t="s">
        <v>2035</v>
      </c>
      <c r="E188" s="39" t="s">
        <v>2036</v>
      </c>
      <c r="F188" s="22">
        <v>27</v>
      </c>
    </row>
    <row r="189" spans="1:6" hidden="1">
      <c r="A189" s="39">
        <v>14</v>
      </c>
      <c r="B189" s="39" t="s">
        <v>3457</v>
      </c>
      <c r="C189" s="39">
        <v>13</v>
      </c>
      <c r="D189" s="39" t="s">
        <v>2037</v>
      </c>
      <c r="E189" s="39" t="s">
        <v>2038</v>
      </c>
      <c r="F189" s="22">
        <v>27</v>
      </c>
    </row>
    <row r="190" spans="1:6" hidden="1">
      <c r="A190" s="39">
        <v>15</v>
      </c>
      <c r="B190" s="39" t="s">
        <v>3457</v>
      </c>
      <c r="C190" s="39">
        <v>15</v>
      </c>
      <c r="D190" s="39" t="s">
        <v>2039</v>
      </c>
      <c r="E190" s="39" t="s">
        <v>2040</v>
      </c>
      <c r="F190" s="22">
        <v>27</v>
      </c>
    </row>
    <row r="191" spans="1:6" hidden="1">
      <c r="A191" s="39">
        <v>16</v>
      </c>
      <c r="B191" s="39" t="s">
        <v>3457</v>
      </c>
      <c r="C191" s="39">
        <v>16</v>
      </c>
      <c r="D191" s="39" t="s">
        <v>2041</v>
      </c>
      <c r="E191" s="39" t="s">
        <v>2042</v>
      </c>
      <c r="F191" s="22">
        <v>27</v>
      </c>
    </row>
    <row r="192" spans="1:6" ht="12" hidden="1" customHeight="1">
      <c r="A192" s="22">
        <v>1</v>
      </c>
      <c r="B192" s="22" t="s">
        <v>3460</v>
      </c>
      <c r="C192" s="22">
        <v>15</v>
      </c>
      <c r="D192" s="22" t="s">
        <v>3399</v>
      </c>
      <c r="E192" s="22" t="s">
        <v>3400</v>
      </c>
      <c r="F192" s="22">
        <v>27</v>
      </c>
    </row>
    <row r="193" spans="1:6" hidden="1">
      <c r="A193" s="22">
        <v>2</v>
      </c>
      <c r="B193" s="22" t="s">
        <v>3460</v>
      </c>
      <c r="C193" s="22">
        <v>0</v>
      </c>
      <c r="D193" s="22" t="s">
        <v>1805</v>
      </c>
      <c r="E193" s="22" t="s">
        <v>1806</v>
      </c>
      <c r="F193" s="22">
        <v>27</v>
      </c>
    </row>
    <row r="194" spans="1:6" hidden="1">
      <c r="A194" s="22">
        <v>3</v>
      </c>
      <c r="B194" s="22" t="s">
        <v>3460</v>
      </c>
      <c r="C194" s="22">
        <v>2</v>
      </c>
      <c r="D194" s="22" t="s">
        <v>1807</v>
      </c>
      <c r="E194" s="22" t="s">
        <v>1808</v>
      </c>
      <c r="F194" s="22">
        <v>27</v>
      </c>
    </row>
    <row r="195" spans="1:6" hidden="1">
      <c r="A195" s="22">
        <v>4</v>
      </c>
      <c r="B195" s="22" t="s">
        <v>3460</v>
      </c>
      <c r="C195" s="22">
        <v>3</v>
      </c>
      <c r="D195" s="22" t="s">
        <v>1809</v>
      </c>
      <c r="E195" s="22" t="s">
        <v>1810</v>
      </c>
      <c r="F195" s="22">
        <v>27</v>
      </c>
    </row>
    <row r="196" spans="1:6" hidden="1">
      <c r="A196" s="22">
        <v>5</v>
      </c>
      <c r="B196" s="22" t="s">
        <v>3460</v>
      </c>
      <c r="C196" s="22">
        <v>4</v>
      </c>
      <c r="D196" s="22" t="s">
        <v>1811</v>
      </c>
      <c r="E196" s="22" t="s">
        <v>1812</v>
      </c>
      <c r="F196" s="22">
        <v>27</v>
      </c>
    </row>
    <row r="197" spans="1:6" hidden="1">
      <c r="A197" s="22">
        <v>6</v>
      </c>
      <c r="B197" s="22" t="s">
        <v>3460</v>
      </c>
      <c r="C197" s="22">
        <v>5</v>
      </c>
      <c r="D197" s="22" t="s">
        <v>1813</v>
      </c>
      <c r="E197" s="22" t="s">
        <v>1814</v>
      </c>
      <c r="F197" s="22">
        <v>27</v>
      </c>
    </row>
    <row r="198" spans="1:6" hidden="1">
      <c r="A198" s="22">
        <v>7</v>
      </c>
      <c r="B198" s="22" t="s">
        <v>3460</v>
      </c>
      <c r="C198" s="22">
        <v>6</v>
      </c>
      <c r="D198" s="22" t="s">
        <v>1815</v>
      </c>
      <c r="E198" s="22" t="s">
        <v>1816</v>
      </c>
      <c r="F198" s="22">
        <v>27</v>
      </c>
    </row>
    <row r="199" spans="1:6" hidden="1">
      <c r="A199" s="22">
        <v>8</v>
      </c>
      <c r="B199" s="22" t="s">
        <v>3460</v>
      </c>
      <c r="C199" s="22">
        <v>7</v>
      </c>
      <c r="D199" s="22" t="s">
        <v>1817</v>
      </c>
      <c r="E199" s="22" t="s">
        <v>1818</v>
      </c>
      <c r="F199" s="22">
        <v>27</v>
      </c>
    </row>
    <row r="200" spans="1:6" hidden="1">
      <c r="A200" s="22">
        <v>9</v>
      </c>
      <c r="B200" s="22" t="s">
        <v>3460</v>
      </c>
      <c r="C200" s="22">
        <v>8</v>
      </c>
      <c r="D200" s="22" t="s">
        <v>1819</v>
      </c>
      <c r="E200" s="22" t="s">
        <v>1820</v>
      </c>
      <c r="F200" s="22">
        <v>27</v>
      </c>
    </row>
    <row r="201" spans="1:6" hidden="1">
      <c r="A201" s="22">
        <v>10</v>
      </c>
      <c r="B201" s="22" t="s">
        <v>3460</v>
      </c>
      <c r="C201" s="22">
        <v>9</v>
      </c>
      <c r="D201" s="22" t="s">
        <v>1821</v>
      </c>
      <c r="E201" s="22" t="s">
        <v>1822</v>
      </c>
      <c r="F201" s="22">
        <v>27</v>
      </c>
    </row>
    <row r="202" spans="1:6" hidden="1">
      <c r="A202" s="22">
        <v>11</v>
      </c>
      <c r="B202" s="22" t="s">
        <v>3460</v>
      </c>
      <c r="C202" s="22">
        <v>10</v>
      </c>
      <c r="D202" s="22" t="s">
        <v>1823</v>
      </c>
      <c r="E202" s="22" t="s">
        <v>1824</v>
      </c>
      <c r="F202" s="22">
        <v>27</v>
      </c>
    </row>
    <row r="203" spans="1:6" hidden="1">
      <c r="A203" s="22">
        <v>12</v>
      </c>
      <c r="B203" s="22" t="s">
        <v>3460</v>
      </c>
      <c r="C203" s="22">
        <v>11</v>
      </c>
      <c r="D203" s="22" t="s">
        <v>1825</v>
      </c>
      <c r="E203" s="22" t="s">
        <v>1826</v>
      </c>
      <c r="F203" s="22">
        <v>27</v>
      </c>
    </row>
    <row r="204" spans="1:6" hidden="1">
      <c r="A204" s="22">
        <v>13</v>
      </c>
      <c r="B204" s="22" t="s">
        <v>3460</v>
      </c>
      <c r="C204" s="22">
        <v>12</v>
      </c>
      <c r="D204" s="22" t="s">
        <v>1827</v>
      </c>
      <c r="E204" s="22" t="s">
        <v>1828</v>
      </c>
      <c r="F204" s="22">
        <v>27</v>
      </c>
    </row>
    <row r="205" spans="1:6" hidden="1">
      <c r="A205" s="22">
        <v>14</v>
      </c>
      <c r="B205" s="22" t="s">
        <v>3460</v>
      </c>
      <c r="C205" s="22">
        <v>13</v>
      </c>
      <c r="D205" s="22" t="s">
        <v>1829</v>
      </c>
      <c r="E205" s="22" t="s">
        <v>1830</v>
      </c>
      <c r="F205" s="22">
        <v>27</v>
      </c>
    </row>
    <row r="206" spans="1:6" hidden="1">
      <c r="A206" s="22">
        <v>15</v>
      </c>
      <c r="B206" s="22" t="s">
        <v>3460</v>
      </c>
      <c r="C206" s="22">
        <v>14</v>
      </c>
      <c r="D206" s="22" t="s">
        <v>1831</v>
      </c>
      <c r="E206" s="22" t="s">
        <v>1832</v>
      </c>
      <c r="F206" s="22">
        <v>27</v>
      </c>
    </row>
    <row r="207" spans="1:6" hidden="1">
      <c r="A207" s="22">
        <v>16</v>
      </c>
      <c r="B207" s="22" t="s">
        <v>3460</v>
      </c>
      <c r="C207" s="22">
        <v>16</v>
      </c>
      <c r="D207" s="22" t="s">
        <v>1833</v>
      </c>
      <c r="E207" s="22" t="s">
        <v>1834</v>
      </c>
      <c r="F207" s="22">
        <v>27</v>
      </c>
    </row>
    <row r="208" spans="1:6" ht="12" hidden="1" customHeight="1">
      <c r="A208" s="22">
        <v>1</v>
      </c>
      <c r="B208" s="22" t="s">
        <v>3461</v>
      </c>
      <c r="C208" s="22">
        <v>0</v>
      </c>
      <c r="D208" s="22" t="s">
        <v>3401</v>
      </c>
      <c r="E208" s="22" t="s">
        <v>3402</v>
      </c>
      <c r="F208" s="22">
        <v>27</v>
      </c>
    </row>
    <row r="209" spans="1:6" hidden="1">
      <c r="A209" s="22">
        <v>2</v>
      </c>
      <c r="B209" s="22" t="s">
        <v>3461</v>
      </c>
      <c r="C209" s="22">
        <v>1</v>
      </c>
      <c r="D209" s="22" t="s">
        <v>1347</v>
      </c>
      <c r="E209" s="22" t="s">
        <v>1348</v>
      </c>
      <c r="F209" s="22">
        <v>27</v>
      </c>
    </row>
    <row r="210" spans="1:6" hidden="1">
      <c r="A210" s="22">
        <v>3</v>
      </c>
      <c r="B210" s="22" t="s">
        <v>3461</v>
      </c>
      <c r="C210" s="22">
        <v>2</v>
      </c>
      <c r="D210" s="22" t="s">
        <v>1349</v>
      </c>
      <c r="E210" s="22" t="s">
        <v>1350</v>
      </c>
      <c r="F210" s="22">
        <v>27</v>
      </c>
    </row>
    <row r="211" spans="1:6" hidden="1">
      <c r="A211" s="22">
        <v>4</v>
      </c>
      <c r="B211" s="22" t="s">
        <v>3461</v>
      </c>
      <c r="C211" s="22">
        <v>3</v>
      </c>
      <c r="D211" s="22" t="s">
        <v>1351</v>
      </c>
      <c r="E211" s="22" t="s">
        <v>1352</v>
      </c>
      <c r="F211" s="22">
        <v>27</v>
      </c>
    </row>
    <row r="212" spans="1:6" hidden="1">
      <c r="A212" s="22">
        <v>5</v>
      </c>
      <c r="B212" s="22" t="s">
        <v>3461</v>
      </c>
      <c r="C212" s="22">
        <v>4</v>
      </c>
      <c r="D212" s="22" t="s">
        <v>1353</v>
      </c>
      <c r="E212" s="22" t="s">
        <v>1354</v>
      </c>
      <c r="F212" s="22">
        <v>27</v>
      </c>
    </row>
    <row r="213" spans="1:6" hidden="1">
      <c r="A213" s="22">
        <v>6</v>
      </c>
      <c r="B213" s="22" t="s">
        <v>3461</v>
      </c>
      <c r="C213" s="22">
        <v>5</v>
      </c>
      <c r="D213" s="22" t="s">
        <v>1355</v>
      </c>
      <c r="E213" s="22" t="s">
        <v>1356</v>
      </c>
      <c r="F213" s="22">
        <v>27</v>
      </c>
    </row>
    <row r="214" spans="1:6" hidden="1">
      <c r="A214" s="22">
        <v>7</v>
      </c>
      <c r="B214" s="22" t="s">
        <v>3461</v>
      </c>
      <c r="C214" s="22">
        <v>6</v>
      </c>
      <c r="D214" s="22" t="s">
        <v>1357</v>
      </c>
      <c r="E214" s="22" t="s">
        <v>1358</v>
      </c>
      <c r="F214" s="22">
        <v>27</v>
      </c>
    </row>
    <row r="215" spans="1:6" hidden="1">
      <c r="A215" s="22">
        <v>8</v>
      </c>
      <c r="B215" s="22" t="s">
        <v>3461</v>
      </c>
      <c r="C215" s="22">
        <v>7</v>
      </c>
      <c r="D215" s="22" t="s">
        <v>1359</v>
      </c>
      <c r="E215" s="22" t="s">
        <v>1360</v>
      </c>
      <c r="F215" s="22">
        <v>27</v>
      </c>
    </row>
    <row r="216" spans="1:6" hidden="1">
      <c r="A216" s="22">
        <v>9</v>
      </c>
      <c r="B216" s="22" t="s">
        <v>3461</v>
      </c>
      <c r="C216" s="22">
        <v>8</v>
      </c>
      <c r="D216" s="22" t="s">
        <v>1361</v>
      </c>
      <c r="E216" s="22" t="s">
        <v>1362</v>
      </c>
      <c r="F216" s="22">
        <v>27</v>
      </c>
    </row>
    <row r="217" spans="1:6" hidden="1">
      <c r="A217" s="22">
        <v>10</v>
      </c>
      <c r="B217" s="22" t="s">
        <v>3461</v>
      </c>
      <c r="C217" s="22">
        <v>9</v>
      </c>
      <c r="D217" s="22" t="s">
        <v>1363</v>
      </c>
      <c r="E217" s="22" t="s">
        <v>1364</v>
      </c>
      <c r="F217" s="22">
        <v>27</v>
      </c>
    </row>
    <row r="218" spans="1:6" hidden="1">
      <c r="A218" s="22">
        <v>11</v>
      </c>
      <c r="B218" s="22" t="s">
        <v>3461</v>
      </c>
      <c r="C218" s="22">
        <v>10</v>
      </c>
      <c r="D218" s="22" t="s">
        <v>1365</v>
      </c>
      <c r="E218" s="22" t="s">
        <v>1366</v>
      </c>
      <c r="F218" s="22">
        <v>27</v>
      </c>
    </row>
    <row r="219" spans="1:6" hidden="1">
      <c r="A219" s="22">
        <v>12</v>
      </c>
      <c r="B219" s="22" t="s">
        <v>3461</v>
      </c>
      <c r="C219" s="22">
        <v>11</v>
      </c>
      <c r="D219" s="22" t="s">
        <v>1367</v>
      </c>
      <c r="E219" s="22" t="s">
        <v>1368</v>
      </c>
      <c r="F219" s="22">
        <v>27</v>
      </c>
    </row>
    <row r="220" spans="1:6" hidden="1">
      <c r="A220" s="22">
        <v>13</v>
      </c>
      <c r="B220" s="22" t="s">
        <v>3461</v>
      </c>
      <c r="C220" s="22">
        <v>12</v>
      </c>
      <c r="D220" s="22" t="s">
        <v>1369</v>
      </c>
      <c r="E220" s="22" t="s">
        <v>1370</v>
      </c>
      <c r="F220" s="22">
        <v>27</v>
      </c>
    </row>
    <row r="221" spans="1:6" hidden="1">
      <c r="A221" s="22">
        <v>14</v>
      </c>
      <c r="B221" s="22" t="s">
        <v>3461</v>
      </c>
      <c r="C221" s="22">
        <v>13</v>
      </c>
      <c r="D221" s="22" t="s">
        <v>1371</v>
      </c>
      <c r="E221" s="22" t="s">
        <v>1372</v>
      </c>
      <c r="F221" s="22">
        <v>27</v>
      </c>
    </row>
    <row r="222" spans="1:6" hidden="1">
      <c r="A222" s="22">
        <v>15</v>
      </c>
      <c r="B222" s="22" t="s">
        <v>3461</v>
      </c>
      <c r="C222" s="22">
        <v>14</v>
      </c>
      <c r="D222" s="22" t="s">
        <v>1373</v>
      </c>
      <c r="E222" s="22" t="s">
        <v>1374</v>
      </c>
      <c r="F222" s="22">
        <v>27</v>
      </c>
    </row>
    <row r="223" spans="1:6" hidden="1">
      <c r="A223" s="22">
        <v>16</v>
      </c>
      <c r="B223" s="22" t="s">
        <v>3461</v>
      </c>
      <c r="C223" s="22">
        <v>15</v>
      </c>
      <c r="D223" s="22" t="s">
        <v>1375</v>
      </c>
      <c r="E223" s="22" t="s">
        <v>1376</v>
      </c>
      <c r="F223" s="22">
        <v>27</v>
      </c>
    </row>
    <row r="224" spans="1:6" ht="12" hidden="1" customHeight="1">
      <c r="A224" s="22">
        <v>1</v>
      </c>
      <c r="B224" s="22" t="s">
        <v>3462</v>
      </c>
      <c r="C224" s="22">
        <v>3</v>
      </c>
      <c r="D224" s="22" t="s">
        <v>3403</v>
      </c>
      <c r="E224" s="22" t="s">
        <v>3404</v>
      </c>
      <c r="F224" s="22">
        <v>27</v>
      </c>
    </row>
    <row r="225" spans="1:6" hidden="1">
      <c r="A225" s="22">
        <v>2</v>
      </c>
      <c r="B225" s="22" t="s">
        <v>3462</v>
      </c>
      <c r="C225" s="22">
        <v>2</v>
      </c>
      <c r="D225" s="22" t="s">
        <v>2043</v>
      </c>
      <c r="E225" s="22" t="s">
        <v>2044</v>
      </c>
      <c r="F225" s="22">
        <v>27</v>
      </c>
    </row>
    <row r="226" spans="1:6" hidden="1">
      <c r="A226" s="22">
        <v>3</v>
      </c>
      <c r="B226" s="22" t="s">
        <v>3462</v>
      </c>
      <c r="C226" s="22">
        <v>0</v>
      </c>
      <c r="D226" s="22" t="s">
        <v>2045</v>
      </c>
      <c r="E226" s="22" t="s">
        <v>2046</v>
      </c>
      <c r="F226" s="22">
        <v>27</v>
      </c>
    </row>
    <row r="227" spans="1:6" hidden="1">
      <c r="A227" s="22">
        <v>4</v>
      </c>
      <c r="B227" s="22" t="s">
        <v>3462</v>
      </c>
      <c r="C227" s="22">
        <v>4</v>
      </c>
      <c r="D227" s="22" t="s">
        <v>2047</v>
      </c>
      <c r="E227" s="22" t="s">
        <v>2048</v>
      </c>
      <c r="F227" s="22">
        <v>27</v>
      </c>
    </row>
    <row r="228" spans="1:6" hidden="1">
      <c r="A228" s="22">
        <v>5</v>
      </c>
      <c r="B228" s="22" t="s">
        <v>3462</v>
      </c>
      <c r="C228" s="22">
        <v>5</v>
      </c>
      <c r="D228" s="22" t="s">
        <v>2049</v>
      </c>
      <c r="E228" s="22" t="s">
        <v>2050</v>
      </c>
      <c r="F228" s="22">
        <v>27</v>
      </c>
    </row>
    <row r="229" spans="1:6" hidden="1">
      <c r="A229" s="22">
        <v>6</v>
      </c>
      <c r="B229" s="22" t="s">
        <v>3462</v>
      </c>
      <c r="C229" s="22">
        <v>6</v>
      </c>
      <c r="D229" s="22" t="s">
        <v>2051</v>
      </c>
      <c r="E229" s="22" t="s">
        <v>2052</v>
      </c>
      <c r="F229" s="22">
        <v>27</v>
      </c>
    </row>
    <row r="230" spans="1:6" hidden="1">
      <c r="A230" s="22">
        <v>7</v>
      </c>
      <c r="B230" s="22" t="s">
        <v>3462</v>
      </c>
      <c r="C230" s="22">
        <v>15</v>
      </c>
      <c r="D230" s="22" t="s">
        <v>2053</v>
      </c>
      <c r="E230" s="22" t="s">
        <v>2054</v>
      </c>
      <c r="F230" s="22">
        <v>27</v>
      </c>
    </row>
    <row r="231" spans="1:6" hidden="1">
      <c r="A231" s="22">
        <v>8</v>
      </c>
      <c r="B231" s="22" t="s">
        <v>3462</v>
      </c>
      <c r="C231" s="22">
        <v>1</v>
      </c>
      <c r="D231" s="22" t="s">
        <v>2055</v>
      </c>
      <c r="E231" s="22" t="s">
        <v>2056</v>
      </c>
      <c r="F231" s="22">
        <v>27</v>
      </c>
    </row>
    <row r="232" spans="1:6" hidden="1">
      <c r="A232" s="22">
        <v>9</v>
      </c>
      <c r="B232" s="22" t="s">
        <v>3462</v>
      </c>
      <c r="C232" s="22">
        <v>7</v>
      </c>
      <c r="D232" s="22" t="s">
        <v>2057</v>
      </c>
      <c r="E232" s="22" t="s">
        <v>2058</v>
      </c>
      <c r="F232" s="22">
        <v>27</v>
      </c>
    </row>
    <row r="233" spans="1:6" hidden="1">
      <c r="A233" s="22">
        <v>10</v>
      </c>
      <c r="B233" s="22" t="s">
        <v>3462</v>
      </c>
      <c r="C233" s="22">
        <v>9</v>
      </c>
      <c r="D233" s="22" t="s">
        <v>2059</v>
      </c>
      <c r="E233" s="22" t="s">
        <v>2060</v>
      </c>
      <c r="F233" s="22">
        <v>27</v>
      </c>
    </row>
    <row r="234" spans="1:6" hidden="1">
      <c r="A234" s="22">
        <v>11</v>
      </c>
      <c r="B234" s="22" t="s">
        <v>3462</v>
      </c>
      <c r="C234" s="22">
        <v>10</v>
      </c>
      <c r="D234" s="22" t="s">
        <v>2061</v>
      </c>
      <c r="E234" s="22" t="s">
        <v>2062</v>
      </c>
      <c r="F234" s="22">
        <v>27</v>
      </c>
    </row>
    <row r="235" spans="1:6" hidden="1">
      <c r="A235" s="22">
        <v>12</v>
      </c>
      <c r="B235" s="22" t="s">
        <v>3462</v>
      </c>
      <c r="C235" s="22">
        <v>11</v>
      </c>
      <c r="D235" s="22" t="s">
        <v>2063</v>
      </c>
      <c r="E235" s="22" t="s">
        <v>2064</v>
      </c>
      <c r="F235" s="22">
        <v>27</v>
      </c>
    </row>
    <row r="236" spans="1:6" hidden="1">
      <c r="A236" s="22">
        <v>13</v>
      </c>
      <c r="B236" s="22" t="s">
        <v>3462</v>
      </c>
      <c r="C236" s="22">
        <v>12</v>
      </c>
      <c r="D236" s="22" t="s">
        <v>2065</v>
      </c>
      <c r="E236" s="22" t="s">
        <v>2066</v>
      </c>
      <c r="F236" s="22">
        <v>27</v>
      </c>
    </row>
    <row r="237" spans="1:6" hidden="1">
      <c r="A237" s="22">
        <v>14</v>
      </c>
      <c r="B237" s="22" t="s">
        <v>3462</v>
      </c>
      <c r="C237" s="22">
        <v>14</v>
      </c>
      <c r="D237" s="22" t="s">
        <v>2067</v>
      </c>
      <c r="E237" s="22" t="s">
        <v>2068</v>
      </c>
      <c r="F237" s="22">
        <v>27</v>
      </c>
    </row>
    <row r="238" spans="1:6" hidden="1">
      <c r="A238" s="22">
        <v>15</v>
      </c>
      <c r="B238" s="22" t="s">
        <v>3462</v>
      </c>
      <c r="C238" s="22">
        <v>16</v>
      </c>
      <c r="D238" s="22" t="s">
        <v>2069</v>
      </c>
      <c r="E238" s="22" t="s">
        <v>2070</v>
      </c>
      <c r="F238" s="22">
        <v>27</v>
      </c>
    </row>
    <row r="239" spans="1:6" hidden="1">
      <c r="A239" s="22">
        <v>16</v>
      </c>
      <c r="B239" s="22" t="s">
        <v>3462</v>
      </c>
      <c r="C239" s="22">
        <v>13</v>
      </c>
      <c r="D239" s="22" t="s">
        <v>2071</v>
      </c>
      <c r="E239" s="22" t="s">
        <v>2072</v>
      </c>
      <c r="F239" s="22">
        <v>27</v>
      </c>
    </row>
    <row r="240" spans="1:6" ht="12" hidden="1" customHeight="1">
      <c r="A240" s="22">
        <v>1</v>
      </c>
      <c r="B240" s="22" t="s">
        <v>3463</v>
      </c>
      <c r="C240" s="22">
        <v>2</v>
      </c>
      <c r="D240" s="22" t="s">
        <v>1527</v>
      </c>
      <c r="E240" s="22" t="s">
        <v>1528</v>
      </c>
      <c r="F240" s="22">
        <v>27</v>
      </c>
    </row>
    <row r="241" spans="1:6" hidden="1">
      <c r="A241" s="22">
        <v>2</v>
      </c>
      <c r="B241" s="22" t="s">
        <v>3463</v>
      </c>
      <c r="C241" s="22">
        <v>3</v>
      </c>
      <c r="D241" s="22" t="s">
        <v>1529</v>
      </c>
      <c r="E241" s="22" t="s">
        <v>1530</v>
      </c>
      <c r="F241" s="22">
        <v>27</v>
      </c>
    </row>
    <row r="242" spans="1:6" hidden="1">
      <c r="A242" s="22">
        <v>3</v>
      </c>
      <c r="B242" s="22" t="s">
        <v>3463</v>
      </c>
      <c r="C242" s="22">
        <v>4</v>
      </c>
      <c r="D242" s="22" t="s">
        <v>1531</v>
      </c>
      <c r="E242" s="22" t="s">
        <v>1532</v>
      </c>
      <c r="F242" s="22">
        <v>27</v>
      </c>
    </row>
    <row r="243" spans="1:6" hidden="1">
      <c r="A243" s="22">
        <v>4</v>
      </c>
      <c r="B243" s="22" t="s">
        <v>3463</v>
      </c>
      <c r="C243" s="22">
        <v>5</v>
      </c>
      <c r="D243" s="22" t="s">
        <v>1533</v>
      </c>
      <c r="E243" s="22" t="s">
        <v>1534</v>
      </c>
      <c r="F243" s="22">
        <v>27</v>
      </c>
    </row>
    <row r="244" spans="1:6" hidden="1">
      <c r="A244" s="22">
        <v>5</v>
      </c>
      <c r="B244" s="22" t="s">
        <v>3463</v>
      </c>
      <c r="C244" s="22">
        <v>6</v>
      </c>
      <c r="D244" s="22" t="s">
        <v>1535</v>
      </c>
      <c r="E244" s="22" t="s">
        <v>1536</v>
      </c>
      <c r="F244" s="22">
        <v>27</v>
      </c>
    </row>
    <row r="245" spans="1:6" hidden="1">
      <c r="A245" s="22">
        <v>6</v>
      </c>
      <c r="B245" s="22" t="s">
        <v>3463</v>
      </c>
      <c r="C245" s="22">
        <v>7</v>
      </c>
      <c r="D245" s="22" t="s">
        <v>1537</v>
      </c>
      <c r="E245" s="22" t="s">
        <v>1538</v>
      </c>
      <c r="F245" s="22">
        <v>27</v>
      </c>
    </row>
    <row r="246" spans="1:6" hidden="1">
      <c r="A246" s="22">
        <v>7</v>
      </c>
      <c r="B246" s="22" t="s">
        <v>3463</v>
      </c>
      <c r="C246" s="22">
        <v>8</v>
      </c>
      <c r="D246" s="22" t="s">
        <v>3405</v>
      </c>
      <c r="E246" s="22" t="s">
        <v>3406</v>
      </c>
      <c r="F246" s="22">
        <v>27</v>
      </c>
    </row>
    <row r="247" spans="1:6" hidden="1">
      <c r="A247" s="22">
        <v>8</v>
      </c>
      <c r="B247" s="22" t="s">
        <v>3463</v>
      </c>
      <c r="C247" s="22">
        <v>9</v>
      </c>
      <c r="D247" s="22" t="s">
        <v>1539</v>
      </c>
      <c r="E247" s="22" t="s">
        <v>1540</v>
      </c>
      <c r="F247" s="22">
        <v>27</v>
      </c>
    </row>
    <row r="248" spans="1:6" hidden="1">
      <c r="A248" s="22">
        <v>9</v>
      </c>
      <c r="B248" s="22" t="s">
        <v>3463</v>
      </c>
      <c r="C248" s="22">
        <v>10</v>
      </c>
      <c r="D248" s="22" t="s">
        <v>1541</v>
      </c>
      <c r="E248" s="22" t="s">
        <v>1542</v>
      </c>
      <c r="F248" s="22">
        <v>27</v>
      </c>
    </row>
    <row r="249" spans="1:6" hidden="1">
      <c r="A249" s="22">
        <v>10</v>
      </c>
      <c r="B249" s="22" t="s">
        <v>3463</v>
      </c>
      <c r="C249" s="22">
        <v>11</v>
      </c>
      <c r="D249" s="22" t="s">
        <v>1543</v>
      </c>
      <c r="E249" s="22" t="s">
        <v>1544</v>
      </c>
      <c r="F249" s="22">
        <v>27</v>
      </c>
    </row>
    <row r="250" spans="1:6" hidden="1">
      <c r="A250" s="22">
        <v>11</v>
      </c>
      <c r="B250" s="22" t="s">
        <v>3463</v>
      </c>
      <c r="C250" s="22">
        <v>12</v>
      </c>
      <c r="D250" s="22" t="s">
        <v>1545</v>
      </c>
      <c r="E250" s="22" t="s">
        <v>1546</v>
      </c>
      <c r="F250" s="22">
        <v>27</v>
      </c>
    </row>
    <row r="251" spans="1:6" hidden="1">
      <c r="A251" s="22">
        <v>12</v>
      </c>
      <c r="B251" s="22" t="s">
        <v>3463</v>
      </c>
      <c r="C251" s="22">
        <v>13</v>
      </c>
      <c r="D251" s="22" t="s">
        <v>1547</v>
      </c>
      <c r="E251" s="22" t="s">
        <v>1548</v>
      </c>
      <c r="F251" s="22">
        <v>27</v>
      </c>
    </row>
    <row r="252" spans="1:6" hidden="1">
      <c r="A252" s="22">
        <v>13</v>
      </c>
      <c r="B252" s="22" t="s">
        <v>3463</v>
      </c>
      <c r="C252" s="22">
        <v>14</v>
      </c>
      <c r="D252" s="22" t="s">
        <v>1549</v>
      </c>
      <c r="E252" s="22" t="s">
        <v>1550</v>
      </c>
      <c r="F252" s="22">
        <v>27</v>
      </c>
    </row>
    <row r="253" spans="1:6" hidden="1">
      <c r="A253" s="22">
        <v>14</v>
      </c>
      <c r="B253" s="22" t="s">
        <v>3463</v>
      </c>
      <c r="C253" s="22">
        <v>15</v>
      </c>
      <c r="D253" s="22" t="s">
        <v>1551</v>
      </c>
      <c r="E253" s="22" t="s">
        <v>1552</v>
      </c>
      <c r="F253" s="22">
        <v>27</v>
      </c>
    </row>
    <row r="254" spans="1:6" hidden="1">
      <c r="A254" s="22">
        <v>15</v>
      </c>
      <c r="B254" s="22" t="s">
        <v>3463</v>
      </c>
      <c r="C254" s="22">
        <v>16</v>
      </c>
      <c r="D254" s="22" t="s">
        <v>1553</v>
      </c>
      <c r="E254" s="22" t="s">
        <v>1554</v>
      </c>
      <c r="F254" s="22">
        <v>27</v>
      </c>
    </row>
    <row r="255" spans="1:6" hidden="1">
      <c r="A255" s="22">
        <v>16</v>
      </c>
      <c r="B255" s="22" t="s">
        <v>3463</v>
      </c>
      <c r="C255" s="22">
        <v>0</v>
      </c>
      <c r="D255" s="22" t="s">
        <v>1555</v>
      </c>
      <c r="E255" s="22" t="s">
        <v>1556</v>
      </c>
      <c r="F255" s="22">
        <v>27</v>
      </c>
    </row>
    <row r="256" spans="1:6" ht="12" hidden="1" customHeight="1">
      <c r="A256" s="22">
        <v>1</v>
      </c>
      <c r="B256" s="22" t="s">
        <v>3464</v>
      </c>
      <c r="C256" s="22">
        <v>3</v>
      </c>
      <c r="D256" s="22" t="s">
        <v>3960</v>
      </c>
      <c r="E256" s="22" t="s">
        <v>3962</v>
      </c>
      <c r="F256" s="22">
        <v>26</v>
      </c>
    </row>
    <row r="257" spans="1:6" hidden="1">
      <c r="A257" s="22">
        <v>2</v>
      </c>
      <c r="B257" s="22" t="s">
        <v>3464</v>
      </c>
      <c r="C257" s="22">
        <v>4</v>
      </c>
      <c r="D257" s="22" t="s">
        <v>3961</v>
      </c>
      <c r="E257" s="22" t="s">
        <v>3963</v>
      </c>
      <c r="F257" s="22">
        <v>26</v>
      </c>
    </row>
    <row r="258" spans="1:6" ht="12" hidden="1" customHeight="1">
      <c r="A258" s="22">
        <v>1</v>
      </c>
      <c r="B258" s="22" t="s">
        <v>3465</v>
      </c>
      <c r="C258" s="22">
        <v>3</v>
      </c>
      <c r="D258" s="22" t="s">
        <v>3964</v>
      </c>
      <c r="E258" s="22" t="s">
        <v>3966</v>
      </c>
      <c r="F258" s="22">
        <v>26</v>
      </c>
    </row>
    <row r="259" spans="1:6" hidden="1">
      <c r="A259" s="22">
        <v>2</v>
      </c>
      <c r="B259" s="22" t="s">
        <v>3465</v>
      </c>
      <c r="C259" s="22">
        <v>4</v>
      </c>
      <c r="D259" s="22" t="s">
        <v>3965</v>
      </c>
      <c r="E259" s="22" t="s">
        <v>3967</v>
      </c>
      <c r="F259" s="22">
        <v>26</v>
      </c>
    </row>
    <row r="260" spans="1:6" ht="12" hidden="1" customHeight="1">
      <c r="A260" s="22">
        <v>1</v>
      </c>
      <c r="B260" s="22" t="s">
        <v>3466</v>
      </c>
      <c r="C260" s="22">
        <v>3</v>
      </c>
      <c r="D260" s="22" t="s">
        <v>3968</v>
      </c>
      <c r="E260" s="22" t="s">
        <v>3970</v>
      </c>
      <c r="F260" s="22">
        <v>26</v>
      </c>
    </row>
    <row r="261" spans="1:6" hidden="1">
      <c r="A261" s="22">
        <v>2</v>
      </c>
      <c r="B261" s="22" t="s">
        <v>3466</v>
      </c>
      <c r="C261" s="22">
        <v>4</v>
      </c>
      <c r="D261" s="22" t="s">
        <v>3969</v>
      </c>
      <c r="E261" s="22" t="s">
        <v>3971</v>
      </c>
      <c r="F261" s="22">
        <v>26</v>
      </c>
    </row>
    <row r="262" spans="1:6" ht="12" hidden="1" customHeight="1">
      <c r="A262" s="22">
        <v>1</v>
      </c>
      <c r="B262" s="22" t="s">
        <v>3467</v>
      </c>
      <c r="C262" s="22">
        <v>3</v>
      </c>
      <c r="D262" s="22" t="s">
        <v>3972</v>
      </c>
      <c r="E262" s="22" t="s">
        <v>3974</v>
      </c>
      <c r="F262" s="22">
        <v>26</v>
      </c>
    </row>
    <row r="263" spans="1:6" hidden="1">
      <c r="A263" s="22">
        <v>2</v>
      </c>
      <c r="B263" s="22" t="s">
        <v>3467</v>
      </c>
      <c r="C263" s="22">
        <v>4</v>
      </c>
      <c r="D263" s="22" t="s">
        <v>3973</v>
      </c>
      <c r="E263" s="22" t="s">
        <v>3975</v>
      </c>
      <c r="F263" s="22">
        <v>26</v>
      </c>
    </row>
    <row r="264" spans="1:6" ht="12" customHeight="1">
      <c r="A264" s="2">
        <v>1</v>
      </c>
      <c r="B264" s="2" t="s">
        <v>3468</v>
      </c>
      <c r="C264" s="2">
        <v>3</v>
      </c>
      <c r="D264" s="2" t="s">
        <v>3407</v>
      </c>
      <c r="E264" s="2" t="s">
        <v>3408</v>
      </c>
      <c r="F264" s="2">
        <v>27</v>
      </c>
    </row>
    <row r="265" spans="1:6">
      <c r="A265" s="2">
        <v>2</v>
      </c>
      <c r="B265" s="2" t="s">
        <v>3468</v>
      </c>
      <c r="C265" s="2">
        <v>1</v>
      </c>
      <c r="D265" s="2" t="s">
        <v>2073</v>
      </c>
      <c r="E265" s="2" t="s">
        <v>2074</v>
      </c>
      <c r="F265" s="2">
        <v>27</v>
      </c>
    </row>
    <row r="266" spans="1:6">
      <c r="A266" s="2">
        <v>3</v>
      </c>
      <c r="B266" s="2" t="s">
        <v>3468</v>
      </c>
      <c r="C266" s="2">
        <v>2</v>
      </c>
      <c r="D266" s="2" t="s">
        <v>2075</v>
      </c>
      <c r="E266" s="2" t="s">
        <v>2076</v>
      </c>
      <c r="F266" s="2">
        <v>27</v>
      </c>
    </row>
    <row r="267" spans="1:6">
      <c r="A267" s="2">
        <v>4</v>
      </c>
      <c r="B267" s="2" t="s">
        <v>3468</v>
      </c>
      <c r="C267" s="2">
        <v>11</v>
      </c>
      <c r="D267" s="2" t="s">
        <v>2077</v>
      </c>
      <c r="E267" s="2" t="s">
        <v>2078</v>
      </c>
      <c r="F267" s="2">
        <v>27</v>
      </c>
    </row>
    <row r="268" spans="1:6">
      <c r="A268" s="2">
        <v>5</v>
      </c>
      <c r="B268" s="2" t="s">
        <v>3468</v>
      </c>
      <c r="C268" s="2">
        <v>14</v>
      </c>
      <c r="D268" s="2" t="s">
        <v>2079</v>
      </c>
      <c r="E268" s="2" t="s">
        <v>2080</v>
      </c>
      <c r="F268" s="2">
        <v>27</v>
      </c>
    </row>
    <row r="269" spans="1:6">
      <c r="A269" s="2">
        <v>6</v>
      </c>
      <c r="B269" s="2" t="s">
        <v>3468</v>
      </c>
      <c r="C269" s="2">
        <v>5</v>
      </c>
      <c r="D269" s="2" t="s">
        <v>2081</v>
      </c>
      <c r="E269" s="2" t="s">
        <v>2082</v>
      </c>
      <c r="F269" s="2">
        <v>27</v>
      </c>
    </row>
    <row r="270" spans="1:6">
      <c r="A270" s="2">
        <v>7</v>
      </c>
      <c r="B270" s="2" t="s">
        <v>3468</v>
      </c>
      <c r="C270" s="2">
        <v>6</v>
      </c>
      <c r="D270" s="2" t="s">
        <v>2083</v>
      </c>
      <c r="E270" s="2" t="s">
        <v>2084</v>
      </c>
      <c r="F270" s="2">
        <v>27</v>
      </c>
    </row>
    <row r="271" spans="1:6">
      <c r="A271" s="2">
        <v>8</v>
      </c>
      <c r="B271" s="2" t="s">
        <v>3468</v>
      </c>
      <c r="C271" s="2">
        <v>7</v>
      </c>
      <c r="D271" s="2" t="s">
        <v>2085</v>
      </c>
      <c r="E271" s="2" t="s">
        <v>2086</v>
      </c>
      <c r="F271" s="2">
        <v>27</v>
      </c>
    </row>
    <row r="272" spans="1:6">
      <c r="A272" s="2">
        <v>9</v>
      </c>
      <c r="B272" s="2" t="s">
        <v>3468</v>
      </c>
      <c r="C272" s="2">
        <v>12</v>
      </c>
      <c r="D272" s="2" t="s">
        <v>2087</v>
      </c>
      <c r="E272" s="2" t="s">
        <v>2088</v>
      </c>
      <c r="F272" s="2">
        <v>27</v>
      </c>
    </row>
    <row r="273" spans="1:6">
      <c r="A273" s="2">
        <v>10</v>
      </c>
      <c r="B273" s="2" t="s">
        <v>3468</v>
      </c>
      <c r="C273" s="2">
        <v>0</v>
      </c>
      <c r="D273" s="2" t="s">
        <v>2089</v>
      </c>
      <c r="E273" s="2" t="s">
        <v>2090</v>
      </c>
      <c r="F273" s="2">
        <v>27</v>
      </c>
    </row>
    <row r="274" spans="1:6">
      <c r="A274" s="2">
        <v>11</v>
      </c>
      <c r="B274" s="2" t="s">
        <v>3468</v>
      </c>
      <c r="C274" s="2">
        <v>10</v>
      </c>
      <c r="D274" s="2" t="s">
        <v>2091</v>
      </c>
      <c r="E274" s="2" t="s">
        <v>2092</v>
      </c>
      <c r="F274" s="2">
        <v>27</v>
      </c>
    </row>
    <row r="275" spans="1:6">
      <c r="A275" s="2">
        <v>12</v>
      </c>
      <c r="B275" s="2" t="s">
        <v>3468</v>
      </c>
      <c r="C275" s="2">
        <v>8</v>
      </c>
      <c r="D275" s="2" t="s">
        <v>2093</v>
      </c>
      <c r="E275" s="2" t="s">
        <v>2094</v>
      </c>
      <c r="F275" s="2">
        <v>27</v>
      </c>
    </row>
    <row r="276" spans="1:6">
      <c r="A276" s="2">
        <v>13</v>
      </c>
      <c r="B276" s="2" t="s">
        <v>3468</v>
      </c>
      <c r="C276" s="2">
        <v>4</v>
      </c>
      <c r="D276" s="2" t="s">
        <v>2095</v>
      </c>
      <c r="E276" s="2" t="s">
        <v>2096</v>
      </c>
      <c r="F276" s="2">
        <v>27</v>
      </c>
    </row>
    <row r="277" spans="1:6">
      <c r="A277" s="2">
        <v>14</v>
      </c>
      <c r="B277" s="2" t="s">
        <v>3468</v>
      </c>
      <c r="C277" s="2">
        <v>13</v>
      </c>
      <c r="D277" s="2" t="s">
        <v>2097</v>
      </c>
      <c r="E277" s="2" t="s">
        <v>2098</v>
      </c>
      <c r="F277" s="2">
        <v>27</v>
      </c>
    </row>
    <row r="278" spans="1:6">
      <c r="A278" s="2">
        <v>15</v>
      </c>
      <c r="B278" s="2" t="s">
        <v>3468</v>
      </c>
      <c r="C278" s="2">
        <v>15</v>
      </c>
      <c r="D278" s="2" t="s">
        <v>2099</v>
      </c>
      <c r="E278" s="2" t="s">
        <v>2100</v>
      </c>
      <c r="F278" s="2">
        <v>27</v>
      </c>
    </row>
    <row r="279" spans="1:6">
      <c r="A279" s="2">
        <v>16</v>
      </c>
      <c r="B279" s="2" t="s">
        <v>3468</v>
      </c>
      <c r="C279" s="2">
        <v>16</v>
      </c>
      <c r="D279" s="2" t="s">
        <v>2101</v>
      </c>
      <c r="E279" s="2" t="s">
        <v>2102</v>
      </c>
      <c r="F279" s="2">
        <v>27</v>
      </c>
    </row>
    <row r="280" spans="1:6" ht="12" hidden="1" customHeight="1">
      <c r="A280" s="22">
        <v>1</v>
      </c>
      <c r="B280" s="22" t="s">
        <v>3469</v>
      </c>
      <c r="C280" s="22">
        <v>15</v>
      </c>
      <c r="D280" s="22" t="s">
        <v>3409</v>
      </c>
      <c r="E280" s="22" t="s">
        <v>3410</v>
      </c>
      <c r="F280" s="22">
        <v>27</v>
      </c>
    </row>
    <row r="281" spans="1:6" hidden="1">
      <c r="A281" s="22">
        <v>2</v>
      </c>
      <c r="B281" s="22" t="s">
        <v>3469</v>
      </c>
      <c r="C281" s="22">
        <v>1</v>
      </c>
      <c r="D281" s="22" t="s">
        <v>44</v>
      </c>
      <c r="E281" s="22" t="s">
        <v>45</v>
      </c>
      <c r="F281" s="22">
        <v>27</v>
      </c>
    </row>
    <row r="282" spans="1:6" hidden="1">
      <c r="A282" s="22">
        <v>3</v>
      </c>
      <c r="B282" s="22" t="s">
        <v>3469</v>
      </c>
      <c r="C282" s="22">
        <v>0</v>
      </c>
      <c r="D282" s="22" t="s">
        <v>46</v>
      </c>
      <c r="E282" s="22" t="s">
        <v>47</v>
      </c>
      <c r="F282" s="22">
        <v>27</v>
      </c>
    </row>
    <row r="283" spans="1:6" hidden="1">
      <c r="A283" s="22">
        <v>4</v>
      </c>
      <c r="B283" s="22" t="s">
        <v>3469</v>
      </c>
      <c r="C283" s="22">
        <v>3</v>
      </c>
      <c r="D283" s="22" t="s">
        <v>48</v>
      </c>
      <c r="E283" s="22" t="s">
        <v>49</v>
      </c>
      <c r="F283" s="22">
        <v>27</v>
      </c>
    </row>
    <row r="284" spans="1:6" hidden="1">
      <c r="A284" s="22">
        <v>5</v>
      </c>
      <c r="B284" s="22" t="s">
        <v>3469</v>
      </c>
      <c r="C284" s="22">
        <v>4</v>
      </c>
      <c r="D284" s="22" t="s">
        <v>50</v>
      </c>
      <c r="E284" s="22" t="s">
        <v>51</v>
      </c>
      <c r="F284" s="22">
        <v>27</v>
      </c>
    </row>
    <row r="285" spans="1:6" hidden="1">
      <c r="A285" s="22">
        <v>6</v>
      </c>
      <c r="B285" s="22" t="s">
        <v>3469</v>
      </c>
      <c r="C285" s="22">
        <v>5</v>
      </c>
      <c r="D285" s="22" t="s">
        <v>52</v>
      </c>
      <c r="E285" s="22" t="s">
        <v>53</v>
      </c>
      <c r="F285" s="22">
        <v>27</v>
      </c>
    </row>
    <row r="286" spans="1:6" hidden="1">
      <c r="A286" s="22">
        <v>7</v>
      </c>
      <c r="B286" s="22" t="s">
        <v>3469</v>
      </c>
      <c r="C286" s="22">
        <v>6</v>
      </c>
      <c r="D286" s="22" t="s">
        <v>54</v>
      </c>
      <c r="E286" s="22" t="s">
        <v>55</v>
      </c>
      <c r="F286" s="22">
        <v>27</v>
      </c>
    </row>
    <row r="287" spans="1:6" hidden="1">
      <c r="A287" s="22">
        <v>8</v>
      </c>
      <c r="B287" s="22" t="s">
        <v>3469</v>
      </c>
      <c r="C287" s="22">
        <v>16</v>
      </c>
      <c r="D287" s="22" t="s">
        <v>56</v>
      </c>
      <c r="E287" s="22" t="s">
        <v>57</v>
      </c>
      <c r="F287" s="22">
        <v>27</v>
      </c>
    </row>
    <row r="288" spans="1:6" hidden="1">
      <c r="A288" s="22">
        <v>9</v>
      </c>
      <c r="B288" s="22" t="s">
        <v>3469</v>
      </c>
      <c r="C288" s="22">
        <v>8</v>
      </c>
      <c r="D288" s="22" t="s">
        <v>58</v>
      </c>
      <c r="E288" s="22" t="s">
        <v>59</v>
      </c>
      <c r="F288" s="22">
        <v>27</v>
      </c>
    </row>
    <row r="289" spans="1:6" hidden="1">
      <c r="A289" s="22">
        <v>10</v>
      </c>
      <c r="B289" s="22" t="s">
        <v>3469</v>
      </c>
      <c r="C289" s="22">
        <v>9</v>
      </c>
      <c r="D289" s="22" t="s">
        <v>60</v>
      </c>
      <c r="E289" s="22" t="s">
        <v>61</v>
      </c>
      <c r="F289" s="22">
        <v>27</v>
      </c>
    </row>
    <row r="290" spans="1:6" hidden="1">
      <c r="A290" s="22">
        <v>11</v>
      </c>
      <c r="B290" s="22" t="s">
        <v>3469</v>
      </c>
      <c r="C290" s="22">
        <v>10</v>
      </c>
      <c r="D290" s="22" t="s">
        <v>62</v>
      </c>
      <c r="E290" s="22" t="s">
        <v>63</v>
      </c>
      <c r="F290" s="22">
        <v>27</v>
      </c>
    </row>
    <row r="291" spans="1:6" hidden="1">
      <c r="A291" s="22">
        <v>12</v>
      </c>
      <c r="B291" s="22" t="s">
        <v>3469</v>
      </c>
      <c r="C291" s="22">
        <v>11</v>
      </c>
      <c r="D291" s="22" t="s">
        <v>64</v>
      </c>
      <c r="E291" s="22" t="s">
        <v>65</v>
      </c>
      <c r="F291" s="22">
        <v>27</v>
      </c>
    </row>
    <row r="292" spans="1:6" hidden="1">
      <c r="A292" s="22">
        <v>13</v>
      </c>
      <c r="B292" s="22" t="s">
        <v>3469</v>
      </c>
      <c r="C292" s="22">
        <v>12</v>
      </c>
      <c r="D292" s="22" t="s">
        <v>66</v>
      </c>
      <c r="E292" s="22" t="s">
        <v>67</v>
      </c>
      <c r="F292" s="22">
        <v>27</v>
      </c>
    </row>
    <row r="293" spans="1:6" hidden="1">
      <c r="A293" s="22">
        <v>14</v>
      </c>
      <c r="B293" s="22" t="s">
        <v>3469</v>
      </c>
      <c r="C293" s="22">
        <v>13</v>
      </c>
      <c r="D293" s="22" t="s">
        <v>68</v>
      </c>
      <c r="E293" s="22" t="s">
        <v>69</v>
      </c>
      <c r="F293" s="22">
        <v>27</v>
      </c>
    </row>
    <row r="294" spans="1:6" hidden="1">
      <c r="A294" s="22">
        <v>15</v>
      </c>
      <c r="B294" s="22" t="s">
        <v>3469</v>
      </c>
      <c r="C294" s="22">
        <v>14</v>
      </c>
      <c r="D294" s="22" t="s">
        <v>70</v>
      </c>
      <c r="E294" s="22" t="s">
        <v>71</v>
      </c>
      <c r="F294" s="22">
        <v>27</v>
      </c>
    </row>
    <row r="295" spans="1:6" hidden="1">
      <c r="A295" s="22">
        <v>16</v>
      </c>
      <c r="B295" s="22" t="s">
        <v>3469</v>
      </c>
      <c r="C295" s="22">
        <v>2</v>
      </c>
      <c r="D295" s="22" t="s">
        <v>72</v>
      </c>
      <c r="E295" s="22" t="s">
        <v>73</v>
      </c>
      <c r="F295" s="22">
        <v>27</v>
      </c>
    </row>
    <row r="296" spans="1:6" ht="12" customHeight="1">
      <c r="A296" s="2">
        <v>1</v>
      </c>
      <c r="B296" s="2" t="s">
        <v>3470</v>
      </c>
      <c r="C296" s="2">
        <v>3</v>
      </c>
      <c r="D296" s="2" t="s">
        <v>3411</v>
      </c>
      <c r="E296" s="2" t="s">
        <v>3412</v>
      </c>
      <c r="F296" s="2">
        <v>27</v>
      </c>
    </row>
    <row r="297" spans="1:6">
      <c r="A297" s="2">
        <v>2</v>
      </c>
      <c r="B297" s="2" t="s">
        <v>3470</v>
      </c>
      <c r="C297" s="2">
        <v>1</v>
      </c>
      <c r="D297" s="2" t="s">
        <v>2103</v>
      </c>
      <c r="E297" s="2" t="s">
        <v>2104</v>
      </c>
      <c r="F297" s="2">
        <v>27</v>
      </c>
    </row>
    <row r="298" spans="1:6">
      <c r="A298" s="2">
        <v>3</v>
      </c>
      <c r="B298" s="2" t="s">
        <v>3470</v>
      </c>
      <c r="C298" s="2">
        <v>16</v>
      </c>
      <c r="D298" s="2" t="s">
        <v>2105</v>
      </c>
      <c r="E298" s="2" t="s">
        <v>2106</v>
      </c>
      <c r="F298" s="2">
        <v>27</v>
      </c>
    </row>
    <row r="299" spans="1:6">
      <c r="A299" s="2">
        <v>4</v>
      </c>
      <c r="B299" s="2" t="s">
        <v>3470</v>
      </c>
      <c r="C299" s="2">
        <v>13</v>
      </c>
      <c r="D299" s="2" t="s">
        <v>2107</v>
      </c>
      <c r="E299" s="2" t="s">
        <v>2108</v>
      </c>
      <c r="F299" s="2">
        <v>27</v>
      </c>
    </row>
    <row r="300" spans="1:6">
      <c r="A300" s="2">
        <v>5</v>
      </c>
      <c r="B300" s="2" t="s">
        <v>3470</v>
      </c>
      <c r="C300" s="2">
        <v>4</v>
      </c>
      <c r="D300" s="2" t="s">
        <v>2109</v>
      </c>
      <c r="E300" s="2" t="s">
        <v>2110</v>
      </c>
      <c r="F300" s="2">
        <v>27</v>
      </c>
    </row>
    <row r="301" spans="1:6">
      <c r="A301" s="2">
        <v>6</v>
      </c>
      <c r="B301" s="2" t="s">
        <v>3470</v>
      </c>
      <c r="C301" s="2">
        <v>5</v>
      </c>
      <c r="D301" s="2" t="s">
        <v>2111</v>
      </c>
      <c r="E301" s="2" t="s">
        <v>2112</v>
      </c>
      <c r="F301" s="2">
        <v>27</v>
      </c>
    </row>
    <row r="302" spans="1:6">
      <c r="A302" s="2">
        <v>7</v>
      </c>
      <c r="B302" s="2" t="s">
        <v>3470</v>
      </c>
      <c r="C302" s="2">
        <v>6</v>
      </c>
      <c r="D302" s="2" t="s">
        <v>2113</v>
      </c>
      <c r="E302" s="2" t="s">
        <v>2114</v>
      </c>
      <c r="F302" s="2">
        <v>27</v>
      </c>
    </row>
    <row r="303" spans="1:6">
      <c r="A303" s="2">
        <v>8</v>
      </c>
      <c r="B303" s="2" t="s">
        <v>3470</v>
      </c>
      <c r="C303" s="2">
        <v>7</v>
      </c>
      <c r="D303" s="2" t="s">
        <v>2115</v>
      </c>
      <c r="E303" s="2" t="s">
        <v>2116</v>
      </c>
      <c r="F303" s="2">
        <v>27</v>
      </c>
    </row>
    <row r="304" spans="1:6">
      <c r="A304" s="2">
        <v>9</v>
      </c>
      <c r="B304" s="2" t="s">
        <v>3470</v>
      </c>
      <c r="C304" s="2">
        <v>8</v>
      </c>
      <c r="D304" s="2" t="s">
        <v>2117</v>
      </c>
      <c r="E304" s="2" t="s">
        <v>2118</v>
      </c>
      <c r="F304" s="2">
        <v>27</v>
      </c>
    </row>
    <row r="305" spans="1:6">
      <c r="A305" s="2">
        <v>10</v>
      </c>
      <c r="B305" s="2" t="s">
        <v>3470</v>
      </c>
      <c r="C305" s="2">
        <v>14</v>
      </c>
      <c r="D305" s="2" t="s">
        <v>2119</v>
      </c>
      <c r="E305" s="2" t="s">
        <v>2120</v>
      </c>
      <c r="F305" s="2">
        <v>27</v>
      </c>
    </row>
    <row r="306" spans="1:6">
      <c r="A306" s="2">
        <v>11</v>
      </c>
      <c r="B306" s="2" t="s">
        <v>3470</v>
      </c>
      <c r="C306" s="2">
        <v>10</v>
      </c>
      <c r="D306" s="2" t="s">
        <v>2121</v>
      </c>
      <c r="E306" s="2" t="s">
        <v>2122</v>
      </c>
      <c r="F306" s="2">
        <v>27</v>
      </c>
    </row>
    <row r="307" spans="1:6">
      <c r="A307" s="2">
        <v>12</v>
      </c>
      <c r="B307" s="2" t="s">
        <v>3470</v>
      </c>
      <c r="C307" s="2">
        <v>11</v>
      </c>
      <c r="D307" s="2" t="s">
        <v>2123</v>
      </c>
      <c r="E307" s="2" t="s">
        <v>2124</v>
      </c>
      <c r="F307" s="2">
        <v>27</v>
      </c>
    </row>
    <row r="308" spans="1:6">
      <c r="A308" s="2">
        <v>13</v>
      </c>
      <c r="B308" s="2" t="s">
        <v>3470</v>
      </c>
      <c r="C308" s="2">
        <v>12</v>
      </c>
      <c r="D308" s="2" t="s">
        <v>2125</v>
      </c>
      <c r="E308" s="2" t="s">
        <v>2126</v>
      </c>
      <c r="F308" s="2">
        <v>27</v>
      </c>
    </row>
    <row r="309" spans="1:6">
      <c r="A309" s="2">
        <v>14</v>
      </c>
      <c r="B309" s="2" t="s">
        <v>3470</v>
      </c>
      <c r="C309" s="2">
        <v>2</v>
      </c>
      <c r="D309" s="2" t="s">
        <v>2127</v>
      </c>
      <c r="E309" s="2" t="s">
        <v>2128</v>
      </c>
      <c r="F309" s="2">
        <v>27</v>
      </c>
    </row>
    <row r="310" spans="1:6">
      <c r="A310" s="2">
        <v>15</v>
      </c>
      <c r="B310" s="2" t="s">
        <v>3470</v>
      </c>
      <c r="C310" s="2">
        <v>9</v>
      </c>
      <c r="D310" s="2" t="s">
        <v>2129</v>
      </c>
      <c r="E310" s="2" t="s">
        <v>2130</v>
      </c>
      <c r="F310" s="2">
        <v>27</v>
      </c>
    </row>
    <row r="311" spans="1:6">
      <c r="A311" s="2">
        <v>16</v>
      </c>
      <c r="B311" s="2" t="s">
        <v>3470</v>
      </c>
      <c r="C311" s="2">
        <v>15</v>
      </c>
      <c r="D311" s="2" t="s">
        <v>2131</v>
      </c>
      <c r="E311" s="2" t="s">
        <v>2132</v>
      </c>
      <c r="F311" s="2">
        <v>27</v>
      </c>
    </row>
    <row r="312" spans="1:6" ht="12" hidden="1" customHeight="1">
      <c r="A312" s="22">
        <v>1</v>
      </c>
      <c r="B312" s="22" t="s">
        <v>3471</v>
      </c>
      <c r="C312" s="22">
        <v>1</v>
      </c>
      <c r="D312" s="22" t="s">
        <v>1377</v>
      </c>
      <c r="E312" s="22" t="s">
        <v>1378</v>
      </c>
      <c r="F312" s="22">
        <v>27</v>
      </c>
    </row>
    <row r="313" spans="1:6" hidden="1">
      <c r="A313" s="22">
        <v>2</v>
      </c>
      <c r="B313" s="22" t="s">
        <v>3471</v>
      </c>
      <c r="C313" s="22">
        <v>2</v>
      </c>
      <c r="D313" s="22" t="s">
        <v>1379</v>
      </c>
      <c r="E313" s="22" t="s">
        <v>1380</v>
      </c>
      <c r="F313" s="22">
        <v>27</v>
      </c>
    </row>
    <row r="314" spans="1:6" hidden="1">
      <c r="A314" s="22">
        <v>3</v>
      </c>
      <c r="B314" s="22" t="s">
        <v>3471</v>
      </c>
      <c r="C314" s="22">
        <v>3</v>
      </c>
      <c r="D314" s="22" t="s">
        <v>1381</v>
      </c>
      <c r="E314" s="22" t="s">
        <v>1382</v>
      </c>
      <c r="F314" s="22">
        <v>27</v>
      </c>
    </row>
    <row r="315" spans="1:6" hidden="1">
      <c r="A315" s="22">
        <v>4</v>
      </c>
      <c r="B315" s="22" t="s">
        <v>3471</v>
      </c>
      <c r="C315" s="22">
        <v>4</v>
      </c>
      <c r="D315" s="22" t="s">
        <v>1383</v>
      </c>
      <c r="E315" s="22" t="s">
        <v>1384</v>
      </c>
      <c r="F315" s="22">
        <v>27</v>
      </c>
    </row>
    <row r="316" spans="1:6" hidden="1">
      <c r="A316" s="22">
        <v>5</v>
      </c>
      <c r="B316" s="22" t="s">
        <v>3471</v>
      </c>
      <c r="C316" s="22">
        <v>5</v>
      </c>
      <c r="D316" s="22" t="s">
        <v>1385</v>
      </c>
      <c r="E316" s="22" t="s">
        <v>1386</v>
      </c>
      <c r="F316" s="22">
        <v>27</v>
      </c>
    </row>
    <row r="317" spans="1:6" hidden="1">
      <c r="A317" s="22">
        <v>6</v>
      </c>
      <c r="B317" s="22" t="s">
        <v>3471</v>
      </c>
      <c r="C317" s="22">
        <v>6</v>
      </c>
      <c r="D317" s="22" t="s">
        <v>1387</v>
      </c>
      <c r="E317" s="22" t="s">
        <v>1388</v>
      </c>
      <c r="F317" s="22">
        <v>27</v>
      </c>
    </row>
    <row r="318" spans="1:6" hidden="1">
      <c r="A318" s="22">
        <v>7</v>
      </c>
      <c r="B318" s="22" t="s">
        <v>3471</v>
      </c>
      <c r="C318" s="22">
        <v>7</v>
      </c>
      <c r="D318" s="22" t="s">
        <v>1389</v>
      </c>
      <c r="E318" s="22" t="s">
        <v>1390</v>
      </c>
      <c r="F318" s="22">
        <v>27</v>
      </c>
    </row>
    <row r="319" spans="1:6" hidden="1">
      <c r="A319" s="22">
        <v>8</v>
      </c>
      <c r="B319" s="22" t="s">
        <v>3471</v>
      </c>
      <c r="C319" s="22">
        <v>8</v>
      </c>
      <c r="D319" s="22" t="s">
        <v>1391</v>
      </c>
      <c r="E319" s="22" t="s">
        <v>1392</v>
      </c>
      <c r="F319" s="22">
        <v>27</v>
      </c>
    </row>
    <row r="320" spans="1:6" hidden="1">
      <c r="A320" s="22">
        <v>9</v>
      </c>
      <c r="B320" s="22" t="s">
        <v>3471</v>
      </c>
      <c r="C320" s="22">
        <v>9</v>
      </c>
      <c r="D320" s="22" t="s">
        <v>1393</v>
      </c>
      <c r="E320" s="22" t="s">
        <v>1394</v>
      </c>
      <c r="F320" s="22">
        <v>27</v>
      </c>
    </row>
    <row r="321" spans="1:6" hidden="1">
      <c r="A321" s="22">
        <v>10</v>
      </c>
      <c r="B321" s="22" t="s">
        <v>3471</v>
      </c>
      <c r="C321" s="22">
        <v>10</v>
      </c>
      <c r="D321" s="22" t="s">
        <v>1395</v>
      </c>
      <c r="E321" s="22" t="s">
        <v>1396</v>
      </c>
      <c r="F321" s="22">
        <v>27</v>
      </c>
    </row>
    <row r="322" spans="1:6" hidden="1">
      <c r="A322" s="22">
        <v>11</v>
      </c>
      <c r="B322" s="22" t="s">
        <v>3471</v>
      </c>
      <c r="C322" s="22">
        <v>11</v>
      </c>
      <c r="D322" s="22" t="s">
        <v>1397</v>
      </c>
      <c r="E322" s="22" t="s">
        <v>1398</v>
      </c>
      <c r="F322" s="22">
        <v>27</v>
      </c>
    </row>
    <row r="323" spans="1:6" hidden="1">
      <c r="A323" s="22">
        <v>12</v>
      </c>
      <c r="B323" s="22" t="s">
        <v>3471</v>
      </c>
      <c r="C323" s="22">
        <v>12</v>
      </c>
      <c r="D323" s="22" t="s">
        <v>1399</v>
      </c>
      <c r="E323" s="22" t="s">
        <v>1400</v>
      </c>
      <c r="F323" s="22">
        <v>27</v>
      </c>
    </row>
    <row r="324" spans="1:6" hidden="1">
      <c r="A324" s="22">
        <v>13</v>
      </c>
      <c r="B324" s="22" t="s">
        <v>3471</v>
      </c>
      <c r="C324" s="22">
        <v>13</v>
      </c>
      <c r="D324" s="22" t="s">
        <v>1401</v>
      </c>
      <c r="E324" s="22" t="s">
        <v>1402</v>
      </c>
      <c r="F324" s="22">
        <v>27</v>
      </c>
    </row>
    <row r="325" spans="1:6" hidden="1">
      <c r="A325" s="22">
        <v>14</v>
      </c>
      <c r="B325" s="22" t="s">
        <v>3471</v>
      </c>
      <c r="C325" s="22">
        <v>14</v>
      </c>
      <c r="D325" s="22" t="s">
        <v>1403</v>
      </c>
      <c r="E325" s="22" t="s">
        <v>1404</v>
      </c>
      <c r="F325" s="22">
        <v>27</v>
      </c>
    </row>
    <row r="326" spans="1:6" hidden="1">
      <c r="A326" s="22">
        <v>15</v>
      </c>
      <c r="B326" s="22" t="s">
        <v>3471</v>
      </c>
      <c r="C326" s="22">
        <v>15</v>
      </c>
      <c r="D326" s="22" t="s">
        <v>1405</v>
      </c>
      <c r="E326" s="22" t="s">
        <v>1406</v>
      </c>
      <c r="F326" s="22">
        <v>27</v>
      </c>
    </row>
    <row r="327" spans="1:6" hidden="1">
      <c r="A327" s="22">
        <v>16</v>
      </c>
      <c r="B327" s="22" t="s">
        <v>3471</v>
      </c>
      <c r="C327" s="22">
        <v>16</v>
      </c>
      <c r="D327" s="22" t="s">
        <v>3413</v>
      </c>
      <c r="E327" s="22" t="s">
        <v>3414</v>
      </c>
      <c r="F327" s="22">
        <v>27</v>
      </c>
    </row>
    <row r="328" spans="1:6" ht="12" hidden="1" customHeight="1">
      <c r="A328" s="22">
        <v>1</v>
      </c>
      <c r="B328" s="22" t="s">
        <v>3472</v>
      </c>
      <c r="C328" s="22">
        <v>0</v>
      </c>
      <c r="D328" s="22" t="s">
        <v>3415</v>
      </c>
      <c r="E328" s="22" t="s">
        <v>3416</v>
      </c>
      <c r="F328" s="22">
        <v>27</v>
      </c>
    </row>
    <row r="329" spans="1:6" hidden="1">
      <c r="A329" s="22">
        <v>2</v>
      </c>
      <c r="B329" s="22" t="s">
        <v>3472</v>
      </c>
      <c r="C329" s="22">
        <v>1</v>
      </c>
      <c r="D329" s="22" t="s">
        <v>2133</v>
      </c>
      <c r="E329" s="22" t="s">
        <v>2134</v>
      </c>
      <c r="F329" s="22">
        <v>27</v>
      </c>
    </row>
    <row r="330" spans="1:6" hidden="1">
      <c r="A330" s="22">
        <v>3</v>
      </c>
      <c r="B330" s="22" t="s">
        <v>3472</v>
      </c>
      <c r="C330" s="22">
        <v>2</v>
      </c>
      <c r="D330" s="22" t="s">
        <v>2135</v>
      </c>
      <c r="E330" s="22" t="s">
        <v>2136</v>
      </c>
      <c r="F330" s="22">
        <v>27</v>
      </c>
    </row>
    <row r="331" spans="1:6" hidden="1">
      <c r="A331" s="22">
        <v>4</v>
      </c>
      <c r="B331" s="22" t="s">
        <v>3472</v>
      </c>
      <c r="C331" s="22">
        <v>3</v>
      </c>
      <c r="D331" s="22" t="s">
        <v>2137</v>
      </c>
      <c r="E331" s="22" t="s">
        <v>2138</v>
      </c>
      <c r="F331" s="22">
        <v>27</v>
      </c>
    </row>
    <row r="332" spans="1:6" hidden="1">
      <c r="A332" s="22">
        <v>5</v>
      </c>
      <c r="B332" s="22" t="s">
        <v>3472</v>
      </c>
      <c r="C332" s="22">
        <v>4</v>
      </c>
      <c r="D332" s="22" t="s">
        <v>2139</v>
      </c>
      <c r="E332" s="22" t="s">
        <v>2140</v>
      </c>
      <c r="F332" s="22">
        <v>27</v>
      </c>
    </row>
    <row r="333" spans="1:6" hidden="1">
      <c r="A333" s="22">
        <v>6</v>
      </c>
      <c r="B333" s="22" t="s">
        <v>3472</v>
      </c>
      <c r="C333" s="22">
        <v>14</v>
      </c>
      <c r="D333" s="22" t="s">
        <v>2141</v>
      </c>
      <c r="E333" s="22" t="s">
        <v>2142</v>
      </c>
      <c r="F333" s="22">
        <v>27</v>
      </c>
    </row>
    <row r="334" spans="1:6" hidden="1">
      <c r="A334" s="22">
        <v>7</v>
      </c>
      <c r="B334" s="22" t="s">
        <v>3472</v>
      </c>
      <c r="C334" s="22">
        <v>6</v>
      </c>
      <c r="D334" s="22" t="s">
        <v>2143</v>
      </c>
      <c r="E334" s="22" t="s">
        <v>2144</v>
      </c>
      <c r="F334" s="22">
        <v>27</v>
      </c>
    </row>
    <row r="335" spans="1:6" hidden="1">
      <c r="A335" s="22">
        <v>8</v>
      </c>
      <c r="B335" s="22" t="s">
        <v>3472</v>
      </c>
      <c r="C335" s="22">
        <v>7</v>
      </c>
      <c r="D335" s="22" t="s">
        <v>2145</v>
      </c>
      <c r="E335" s="22" t="s">
        <v>2146</v>
      </c>
      <c r="F335" s="22">
        <v>27</v>
      </c>
    </row>
    <row r="336" spans="1:6" hidden="1">
      <c r="A336" s="22">
        <v>9</v>
      </c>
      <c r="B336" s="22" t="s">
        <v>3472</v>
      </c>
      <c r="C336" s="22">
        <v>8</v>
      </c>
      <c r="D336" s="22" t="s">
        <v>2147</v>
      </c>
      <c r="E336" s="22" t="s">
        <v>2148</v>
      </c>
      <c r="F336" s="22">
        <v>27</v>
      </c>
    </row>
    <row r="337" spans="1:6" hidden="1">
      <c r="A337" s="22">
        <v>10</v>
      </c>
      <c r="B337" s="22" t="s">
        <v>3472</v>
      </c>
      <c r="C337" s="22">
        <v>9</v>
      </c>
      <c r="D337" s="22" t="s">
        <v>2149</v>
      </c>
      <c r="E337" s="22" t="s">
        <v>2150</v>
      </c>
      <c r="F337" s="22">
        <v>27</v>
      </c>
    </row>
    <row r="338" spans="1:6" hidden="1">
      <c r="A338" s="22">
        <v>11</v>
      </c>
      <c r="B338" s="22" t="s">
        <v>3472</v>
      </c>
      <c r="C338" s="22">
        <v>10</v>
      </c>
      <c r="D338" s="22" t="s">
        <v>2151</v>
      </c>
      <c r="E338" s="22" t="s">
        <v>2152</v>
      </c>
      <c r="F338" s="22">
        <v>27</v>
      </c>
    </row>
    <row r="339" spans="1:6" hidden="1">
      <c r="A339" s="22">
        <v>12</v>
      </c>
      <c r="B339" s="22" t="s">
        <v>3472</v>
      </c>
      <c r="C339" s="22">
        <v>11</v>
      </c>
      <c r="D339" s="22" t="s">
        <v>2153</v>
      </c>
      <c r="E339" s="22" t="s">
        <v>2154</v>
      </c>
      <c r="F339" s="22">
        <v>27</v>
      </c>
    </row>
    <row r="340" spans="1:6" hidden="1">
      <c r="A340" s="22">
        <v>13</v>
      </c>
      <c r="B340" s="22" t="s">
        <v>3472</v>
      </c>
      <c r="C340" s="22">
        <v>12</v>
      </c>
      <c r="D340" s="22" t="s">
        <v>2155</v>
      </c>
      <c r="E340" s="22" t="s">
        <v>2156</v>
      </c>
      <c r="F340" s="22">
        <v>27</v>
      </c>
    </row>
    <row r="341" spans="1:6" hidden="1">
      <c r="A341" s="22">
        <v>14</v>
      </c>
      <c r="B341" s="22" t="s">
        <v>3472</v>
      </c>
      <c r="C341" s="22">
        <v>13</v>
      </c>
      <c r="D341" s="22" t="s">
        <v>2157</v>
      </c>
      <c r="E341" s="22" t="s">
        <v>2158</v>
      </c>
      <c r="F341" s="22">
        <v>27</v>
      </c>
    </row>
    <row r="342" spans="1:6" hidden="1">
      <c r="A342" s="22">
        <v>15</v>
      </c>
      <c r="B342" s="22" t="s">
        <v>3472</v>
      </c>
      <c r="C342" s="22">
        <v>15</v>
      </c>
      <c r="D342" s="22" t="s">
        <v>2159</v>
      </c>
      <c r="E342" s="22" t="s">
        <v>2160</v>
      </c>
      <c r="F342" s="22">
        <v>27</v>
      </c>
    </row>
    <row r="343" spans="1:6" hidden="1">
      <c r="A343" s="22">
        <v>16</v>
      </c>
      <c r="B343" s="22" t="s">
        <v>3472</v>
      </c>
      <c r="C343" s="22">
        <v>16</v>
      </c>
      <c r="D343" s="22" t="s">
        <v>2161</v>
      </c>
      <c r="E343" s="22" t="s">
        <v>2162</v>
      </c>
      <c r="F343" s="22">
        <v>27</v>
      </c>
    </row>
    <row r="344" spans="1:6" ht="12" hidden="1" customHeight="1">
      <c r="A344" s="22">
        <v>1</v>
      </c>
      <c r="B344" s="22" t="s">
        <v>3473</v>
      </c>
      <c r="C344" s="22">
        <v>1</v>
      </c>
      <c r="D344" s="22" t="s">
        <v>1407</v>
      </c>
      <c r="E344" s="22" t="s">
        <v>1408</v>
      </c>
      <c r="F344" s="22">
        <v>27</v>
      </c>
    </row>
    <row r="345" spans="1:6" hidden="1">
      <c r="A345" s="22">
        <v>2</v>
      </c>
      <c r="B345" s="22" t="s">
        <v>3473</v>
      </c>
      <c r="C345" s="22">
        <v>2</v>
      </c>
      <c r="D345" s="22" t="s">
        <v>1409</v>
      </c>
      <c r="E345" s="22" t="s">
        <v>1410</v>
      </c>
      <c r="F345" s="22">
        <v>27</v>
      </c>
    </row>
    <row r="346" spans="1:6" hidden="1">
      <c r="A346" s="22">
        <v>3</v>
      </c>
      <c r="B346" s="22" t="s">
        <v>3473</v>
      </c>
      <c r="C346" s="22">
        <v>3</v>
      </c>
      <c r="D346" s="22" t="s">
        <v>1411</v>
      </c>
      <c r="E346" s="22" t="s">
        <v>1412</v>
      </c>
      <c r="F346" s="22">
        <v>27</v>
      </c>
    </row>
    <row r="347" spans="1:6" hidden="1">
      <c r="A347" s="22">
        <v>4</v>
      </c>
      <c r="B347" s="22" t="s">
        <v>3473</v>
      </c>
      <c r="C347" s="22">
        <v>4</v>
      </c>
      <c r="D347" s="22" t="s">
        <v>1413</v>
      </c>
      <c r="E347" s="22" t="s">
        <v>1414</v>
      </c>
      <c r="F347" s="22">
        <v>27</v>
      </c>
    </row>
    <row r="348" spans="1:6" hidden="1">
      <c r="A348" s="22">
        <v>5</v>
      </c>
      <c r="B348" s="22" t="s">
        <v>3473</v>
      </c>
      <c r="C348" s="22">
        <v>5</v>
      </c>
      <c r="D348" s="22" t="s">
        <v>1415</v>
      </c>
      <c r="E348" s="22" t="s">
        <v>1416</v>
      </c>
      <c r="F348" s="22">
        <v>27</v>
      </c>
    </row>
    <row r="349" spans="1:6" hidden="1">
      <c r="A349" s="22">
        <v>6</v>
      </c>
      <c r="B349" s="22" t="s">
        <v>3473</v>
      </c>
      <c r="C349" s="22">
        <v>6</v>
      </c>
      <c r="D349" s="22" t="s">
        <v>1417</v>
      </c>
      <c r="E349" s="22" t="s">
        <v>1418</v>
      </c>
      <c r="F349" s="22">
        <v>27</v>
      </c>
    </row>
    <row r="350" spans="1:6" hidden="1">
      <c r="A350" s="22">
        <v>7</v>
      </c>
      <c r="B350" s="22" t="s">
        <v>3473</v>
      </c>
      <c r="C350" s="22">
        <v>7</v>
      </c>
      <c r="D350" s="22" t="s">
        <v>1419</v>
      </c>
      <c r="E350" s="22" t="s">
        <v>1420</v>
      </c>
      <c r="F350" s="22">
        <v>27</v>
      </c>
    </row>
    <row r="351" spans="1:6" hidden="1">
      <c r="A351" s="22">
        <v>8</v>
      </c>
      <c r="B351" s="22" t="s">
        <v>3473</v>
      </c>
      <c r="C351" s="22">
        <v>8</v>
      </c>
      <c r="D351" s="22" t="s">
        <v>1421</v>
      </c>
      <c r="E351" s="22" t="s">
        <v>1422</v>
      </c>
      <c r="F351" s="22">
        <v>27</v>
      </c>
    </row>
    <row r="352" spans="1:6" hidden="1">
      <c r="A352" s="22">
        <v>9</v>
      </c>
      <c r="B352" s="22" t="s">
        <v>3473</v>
      </c>
      <c r="C352" s="22">
        <v>9</v>
      </c>
      <c r="D352" s="22" t="s">
        <v>1423</v>
      </c>
      <c r="E352" s="22" t="s">
        <v>1424</v>
      </c>
      <c r="F352" s="22">
        <v>27</v>
      </c>
    </row>
    <row r="353" spans="1:6" hidden="1">
      <c r="A353" s="22">
        <v>10</v>
      </c>
      <c r="B353" s="22" t="s">
        <v>3473</v>
      </c>
      <c r="C353" s="22">
        <v>10</v>
      </c>
      <c r="D353" s="22" t="s">
        <v>1425</v>
      </c>
      <c r="E353" s="22" t="s">
        <v>1426</v>
      </c>
      <c r="F353" s="22">
        <v>27</v>
      </c>
    </row>
    <row r="354" spans="1:6" hidden="1">
      <c r="A354" s="22">
        <v>11</v>
      </c>
      <c r="B354" s="22" t="s">
        <v>3473</v>
      </c>
      <c r="C354" s="22">
        <v>11</v>
      </c>
      <c r="D354" s="22" t="s">
        <v>1427</v>
      </c>
      <c r="E354" s="22" t="s">
        <v>1428</v>
      </c>
      <c r="F354" s="22">
        <v>27</v>
      </c>
    </row>
    <row r="355" spans="1:6" hidden="1">
      <c r="A355" s="22">
        <v>12</v>
      </c>
      <c r="B355" s="22" t="s">
        <v>3473</v>
      </c>
      <c r="C355" s="22">
        <v>12</v>
      </c>
      <c r="D355" s="22" t="s">
        <v>1429</v>
      </c>
      <c r="E355" s="22" t="s">
        <v>1430</v>
      </c>
      <c r="F355" s="22">
        <v>27</v>
      </c>
    </row>
    <row r="356" spans="1:6" hidden="1">
      <c r="A356" s="22">
        <v>13</v>
      </c>
      <c r="B356" s="22" t="s">
        <v>3473</v>
      </c>
      <c r="C356" s="22">
        <v>13</v>
      </c>
      <c r="D356" s="22" t="s">
        <v>1431</v>
      </c>
      <c r="E356" s="22" t="s">
        <v>1432</v>
      </c>
      <c r="F356" s="22">
        <v>27</v>
      </c>
    </row>
    <row r="357" spans="1:6" hidden="1">
      <c r="A357" s="22">
        <v>14</v>
      </c>
      <c r="B357" s="22" t="s">
        <v>3473</v>
      </c>
      <c r="C357" s="22">
        <v>14</v>
      </c>
      <c r="D357" s="22" t="s">
        <v>1433</v>
      </c>
      <c r="E357" s="22" t="s">
        <v>1434</v>
      </c>
      <c r="F357" s="22">
        <v>27</v>
      </c>
    </row>
    <row r="358" spans="1:6" hidden="1">
      <c r="A358" s="22">
        <v>15</v>
      </c>
      <c r="B358" s="22" t="s">
        <v>3473</v>
      </c>
      <c r="C358" s="22">
        <v>15</v>
      </c>
      <c r="D358" s="22" t="s">
        <v>1435</v>
      </c>
      <c r="E358" s="22" t="s">
        <v>1436</v>
      </c>
      <c r="F358" s="22">
        <v>27</v>
      </c>
    </row>
    <row r="359" spans="1:6" hidden="1">
      <c r="A359" s="22">
        <v>16</v>
      </c>
      <c r="B359" s="22" t="s">
        <v>3473</v>
      </c>
      <c r="C359" s="22">
        <v>16</v>
      </c>
      <c r="D359" s="22" t="s">
        <v>3417</v>
      </c>
      <c r="E359" s="22" t="s">
        <v>3418</v>
      </c>
      <c r="F359" s="22">
        <v>27</v>
      </c>
    </row>
    <row r="360" spans="1:6" ht="12" hidden="1" customHeight="1">
      <c r="A360" s="22">
        <v>1</v>
      </c>
      <c r="B360" s="22" t="s">
        <v>3474</v>
      </c>
      <c r="C360" s="22">
        <v>14</v>
      </c>
      <c r="D360" s="22" t="s">
        <v>3419</v>
      </c>
      <c r="E360" s="22" t="s">
        <v>3420</v>
      </c>
      <c r="F360" s="22">
        <v>27</v>
      </c>
    </row>
    <row r="361" spans="1:6" hidden="1">
      <c r="A361" s="22">
        <v>2</v>
      </c>
      <c r="B361" s="22" t="s">
        <v>3474</v>
      </c>
      <c r="C361" s="22">
        <v>1</v>
      </c>
      <c r="D361" s="22" t="s">
        <v>2163</v>
      </c>
      <c r="E361" s="22" t="s">
        <v>2164</v>
      </c>
      <c r="F361" s="22">
        <v>27</v>
      </c>
    </row>
    <row r="362" spans="1:6" hidden="1">
      <c r="A362" s="22">
        <v>3</v>
      </c>
      <c r="B362" s="22" t="s">
        <v>3474</v>
      </c>
      <c r="C362" s="22">
        <v>2</v>
      </c>
      <c r="D362" s="22" t="s">
        <v>2165</v>
      </c>
      <c r="E362" s="22" t="s">
        <v>2166</v>
      </c>
      <c r="F362" s="22">
        <v>27</v>
      </c>
    </row>
    <row r="363" spans="1:6" hidden="1">
      <c r="A363" s="22">
        <v>4</v>
      </c>
      <c r="B363" s="22" t="s">
        <v>3474</v>
      </c>
      <c r="C363" s="22">
        <v>3</v>
      </c>
      <c r="D363" s="22" t="s">
        <v>2167</v>
      </c>
      <c r="E363" s="22" t="s">
        <v>2168</v>
      </c>
      <c r="F363" s="22">
        <v>27</v>
      </c>
    </row>
    <row r="364" spans="1:6" hidden="1">
      <c r="A364" s="22">
        <v>5</v>
      </c>
      <c r="B364" s="22" t="s">
        <v>3474</v>
      </c>
      <c r="C364" s="22">
        <v>4</v>
      </c>
      <c r="D364" s="22" t="s">
        <v>2169</v>
      </c>
      <c r="E364" s="22" t="s">
        <v>2170</v>
      </c>
      <c r="F364" s="22">
        <v>27</v>
      </c>
    </row>
    <row r="365" spans="1:6" hidden="1">
      <c r="A365" s="22">
        <v>6</v>
      </c>
      <c r="B365" s="22" t="s">
        <v>3474</v>
      </c>
      <c r="C365" s="22">
        <v>5</v>
      </c>
      <c r="D365" s="22" t="s">
        <v>2171</v>
      </c>
      <c r="E365" s="22" t="s">
        <v>2172</v>
      </c>
      <c r="F365" s="22">
        <v>27</v>
      </c>
    </row>
    <row r="366" spans="1:6" hidden="1">
      <c r="A366" s="22">
        <v>7</v>
      </c>
      <c r="B366" s="22" t="s">
        <v>3474</v>
      </c>
      <c r="C366" s="22">
        <v>6</v>
      </c>
      <c r="D366" s="22" t="s">
        <v>2173</v>
      </c>
      <c r="E366" s="22" t="s">
        <v>2174</v>
      </c>
      <c r="F366" s="22">
        <v>27</v>
      </c>
    </row>
    <row r="367" spans="1:6" hidden="1">
      <c r="A367" s="22">
        <v>8</v>
      </c>
      <c r="B367" s="22" t="s">
        <v>3474</v>
      </c>
      <c r="C367" s="22">
        <v>7</v>
      </c>
      <c r="D367" s="22" t="s">
        <v>2175</v>
      </c>
      <c r="E367" s="22" t="s">
        <v>2176</v>
      </c>
      <c r="F367" s="22">
        <v>27</v>
      </c>
    </row>
    <row r="368" spans="1:6" hidden="1">
      <c r="A368" s="22">
        <v>9</v>
      </c>
      <c r="B368" s="22" t="s">
        <v>3474</v>
      </c>
      <c r="C368" s="22">
        <v>8</v>
      </c>
      <c r="D368" s="22" t="s">
        <v>2177</v>
      </c>
      <c r="E368" s="22" t="s">
        <v>2178</v>
      </c>
      <c r="F368" s="22">
        <v>27</v>
      </c>
    </row>
    <row r="369" spans="1:6" hidden="1">
      <c r="A369" s="22">
        <v>10</v>
      </c>
      <c r="B369" s="22" t="s">
        <v>3474</v>
      </c>
      <c r="C369" s="22">
        <v>9</v>
      </c>
      <c r="D369" s="22" t="s">
        <v>2179</v>
      </c>
      <c r="E369" s="22" t="s">
        <v>2180</v>
      </c>
      <c r="F369" s="22">
        <v>27</v>
      </c>
    </row>
    <row r="370" spans="1:6" hidden="1">
      <c r="A370" s="22">
        <v>11</v>
      </c>
      <c r="B370" s="22" t="s">
        <v>3474</v>
      </c>
      <c r="C370" s="22">
        <v>10</v>
      </c>
      <c r="D370" s="22" t="s">
        <v>2181</v>
      </c>
      <c r="E370" s="22" t="s">
        <v>2182</v>
      </c>
      <c r="F370" s="22">
        <v>27</v>
      </c>
    </row>
    <row r="371" spans="1:6" hidden="1">
      <c r="A371" s="22">
        <v>12</v>
      </c>
      <c r="B371" s="22" t="s">
        <v>3474</v>
      </c>
      <c r="C371" s="22">
        <v>11</v>
      </c>
      <c r="D371" s="22" t="s">
        <v>2183</v>
      </c>
      <c r="E371" s="22" t="s">
        <v>2184</v>
      </c>
      <c r="F371" s="22">
        <v>27</v>
      </c>
    </row>
    <row r="372" spans="1:6" hidden="1">
      <c r="A372" s="22">
        <v>13</v>
      </c>
      <c r="B372" s="22" t="s">
        <v>3474</v>
      </c>
      <c r="C372" s="22">
        <v>12</v>
      </c>
      <c r="D372" s="22" t="s">
        <v>2185</v>
      </c>
      <c r="E372" s="22" t="s">
        <v>2186</v>
      </c>
      <c r="F372" s="22">
        <v>27</v>
      </c>
    </row>
    <row r="373" spans="1:6" hidden="1">
      <c r="A373" s="22">
        <v>14</v>
      </c>
      <c r="B373" s="22" t="s">
        <v>3474</v>
      </c>
      <c r="C373" s="22">
        <v>13</v>
      </c>
      <c r="D373" s="22" t="s">
        <v>2187</v>
      </c>
      <c r="E373" s="22" t="s">
        <v>2188</v>
      </c>
      <c r="F373" s="22">
        <v>27</v>
      </c>
    </row>
    <row r="374" spans="1:6" hidden="1">
      <c r="A374" s="22">
        <v>15</v>
      </c>
      <c r="B374" s="22" t="s">
        <v>3474</v>
      </c>
      <c r="C374" s="22">
        <v>15</v>
      </c>
      <c r="D374" s="22" t="s">
        <v>2189</v>
      </c>
      <c r="E374" s="22" t="s">
        <v>2190</v>
      </c>
      <c r="F374" s="22">
        <v>27</v>
      </c>
    </row>
    <row r="375" spans="1:6" hidden="1">
      <c r="A375" s="22">
        <v>16</v>
      </c>
      <c r="B375" s="22" t="s">
        <v>3474</v>
      </c>
      <c r="C375" s="22">
        <v>16</v>
      </c>
      <c r="D375" s="22" t="s">
        <v>2191</v>
      </c>
      <c r="E375" s="22" t="s">
        <v>2192</v>
      </c>
      <c r="F375" s="22">
        <v>27</v>
      </c>
    </row>
    <row r="376" spans="1:6" ht="12" hidden="1" customHeight="1">
      <c r="A376" s="22">
        <v>1</v>
      </c>
      <c r="B376" s="22" t="s">
        <v>3475</v>
      </c>
      <c r="C376" s="22">
        <v>1</v>
      </c>
      <c r="D376" s="22" t="s">
        <v>1437</v>
      </c>
      <c r="E376" s="22" t="s">
        <v>1438</v>
      </c>
      <c r="F376" s="22">
        <v>27</v>
      </c>
    </row>
    <row r="377" spans="1:6" hidden="1">
      <c r="A377" s="22">
        <v>2</v>
      </c>
      <c r="B377" s="22" t="s">
        <v>3475</v>
      </c>
      <c r="C377" s="22">
        <v>2</v>
      </c>
      <c r="D377" s="22" t="s">
        <v>1439</v>
      </c>
      <c r="E377" s="22" t="s">
        <v>1440</v>
      </c>
      <c r="F377" s="22">
        <v>27</v>
      </c>
    </row>
    <row r="378" spans="1:6" hidden="1">
      <c r="A378" s="22">
        <v>3</v>
      </c>
      <c r="B378" s="22" t="s">
        <v>3475</v>
      </c>
      <c r="C378" s="22">
        <v>3</v>
      </c>
      <c r="D378" s="22" t="s">
        <v>1441</v>
      </c>
      <c r="E378" s="22" t="s">
        <v>1442</v>
      </c>
      <c r="F378" s="22">
        <v>27</v>
      </c>
    </row>
    <row r="379" spans="1:6" hidden="1">
      <c r="A379" s="22">
        <v>4</v>
      </c>
      <c r="B379" s="22" t="s">
        <v>3475</v>
      </c>
      <c r="C379" s="22">
        <v>4</v>
      </c>
      <c r="D379" s="22" t="s">
        <v>1443</v>
      </c>
      <c r="E379" s="22" t="s">
        <v>1444</v>
      </c>
      <c r="F379" s="22">
        <v>27</v>
      </c>
    </row>
    <row r="380" spans="1:6" hidden="1">
      <c r="A380" s="22">
        <v>5</v>
      </c>
      <c r="B380" s="22" t="s">
        <v>3475</v>
      </c>
      <c r="C380" s="22">
        <v>5</v>
      </c>
      <c r="D380" s="22" t="s">
        <v>1445</v>
      </c>
      <c r="E380" s="22" t="s">
        <v>1446</v>
      </c>
      <c r="F380" s="22">
        <v>27</v>
      </c>
    </row>
    <row r="381" spans="1:6" hidden="1">
      <c r="A381" s="22">
        <v>6</v>
      </c>
      <c r="B381" s="22" t="s">
        <v>3475</v>
      </c>
      <c r="C381" s="22">
        <v>6</v>
      </c>
      <c r="D381" s="22" t="s">
        <v>1447</v>
      </c>
      <c r="E381" s="22" t="s">
        <v>1448</v>
      </c>
      <c r="F381" s="22">
        <v>27</v>
      </c>
    </row>
    <row r="382" spans="1:6" hidden="1">
      <c r="A382" s="22">
        <v>7</v>
      </c>
      <c r="B382" s="22" t="s">
        <v>3475</v>
      </c>
      <c r="C382" s="22">
        <v>7</v>
      </c>
      <c r="D382" s="22" t="s">
        <v>1449</v>
      </c>
      <c r="E382" s="22" t="s">
        <v>1450</v>
      </c>
      <c r="F382" s="22">
        <v>27</v>
      </c>
    </row>
    <row r="383" spans="1:6" hidden="1">
      <c r="A383" s="22">
        <v>8</v>
      </c>
      <c r="B383" s="22" t="s">
        <v>3475</v>
      </c>
      <c r="C383" s="22">
        <v>8</v>
      </c>
      <c r="D383" s="22" t="s">
        <v>1451</v>
      </c>
      <c r="E383" s="22" t="s">
        <v>1452</v>
      </c>
      <c r="F383" s="22">
        <v>27</v>
      </c>
    </row>
    <row r="384" spans="1:6" hidden="1">
      <c r="A384" s="22">
        <v>9</v>
      </c>
      <c r="B384" s="22" t="s">
        <v>3475</v>
      </c>
      <c r="C384" s="22">
        <v>9</v>
      </c>
      <c r="D384" s="22" t="s">
        <v>1453</v>
      </c>
      <c r="E384" s="22" t="s">
        <v>1454</v>
      </c>
      <c r="F384" s="22">
        <v>27</v>
      </c>
    </row>
    <row r="385" spans="1:6" hidden="1">
      <c r="A385" s="22">
        <v>10</v>
      </c>
      <c r="B385" s="22" t="s">
        <v>3475</v>
      </c>
      <c r="C385" s="22">
        <v>10</v>
      </c>
      <c r="D385" s="22" t="s">
        <v>3421</v>
      </c>
      <c r="E385" s="22" t="s">
        <v>3422</v>
      </c>
      <c r="F385" s="22">
        <v>27</v>
      </c>
    </row>
    <row r="386" spans="1:6" hidden="1">
      <c r="A386" s="22">
        <v>11</v>
      </c>
      <c r="B386" s="22" t="s">
        <v>3475</v>
      </c>
      <c r="C386" s="22">
        <v>11</v>
      </c>
      <c r="D386" s="22" t="s">
        <v>1455</v>
      </c>
      <c r="E386" s="22" t="s">
        <v>1456</v>
      </c>
      <c r="F386" s="22">
        <v>27</v>
      </c>
    </row>
    <row r="387" spans="1:6" hidden="1">
      <c r="A387" s="22">
        <v>12</v>
      </c>
      <c r="B387" s="22" t="s">
        <v>3475</v>
      </c>
      <c r="C387" s="22">
        <v>12</v>
      </c>
      <c r="D387" s="22" t="s">
        <v>1457</v>
      </c>
      <c r="E387" s="22" t="s">
        <v>1458</v>
      </c>
      <c r="F387" s="22">
        <v>27</v>
      </c>
    </row>
    <row r="388" spans="1:6" hidden="1">
      <c r="A388" s="22">
        <v>13</v>
      </c>
      <c r="B388" s="22" t="s">
        <v>3475</v>
      </c>
      <c r="C388" s="22">
        <v>13</v>
      </c>
      <c r="D388" s="22" t="s">
        <v>1459</v>
      </c>
      <c r="E388" s="22" t="s">
        <v>1460</v>
      </c>
      <c r="F388" s="22">
        <v>27</v>
      </c>
    </row>
    <row r="389" spans="1:6" hidden="1">
      <c r="A389" s="22">
        <v>14</v>
      </c>
      <c r="B389" s="22" t="s">
        <v>3475</v>
      </c>
      <c r="C389" s="22">
        <v>14</v>
      </c>
      <c r="D389" s="22" t="s">
        <v>1461</v>
      </c>
      <c r="E389" s="22" t="s">
        <v>1462</v>
      </c>
      <c r="F389" s="22">
        <v>27</v>
      </c>
    </row>
    <row r="390" spans="1:6" hidden="1">
      <c r="A390" s="22">
        <v>15</v>
      </c>
      <c r="B390" s="22" t="s">
        <v>3475</v>
      </c>
      <c r="C390" s="22">
        <v>15</v>
      </c>
      <c r="D390" s="22" t="s">
        <v>1463</v>
      </c>
      <c r="E390" s="22" t="s">
        <v>1464</v>
      </c>
      <c r="F390" s="22">
        <v>27</v>
      </c>
    </row>
    <row r="391" spans="1:6" hidden="1">
      <c r="A391" s="22">
        <v>16</v>
      </c>
      <c r="B391" s="22" t="s">
        <v>3475</v>
      </c>
      <c r="C391" s="22">
        <v>16</v>
      </c>
      <c r="D391" s="22" t="s">
        <v>1465</v>
      </c>
      <c r="E391" s="22" t="s">
        <v>1466</v>
      </c>
      <c r="F391" s="22">
        <v>27</v>
      </c>
    </row>
    <row r="392" spans="1:6" ht="12" hidden="1" customHeight="1">
      <c r="A392" s="22">
        <v>1</v>
      </c>
      <c r="B392" s="22" t="s">
        <v>3476</v>
      </c>
      <c r="C392" s="22">
        <v>15</v>
      </c>
      <c r="D392" s="22" t="s">
        <v>3423</v>
      </c>
      <c r="E392" s="22" t="s">
        <v>3424</v>
      </c>
      <c r="F392" s="22">
        <v>27</v>
      </c>
    </row>
    <row r="393" spans="1:6" hidden="1">
      <c r="A393" s="22">
        <v>2</v>
      </c>
      <c r="B393" s="22" t="s">
        <v>3476</v>
      </c>
      <c r="C393" s="22">
        <v>1</v>
      </c>
      <c r="D393" s="22" t="s">
        <v>2193</v>
      </c>
      <c r="E393" s="22" t="s">
        <v>2194</v>
      </c>
      <c r="F393" s="22">
        <v>27</v>
      </c>
    </row>
    <row r="394" spans="1:6" hidden="1">
      <c r="A394" s="22">
        <v>3</v>
      </c>
      <c r="B394" s="22" t="s">
        <v>3476</v>
      </c>
      <c r="C394" s="22">
        <v>2</v>
      </c>
      <c r="D394" s="22" t="s">
        <v>2195</v>
      </c>
      <c r="E394" s="22" t="s">
        <v>2196</v>
      </c>
      <c r="F394" s="22">
        <v>27</v>
      </c>
    </row>
    <row r="395" spans="1:6" hidden="1">
      <c r="A395" s="22">
        <v>4</v>
      </c>
      <c r="B395" s="22" t="s">
        <v>3476</v>
      </c>
      <c r="C395" s="22">
        <v>3</v>
      </c>
      <c r="D395" s="22" t="s">
        <v>2197</v>
      </c>
      <c r="E395" s="22" t="s">
        <v>2198</v>
      </c>
      <c r="F395" s="22">
        <v>27</v>
      </c>
    </row>
    <row r="396" spans="1:6" hidden="1">
      <c r="A396" s="22">
        <v>5</v>
      </c>
      <c r="B396" s="22" t="s">
        <v>3476</v>
      </c>
      <c r="C396" s="22">
        <v>4</v>
      </c>
      <c r="D396" s="22" t="s">
        <v>2199</v>
      </c>
      <c r="E396" s="22" t="s">
        <v>2200</v>
      </c>
      <c r="F396" s="22">
        <v>27</v>
      </c>
    </row>
    <row r="397" spans="1:6" hidden="1">
      <c r="A397" s="22">
        <v>6</v>
      </c>
      <c r="B397" s="22" t="s">
        <v>3476</v>
      </c>
      <c r="C397" s="22">
        <v>5</v>
      </c>
      <c r="D397" s="22" t="s">
        <v>2201</v>
      </c>
      <c r="E397" s="22" t="s">
        <v>2202</v>
      </c>
      <c r="F397" s="22">
        <v>27</v>
      </c>
    </row>
    <row r="398" spans="1:6" hidden="1">
      <c r="A398" s="22">
        <v>7</v>
      </c>
      <c r="B398" s="22" t="s">
        <v>3476</v>
      </c>
      <c r="C398" s="22">
        <v>6</v>
      </c>
      <c r="D398" s="22" t="s">
        <v>2203</v>
      </c>
      <c r="E398" s="22" t="s">
        <v>2204</v>
      </c>
      <c r="F398" s="22">
        <v>27</v>
      </c>
    </row>
    <row r="399" spans="1:6" hidden="1">
      <c r="A399" s="22">
        <v>8</v>
      </c>
      <c r="B399" s="22" t="s">
        <v>3476</v>
      </c>
      <c r="C399" s="22">
        <v>7</v>
      </c>
      <c r="D399" s="22" t="s">
        <v>2205</v>
      </c>
      <c r="E399" s="22" t="s">
        <v>2206</v>
      </c>
      <c r="F399" s="22">
        <v>27</v>
      </c>
    </row>
    <row r="400" spans="1:6" hidden="1">
      <c r="A400" s="22">
        <v>9</v>
      </c>
      <c r="B400" s="22" t="s">
        <v>3476</v>
      </c>
      <c r="C400" s="22">
        <v>8</v>
      </c>
      <c r="D400" s="22" t="s">
        <v>2207</v>
      </c>
      <c r="E400" s="22" t="s">
        <v>2208</v>
      </c>
      <c r="F400" s="22">
        <v>27</v>
      </c>
    </row>
    <row r="401" spans="1:6" hidden="1">
      <c r="A401" s="22">
        <v>10</v>
      </c>
      <c r="B401" s="22" t="s">
        <v>3476</v>
      </c>
      <c r="C401" s="22">
        <v>9</v>
      </c>
      <c r="D401" s="22" t="s">
        <v>2209</v>
      </c>
      <c r="E401" s="22" t="s">
        <v>2210</v>
      </c>
      <c r="F401" s="22">
        <v>27</v>
      </c>
    </row>
    <row r="402" spans="1:6" hidden="1">
      <c r="A402" s="22">
        <v>11</v>
      </c>
      <c r="B402" s="22" t="s">
        <v>3476</v>
      </c>
      <c r="C402" s="22">
        <v>10</v>
      </c>
      <c r="D402" s="22" t="s">
        <v>2211</v>
      </c>
      <c r="E402" s="22" t="s">
        <v>2212</v>
      </c>
      <c r="F402" s="22">
        <v>27</v>
      </c>
    </row>
    <row r="403" spans="1:6" hidden="1">
      <c r="A403" s="22">
        <v>12</v>
      </c>
      <c r="B403" s="22" t="s">
        <v>3476</v>
      </c>
      <c r="C403" s="22">
        <v>11</v>
      </c>
      <c r="D403" s="22" t="s">
        <v>2213</v>
      </c>
      <c r="E403" s="22" t="s">
        <v>2214</v>
      </c>
      <c r="F403" s="22">
        <v>27</v>
      </c>
    </row>
    <row r="404" spans="1:6" hidden="1">
      <c r="A404" s="22">
        <v>13</v>
      </c>
      <c r="B404" s="22" t="s">
        <v>3476</v>
      </c>
      <c r="C404" s="22">
        <v>12</v>
      </c>
      <c r="D404" s="22" t="s">
        <v>2215</v>
      </c>
      <c r="E404" s="22" t="s">
        <v>2216</v>
      </c>
      <c r="F404" s="22">
        <v>27</v>
      </c>
    </row>
    <row r="405" spans="1:6" hidden="1">
      <c r="A405" s="22">
        <v>14</v>
      </c>
      <c r="B405" s="22" t="s">
        <v>3476</v>
      </c>
      <c r="C405" s="22">
        <v>0</v>
      </c>
      <c r="D405" s="22" t="s">
        <v>2217</v>
      </c>
      <c r="E405" s="22" t="s">
        <v>2218</v>
      </c>
      <c r="F405" s="22">
        <v>27</v>
      </c>
    </row>
    <row r="406" spans="1:6" hidden="1">
      <c r="A406" s="22">
        <v>15</v>
      </c>
      <c r="B406" s="22" t="s">
        <v>3476</v>
      </c>
      <c r="C406" s="22">
        <v>16</v>
      </c>
      <c r="D406" s="22" t="s">
        <v>2219</v>
      </c>
      <c r="E406" s="22" t="s">
        <v>2220</v>
      </c>
      <c r="F406" s="22">
        <v>27</v>
      </c>
    </row>
    <row r="407" spans="1:6" hidden="1">
      <c r="A407" s="22">
        <v>16</v>
      </c>
      <c r="B407" s="22" t="s">
        <v>3476</v>
      </c>
      <c r="C407" s="22">
        <v>14</v>
      </c>
      <c r="D407" s="22" t="s">
        <v>2221</v>
      </c>
      <c r="E407" s="22" t="s">
        <v>2222</v>
      </c>
      <c r="F407" s="22">
        <v>27</v>
      </c>
    </row>
    <row r="408" spans="1:6" ht="12" hidden="1" customHeight="1">
      <c r="A408" s="39">
        <v>1</v>
      </c>
      <c r="B408" s="39" t="s">
        <v>3477</v>
      </c>
      <c r="C408" s="39">
        <v>0</v>
      </c>
      <c r="D408" s="39" t="s">
        <v>3478</v>
      </c>
      <c r="E408" s="39" t="s">
        <v>3479</v>
      </c>
      <c r="F408" s="22">
        <v>27</v>
      </c>
    </row>
    <row r="409" spans="1:6" hidden="1">
      <c r="A409" s="39">
        <v>2</v>
      </c>
      <c r="B409" s="39" t="s">
        <v>3477</v>
      </c>
      <c r="C409" s="39">
        <v>1</v>
      </c>
      <c r="D409" s="39" t="s">
        <v>2223</v>
      </c>
      <c r="E409" s="39" t="s">
        <v>2224</v>
      </c>
      <c r="F409" s="22">
        <v>27</v>
      </c>
    </row>
    <row r="410" spans="1:6" hidden="1">
      <c r="A410" s="39">
        <v>3</v>
      </c>
      <c r="B410" s="39" t="s">
        <v>3477</v>
      </c>
      <c r="C410" s="39">
        <v>2</v>
      </c>
      <c r="D410" s="39" t="s">
        <v>2225</v>
      </c>
      <c r="E410" s="39" t="s">
        <v>2226</v>
      </c>
      <c r="F410" s="22">
        <v>27</v>
      </c>
    </row>
    <row r="411" spans="1:6" hidden="1">
      <c r="A411" s="39">
        <v>4</v>
      </c>
      <c r="B411" s="39" t="s">
        <v>3477</v>
      </c>
      <c r="C411" s="39">
        <v>3</v>
      </c>
      <c r="D411" s="39" t="s">
        <v>2227</v>
      </c>
      <c r="E411" s="39" t="s">
        <v>2228</v>
      </c>
      <c r="F411" s="22">
        <v>27</v>
      </c>
    </row>
    <row r="412" spans="1:6" hidden="1">
      <c r="A412" s="39">
        <v>5</v>
      </c>
      <c r="B412" s="39" t="s">
        <v>3477</v>
      </c>
      <c r="C412" s="39">
        <v>4</v>
      </c>
      <c r="D412" s="39" t="s">
        <v>2229</v>
      </c>
      <c r="E412" s="39" t="s">
        <v>2230</v>
      </c>
      <c r="F412" s="22">
        <v>27</v>
      </c>
    </row>
    <row r="413" spans="1:6" hidden="1">
      <c r="A413" s="39">
        <v>6</v>
      </c>
      <c r="B413" s="39" t="s">
        <v>3477</v>
      </c>
      <c r="C413" s="39">
        <v>5</v>
      </c>
      <c r="D413" s="39" t="s">
        <v>2231</v>
      </c>
      <c r="E413" s="39" t="s">
        <v>2232</v>
      </c>
      <c r="F413" s="22">
        <v>27</v>
      </c>
    </row>
    <row r="414" spans="1:6" hidden="1">
      <c r="A414" s="39">
        <v>7</v>
      </c>
      <c r="B414" s="39" t="s">
        <v>3477</v>
      </c>
      <c r="C414" s="39">
        <v>6</v>
      </c>
      <c r="D414" s="39" t="s">
        <v>2233</v>
      </c>
      <c r="E414" s="39" t="s">
        <v>2234</v>
      </c>
      <c r="F414" s="22">
        <v>27</v>
      </c>
    </row>
    <row r="415" spans="1:6" hidden="1">
      <c r="A415" s="39">
        <v>8</v>
      </c>
      <c r="B415" s="39" t="s">
        <v>3477</v>
      </c>
      <c r="C415" s="39">
        <v>7</v>
      </c>
      <c r="D415" s="39" t="s">
        <v>2235</v>
      </c>
      <c r="E415" s="39" t="s">
        <v>2236</v>
      </c>
      <c r="F415" s="22">
        <v>27</v>
      </c>
    </row>
    <row r="416" spans="1:6" hidden="1">
      <c r="A416" s="39">
        <v>9</v>
      </c>
      <c r="B416" s="39" t="s">
        <v>3477</v>
      </c>
      <c r="C416" s="39">
        <v>8</v>
      </c>
      <c r="D416" s="39" t="s">
        <v>2237</v>
      </c>
      <c r="E416" s="39" t="s">
        <v>2238</v>
      </c>
      <c r="F416" s="22">
        <v>27</v>
      </c>
    </row>
    <row r="417" spans="1:6" hidden="1">
      <c r="A417" s="39">
        <v>10</v>
      </c>
      <c r="B417" s="39" t="s">
        <v>3477</v>
      </c>
      <c r="C417" s="39">
        <v>9</v>
      </c>
      <c r="D417" s="39" t="s">
        <v>2239</v>
      </c>
      <c r="E417" s="39" t="s">
        <v>2240</v>
      </c>
      <c r="F417" s="22">
        <v>27</v>
      </c>
    </row>
    <row r="418" spans="1:6" hidden="1">
      <c r="A418" s="39">
        <v>11</v>
      </c>
      <c r="B418" s="39" t="s">
        <v>3477</v>
      </c>
      <c r="C418" s="39">
        <v>10</v>
      </c>
      <c r="D418" s="39" t="s">
        <v>2241</v>
      </c>
      <c r="E418" s="39" t="s">
        <v>2242</v>
      </c>
      <c r="F418" s="22">
        <v>27</v>
      </c>
    </row>
    <row r="419" spans="1:6" hidden="1">
      <c r="A419" s="39">
        <v>12</v>
      </c>
      <c r="B419" s="39" t="s">
        <v>3477</v>
      </c>
      <c r="C419" s="39">
        <v>11</v>
      </c>
      <c r="D419" s="39" t="s">
        <v>2243</v>
      </c>
      <c r="E419" s="39" t="s">
        <v>2244</v>
      </c>
      <c r="F419" s="22">
        <v>27</v>
      </c>
    </row>
    <row r="420" spans="1:6" hidden="1">
      <c r="A420" s="39">
        <v>13</v>
      </c>
      <c r="B420" s="39" t="s">
        <v>3477</v>
      </c>
      <c r="C420" s="39">
        <v>12</v>
      </c>
      <c r="D420" s="39" t="s">
        <v>2245</v>
      </c>
      <c r="E420" s="39" t="s">
        <v>2246</v>
      </c>
      <c r="F420" s="22">
        <v>27</v>
      </c>
    </row>
    <row r="421" spans="1:6" hidden="1">
      <c r="A421" s="39">
        <v>14</v>
      </c>
      <c r="B421" s="39" t="s">
        <v>3477</v>
      </c>
      <c r="C421" s="39">
        <v>13</v>
      </c>
      <c r="D421" s="39" t="s">
        <v>2247</v>
      </c>
      <c r="E421" s="39" t="s">
        <v>2248</v>
      </c>
      <c r="F421" s="22">
        <v>27</v>
      </c>
    </row>
    <row r="422" spans="1:6" hidden="1">
      <c r="A422" s="39">
        <v>15</v>
      </c>
      <c r="B422" s="39" t="s">
        <v>3477</v>
      </c>
      <c r="C422" s="39">
        <v>15</v>
      </c>
      <c r="D422" s="39" t="s">
        <v>2249</v>
      </c>
      <c r="E422" s="39" t="s">
        <v>2250</v>
      </c>
      <c r="F422" s="22">
        <v>27</v>
      </c>
    </row>
    <row r="423" spans="1:6" hidden="1">
      <c r="A423" s="39">
        <v>16</v>
      </c>
      <c r="B423" s="39" t="s">
        <v>3477</v>
      </c>
      <c r="C423" s="39">
        <v>16</v>
      </c>
      <c r="D423" s="39" t="s">
        <v>2251</v>
      </c>
      <c r="E423" s="39" t="s">
        <v>2252</v>
      </c>
      <c r="F423" s="22">
        <v>27</v>
      </c>
    </row>
    <row r="424" spans="1:6" ht="12" customHeight="1">
      <c r="A424" s="2">
        <v>1</v>
      </c>
      <c r="B424" s="2" t="s">
        <v>3480</v>
      </c>
      <c r="C424" s="2">
        <v>9</v>
      </c>
      <c r="D424" s="2" t="s">
        <v>3425</v>
      </c>
      <c r="E424" s="2" t="s">
        <v>3426</v>
      </c>
      <c r="F424" s="2">
        <v>27</v>
      </c>
    </row>
    <row r="425" spans="1:6">
      <c r="A425" s="2">
        <v>2</v>
      </c>
      <c r="B425" s="2" t="s">
        <v>3480</v>
      </c>
      <c r="C425" s="2">
        <v>1</v>
      </c>
      <c r="D425" s="2" t="s">
        <v>2253</v>
      </c>
      <c r="E425" s="2" t="s">
        <v>2254</v>
      </c>
      <c r="F425" s="2">
        <v>27</v>
      </c>
    </row>
    <row r="426" spans="1:6">
      <c r="A426" s="2">
        <v>3</v>
      </c>
      <c r="B426" s="2" t="s">
        <v>3480</v>
      </c>
      <c r="C426" s="2">
        <v>2</v>
      </c>
      <c r="D426" s="2" t="s">
        <v>2255</v>
      </c>
      <c r="E426" s="2" t="s">
        <v>2256</v>
      </c>
      <c r="F426" s="2">
        <v>27</v>
      </c>
    </row>
    <row r="427" spans="1:6">
      <c r="A427" s="2">
        <v>4</v>
      </c>
      <c r="B427" s="2" t="s">
        <v>3480</v>
      </c>
      <c r="C427" s="2">
        <v>11</v>
      </c>
      <c r="D427" s="2" t="s">
        <v>2257</v>
      </c>
      <c r="E427" s="2" t="s">
        <v>2258</v>
      </c>
      <c r="F427" s="2">
        <v>27</v>
      </c>
    </row>
    <row r="428" spans="1:6">
      <c r="A428" s="2">
        <v>5</v>
      </c>
      <c r="B428" s="2" t="s">
        <v>3480</v>
      </c>
      <c r="C428" s="2">
        <v>4</v>
      </c>
      <c r="D428" s="2" t="s">
        <v>2259</v>
      </c>
      <c r="E428" s="2" t="s">
        <v>2260</v>
      </c>
      <c r="F428" s="2">
        <v>27</v>
      </c>
    </row>
    <row r="429" spans="1:6">
      <c r="A429" s="2">
        <v>6</v>
      </c>
      <c r="B429" s="2" t="s">
        <v>3480</v>
      </c>
      <c r="C429" s="2">
        <v>5</v>
      </c>
      <c r="D429" s="2" t="s">
        <v>2261</v>
      </c>
      <c r="E429" s="2" t="s">
        <v>2262</v>
      </c>
      <c r="F429" s="2">
        <v>27</v>
      </c>
    </row>
    <row r="430" spans="1:6">
      <c r="A430" s="2">
        <v>7</v>
      </c>
      <c r="B430" s="2" t="s">
        <v>3480</v>
      </c>
      <c r="C430" s="2">
        <v>6</v>
      </c>
      <c r="D430" s="2" t="s">
        <v>2263</v>
      </c>
      <c r="E430" s="2" t="s">
        <v>2264</v>
      </c>
      <c r="F430" s="2">
        <v>27</v>
      </c>
    </row>
    <row r="431" spans="1:6">
      <c r="A431" s="2">
        <v>8</v>
      </c>
      <c r="B431" s="2" t="s">
        <v>3480</v>
      </c>
      <c r="C431" s="2">
        <v>7</v>
      </c>
      <c r="D431" s="2" t="s">
        <v>2265</v>
      </c>
      <c r="E431" s="2" t="s">
        <v>2266</v>
      </c>
      <c r="F431" s="2">
        <v>27</v>
      </c>
    </row>
    <row r="432" spans="1:6">
      <c r="A432" s="2">
        <v>9</v>
      </c>
      <c r="B432" s="2" t="s">
        <v>3480</v>
      </c>
      <c r="C432" s="2">
        <v>3</v>
      </c>
      <c r="D432" s="2" t="s">
        <v>2267</v>
      </c>
      <c r="E432" s="2" t="s">
        <v>2268</v>
      </c>
      <c r="F432" s="2">
        <v>27</v>
      </c>
    </row>
    <row r="433" spans="1:6">
      <c r="A433" s="2">
        <v>10</v>
      </c>
      <c r="B433" s="2" t="s">
        <v>3480</v>
      </c>
      <c r="C433" s="2">
        <v>8</v>
      </c>
      <c r="D433" s="2" t="s">
        <v>2269</v>
      </c>
      <c r="E433" s="2" t="s">
        <v>2270</v>
      </c>
      <c r="F433" s="2">
        <v>27</v>
      </c>
    </row>
    <row r="434" spans="1:6">
      <c r="A434" s="2">
        <v>11</v>
      </c>
      <c r="B434" s="2" t="s">
        <v>3480</v>
      </c>
      <c r="C434" s="2">
        <v>10</v>
      </c>
      <c r="D434" s="2" t="s">
        <v>2271</v>
      </c>
      <c r="E434" s="2" t="s">
        <v>2272</v>
      </c>
      <c r="F434" s="2">
        <v>27</v>
      </c>
    </row>
    <row r="435" spans="1:6">
      <c r="A435" s="2">
        <v>12</v>
      </c>
      <c r="B435" s="2" t="s">
        <v>3480</v>
      </c>
      <c r="C435" s="2">
        <v>16</v>
      </c>
      <c r="D435" s="2" t="s">
        <v>2273</v>
      </c>
      <c r="E435" s="2" t="s">
        <v>2274</v>
      </c>
      <c r="F435" s="2">
        <v>27</v>
      </c>
    </row>
    <row r="436" spans="1:6">
      <c r="A436" s="2">
        <v>13</v>
      </c>
      <c r="B436" s="2" t="s">
        <v>3480</v>
      </c>
      <c r="C436" s="2">
        <v>12</v>
      </c>
      <c r="D436" s="2" t="s">
        <v>2275</v>
      </c>
      <c r="E436" s="2" t="s">
        <v>2276</v>
      </c>
      <c r="F436" s="2">
        <v>27</v>
      </c>
    </row>
    <row r="437" spans="1:6">
      <c r="A437" s="2">
        <v>14</v>
      </c>
      <c r="B437" s="2" t="s">
        <v>3480</v>
      </c>
      <c r="C437" s="2">
        <v>13</v>
      </c>
      <c r="D437" s="2" t="s">
        <v>2277</v>
      </c>
      <c r="E437" s="2" t="s">
        <v>2278</v>
      </c>
      <c r="F437" s="2">
        <v>27</v>
      </c>
    </row>
    <row r="438" spans="1:6">
      <c r="A438" s="2">
        <v>15</v>
      </c>
      <c r="B438" s="2" t="s">
        <v>3480</v>
      </c>
      <c r="C438" s="2">
        <v>14</v>
      </c>
      <c r="D438" s="2" t="s">
        <v>2279</v>
      </c>
      <c r="E438" s="2" t="s">
        <v>2280</v>
      </c>
      <c r="F438" s="2">
        <v>27</v>
      </c>
    </row>
    <row r="439" spans="1:6">
      <c r="A439" s="2">
        <v>16</v>
      </c>
      <c r="B439" s="2" t="s">
        <v>3480</v>
      </c>
      <c r="C439" s="2">
        <v>15</v>
      </c>
      <c r="D439" s="2" t="s">
        <v>2281</v>
      </c>
      <c r="E439" s="2" t="s">
        <v>2282</v>
      </c>
      <c r="F439" s="2">
        <v>27</v>
      </c>
    </row>
    <row r="440" spans="1:6" ht="12" hidden="1" customHeight="1">
      <c r="A440" s="39">
        <v>1</v>
      </c>
      <c r="B440" s="39" t="s">
        <v>3481</v>
      </c>
      <c r="C440" s="39">
        <v>16</v>
      </c>
      <c r="D440" s="39" t="s">
        <v>3482</v>
      </c>
      <c r="E440" s="39" t="s">
        <v>3483</v>
      </c>
      <c r="F440" s="22">
        <v>27</v>
      </c>
    </row>
    <row r="441" spans="1:6" hidden="1">
      <c r="A441" s="39">
        <v>2</v>
      </c>
      <c r="B441" s="39" t="s">
        <v>3481</v>
      </c>
      <c r="C441" s="39">
        <v>15</v>
      </c>
      <c r="D441" s="39" t="s">
        <v>2283</v>
      </c>
      <c r="E441" s="39" t="s">
        <v>2284</v>
      </c>
      <c r="F441" s="22">
        <v>27</v>
      </c>
    </row>
    <row r="442" spans="1:6" hidden="1">
      <c r="A442" s="39">
        <v>3</v>
      </c>
      <c r="B442" s="39" t="s">
        <v>3481</v>
      </c>
      <c r="C442" s="39">
        <v>7</v>
      </c>
      <c r="D442" s="39" t="s">
        <v>2285</v>
      </c>
      <c r="E442" s="39" t="s">
        <v>2286</v>
      </c>
      <c r="F442" s="22">
        <v>27</v>
      </c>
    </row>
    <row r="443" spans="1:6" hidden="1">
      <c r="A443" s="39">
        <v>4</v>
      </c>
      <c r="B443" s="39" t="s">
        <v>3481</v>
      </c>
      <c r="C443" s="39">
        <v>14</v>
      </c>
      <c r="D443" s="39" t="s">
        <v>2287</v>
      </c>
      <c r="E443" s="39" t="s">
        <v>2288</v>
      </c>
      <c r="F443" s="22">
        <v>27</v>
      </c>
    </row>
    <row r="444" spans="1:6" hidden="1">
      <c r="A444" s="39">
        <v>5</v>
      </c>
      <c r="B444" s="39" t="s">
        <v>3481</v>
      </c>
      <c r="C444" s="39">
        <v>2</v>
      </c>
      <c r="D444" s="39" t="s">
        <v>2289</v>
      </c>
      <c r="E444" s="39" t="s">
        <v>2290</v>
      </c>
      <c r="F444" s="22">
        <v>27</v>
      </c>
    </row>
    <row r="445" spans="1:6" hidden="1">
      <c r="A445" s="39">
        <v>6</v>
      </c>
      <c r="B445" s="39" t="s">
        <v>3481</v>
      </c>
      <c r="C445" s="39">
        <v>3</v>
      </c>
      <c r="D445" s="39" t="s">
        <v>2291</v>
      </c>
      <c r="E445" s="39" t="s">
        <v>2292</v>
      </c>
      <c r="F445" s="22">
        <v>27</v>
      </c>
    </row>
    <row r="446" spans="1:6" hidden="1">
      <c r="A446" s="39">
        <v>7</v>
      </c>
      <c r="B446" s="39" t="s">
        <v>3481</v>
      </c>
      <c r="C446" s="39">
        <v>4</v>
      </c>
      <c r="D446" s="39" t="s">
        <v>2293</v>
      </c>
      <c r="E446" s="39" t="s">
        <v>2294</v>
      </c>
      <c r="F446" s="22">
        <v>27</v>
      </c>
    </row>
    <row r="447" spans="1:6" hidden="1">
      <c r="A447" s="39">
        <v>8</v>
      </c>
      <c r="B447" s="39" t="s">
        <v>3481</v>
      </c>
      <c r="C447" s="39">
        <v>5</v>
      </c>
      <c r="D447" s="39" t="s">
        <v>2295</v>
      </c>
      <c r="E447" s="39" t="s">
        <v>2296</v>
      </c>
      <c r="F447" s="22">
        <v>27</v>
      </c>
    </row>
    <row r="448" spans="1:6" hidden="1">
      <c r="A448" s="39">
        <v>9</v>
      </c>
      <c r="B448" s="39" t="s">
        <v>3481</v>
      </c>
      <c r="C448" s="39">
        <v>6</v>
      </c>
      <c r="D448" s="39" t="s">
        <v>2297</v>
      </c>
      <c r="E448" s="39" t="s">
        <v>2298</v>
      </c>
      <c r="F448" s="22">
        <v>27</v>
      </c>
    </row>
    <row r="449" spans="1:6" hidden="1">
      <c r="A449" s="39">
        <v>10</v>
      </c>
      <c r="B449" s="39" t="s">
        <v>3481</v>
      </c>
      <c r="C449" s="39">
        <v>1</v>
      </c>
      <c r="D449" s="39" t="s">
        <v>2299</v>
      </c>
      <c r="E449" s="39" t="s">
        <v>2300</v>
      </c>
      <c r="F449" s="22">
        <v>27</v>
      </c>
    </row>
    <row r="450" spans="1:6" hidden="1">
      <c r="A450" s="39">
        <v>11</v>
      </c>
      <c r="B450" s="39" t="s">
        <v>3481</v>
      </c>
      <c r="C450" s="39">
        <v>8</v>
      </c>
      <c r="D450" s="39" t="s">
        <v>2301</v>
      </c>
      <c r="E450" s="39" t="s">
        <v>2302</v>
      </c>
      <c r="F450" s="22">
        <v>27</v>
      </c>
    </row>
    <row r="451" spans="1:6" hidden="1">
      <c r="A451" s="39">
        <v>12</v>
      </c>
      <c r="B451" s="39" t="s">
        <v>3481</v>
      </c>
      <c r="C451" s="39">
        <v>9</v>
      </c>
      <c r="D451" s="39" t="s">
        <v>2303</v>
      </c>
      <c r="E451" s="39" t="s">
        <v>2304</v>
      </c>
      <c r="F451" s="22">
        <v>27</v>
      </c>
    </row>
    <row r="452" spans="1:6" hidden="1">
      <c r="A452" s="39">
        <v>13</v>
      </c>
      <c r="B452" s="39" t="s">
        <v>3481</v>
      </c>
      <c r="C452" s="39">
        <v>10</v>
      </c>
      <c r="D452" s="39" t="s">
        <v>2305</v>
      </c>
      <c r="E452" s="39" t="s">
        <v>2306</v>
      </c>
      <c r="F452" s="22">
        <v>27</v>
      </c>
    </row>
    <row r="453" spans="1:6" hidden="1">
      <c r="A453" s="39">
        <v>14</v>
      </c>
      <c r="B453" s="39" t="s">
        <v>3481</v>
      </c>
      <c r="C453" s="39">
        <v>11</v>
      </c>
      <c r="D453" s="39" t="s">
        <v>2307</v>
      </c>
      <c r="E453" s="39" t="s">
        <v>2308</v>
      </c>
      <c r="F453" s="22">
        <v>27</v>
      </c>
    </row>
    <row r="454" spans="1:6" hidden="1">
      <c r="A454" s="39">
        <v>15</v>
      </c>
      <c r="B454" s="39" t="s">
        <v>3481</v>
      </c>
      <c r="C454" s="39">
        <v>12</v>
      </c>
      <c r="D454" s="39" t="s">
        <v>2309</v>
      </c>
      <c r="E454" s="39" t="s">
        <v>2310</v>
      </c>
      <c r="F454" s="22">
        <v>27</v>
      </c>
    </row>
    <row r="455" spans="1:6" hidden="1">
      <c r="A455" s="39">
        <v>16</v>
      </c>
      <c r="B455" s="39" t="s">
        <v>3481</v>
      </c>
      <c r="C455" s="39">
        <v>13</v>
      </c>
      <c r="D455" s="39" t="s">
        <v>2311</v>
      </c>
      <c r="E455" s="39" t="s">
        <v>2312</v>
      </c>
      <c r="F455" s="22">
        <v>27</v>
      </c>
    </row>
    <row r="456" spans="1:6" ht="12" customHeight="1">
      <c r="A456" s="2">
        <v>1</v>
      </c>
      <c r="B456" s="2" t="s">
        <v>3484</v>
      </c>
      <c r="C456" s="2">
        <v>6</v>
      </c>
      <c r="D456" s="2" t="s">
        <v>3427</v>
      </c>
      <c r="E456" s="2" t="s">
        <v>3428</v>
      </c>
      <c r="F456" s="2">
        <v>27</v>
      </c>
    </row>
    <row r="457" spans="1:6">
      <c r="A457" s="2">
        <v>2</v>
      </c>
      <c r="B457" s="2" t="s">
        <v>3484</v>
      </c>
      <c r="C457" s="2">
        <v>0</v>
      </c>
      <c r="D457" s="2" t="s">
        <v>2313</v>
      </c>
      <c r="E457" s="2" t="s">
        <v>2314</v>
      </c>
      <c r="F457" s="2">
        <v>27</v>
      </c>
    </row>
    <row r="458" spans="1:6">
      <c r="A458" s="2">
        <v>3</v>
      </c>
      <c r="B458" s="2" t="s">
        <v>3484</v>
      </c>
      <c r="C458" s="2">
        <v>2</v>
      </c>
      <c r="D458" s="2" t="s">
        <v>2315</v>
      </c>
      <c r="E458" s="2" t="s">
        <v>2316</v>
      </c>
      <c r="F458" s="2">
        <v>27</v>
      </c>
    </row>
    <row r="459" spans="1:6">
      <c r="A459" s="2">
        <v>4</v>
      </c>
      <c r="B459" s="2" t="s">
        <v>3484</v>
      </c>
      <c r="C459" s="2">
        <v>3</v>
      </c>
      <c r="D459" s="2" t="s">
        <v>2317</v>
      </c>
      <c r="E459" s="2" t="s">
        <v>2318</v>
      </c>
      <c r="F459" s="2">
        <v>27</v>
      </c>
    </row>
    <row r="460" spans="1:6">
      <c r="A460" s="2">
        <v>5</v>
      </c>
      <c r="B460" s="2" t="s">
        <v>3484</v>
      </c>
      <c r="C460" s="2">
        <v>4</v>
      </c>
      <c r="D460" s="2" t="s">
        <v>2319</v>
      </c>
      <c r="E460" s="2" t="s">
        <v>2320</v>
      </c>
      <c r="F460" s="2">
        <v>27</v>
      </c>
    </row>
    <row r="461" spans="1:6">
      <c r="A461" s="2">
        <v>6</v>
      </c>
      <c r="B461" s="2" t="s">
        <v>3484</v>
      </c>
      <c r="C461" s="2">
        <v>5</v>
      </c>
      <c r="D461" s="2" t="s">
        <v>2321</v>
      </c>
      <c r="E461" s="2" t="s">
        <v>2322</v>
      </c>
      <c r="F461" s="2">
        <v>27</v>
      </c>
    </row>
    <row r="462" spans="1:6">
      <c r="A462" s="2">
        <v>7</v>
      </c>
      <c r="B462" s="2" t="s">
        <v>3484</v>
      </c>
      <c r="C462" s="2">
        <v>16</v>
      </c>
      <c r="D462" s="2" t="s">
        <v>2323</v>
      </c>
      <c r="E462" s="2" t="s">
        <v>2324</v>
      </c>
      <c r="F462" s="2">
        <v>27</v>
      </c>
    </row>
    <row r="463" spans="1:6">
      <c r="A463" s="2">
        <v>8</v>
      </c>
      <c r="B463" s="2" t="s">
        <v>3484</v>
      </c>
      <c r="C463" s="2">
        <v>7</v>
      </c>
      <c r="D463" s="2" t="s">
        <v>2325</v>
      </c>
      <c r="E463" s="2" t="s">
        <v>2326</v>
      </c>
      <c r="F463" s="2">
        <v>27</v>
      </c>
    </row>
    <row r="464" spans="1:6">
      <c r="A464" s="2">
        <v>9</v>
      </c>
      <c r="B464" s="2" t="s">
        <v>3484</v>
      </c>
      <c r="C464" s="2">
        <v>8</v>
      </c>
      <c r="D464" s="2" t="s">
        <v>2327</v>
      </c>
      <c r="E464" s="2" t="s">
        <v>2328</v>
      </c>
      <c r="F464" s="2">
        <v>27</v>
      </c>
    </row>
    <row r="465" spans="1:6">
      <c r="A465" s="2">
        <v>10</v>
      </c>
      <c r="B465" s="2" t="s">
        <v>3484</v>
      </c>
      <c r="C465" s="2">
        <v>9</v>
      </c>
      <c r="D465" s="2" t="s">
        <v>2329</v>
      </c>
      <c r="E465" s="2" t="s">
        <v>2330</v>
      </c>
      <c r="F465" s="2">
        <v>27</v>
      </c>
    </row>
    <row r="466" spans="1:6">
      <c r="A466" s="2">
        <v>11</v>
      </c>
      <c r="B466" s="2" t="s">
        <v>3484</v>
      </c>
      <c r="C466" s="2">
        <v>10</v>
      </c>
      <c r="D466" s="2" t="s">
        <v>2331</v>
      </c>
      <c r="E466" s="2" t="s">
        <v>2332</v>
      </c>
      <c r="F466" s="2">
        <v>27</v>
      </c>
    </row>
    <row r="467" spans="1:6">
      <c r="A467" s="2">
        <v>12</v>
      </c>
      <c r="B467" s="2" t="s">
        <v>3484</v>
      </c>
      <c r="C467" s="2">
        <v>11</v>
      </c>
      <c r="D467" s="2" t="s">
        <v>2333</v>
      </c>
      <c r="E467" s="2" t="s">
        <v>2334</v>
      </c>
      <c r="F467" s="2">
        <v>27</v>
      </c>
    </row>
    <row r="468" spans="1:6">
      <c r="A468" s="2">
        <v>13</v>
      </c>
      <c r="B468" s="2" t="s">
        <v>3484</v>
      </c>
      <c r="C468" s="2">
        <v>12</v>
      </c>
      <c r="D468" s="2" t="s">
        <v>2335</v>
      </c>
      <c r="E468" s="2" t="s">
        <v>2336</v>
      </c>
      <c r="F468" s="2">
        <v>27</v>
      </c>
    </row>
    <row r="469" spans="1:6">
      <c r="A469" s="2">
        <v>14</v>
      </c>
      <c r="B469" s="2" t="s">
        <v>3484</v>
      </c>
      <c r="C469" s="2">
        <v>13</v>
      </c>
      <c r="D469" s="2" t="s">
        <v>2337</v>
      </c>
      <c r="E469" s="2" t="s">
        <v>2338</v>
      </c>
      <c r="F469" s="2">
        <v>27</v>
      </c>
    </row>
    <row r="470" spans="1:6">
      <c r="A470" s="2">
        <v>15</v>
      </c>
      <c r="B470" s="2" t="s">
        <v>3484</v>
      </c>
      <c r="C470" s="2">
        <v>14</v>
      </c>
      <c r="D470" s="2" t="s">
        <v>2339</v>
      </c>
      <c r="E470" s="2" t="s">
        <v>2340</v>
      </c>
      <c r="F470" s="2">
        <v>27</v>
      </c>
    </row>
    <row r="471" spans="1:6">
      <c r="A471" s="2">
        <v>16</v>
      </c>
      <c r="B471" s="2" t="s">
        <v>3484</v>
      </c>
      <c r="C471" s="2">
        <v>15</v>
      </c>
      <c r="D471" s="2" t="s">
        <v>2341</v>
      </c>
      <c r="E471" s="2" t="s">
        <v>2342</v>
      </c>
      <c r="F471" s="2">
        <v>27</v>
      </c>
    </row>
    <row r="472" spans="1:6" ht="12" hidden="1" customHeight="1">
      <c r="A472" s="22">
        <v>1</v>
      </c>
      <c r="B472" s="22" t="s">
        <v>3485</v>
      </c>
      <c r="C472" s="22">
        <v>16</v>
      </c>
      <c r="D472" s="22" t="s">
        <v>3429</v>
      </c>
      <c r="E472" s="22" t="s">
        <v>3430</v>
      </c>
      <c r="F472" s="22">
        <v>27</v>
      </c>
    </row>
    <row r="473" spans="1:6" hidden="1">
      <c r="A473" s="22">
        <v>2</v>
      </c>
      <c r="B473" s="22" t="s">
        <v>3485</v>
      </c>
      <c r="C473" s="22">
        <v>6</v>
      </c>
      <c r="D473" s="22" t="s">
        <v>1865</v>
      </c>
      <c r="E473" s="22" t="s">
        <v>1866</v>
      </c>
      <c r="F473" s="22">
        <v>27</v>
      </c>
    </row>
    <row r="474" spans="1:6" hidden="1">
      <c r="A474" s="22">
        <v>3</v>
      </c>
      <c r="B474" s="22" t="s">
        <v>3485</v>
      </c>
      <c r="C474" s="22">
        <v>2</v>
      </c>
      <c r="D474" s="22" t="s">
        <v>1867</v>
      </c>
      <c r="E474" s="22" t="s">
        <v>1868</v>
      </c>
      <c r="F474" s="22">
        <v>27</v>
      </c>
    </row>
    <row r="475" spans="1:6" hidden="1">
      <c r="A475" s="22">
        <v>4</v>
      </c>
      <c r="B475" s="22" t="s">
        <v>3485</v>
      </c>
      <c r="C475" s="22">
        <v>3</v>
      </c>
      <c r="D475" s="22" t="s">
        <v>1869</v>
      </c>
      <c r="E475" s="22" t="s">
        <v>1870</v>
      </c>
      <c r="F475" s="22">
        <v>27</v>
      </c>
    </row>
    <row r="476" spans="1:6" hidden="1">
      <c r="A476" s="22">
        <v>5</v>
      </c>
      <c r="B476" s="22" t="s">
        <v>3485</v>
      </c>
      <c r="C476" s="22">
        <v>4</v>
      </c>
      <c r="D476" s="22" t="s">
        <v>1871</v>
      </c>
      <c r="E476" s="22" t="s">
        <v>1872</v>
      </c>
      <c r="F476" s="22">
        <v>27</v>
      </c>
    </row>
    <row r="477" spans="1:6" hidden="1">
      <c r="A477" s="22">
        <v>6</v>
      </c>
      <c r="B477" s="22" t="s">
        <v>3485</v>
      </c>
      <c r="C477" s="22">
        <v>5</v>
      </c>
      <c r="D477" s="22" t="s">
        <v>1873</v>
      </c>
      <c r="E477" s="22" t="s">
        <v>1874</v>
      </c>
      <c r="F477" s="22">
        <v>27</v>
      </c>
    </row>
    <row r="478" spans="1:6" hidden="1">
      <c r="A478" s="22">
        <v>7</v>
      </c>
      <c r="B478" s="22" t="s">
        <v>3485</v>
      </c>
      <c r="C478" s="22">
        <v>1</v>
      </c>
      <c r="D478" s="22" t="s">
        <v>1875</v>
      </c>
      <c r="E478" s="22" t="s">
        <v>1876</v>
      </c>
      <c r="F478" s="22">
        <v>27</v>
      </c>
    </row>
    <row r="479" spans="1:6" hidden="1">
      <c r="A479" s="22">
        <v>8</v>
      </c>
      <c r="B479" s="22" t="s">
        <v>3485</v>
      </c>
      <c r="C479" s="22">
        <v>7</v>
      </c>
      <c r="D479" s="22" t="s">
        <v>1877</v>
      </c>
      <c r="E479" s="22" t="s">
        <v>1878</v>
      </c>
      <c r="F479" s="22">
        <v>27</v>
      </c>
    </row>
    <row r="480" spans="1:6" hidden="1">
      <c r="A480" s="22">
        <v>9</v>
      </c>
      <c r="B480" s="22" t="s">
        <v>3485</v>
      </c>
      <c r="C480" s="22">
        <v>8</v>
      </c>
      <c r="D480" s="22" t="s">
        <v>1879</v>
      </c>
      <c r="E480" s="22" t="s">
        <v>1880</v>
      </c>
      <c r="F480" s="22">
        <v>27</v>
      </c>
    </row>
    <row r="481" spans="1:6" hidden="1">
      <c r="A481" s="22">
        <v>10</v>
      </c>
      <c r="B481" s="22" t="s">
        <v>3485</v>
      </c>
      <c r="C481" s="22">
        <v>9</v>
      </c>
      <c r="D481" s="22" t="s">
        <v>1881</v>
      </c>
      <c r="E481" s="22" t="s">
        <v>1882</v>
      </c>
      <c r="F481" s="22">
        <v>27</v>
      </c>
    </row>
    <row r="482" spans="1:6" hidden="1">
      <c r="A482" s="22">
        <v>11</v>
      </c>
      <c r="B482" s="22" t="s">
        <v>3485</v>
      </c>
      <c r="C482" s="22">
        <v>10</v>
      </c>
      <c r="D482" s="22" t="s">
        <v>1883</v>
      </c>
      <c r="E482" s="22" t="s">
        <v>1884</v>
      </c>
      <c r="F482" s="22">
        <v>27</v>
      </c>
    </row>
    <row r="483" spans="1:6" hidden="1">
      <c r="A483" s="22">
        <v>12</v>
      </c>
      <c r="B483" s="22" t="s">
        <v>3485</v>
      </c>
      <c r="C483" s="22">
        <v>11</v>
      </c>
      <c r="D483" s="22" t="s">
        <v>1885</v>
      </c>
      <c r="E483" s="22" t="s">
        <v>1886</v>
      </c>
      <c r="F483" s="22">
        <v>27</v>
      </c>
    </row>
    <row r="484" spans="1:6" hidden="1">
      <c r="A484" s="22">
        <v>13</v>
      </c>
      <c r="B484" s="22" t="s">
        <v>3485</v>
      </c>
      <c r="C484" s="22">
        <v>12</v>
      </c>
      <c r="D484" s="22" t="s">
        <v>1887</v>
      </c>
      <c r="E484" s="22" t="s">
        <v>1888</v>
      </c>
      <c r="F484" s="22">
        <v>27</v>
      </c>
    </row>
    <row r="485" spans="1:6" hidden="1">
      <c r="A485" s="22">
        <v>14</v>
      </c>
      <c r="B485" s="22" t="s">
        <v>3485</v>
      </c>
      <c r="C485" s="22">
        <v>13</v>
      </c>
      <c r="D485" s="22" t="s">
        <v>1889</v>
      </c>
      <c r="E485" s="22" t="s">
        <v>1890</v>
      </c>
      <c r="F485" s="22">
        <v>27</v>
      </c>
    </row>
    <row r="486" spans="1:6" hidden="1">
      <c r="A486" s="22">
        <v>15</v>
      </c>
      <c r="B486" s="22" t="s">
        <v>3485</v>
      </c>
      <c r="C486" s="22">
        <v>14</v>
      </c>
      <c r="D486" s="22" t="s">
        <v>1891</v>
      </c>
      <c r="E486" s="22" t="s">
        <v>1892</v>
      </c>
      <c r="F486" s="22">
        <v>27</v>
      </c>
    </row>
    <row r="487" spans="1:6" hidden="1">
      <c r="A487" s="22">
        <v>16</v>
      </c>
      <c r="B487" s="22" t="s">
        <v>3485</v>
      </c>
      <c r="C487" s="22">
        <v>15</v>
      </c>
      <c r="D487" s="22" t="s">
        <v>1893</v>
      </c>
      <c r="E487" s="22" t="s">
        <v>1894</v>
      </c>
      <c r="F487" s="22">
        <v>27</v>
      </c>
    </row>
    <row r="488" spans="1:6" ht="12" hidden="1" customHeight="1">
      <c r="A488" s="22">
        <v>1</v>
      </c>
      <c r="B488" s="22" t="s">
        <v>3486</v>
      </c>
      <c r="C488" s="22">
        <v>14</v>
      </c>
      <c r="D488" s="22" t="s">
        <v>3431</v>
      </c>
      <c r="E488" s="22" t="s">
        <v>3432</v>
      </c>
      <c r="F488" s="22">
        <v>27</v>
      </c>
    </row>
    <row r="489" spans="1:6" hidden="1">
      <c r="A489" s="22">
        <v>2</v>
      </c>
      <c r="B489" s="22" t="s">
        <v>3486</v>
      </c>
      <c r="C489" s="22">
        <v>16</v>
      </c>
      <c r="D489" s="22" t="s">
        <v>2343</v>
      </c>
      <c r="E489" s="22" t="s">
        <v>2344</v>
      </c>
      <c r="F489" s="22">
        <v>27</v>
      </c>
    </row>
    <row r="490" spans="1:6" hidden="1">
      <c r="A490" s="22">
        <v>3</v>
      </c>
      <c r="B490" s="22" t="s">
        <v>3486</v>
      </c>
      <c r="C490" s="22">
        <v>1</v>
      </c>
      <c r="D490" s="22" t="s">
        <v>2345</v>
      </c>
      <c r="E490" s="22" t="s">
        <v>2346</v>
      </c>
      <c r="F490" s="22">
        <v>27</v>
      </c>
    </row>
    <row r="491" spans="1:6" hidden="1">
      <c r="A491" s="22">
        <v>4</v>
      </c>
      <c r="B491" s="22" t="s">
        <v>3486</v>
      </c>
      <c r="C491" s="22">
        <v>3</v>
      </c>
      <c r="D491" s="22" t="s">
        <v>2347</v>
      </c>
      <c r="E491" s="22" t="s">
        <v>2348</v>
      </c>
      <c r="F491" s="22">
        <v>27</v>
      </c>
    </row>
    <row r="492" spans="1:6" hidden="1">
      <c r="A492" s="22">
        <v>5</v>
      </c>
      <c r="B492" s="22" t="s">
        <v>3486</v>
      </c>
      <c r="C492" s="22">
        <v>4</v>
      </c>
      <c r="D492" s="22" t="s">
        <v>2349</v>
      </c>
      <c r="E492" s="22" t="s">
        <v>2350</v>
      </c>
      <c r="F492" s="22">
        <v>27</v>
      </c>
    </row>
    <row r="493" spans="1:6" hidden="1">
      <c r="A493" s="22">
        <v>6</v>
      </c>
      <c r="B493" s="22" t="s">
        <v>3486</v>
      </c>
      <c r="C493" s="22">
        <v>5</v>
      </c>
      <c r="D493" s="22" t="s">
        <v>2351</v>
      </c>
      <c r="E493" s="22" t="s">
        <v>2352</v>
      </c>
      <c r="F493" s="22">
        <v>27</v>
      </c>
    </row>
    <row r="494" spans="1:6" hidden="1">
      <c r="A494" s="22">
        <v>7</v>
      </c>
      <c r="B494" s="22" t="s">
        <v>3486</v>
      </c>
      <c r="C494" s="22">
        <v>6</v>
      </c>
      <c r="D494" s="22" t="s">
        <v>2353</v>
      </c>
      <c r="E494" s="22" t="s">
        <v>2354</v>
      </c>
      <c r="F494" s="22">
        <v>27</v>
      </c>
    </row>
    <row r="495" spans="1:6" hidden="1">
      <c r="A495" s="22">
        <v>8</v>
      </c>
      <c r="B495" s="22" t="s">
        <v>3486</v>
      </c>
      <c r="C495" s="22">
        <v>7</v>
      </c>
      <c r="D495" s="22" t="s">
        <v>2355</v>
      </c>
      <c r="E495" s="22" t="s">
        <v>2356</v>
      </c>
      <c r="F495" s="22">
        <v>27</v>
      </c>
    </row>
    <row r="496" spans="1:6" hidden="1">
      <c r="A496" s="22">
        <v>9</v>
      </c>
      <c r="B496" s="22" t="s">
        <v>3486</v>
      </c>
      <c r="C496" s="22">
        <v>8</v>
      </c>
      <c r="D496" s="22" t="s">
        <v>2357</v>
      </c>
      <c r="E496" s="22" t="s">
        <v>2358</v>
      </c>
      <c r="F496" s="22">
        <v>27</v>
      </c>
    </row>
    <row r="497" spans="1:6" hidden="1">
      <c r="A497" s="22">
        <v>10</v>
      </c>
      <c r="B497" s="22" t="s">
        <v>3486</v>
      </c>
      <c r="C497" s="22">
        <v>9</v>
      </c>
      <c r="D497" s="22" t="s">
        <v>2359</v>
      </c>
      <c r="E497" s="22" t="s">
        <v>2360</v>
      </c>
      <c r="F497" s="22">
        <v>27</v>
      </c>
    </row>
    <row r="498" spans="1:6" hidden="1">
      <c r="A498" s="22">
        <v>11</v>
      </c>
      <c r="B498" s="22" t="s">
        <v>3486</v>
      </c>
      <c r="C498" s="22">
        <v>10</v>
      </c>
      <c r="D498" s="22" t="s">
        <v>2361</v>
      </c>
      <c r="E498" s="22" t="s">
        <v>2362</v>
      </c>
      <c r="F498" s="22">
        <v>27</v>
      </c>
    </row>
    <row r="499" spans="1:6" hidden="1">
      <c r="A499" s="22">
        <v>12</v>
      </c>
      <c r="B499" s="22" t="s">
        <v>3486</v>
      </c>
      <c r="C499" s="22">
        <v>11</v>
      </c>
      <c r="D499" s="22" t="s">
        <v>2363</v>
      </c>
      <c r="E499" s="22" t="s">
        <v>2364</v>
      </c>
      <c r="F499" s="22">
        <v>27</v>
      </c>
    </row>
    <row r="500" spans="1:6" hidden="1">
      <c r="A500" s="22">
        <v>13</v>
      </c>
      <c r="B500" s="22" t="s">
        <v>3486</v>
      </c>
      <c r="C500" s="22">
        <v>12</v>
      </c>
      <c r="D500" s="22" t="s">
        <v>2365</v>
      </c>
      <c r="E500" s="22" t="s">
        <v>2366</v>
      </c>
      <c r="F500" s="22">
        <v>27</v>
      </c>
    </row>
    <row r="501" spans="1:6" hidden="1">
      <c r="A501" s="22">
        <v>14</v>
      </c>
      <c r="B501" s="22" t="s">
        <v>3486</v>
      </c>
      <c r="C501" s="22">
        <v>13</v>
      </c>
      <c r="D501" s="22" t="s">
        <v>2367</v>
      </c>
      <c r="E501" s="22" t="s">
        <v>2368</v>
      </c>
      <c r="F501" s="22">
        <v>27</v>
      </c>
    </row>
    <row r="502" spans="1:6" hidden="1">
      <c r="A502" s="22">
        <v>15</v>
      </c>
      <c r="B502" s="22" t="s">
        <v>3486</v>
      </c>
      <c r="C502" s="22">
        <v>2</v>
      </c>
      <c r="D502" s="22" t="s">
        <v>2369</v>
      </c>
      <c r="E502" s="22" t="s">
        <v>2370</v>
      </c>
      <c r="F502" s="22">
        <v>27</v>
      </c>
    </row>
    <row r="503" spans="1:6" hidden="1">
      <c r="A503" s="22">
        <v>16</v>
      </c>
      <c r="B503" s="22" t="s">
        <v>3486</v>
      </c>
      <c r="C503" s="22">
        <v>0</v>
      </c>
      <c r="D503" s="22" t="s">
        <v>2371</v>
      </c>
      <c r="E503" s="22" t="s">
        <v>2372</v>
      </c>
      <c r="F503" s="22">
        <v>27</v>
      </c>
    </row>
    <row r="504" spans="1:6" ht="12" hidden="1" customHeight="1">
      <c r="A504" s="39">
        <v>1</v>
      </c>
      <c r="B504" s="39" t="s">
        <v>3487</v>
      </c>
      <c r="C504" s="39">
        <v>6</v>
      </c>
      <c r="D504" s="39" t="s">
        <v>3488</v>
      </c>
      <c r="E504" s="39" t="s">
        <v>3489</v>
      </c>
      <c r="F504" s="22">
        <v>27</v>
      </c>
    </row>
    <row r="505" spans="1:6" hidden="1">
      <c r="A505" s="39">
        <v>2</v>
      </c>
      <c r="B505" s="39" t="s">
        <v>3487</v>
      </c>
      <c r="C505" s="39">
        <v>13</v>
      </c>
      <c r="D505" s="39" t="s">
        <v>2373</v>
      </c>
      <c r="E505" s="39" t="s">
        <v>2374</v>
      </c>
      <c r="F505" s="22">
        <v>27</v>
      </c>
    </row>
    <row r="506" spans="1:6" hidden="1">
      <c r="A506" s="39">
        <v>3</v>
      </c>
      <c r="B506" s="39" t="s">
        <v>3487</v>
      </c>
      <c r="C506" s="39">
        <v>4</v>
      </c>
      <c r="D506" s="39" t="s">
        <v>2375</v>
      </c>
      <c r="E506" s="39" t="s">
        <v>2376</v>
      </c>
      <c r="F506" s="22">
        <v>27</v>
      </c>
    </row>
    <row r="507" spans="1:6" hidden="1">
      <c r="A507" s="39">
        <v>4</v>
      </c>
      <c r="B507" s="39" t="s">
        <v>3487</v>
      </c>
      <c r="C507" s="39">
        <v>2</v>
      </c>
      <c r="D507" s="39" t="s">
        <v>2377</v>
      </c>
      <c r="E507" s="39" t="s">
        <v>2378</v>
      </c>
      <c r="F507" s="22">
        <v>27</v>
      </c>
    </row>
    <row r="508" spans="1:6" hidden="1">
      <c r="A508" s="39">
        <v>5</v>
      </c>
      <c r="B508" s="39" t="s">
        <v>3487</v>
      </c>
      <c r="C508" s="39">
        <v>1</v>
      </c>
      <c r="D508" s="39" t="s">
        <v>2379</v>
      </c>
      <c r="E508" s="39" t="s">
        <v>2380</v>
      </c>
      <c r="F508" s="22">
        <v>27</v>
      </c>
    </row>
    <row r="509" spans="1:6" hidden="1">
      <c r="A509" s="39">
        <v>6</v>
      </c>
      <c r="B509" s="39" t="s">
        <v>3487</v>
      </c>
      <c r="C509" s="39">
        <v>9</v>
      </c>
      <c r="D509" s="39" t="s">
        <v>2381</v>
      </c>
      <c r="E509" s="39" t="s">
        <v>2382</v>
      </c>
      <c r="F509" s="22">
        <v>27</v>
      </c>
    </row>
    <row r="510" spans="1:6" hidden="1">
      <c r="A510" s="39">
        <v>7</v>
      </c>
      <c r="B510" s="39" t="s">
        <v>3487</v>
      </c>
      <c r="C510" s="39">
        <v>5</v>
      </c>
      <c r="D510" s="39" t="s">
        <v>2383</v>
      </c>
      <c r="E510" s="39" t="s">
        <v>2384</v>
      </c>
      <c r="F510" s="22">
        <v>27</v>
      </c>
    </row>
    <row r="511" spans="1:6" hidden="1">
      <c r="A511" s="39">
        <v>8</v>
      </c>
      <c r="B511" s="39" t="s">
        <v>3487</v>
      </c>
      <c r="C511" s="39">
        <v>16</v>
      </c>
      <c r="D511" s="39" t="s">
        <v>2385</v>
      </c>
      <c r="E511" s="39" t="s">
        <v>2386</v>
      </c>
      <c r="F511" s="22">
        <v>27</v>
      </c>
    </row>
    <row r="512" spans="1:6" hidden="1">
      <c r="A512" s="39">
        <v>9</v>
      </c>
      <c r="B512" s="39" t="s">
        <v>3487</v>
      </c>
      <c r="C512" s="39">
        <v>7</v>
      </c>
      <c r="D512" s="39" t="s">
        <v>2387</v>
      </c>
      <c r="E512" s="39" t="s">
        <v>2388</v>
      </c>
      <c r="F512" s="22">
        <v>27</v>
      </c>
    </row>
    <row r="513" spans="1:6" hidden="1">
      <c r="A513" s="39">
        <v>10</v>
      </c>
      <c r="B513" s="39" t="s">
        <v>3487</v>
      </c>
      <c r="C513" s="39">
        <v>3</v>
      </c>
      <c r="D513" s="39" t="s">
        <v>2389</v>
      </c>
      <c r="E513" s="39" t="s">
        <v>2390</v>
      </c>
      <c r="F513" s="22">
        <v>27</v>
      </c>
    </row>
    <row r="514" spans="1:6" hidden="1">
      <c r="A514" s="39">
        <v>11</v>
      </c>
      <c r="B514" s="39" t="s">
        <v>3487</v>
      </c>
      <c r="C514" s="39">
        <v>8</v>
      </c>
      <c r="D514" s="39" t="s">
        <v>2391</v>
      </c>
      <c r="E514" s="39" t="s">
        <v>2392</v>
      </c>
      <c r="F514" s="22">
        <v>27</v>
      </c>
    </row>
    <row r="515" spans="1:6" hidden="1">
      <c r="A515" s="39">
        <v>12</v>
      </c>
      <c r="B515" s="39" t="s">
        <v>3487</v>
      </c>
      <c r="C515" s="39">
        <v>10</v>
      </c>
      <c r="D515" s="39" t="s">
        <v>2393</v>
      </c>
      <c r="E515" s="39" t="s">
        <v>2394</v>
      </c>
      <c r="F515" s="22">
        <v>27</v>
      </c>
    </row>
    <row r="516" spans="1:6" hidden="1">
      <c r="A516" s="39">
        <v>13</v>
      </c>
      <c r="B516" s="39" t="s">
        <v>3487</v>
      </c>
      <c r="C516" s="39">
        <v>11</v>
      </c>
      <c r="D516" s="39" t="s">
        <v>2395</v>
      </c>
      <c r="E516" s="39" t="s">
        <v>2396</v>
      </c>
      <c r="F516" s="22">
        <v>27</v>
      </c>
    </row>
    <row r="517" spans="1:6" hidden="1">
      <c r="A517" s="39">
        <v>14</v>
      </c>
      <c r="B517" s="39" t="s">
        <v>3487</v>
      </c>
      <c r="C517" s="39">
        <v>15</v>
      </c>
      <c r="D517" s="39" t="s">
        <v>2397</v>
      </c>
      <c r="E517" s="39" t="s">
        <v>2398</v>
      </c>
      <c r="F517" s="22">
        <v>27</v>
      </c>
    </row>
    <row r="518" spans="1:6" hidden="1">
      <c r="A518" s="39">
        <v>15</v>
      </c>
      <c r="B518" s="39" t="s">
        <v>3487</v>
      </c>
      <c r="C518" s="39">
        <v>12</v>
      </c>
      <c r="D518" s="39" t="s">
        <v>2399</v>
      </c>
      <c r="E518" s="39" t="s">
        <v>2400</v>
      </c>
      <c r="F518" s="22">
        <v>27</v>
      </c>
    </row>
    <row r="519" spans="1:6" hidden="1">
      <c r="A519" s="39">
        <v>16</v>
      </c>
      <c r="B519" s="39" t="s">
        <v>3487</v>
      </c>
      <c r="C519" s="39">
        <v>14</v>
      </c>
      <c r="D519" s="39" t="s">
        <v>2401</v>
      </c>
      <c r="E519" s="39" t="s">
        <v>2402</v>
      </c>
      <c r="F519" s="22">
        <v>27</v>
      </c>
    </row>
    <row r="520" spans="1:6" ht="12" customHeight="1">
      <c r="A520" s="2">
        <v>1</v>
      </c>
      <c r="B520" s="2" t="s">
        <v>3490</v>
      </c>
      <c r="C520" s="2">
        <v>0</v>
      </c>
      <c r="D520" s="2" t="s">
        <v>3433</v>
      </c>
      <c r="E520" s="2" t="s">
        <v>3434</v>
      </c>
      <c r="F520" s="2">
        <v>27</v>
      </c>
    </row>
    <row r="521" spans="1:6">
      <c r="A521" s="2">
        <v>2</v>
      </c>
      <c r="B521" s="2" t="s">
        <v>3490</v>
      </c>
      <c r="C521" s="2">
        <v>1</v>
      </c>
      <c r="D521" s="2" t="s">
        <v>2403</v>
      </c>
      <c r="E521" s="2" t="s">
        <v>2404</v>
      </c>
      <c r="F521" s="2">
        <v>27</v>
      </c>
    </row>
    <row r="522" spans="1:6">
      <c r="A522" s="2">
        <v>3</v>
      </c>
      <c r="B522" s="2" t="s">
        <v>3490</v>
      </c>
      <c r="C522" s="2">
        <v>2</v>
      </c>
      <c r="D522" s="2" t="s">
        <v>2405</v>
      </c>
      <c r="E522" s="2" t="s">
        <v>2406</v>
      </c>
      <c r="F522" s="2">
        <v>27</v>
      </c>
    </row>
    <row r="523" spans="1:6">
      <c r="A523" s="2">
        <v>4</v>
      </c>
      <c r="B523" s="2" t="s">
        <v>3490</v>
      </c>
      <c r="C523" s="2">
        <v>3</v>
      </c>
      <c r="D523" s="2" t="s">
        <v>2407</v>
      </c>
      <c r="E523" s="2" t="s">
        <v>2408</v>
      </c>
      <c r="F523" s="2">
        <v>27</v>
      </c>
    </row>
    <row r="524" spans="1:6">
      <c r="A524" s="2">
        <v>5</v>
      </c>
      <c r="B524" s="2" t="s">
        <v>3490</v>
      </c>
      <c r="C524" s="2">
        <v>4</v>
      </c>
      <c r="D524" s="2" t="s">
        <v>2409</v>
      </c>
      <c r="E524" s="2" t="s">
        <v>2410</v>
      </c>
      <c r="F524" s="2">
        <v>27</v>
      </c>
    </row>
    <row r="525" spans="1:6">
      <c r="A525" s="2">
        <v>6</v>
      </c>
      <c r="B525" s="2" t="s">
        <v>3490</v>
      </c>
      <c r="C525" s="2">
        <v>5</v>
      </c>
      <c r="D525" s="2" t="s">
        <v>2411</v>
      </c>
      <c r="E525" s="2" t="s">
        <v>2412</v>
      </c>
      <c r="F525" s="2">
        <v>27</v>
      </c>
    </row>
    <row r="526" spans="1:6">
      <c r="A526" s="2">
        <v>7</v>
      </c>
      <c r="B526" s="2" t="s">
        <v>3490</v>
      </c>
      <c r="C526" s="2">
        <v>16</v>
      </c>
      <c r="D526" s="2" t="s">
        <v>2413</v>
      </c>
      <c r="E526" s="2" t="s">
        <v>2414</v>
      </c>
      <c r="F526" s="2">
        <v>27</v>
      </c>
    </row>
    <row r="527" spans="1:6">
      <c r="A527" s="2">
        <v>8</v>
      </c>
      <c r="B527" s="2" t="s">
        <v>3490</v>
      </c>
      <c r="C527" s="2">
        <v>7</v>
      </c>
      <c r="D527" s="2" t="s">
        <v>2415</v>
      </c>
      <c r="E527" s="2" t="s">
        <v>2416</v>
      </c>
      <c r="F527" s="2">
        <v>27</v>
      </c>
    </row>
    <row r="528" spans="1:6">
      <c r="A528" s="2">
        <v>9</v>
      </c>
      <c r="B528" s="2" t="s">
        <v>3490</v>
      </c>
      <c r="C528" s="2">
        <v>8</v>
      </c>
      <c r="D528" s="2" t="s">
        <v>2417</v>
      </c>
      <c r="E528" s="2" t="s">
        <v>2418</v>
      </c>
      <c r="F528" s="2">
        <v>27</v>
      </c>
    </row>
    <row r="529" spans="1:6">
      <c r="A529" s="2">
        <v>10</v>
      </c>
      <c r="B529" s="2" t="s">
        <v>3490</v>
      </c>
      <c r="C529" s="2">
        <v>9</v>
      </c>
      <c r="D529" s="2" t="s">
        <v>2419</v>
      </c>
      <c r="E529" s="2" t="s">
        <v>2420</v>
      </c>
      <c r="F529" s="2">
        <v>27</v>
      </c>
    </row>
    <row r="530" spans="1:6">
      <c r="A530" s="2">
        <v>11</v>
      </c>
      <c r="B530" s="2" t="s">
        <v>3490</v>
      </c>
      <c r="C530" s="2">
        <v>6</v>
      </c>
      <c r="D530" s="2" t="s">
        <v>2421</v>
      </c>
      <c r="E530" s="2" t="s">
        <v>2422</v>
      </c>
      <c r="F530" s="2">
        <v>27</v>
      </c>
    </row>
    <row r="531" spans="1:6">
      <c r="A531" s="2">
        <v>12</v>
      </c>
      <c r="B531" s="2" t="s">
        <v>3490</v>
      </c>
      <c r="C531" s="2">
        <v>11</v>
      </c>
      <c r="D531" s="2" t="s">
        <v>2423</v>
      </c>
      <c r="E531" s="2" t="s">
        <v>2424</v>
      </c>
      <c r="F531" s="2">
        <v>27</v>
      </c>
    </row>
    <row r="532" spans="1:6">
      <c r="A532" s="2">
        <v>13</v>
      </c>
      <c r="B532" s="2" t="s">
        <v>3490</v>
      </c>
      <c r="C532" s="2">
        <v>12</v>
      </c>
      <c r="D532" s="2" t="s">
        <v>2425</v>
      </c>
      <c r="E532" s="2" t="s">
        <v>2426</v>
      </c>
      <c r="F532" s="2">
        <v>27</v>
      </c>
    </row>
    <row r="533" spans="1:6">
      <c r="A533" s="2">
        <v>14</v>
      </c>
      <c r="B533" s="2" t="s">
        <v>3490</v>
      </c>
      <c r="C533" s="2">
        <v>13</v>
      </c>
      <c r="D533" s="2" t="s">
        <v>2427</v>
      </c>
      <c r="E533" s="2" t="s">
        <v>2428</v>
      </c>
      <c r="F533" s="2">
        <v>27</v>
      </c>
    </row>
    <row r="534" spans="1:6">
      <c r="A534" s="2">
        <v>15</v>
      </c>
      <c r="B534" s="2" t="s">
        <v>3490</v>
      </c>
      <c r="C534" s="2">
        <v>14</v>
      </c>
      <c r="D534" s="2" t="s">
        <v>2429</v>
      </c>
      <c r="E534" s="2" t="s">
        <v>2430</v>
      </c>
      <c r="F534" s="2">
        <v>27</v>
      </c>
    </row>
    <row r="535" spans="1:6">
      <c r="A535" s="2">
        <v>16</v>
      </c>
      <c r="B535" s="2" t="s">
        <v>3490</v>
      </c>
      <c r="C535" s="2">
        <v>15</v>
      </c>
      <c r="D535" s="2" t="s">
        <v>2431</v>
      </c>
      <c r="E535" s="2" t="s">
        <v>2432</v>
      </c>
      <c r="F535" s="2">
        <v>27</v>
      </c>
    </row>
    <row r="536" spans="1:6" ht="12" hidden="1" customHeight="1">
      <c r="A536" s="39">
        <v>1</v>
      </c>
      <c r="B536" s="39" t="s">
        <v>3491</v>
      </c>
      <c r="C536" s="39">
        <v>15</v>
      </c>
      <c r="D536" s="39" t="s">
        <v>3492</v>
      </c>
      <c r="E536" s="39" t="s">
        <v>3493</v>
      </c>
      <c r="F536" s="22">
        <v>27</v>
      </c>
    </row>
    <row r="537" spans="1:6" hidden="1">
      <c r="A537" s="39">
        <v>2</v>
      </c>
      <c r="B537" s="39" t="s">
        <v>3491</v>
      </c>
      <c r="C537" s="39">
        <v>1</v>
      </c>
      <c r="D537" s="39" t="s">
        <v>2433</v>
      </c>
      <c r="E537" s="39" t="s">
        <v>2434</v>
      </c>
      <c r="F537" s="22">
        <v>27</v>
      </c>
    </row>
    <row r="538" spans="1:6" hidden="1">
      <c r="A538" s="39">
        <v>3</v>
      </c>
      <c r="B538" s="39" t="s">
        <v>3491</v>
      </c>
      <c r="C538" s="39">
        <v>2</v>
      </c>
      <c r="D538" s="39" t="s">
        <v>2435</v>
      </c>
      <c r="E538" s="39" t="s">
        <v>2436</v>
      </c>
      <c r="F538" s="22">
        <v>27</v>
      </c>
    </row>
    <row r="539" spans="1:6" hidden="1">
      <c r="A539" s="39">
        <v>4</v>
      </c>
      <c r="B539" s="39" t="s">
        <v>3491</v>
      </c>
      <c r="C539" s="39">
        <v>3</v>
      </c>
      <c r="D539" s="39" t="s">
        <v>2437</v>
      </c>
      <c r="E539" s="39" t="s">
        <v>2438</v>
      </c>
      <c r="F539" s="22">
        <v>27</v>
      </c>
    </row>
    <row r="540" spans="1:6" hidden="1">
      <c r="A540" s="39">
        <v>5</v>
      </c>
      <c r="B540" s="39" t="s">
        <v>3491</v>
      </c>
      <c r="C540" s="39">
        <v>4</v>
      </c>
      <c r="D540" s="39" t="s">
        <v>2439</v>
      </c>
      <c r="E540" s="39" t="s">
        <v>2440</v>
      </c>
      <c r="F540" s="22">
        <v>27</v>
      </c>
    </row>
    <row r="541" spans="1:6" hidden="1">
      <c r="A541" s="39">
        <v>6</v>
      </c>
      <c r="B541" s="39" t="s">
        <v>3491</v>
      </c>
      <c r="C541" s="39">
        <v>5</v>
      </c>
      <c r="D541" s="39" t="s">
        <v>2441</v>
      </c>
      <c r="E541" s="39" t="s">
        <v>2442</v>
      </c>
      <c r="F541" s="22">
        <v>27</v>
      </c>
    </row>
    <row r="542" spans="1:6" hidden="1">
      <c r="A542" s="39">
        <v>7</v>
      </c>
      <c r="B542" s="39" t="s">
        <v>3491</v>
      </c>
      <c r="C542" s="39">
        <v>6</v>
      </c>
      <c r="D542" s="39" t="s">
        <v>2443</v>
      </c>
      <c r="E542" s="39" t="s">
        <v>2444</v>
      </c>
      <c r="F542" s="22">
        <v>27</v>
      </c>
    </row>
    <row r="543" spans="1:6" hidden="1">
      <c r="A543" s="39">
        <v>8</v>
      </c>
      <c r="B543" s="39" t="s">
        <v>3491</v>
      </c>
      <c r="C543" s="39">
        <v>7</v>
      </c>
      <c r="D543" s="39" t="s">
        <v>2445</v>
      </c>
      <c r="E543" s="39" t="s">
        <v>2446</v>
      </c>
      <c r="F543" s="22">
        <v>27</v>
      </c>
    </row>
    <row r="544" spans="1:6" hidden="1">
      <c r="A544" s="39">
        <v>9</v>
      </c>
      <c r="B544" s="39" t="s">
        <v>3491</v>
      </c>
      <c r="C544" s="39">
        <v>8</v>
      </c>
      <c r="D544" s="39" t="s">
        <v>2447</v>
      </c>
      <c r="E544" s="39" t="s">
        <v>2448</v>
      </c>
      <c r="F544" s="22">
        <v>27</v>
      </c>
    </row>
    <row r="545" spans="1:6" hidden="1">
      <c r="A545" s="39">
        <v>10</v>
      </c>
      <c r="B545" s="39" t="s">
        <v>3491</v>
      </c>
      <c r="C545" s="39">
        <v>9</v>
      </c>
      <c r="D545" s="39" t="s">
        <v>2449</v>
      </c>
      <c r="E545" s="39" t="s">
        <v>2450</v>
      </c>
      <c r="F545" s="22">
        <v>27</v>
      </c>
    </row>
    <row r="546" spans="1:6" hidden="1">
      <c r="A546" s="39">
        <v>11</v>
      </c>
      <c r="B546" s="39" t="s">
        <v>3491</v>
      </c>
      <c r="C546" s="39">
        <v>10</v>
      </c>
      <c r="D546" s="39" t="s">
        <v>2451</v>
      </c>
      <c r="E546" s="39" t="s">
        <v>2452</v>
      </c>
      <c r="F546" s="22">
        <v>27</v>
      </c>
    </row>
    <row r="547" spans="1:6" hidden="1">
      <c r="A547" s="39">
        <v>12</v>
      </c>
      <c r="B547" s="39" t="s">
        <v>3491</v>
      </c>
      <c r="C547" s="39">
        <v>11</v>
      </c>
      <c r="D547" s="39" t="s">
        <v>2453</v>
      </c>
      <c r="E547" s="39" t="s">
        <v>2454</v>
      </c>
      <c r="F547" s="22">
        <v>27</v>
      </c>
    </row>
    <row r="548" spans="1:6" hidden="1">
      <c r="A548" s="39">
        <v>13</v>
      </c>
      <c r="B548" s="39" t="s">
        <v>3491</v>
      </c>
      <c r="C548" s="39">
        <v>12</v>
      </c>
      <c r="D548" s="39" t="s">
        <v>2455</v>
      </c>
      <c r="E548" s="39" t="s">
        <v>2456</v>
      </c>
      <c r="F548" s="22">
        <v>27</v>
      </c>
    </row>
    <row r="549" spans="1:6" hidden="1">
      <c r="A549" s="39">
        <v>14</v>
      </c>
      <c r="B549" s="39" t="s">
        <v>3491</v>
      </c>
      <c r="C549" s="39">
        <v>13</v>
      </c>
      <c r="D549" s="39" t="s">
        <v>2457</v>
      </c>
      <c r="E549" s="39" t="s">
        <v>2458</v>
      </c>
      <c r="F549" s="22">
        <v>27</v>
      </c>
    </row>
    <row r="550" spans="1:6" hidden="1">
      <c r="A550" s="39">
        <v>15</v>
      </c>
      <c r="B550" s="39" t="s">
        <v>3491</v>
      </c>
      <c r="C550" s="39">
        <v>14</v>
      </c>
      <c r="D550" s="39" t="s">
        <v>2459</v>
      </c>
      <c r="E550" s="39" t="s">
        <v>2460</v>
      </c>
      <c r="F550" s="22">
        <v>27</v>
      </c>
    </row>
    <row r="551" spans="1:6" hidden="1">
      <c r="A551" s="39">
        <v>16</v>
      </c>
      <c r="B551" s="39" t="s">
        <v>3491</v>
      </c>
      <c r="C551" s="39">
        <v>16</v>
      </c>
      <c r="D551" s="39" t="s">
        <v>2461</v>
      </c>
      <c r="E551" s="39" t="s">
        <v>2462</v>
      </c>
      <c r="F551" s="22">
        <v>27</v>
      </c>
    </row>
    <row r="552" spans="1:6" ht="12" customHeight="1">
      <c r="A552" s="2">
        <v>1</v>
      </c>
      <c r="B552" s="2" t="s">
        <v>3494</v>
      </c>
      <c r="C552" s="2">
        <v>1</v>
      </c>
      <c r="D552" s="2" t="s">
        <v>3435</v>
      </c>
      <c r="E552" s="2" t="s">
        <v>3436</v>
      </c>
      <c r="F552" s="2">
        <v>27</v>
      </c>
    </row>
    <row r="553" spans="1:6">
      <c r="A553" s="2">
        <v>2</v>
      </c>
      <c r="B553" s="2" t="s">
        <v>3494</v>
      </c>
      <c r="C553" s="2">
        <v>0</v>
      </c>
      <c r="D553" s="2" t="s">
        <v>2463</v>
      </c>
      <c r="E553" s="2" t="s">
        <v>2464</v>
      </c>
      <c r="F553" s="2">
        <v>27</v>
      </c>
    </row>
    <row r="554" spans="1:6">
      <c r="A554" s="2">
        <v>3</v>
      </c>
      <c r="B554" s="2" t="s">
        <v>3494</v>
      </c>
      <c r="C554" s="2">
        <v>2</v>
      </c>
      <c r="D554" s="2" t="s">
        <v>2465</v>
      </c>
      <c r="E554" s="2" t="s">
        <v>2466</v>
      </c>
      <c r="F554" s="2">
        <v>27</v>
      </c>
    </row>
    <row r="555" spans="1:6">
      <c r="A555" s="2">
        <v>4</v>
      </c>
      <c r="B555" s="2" t="s">
        <v>3494</v>
      </c>
      <c r="C555" s="2">
        <v>3</v>
      </c>
      <c r="D555" s="2" t="s">
        <v>2467</v>
      </c>
      <c r="E555" s="2" t="s">
        <v>2468</v>
      </c>
      <c r="F555" s="2">
        <v>27</v>
      </c>
    </row>
    <row r="556" spans="1:6">
      <c r="A556" s="2">
        <v>5</v>
      </c>
      <c r="B556" s="2" t="s">
        <v>3494</v>
      </c>
      <c r="C556" s="2">
        <v>4</v>
      </c>
      <c r="D556" s="2" t="s">
        <v>2469</v>
      </c>
      <c r="E556" s="2" t="s">
        <v>2470</v>
      </c>
      <c r="F556" s="2">
        <v>27</v>
      </c>
    </row>
    <row r="557" spans="1:6">
      <c r="A557" s="2">
        <v>6</v>
      </c>
      <c r="B557" s="2" t="s">
        <v>3494</v>
      </c>
      <c r="C557" s="2">
        <v>5</v>
      </c>
      <c r="D557" s="2" t="s">
        <v>2471</v>
      </c>
      <c r="E557" s="2" t="s">
        <v>2472</v>
      </c>
      <c r="F557" s="2">
        <v>27</v>
      </c>
    </row>
    <row r="558" spans="1:6">
      <c r="A558" s="2">
        <v>7</v>
      </c>
      <c r="B558" s="2" t="s">
        <v>3494</v>
      </c>
      <c r="C558" s="2">
        <v>6</v>
      </c>
      <c r="D558" s="2" t="s">
        <v>2473</v>
      </c>
      <c r="E558" s="2" t="s">
        <v>2474</v>
      </c>
      <c r="F558" s="2">
        <v>27</v>
      </c>
    </row>
    <row r="559" spans="1:6">
      <c r="A559" s="2">
        <v>8</v>
      </c>
      <c r="B559" s="2" t="s">
        <v>3494</v>
      </c>
      <c r="C559" s="2">
        <v>7</v>
      </c>
      <c r="D559" s="2" t="s">
        <v>2475</v>
      </c>
      <c r="E559" s="2" t="s">
        <v>2476</v>
      </c>
      <c r="F559" s="2">
        <v>27</v>
      </c>
    </row>
    <row r="560" spans="1:6">
      <c r="A560" s="2">
        <v>9</v>
      </c>
      <c r="B560" s="2" t="s">
        <v>3494</v>
      </c>
      <c r="C560" s="2">
        <v>8</v>
      </c>
      <c r="D560" s="2" t="s">
        <v>2477</v>
      </c>
      <c r="E560" s="2" t="s">
        <v>2478</v>
      </c>
      <c r="F560" s="2">
        <v>27</v>
      </c>
    </row>
    <row r="561" spans="1:6">
      <c r="A561" s="2">
        <v>10</v>
      </c>
      <c r="B561" s="2" t="s">
        <v>3494</v>
      </c>
      <c r="C561" s="2">
        <v>9</v>
      </c>
      <c r="D561" s="2" t="s">
        <v>2479</v>
      </c>
      <c r="E561" s="2" t="s">
        <v>2480</v>
      </c>
      <c r="F561" s="2">
        <v>27</v>
      </c>
    </row>
    <row r="562" spans="1:6">
      <c r="A562" s="2">
        <v>11</v>
      </c>
      <c r="B562" s="2" t="s">
        <v>3494</v>
      </c>
      <c r="C562" s="2">
        <v>10</v>
      </c>
      <c r="D562" s="2" t="s">
        <v>2481</v>
      </c>
      <c r="E562" s="2" t="s">
        <v>2482</v>
      </c>
      <c r="F562" s="2">
        <v>27</v>
      </c>
    </row>
    <row r="563" spans="1:6">
      <c r="A563" s="2">
        <v>12</v>
      </c>
      <c r="B563" s="2" t="s">
        <v>3494</v>
      </c>
      <c r="C563" s="2">
        <v>11</v>
      </c>
      <c r="D563" s="2" t="s">
        <v>2483</v>
      </c>
      <c r="E563" s="2" t="s">
        <v>2484</v>
      </c>
      <c r="F563" s="2">
        <v>27</v>
      </c>
    </row>
    <row r="564" spans="1:6">
      <c r="A564" s="2">
        <v>13</v>
      </c>
      <c r="B564" s="2" t="s">
        <v>3494</v>
      </c>
      <c r="C564" s="2">
        <v>12</v>
      </c>
      <c r="D564" s="2" t="s">
        <v>2485</v>
      </c>
      <c r="E564" s="2" t="s">
        <v>2486</v>
      </c>
      <c r="F564" s="2">
        <v>27</v>
      </c>
    </row>
    <row r="565" spans="1:6">
      <c r="A565" s="2">
        <v>14</v>
      </c>
      <c r="B565" s="2" t="s">
        <v>3494</v>
      </c>
      <c r="C565" s="2">
        <v>13</v>
      </c>
      <c r="D565" s="2" t="s">
        <v>2487</v>
      </c>
      <c r="E565" s="2" t="s">
        <v>2488</v>
      </c>
      <c r="F565" s="2">
        <v>27</v>
      </c>
    </row>
    <row r="566" spans="1:6">
      <c r="A566" s="2">
        <v>15</v>
      </c>
      <c r="B566" s="2" t="s">
        <v>3494</v>
      </c>
      <c r="C566" s="2">
        <v>14</v>
      </c>
      <c r="D566" s="2" t="s">
        <v>2489</v>
      </c>
      <c r="E566" s="2" t="s">
        <v>2490</v>
      </c>
      <c r="F566" s="2">
        <v>27</v>
      </c>
    </row>
    <row r="567" spans="1:6">
      <c r="A567" s="2">
        <v>16</v>
      </c>
      <c r="B567" s="2" t="s">
        <v>3494</v>
      </c>
      <c r="C567" s="2">
        <v>15</v>
      </c>
      <c r="D567" s="2" t="s">
        <v>2491</v>
      </c>
      <c r="E567" s="2" t="s">
        <v>2492</v>
      </c>
      <c r="F567" s="2">
        <v>27</v>
      </c>
    </row>
    <row r="568" spans="1:6" ht="12" customHeight="1">
      <c r="A568" s="2">
        <v>1</v>
      </c>
      <c r="B568" s="2" t="s">
        <v>3495</v>
      </c>
      <c r="C568" s="2">
        <v>16</v>
      </c>
      <c r="D568" s="2" t="s">
        <v>3437</v>
      </c>
      <c r="E568" s="2" t="s">
        <v>3438</v>
      </c>
      <c r="F568" s="2">
        <v>27</v>
      </c>
    </row>
    <row r="569" spans="1:6">
      <c r="A569" s="2">
        <v>2</v>
      </c>
      <c r="B569" s="2" t="s">
        <v>3495</v>
      </c>
      <c r="C569" s="2">
        <v>1</v>
      </c>
      <c r="D569" s="2" t="s">
        <v>2493</v>
      </c>
      <c r="E569" s="2" t="s">
        <v>2494</v>
      </c>
      <c r="F569" s="2">
        <v>27</v>
      </c>
    </row>
    <row r="570" spans="1:6">
      <c r="A570" s="2">
        <v>3</v>
      </c>
      <c r="B570" s="2" t="s">
        <v>3495</v>
      </c>
      <c r="C570" s="2">
        <v>2</v>
      </c>
      <c r="D570" s="2" t="s">
        <v>2495</v>
      </c>
      <c r="E570" s="2" t="s">
        <v>2496</v>
      </c>
      <c r="F570" s="2">
        <v>27</v>
      </c>
    </row>
    <row r="571" spans="1:6">
      <c r="A571" s="2">
        <v>4</v>
      </c>
      <c r="B571" s="2" t="s">
        <v>3495</v>
      </c>
      <c r="C571" s="2">
        <v>0</v>
      </c>
      <c r="D571" s="2" t="s">
        <v>2497</v>
      </c>
      <c r="E571" s="2" t="s">
        <v>2498</v>
      </c>
      <c r="F571" s="2">
        <v>27</v>
      </c>
    </row>
    <row r="572" spans="1:6">
      <c r="A572" s="2">
        <v>5</v>
      </c>
      <c r="B572" s="2" t="s">
        <v>3495</v>
      </c>
      <c r="C572" s="2">
        <v>4</v>
      </c>
      <c r="D572" s="2" t="s">
        <v>2499</v>
      </c>
      <c r="E572" s="2" t="s">
        <v>2500</v>
      </c>
      <c r="F572" s="2">
        <v>27</v>
      </c>
    </row>
    <row r="573" spans="1:6">
      <c r="A573" s="2">
        <v>6</v>
      </c>
      <c r="B573" s="2" t="s">
        <v>3495</v>
      </c>
      <c r="C573" s="2">
        <v>5</v>
      </c>
      <c r="D573" s="2" t="s">
        <v>2501</v>
      </c>
      <c r="E573" s="2" t="s">
        <v>2502</v>
      </c>
      <c r="F573" s="2">
        <v>27</v>
      </c>
    </row>
    <row r="574" spans="1:6">
      <c r="A574" s="2">
        <v>7</v>
      </c>
      <c r="B574" s="2" t="s">
        <v>3495</v>
      </c>
      <c r="C574" s="2">
        <v>6</v>
      </c>
      <c r="D574" s="2" t="s">
        <v>2503</v>
      </c>
      <c r="E574" s="2" t="s">
        <v>2504</v>
      </c>
      <c r="F574" s="2">
        <v>27</v>
      </c>
    </row>
    <row r="575" spans="1:6">
      <c r="A575" s="2">
        <v>8</v>
      </c>
      <c r="B575" s="2" t="s">
        <v>3495</v>
      </c>
      <c r="C575" s="2">
        <v>7</v>
      </c>
      <c r="D575" s="2" t="s">
        <v>2505</v>
      </c>
      <c r="E575" s="2" t="s">
        <v>2506</v>
      </c>
      <c r="F575" s="2">
        <v>27</v>
      </c>
    </row>
    <row r="576" spans="1:6">
      <c r="A576" s="2">
        <v>9</v>
      </c>
      <c r="B576" s="2" t="s">
        <v>3495</v>
      </c>
      <c r="C576" s="2">
        <v>8</v>
      </c>
      <c r="D576" s="2" t="s">
        <v>2507</v>
      </c>
      <c r="E576" s="2" t="s">
        <v>2508</v>
      </c>
      <c r="F576" s="2">
        <v>27</v>
      </c>
    </row>
    <row r="577" spans="1:6">
      <c r="A577" s="2">
        <v>10</v>
      </c>
      <c r="B577" s="2" t="s">
        <v>3495</v>
      </c>
      <c r="C577" s="2">
        <v>9</v>
      </c>
      <c r="D577" s="2" t="s">
        <v>2509</v>
      </c>
      <c r="E577" s="2" t="s">
        <v>2510</v>
      </c>
      <c r="F577" s="2">
        <v>27</v>
      </c>
    </row>
    <row r="578" spans="1:6">
      <c r="A578" s="2">
        <v>11</v>
      </c>
      <c r="B578" s="2" t="s">
        <v>3495</v>
      </c>
      <c r="C578" s="2">
        <v>10</v>
      </c>
      <c r="D578" s="2" t="s">
        <v>2511</v>
      </c>
      <c r="E578" s="2" t="s">
        <v>2512</v>
      </c>
      <c r="F578" s="2">
        <v>27</v>
      </c>
    </row>
    <row r="579" spans="1:6">
      <c r="A579" s="2">
        <v>12</v>
      </c>
      <c r="B579" s="2" t="s">
        <v>3495</v>
      </c>
      <c r="C579" s="2">
        <v>11</v>
      </c>
      <c r="D579" s="2" t="s">
        <v>2513</v>
      </c>
      <c r="E579" s="2" t="s">
        <v>2514</v>
      </c>
      <c r="F579" s="2">
        <v>27</v>
      </c>
    </row>
    <row r="580" spans="1:6">
      <c r="A580" s="2">
        <v>13</v>
      </c>
      <c r="B580" s="2" t="s">
        <v>3495</v>
      </c>
      <c r="C580" s="2">
        <v>12</v>
      </c>
      <c r="D580" s="2" t="s">
        <v>2515</v>
      </c>
      <c r="E580" s="2" t="s">
        <v>2516</v>
      </c>
      <c r="F580" s="2">
        <v>27</v>
      </c>
    </row>
    <row r="581" spans="1:6">
      <c r="A581" s="2">
        <v>14</v>
      </c>
      <c r="B581" s="2" t="s">
        <v>3495</v>
      </c>
      <c r="C581" s="2">
        <v>13</v>
      </c>
      <c r="D581" s="2" t="s">
        <v>2517</v>
      </c>
      <c r="E581" s="2" t="s">
        <v>2518</v>
      </c>
      <c r="F581" s="2">
        <v>27</v>
      </c>
    </row>
    <row r="582" spans="1:6">
      <c r="A582" s="2">
        <v>15</v>
      </c>
      <c r="B582" s="2" t="s">
        <v>3495</v>
      </c>
      <c r="C582" s="2">
        <v>14</v>
      </c>
      <c r="D582" s="2" t="s">
        <v>2519</v>
      </c>
      <c r="E582" s="2" t="s">
        <v>2520</v>
      </c>
      <c r="F582" s="2">
        <v>27</v>
      </c>
    </row>
    <row r="583" spans="1:6">
      <c r="A583" s="2">
        <v>16</v>
      </c>
      <c r="B583" s="2" t="s">
        <v>3495</v>
      </c>
      <c r="C583" s="2">
        <v>15</v>
      </c>
      <c r="D583" s="2" t="s">
        <v>2521</v>
      </c>
      <c r="E583" s="2" t="s">
        <v>2522</v>
      </c>
      <c r="F583" s="2">
        <v>27</v>
      </c>
    </row>
  </sheetData>
  <autoFilter ref="A1:F583">
    <filterColumn colId="0">
      <colorFilter dxfId="3"/>
    </filterColumn>
  </autoFilter>
  <sortState ref="A2:G655">
    <sortCondition ref="B2:B655"/>
    <sortCondition ref="A2:A65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3"/>
  <sheetViews>
    <sheetView workbookViewId="0">
      <pane ySplit="1" topLeftCell="A62" activePane="bottomLeft" state="frozen"/>
      <selection pane="bottomLeft" activeCell="C84" sqref="C84"/>
    </sheetView>
  </sheetViews>
  <sheetFormatPr defaultRowHeight="12"/>
  <cols>
    <col min="1" max="1" width="7.25" style="16" bestFit="1" customWidth="1"/>
    <col min="2" max="2" width="8.125" style="16" bestFit="1" customWidth="1"/>
    <col min="3" max="3" width="16.25" style="16" bestFit="1" customWidth="1"/>
    <col min="4" max="5" width="14.125" style="16" bestFit="1" customWidth="1"/>
    <col min="6" max="16384" width="9" style="23"/>
  </cols>
  <sheetData>
    <row r="1" spans="1:5">
      <c r="A1" s="22" t="s">
        <v>9</v>
      </c>
      <c r="B1" s="22" t="s">
        <v>10</v>
      </c>
      <c r="C1" s="22" t="s">
        <v>3735</v>
      </c>
      <c r="D1" s="22" t="s">
        <v>11</v>
      </c>
      <c r="E1" s="22" t="s">
        <v>12</v>
      </c>
    </row>
    <row r="2" spans="1:5">
      <c r="A2" s="22">
        <v>1</v>
      </c>
      <c r="B2" s="22" t="s">
        <v>517</v>
      </c>
      <c r="C2" s="22">
        <v>2</v>
      </c>
      <c r="D2" s="22" t="s">
        <v>3496</v>
      </c>
      <c r="E2" s="22" t="s">
        <v>3497</v>
      </c>
    </row>
    <row r="3" spans="1:5">
      <c r="A3" s="22">
        <v>2</v>
      </c>
      <c r="B3" s="22" t="s">
        <v>517</v>
      </c>
      <c r="C3" s="22">
        <v>4</v>
      </c>
      <c r="D3" s="22" t="s">
        <v>3498</v>
      </c>
      <c r="E3" s="22" t="s">
        <v>3499</v>
      </c>
    </row>
    <row r="4" spans="1:5">
      <c r="A4" s="22">
        <v>3</v>
      </c>
      <c r="B4" s="22" t="s">
        <v>518</v>
      </c>
      <c r="C4" s="22">
        <v>2</v>
      </c>
      <c r="D4" s="22" t="s">
        <v>3211</v>
      </c>
      <c r="E4" s="22" t="s">
        <v>3212</v>
      </c>
    </row>
    <row r="5" spans="1:5">
      <c r="A5" s="22">
        <v>4</v>
      </c>
      <c r="B5" s="22" t="s">
        <v>518</v>
      </c>
      <c r="C5" s="22">
        <v>4</v>
      </c>
      <c r="D5" s="22" t="s">
        <v>3213</v>
      </c>
      <c r="E5" s="22" t="s">
        <v>3214</v>
      </c>
    </row>
    <row r="6" spans="1:5">
      <c r="A6" s="22">
        <v>5</v>
      </c>
      <c r="B6" s="22" t="s">
        <v>3500</v>
      </c>
      <c r="C6" s="22">
        <v>2</v>
      </c>
      <c r="D6" s="22" t="s">
        <v>3501</v>
      </c>
      <c r="E6" s="22" t="s">
        <v>3502</v>
      </c>
    </row>
    <row r="7" spans="1:5">
      <c r="A7" s="22">
        <v>6</v>
      </c>
      <c r="B7" s="22" t="s">
        <v>3500</v>
      </c>
      <c r="C7" s="22">
        <v>4</v>
      </c>
      <c r="D7" s="22" t="s">
        <v>3503</v>
      </c>
      <c r="E7" s="22" t="s">
        <v>3504</v>
      </c>
    </row>
    <row r="8" spans="1:5">
      <c r="A8" s="22">
        <v>1</v>
      </c>
      <c r="B8" s="22" t="s">
        <v>3505</v>
      </c>
      <c r="C8" s="22">
        <v>0</v>
      </c>
      <c r="D8" s="22" t="s">
        <v>3333</v>
      </c>
      <c r="E8" s="22" t="s">
        <v>3506</v>
      </c>
    </row>
    <row r="9" spans="1:5">
      <c r="A9" s="22">
        <v>2</v>
      </c>
      <c r="B9" s="22" t="s">
        <v>3505</v>
      </c>
      <c r="C9" s="22">
        <v>4</v>
      </c>
      <c r="D9" s="22" t="s">
        <v>3507</v>
      </c>
      <c r="E9" s="22" t="s">
        <v>3508</v>
      </c>
    </row>
    <row r="10" spans="1:5">
      <c r="A10" s="22">
        <v>3</v>
      </c>
      <c r="B10" s="22" t="s">
        <v>3509</v>
      </c>
      <c r="C10" s="22">
        <v>0</v>
      </c>
      <c r="D10" s="22" t="s">
        <v>3334</v>
      </c>
      <c r="E10" s="22" t="s">
        <v>3510</v>
      </c>
    </row>
    <row r="11" spans="1:5">
      <c r="A11" s="22">
        <v>4</v>
      </c>
      <c r="B11" s="22" t="s">
        <v>3509</v>
      </c>
      <c r="C11" s="22">
        <v>4</v>
      </c>
      <c r="D11" s="22" t="s">
        <v>3511</v>
      </c>
      <c r="E11" s="22" t="s">
        <v>3512</v>
      </c>
    </row>
    <row r="12" spans="1:5">
      <c r="A12" s="22">
        <v>1</v>
      </c>
      <c r="B12" s="22" t="s">
        <v>3513</v>
      </c>
      <c r="C12" s="22">
        <v>1</v>
      </c>
      <c r="D12" s="22" t="s">
        <v>3514</v>
      </c>
      <c r="E12" s="22" t="s">
        <v>3515</v>
      </c>
    </row>
    <row r="13" spans="1:5">
      <c r="A13" s="22">
        <v>2</v>
      </c>
      <c r="B13" s="22" t="s">
        <v>3513</v>
      </c>
      <c r="C13" s="22">
        <v>5</v>
      </c>
      <c r="D13" s="22" t="s">
        <v>3516</v>
      </c>
      <c r="E13" s="22" t="s">
        <v>3517</v>
      </c>
    </row>
    <row r="14" spans="1:5">
      <c r="A14" s="22">
        <v>3</v>
      </c>
      <c r="B14" s="22" t="s">
        <v>3518</v>
      </c>
      <c r="C14" s="22">
        <v>1</v>
      </c>
      <c r="D14" s="22" t="s">
        <v>3519</v>
      </c>
      <c r="E14" s="22" t="s">
        <v>3520</v>
      </c>
    </row>
    <row r="15" spans="1:5">
      <c r="A15" s="22">
        <v>4</v>
      </c>
      <c r="B15" s="22" t="s">
        <v>3518</v>
      </c>
      <c r="C15" s="22">
        <v>5</v>
      </c>
      <c r="D15" s="22" t="s">
        <v>3521</v>
      </c>
      <c r="E15" s="22" t="s">
        <v>3522</v>
      </c>
    </row>
    <row r="16" spans="1:5">
      <c r="A16" s="22">
        <v>1</v>
      </c>
      <c r="B16" s="22" t="s">
        <v>3523</v>
      </c>
      <c r="C16" s="22">
        <v>0</v>
      </c>
      <c r="D16" s="22" t="s">
        <v>1565</v>
      </c>
      <c r="E16" s="22" t="s">
        <v>3524</v>
      </c>
    </row>
    <row r="17" spans="1:5">
      <c r="A17" s="22">
        <v>2</v>
      </c>
      <c r="B17" s="22" t="s">
        <v>3525</v>
      </c>
      <c r="C17" s="22">
        <v>4</v>
      </c>
      <c r="D17" s="22" t="s">
        <v>3526</v>
      </c>
      <c r="E17" s="22" t="s">
        <v>3527</v>
      </c>
    </row>
    <row r="18" spans="1:5">
      <c r="A18" s="22">
        <v>3</v>
      </c>
      <c r="B18" s="22" t="s">
        <v>3528</v>
      </c>
      <c r="C18" s="22">
        <v>0</v>
      </c>
      <c r="D18" s="22" t="s">
        <v>1566</v>
      </c>
      <c r="E18" s="22" t="s">
        <v>3529</v>
      </c>
    </row>
    <row r="19" spans="1:5">
      <c r="A19" s="22">
        <v>4</v>
      </c>
      <c r="B19" s="22" t="s">
        <v>3528</v>
      </c>
      <c r="C19" s="22">
        <v>4</v>
      </c>
      <c r="D19" s="22" t="s">
        <v>3530</v>
      </c>
      <c r="E19" s="22" t="s">
        <v>3531</v>
      </c>
    </row>
    <row r="20" spans="1:5">
      <c r="A20" s="22">
        <v>1</v>
      </c>
      <c r="B20" s="22" t="s">
        <v>1611</v>
      </c>
      <c r="C20" s="22">
        <v>0</v>
      </c>
      <c r="D20" s="22" t="s">
        <v>3532</v>
      </c>
      <c r="E20" s="22" t="s">
        <v>3533</v>
      </c>
    </row>
    <row r="21" spans="1:5">
      <c r="A21" s="22">
        <v>2</v>
      </c>
      <c r="B21" s="22" t="s">
        <v>1611</v>
      </c>
      <c r="C21" s="22">
        <v>4</v>
      </c>
      <c r="D21" s="22" t="s">
        <v>3534</v>
      </c>
      <c r="E21" s="22" t="s">
        <v>3535</v>
      </c>
    </row>
    <row r="22" spans="1:5">
      <c r="A22" s="22">
        <v>3</v>
      </c>
      <c r="B22" s="22" t="s">
        <v>1613</v>
      </c>
      <c r="C22" s="22">
        <v>0</v>
      </c>
      <c r="D22" s="22" t="s">
        <v>3536</v>
      </c>
      <c r="E22" s="22" t="s">
        <v>3537</v>
      </c>
    </row>
    <row r="23" spans="1:5">
      <c r="A23" s="22">
        <v>4</v>
      </c>
      <c r="B23" s="22" t="s">
        <v>1613</v>
      </c>
      <c r="C23" s="22">
        <v>4</v>
      </c>
      <c r="D23" s="22" t="s">
        <v>3538</v>
      </c>
      <c r="E23" s="22" t="s">
        <v>3539</v>
      </c>
    </row>
    <row r="24" spans="1:5">
      <c r="A24" s="22">
        <v>1</v>
      </c>
      <c r="B24" s="22" t="s">
        <v>3540</v>
      </c>
      <c r="C24" s="22">
        <v>0</v>
      </c>
      <c r="D24" s="22" t="s">
        <v>1567</v>
      </c>
      <c r="E24" s="22" t="s">
        <v>3541</v>
      </c>
    </row>
    <row r="25" spans="1:5">
      <c r="A25" s="22">
        <v>2</v>
      </c>
      <c r="B25" s="22" t="s">
        <v>3540</v>
      </c>
      <c r="C25" s="22">
        <v>4</v>
      </c>
      <c r="D25" s="22" t="s">
        <v>3542</v>
      </c>
      <c r="E25" s="22" t="s">
        <v>3543</v>
      </c>
    </row>
    <row r="26" spans="1:5">
      <c r="A26" s="22">
        <v>3</v>
      </c>
      <c r="B26" s="22" t="s">
        <v>3544</v>
      </c>
      <c r="C26" s="22">
        <v>0</v>
      </c>
      <c r="D26" s="22" t="s">
        <v>1568</v>
      </c>
      <c r="E26" s="22" t="s">
        <v>3545</v>
      </c>
    </row>
    <row r="27" spans="1:5">
      <c r="A27" s="22">
        <v>4</v>
      </c>
      <c r="B27" s="22" t="s">
        <v>3544</v>
      </c>
      <c r="C27" s="22">
        <v>4</v>
      </c>
      <c r="D27" s="22" t="s">
        <v>3546</v>
      </c>
      <c r="E27" s="22" t="s">
        <v>3547</v>
      </c>
    </row>
    <row r="28" spans="1:5">
      <c r="A28" s="22">
        <v>1</v>
      </c>
      <c r="B28" s="22" t="s">
        <v>519</v>
      </c>
      <c r="C28" s="22">
        <v>2</v>
      </c>
      <c r="D28" s="22" t="s">
        <v>3548</v>
      </c>
      <c r="E28" s="22" t="s">
        <v>3549</v>
      </c>
    </row>
    <row r="29" spans="1:5">
      <c r="A29" s="22">
        <v>2</v>
      </c>
      <c r="B29" s="22" t="s">
        <v>519</v>
      </c>
      <c r="C29" s="22">
        <v>4</v>
      </c>
      <c r="D29" s="22" t="s">
        <v>3550</v>
      </c>
      <c r="E29" s="22" t="s">
        <v>3551</v>
      </c>
    </row>
    <row r="30" spans="1:5">
      <c r="A30" s="22">
        <v>3</v>
      </c>
      <c r="B30" s="22" t="s">
        <v>520</v>
      </c>
      <c r="C30" s="22">
        <v>2</v>
      </c>
      <c r="D30" s="22" t="s">
        <v>582</v>
      </c>
      <c r="E30" s="22" t="s">
        <v>3215</v>
      </c>
    </row>
    <row r="31" spans="1:5">
      <c r="A31" s="22">
        <v>4</v>
      </c>
      <c r="B31" s="22" t="s">
        <v>520</v>
      </c>
      <c r="C31" s="22">
        <v>4</v>
      </c>
      <c r="D31" s="22" t="s">
        <v>3216</v>
      </c>
      <c r="E31" s="22" t="s">
        <v>3217</v>
      </c>
    </row>
    <row r="32" spans="1:5">
      <c r="A32" s="22">
        <v>5</v>
      </c>
      <c r="B32" s="22" t="s">
        <v>3552</v>
      </c>
      <c r="C32" s="22">
        <v>3</v>
      </c>
      <c r="D32" s="22" t="s">
        <v>583</v>
      </c>
      <c r="E32" s="22" t="s">
        <v>3553</v>
      </c>
    </row>
    <row r="33" spans="1:5">
      <c r="A33" s="22">
        <v>6</v>
      </c>
      <c r="B33" s="22" t="s">
        <v>3552</v>
      </c>
      <c r="C33" s="22">
        <v>4</v>
      </c>
      <c r="D33" s="22" t="s">
        <v>3554</v>
      </c>
      <c r="E33" s="22" t="s">
        <v>3555</v>
      </c>
    </row>
    <row r="34" spans="1:5">
      <c r="A34" s="22">
        <v>1</v>
      </c>
      <c r="B34" s="22" t="s">
        <v>523</v>
      </c>
      <c r="C34" s="22">
        <v>2</v>
      </c>
      <c r="D34" s="22" t="s">
        <v>590</v>
      </c>
      <c r="E34" s="22" t="s">
        <v>3556</v>
      </c>
    </row>
    <row r="35" spans="1:5">
      <c r="A35" s="22">
        <v>2</v>
      </c>
      <c r="B35" s="22" t="s">
        <v>523</v>
      </c>
      <c r="C35" s="22">
        <v>4</v>
      </c>
      <c r="D35" s="22" t="s">
        <v>3557</v>
      </c>
      <c r="E35" s="22" t="s">
        <v>3558</v>
      </c>
    </row>
    <row r="36" spans="1:5">
      <c r="A36" s="22">
        <v>3</v>
      </c>
      <c r="B36" s="22" t="s">
        <v>524</v>
      </c>
      <c r="C36" s="22">
        <v>2</v>
      </c>
      <c r="D36" s="22" t="s">
        <v>591</v>
      </c>
      <c r="E36" s="22" t="s">
        <v>3225</v>
      </c>
    </row>
    <row r="37" spans="1:5">
      <c r="A37" s="22">
        <v>4</v>
      </c>
      <c r="B37" s="22" t="s">
        <v>524</v>
      </c>
      <c r="C37" s="22">
        <v>4</v>
      </c>
      <c r="D37" s="22" t="s">
        <v>3226</v>
      </c>
      <c r="E37" s="22" t="s">
        <v>3227</v>
      </c>
    </row>
    <row r="38" spans="1:5">
      <c r="A38" s="22">
        <v>5</v>
      </c>
      <c r="B38" s="22" t="s">
        <v>525</v>
      </c>
      <c r="C38" s="22">
        <v>2</v>
      </c>
      <c r="D38" s="22" t="s">
        <v>592</v>
      </c>
      <c r="E38" s="22" t="s">
        <v>3559</v>
      </c>
    </row>
    <row r="39" spans="1:5">
      <c r="A39" s="22">
        <v>6</v>
      </c>
      <c r="B39" s="22" t="s">
        <v>525</v>
      </c>
      <c r="C39" s="22">
        <v>4</v>
      </c>
      <c r="D39" s="22" t="s">
        <v>3560</v>
      </c>
      <c r="E39" s="22" t="s">
        <v>3561</v>
      </c>
    </row>
    <row r="40" spans="1:5">
      <c r="A40" s="22">
        <v>1</v>
      </c>
      <c r="B40" s="22" t="s">
        <v>3562</v>
      </c>
      <c r="C40" s="22">
        <v>3</v>
      </c>
      <c r="D40" s="22" t="s">
        <v>3335</v>
      </c>
      <c r="E40" s="22" t="s">
        <v>3563</v>
      </c>
    </row>
    <row r="41" spans="1:5">
      <c r="A41" s="22">
        <v>2</v>
      </c>
      <c r="B41" s="22" t="s">
        <v>3562</v>
      </c>
      <c r="C41" s="22">
        <v>4</v>
      </c>
      <c r="D41" s="22" t="s">
        <v>3564</v>
      </c>
      <c r="E41" s="22" t="s">
        <v>3565</v>
      </c>
    </row>
    <row r="42" spans="1:5">
      <c r="A42" s="22">
        <v>3</v>
      </c>
      <c r="B42" s="22" t="s">
        <v>3331</v>
      </c>
      <c r="C42" s="22">
        <v>2</v>
      </c>
      <c r="D42" s="22" t="s">
        <v>3336</v>
      </c>
      <c r="E42" s="22" t="s">
        <v>3337</v>
      </c>
    </row>
    <row r="43" spans="1:5">
      <c r="A43" s="22">
        <v>4</v>
      </c>
      <c r="B43" s="22" t="s">
        <v>3331</v>
      </c>
      <c r="C43" s="22">
        <v>4</v>
      </c>
      <c r="D43" s="22" t="s">
        <v>3338</v>
      </c>
      <c r="E43" s="22" t="s">
        <v>3339</v>
      </c>
    </row>
    <row r="44" spans="1:5">
      <c r="A44" s="22">
        <v>5</v>
      </c>
      <c r="B44" s="22" t="s">
        <v>3566</v>
      </c>
      <c r="C44" s="22">
        <v>2</v>
      </c>
      <c r="D44" s="22" t="s">
        <v>3340</v>
      </c>
      <c r="E44" s="22" t="s">
        <v>3567</v>
      </c>
    </row>
    <row r="45" spans="1:5">
      <c r="A45" s="22">
        <v>6</v>
      </c>
      <c r="B45" s="22" t="s">
        <v>3566</v>
      </c>
      <c r="C45" s="22">
        <v>4</v>
      </c>
      <c r="D45" s="22" t="s">
        <v>3568</v>
      </c>
      <c r="E45" s="22" t="s">
        <v>3569</v>
      </c>
    </row>
    <row r="46" spans="1:5">
      <c r="A46" s="22">
        <v>1</v>
      </c>
      <c r="B46" s="22" t="s">
        <v>526</v>
      </c>
      <c r="C46" s="22">
        <v>3</v>
      </c>
      <c r="D46" s="22" t="s">
        <v>593</v>
      </c>
      <c r="E46" s="22" t="s">
        <v>3570</v>
      </c>
    </row>
    <row r="47" spans="1:5">
      <c r="A47" s="22">
        <v>2</v>
      </c>
      <c r="B47" s="22" t="s">
        <v>526</v>
      </c>
      <c r="C47" s="22">
        <v>4</v>
      </c>
      <c r="D47" s="22" t="s">
        <v>3571</v>
      </c>
      <c r="E47" s="22" t="s">
        <v>3572</v>
      </c>
    </row>
    <row r="48" spans="1:5">
      <c r="A48" s="22">
        <v>3</v>
      </c>
      <c r="B48" s="22" t="s">
        <v>527</v>
      </c>
      <c r="C48" s="22">
        <v>3</v>
      </c>
      <c r="D48" s="22" t="s">
        <v>594</v>
      </c>
      <c r="E48" s="22" t="s">
        <v>3228</v>
      </c>
    </row>
    <row r="49" spans="1:5">
      <c r="A49" s="22">
        <v>4</v>
      </c>
      <c r="B49" s="22" t="s">
        <v>527</v>
      </c>
      <c r="C49" s="22">
        <v>5</v>
      </c>
      <c r="D49" s="22" t="s">
        <v>3229</v>
      </c>
      <c r="E49" s="22" t="s">
        <v>3230</v>
      </c>
    </row>
    <row r="50" spans="1:5">
      <c r="A50" s="22">
        <v>5</v>
      </c>
      <c r="B50" s="22" t="s">
        <v>528</v>
      </c>
      <c r="C50" s="22">
        <v>2</v>
      </c>
      <c r="D50" s="22" t="s">
        <v>595</v>
      </c>
      <c r="E50" s="22" t="s">
        <v>3573</v>
      </c>
    </row>
    <row r="51" spans="1:5">
      <c r="A51" s="22">
        <v>6</v>
      </c>
      <c r="B51" s="22" t="s">
        <v>528</v>
      </c>
      <c r="C51" s="22">
        <v>4</v>
      </c>
      <c r="D51" s="22" t="s">
        <v>3574</v>
      </c>
      <c r="E51" s="22" t="s">
        <v>3575</v>
      </c>
    </row>
    <row r="52" spans="1:5">
      <c r="A52" s="22">
        <v>1</v>
      </c>
      <c r="B52" s="22" t="s">
        <v>521</v>
      </c>
      <c r="C52" s="22">
        <v>2</v>
      </c>
      <c r="D52" s="22" t="s">
        <v>596</v>
      </c>
      <c r="E52" s="22" t="s">
        <v>3576</v>
      </c>
    </row>
    <row r="53" spans="1:5">
      <c r="A53" s="22">
        <v>2</v>
      </c>
      <c r="B53" s="22" t="s">
        <v>521</v>
      </c>
      <c r="C53" s="22">
        <v>4</v>
      </c>
      <c r="D53" s="22" t="s">
        <v>3577</v>
      </c>
      <c r="E53" s="22" t="s">
        <v>3578</v>
      </c>
    </row>
    <row r="54" spans="1:5">
      <c r="A54" s="22">
        <v>3</v>
      </c>
      <c r="B54" s="22" t="s">
        <v>522</v>
      </c>
      <c r="C54" s="22">
        <v>2</v>
      </c>
      <c r="D54" s="22" t="s">
        <v>597</v>
      </c>
      <c r="E54" s="22" t="s">
        <v>3218</v>
      </c>
    </row>
    <row r="55" spans="1:5">
      <c r="A55" s="22">
        <v>4</v>
      </c>
      <c r="B55" s="22" t="s">
        <v>522</v>
      </c>
      <c r="C55" s="22">
        <v>4</v>
      </c>
      <c r="D55" s="22" t="s">
        <v>3219</v>
      </c>
      <c r="E55" s="22" t="s">
        <v>3220</v>
      </c>
    </row>
    <row r="56" spans="1:5">
      <c r="A56" s="22">
        <v>5</v>
      </c>
      <c r="B56" s="22" t="s">
        <v>3579</v>
      </c>
      <c r="C56" s="22">
        <v>2</v>
      </c>
      <c r="D56" s="22" t="s">
        <v>598</v>
      </c>
      <c r="E56" s="22" t="s">
        <v>3580</v>
      </c>
    </row>
    <row r="57" spans="1:5">
      <c r="A57" s="22">
        <v>6</v>
      </c>
      <c r="B57" s="22" t="s">
        <v>3579</v>
      </c>
      <c r="C57" s="22">
        <v>4</v>
      </c>
      <c r="D57" s="22" t="s">
        <v>3581</v>
      </c>
      <c r="E57" s="22" t="s">
        <v>3582</v>
      </c>
    </row>
    <row r="58" spans="1:5">
      <c r="A58" s="22">
        <v>1</v>
      </c>
      <c r="B58" s="22" t="s">
        <v>3583</v>
      </c>
      <c r="C58" s="22">
        <v>3</v>
      </c>
      <c r="D58" s="22" t="s">
        <v>3341</v>
      </c>
      <c r="E58" s="22" t="s">
        <v>3584</v>
      </c>
    </row>
    <row r="59" spans="1:5">
      <c r="A59" s="22">
        <v>2</v>
      </c>
      <c r="B59" s="22" t="s">
        <v>3583</v>
      </c>
      <c r="C59" s="22">
        <v>5</v>
      </c>
      <c r="D59" s="22" t="s">
        <v>3585</v>
      </c>
      <c r="E59" s="22" t="s">
        <v>3586</v>
      </c>
    </row>
    <row r="60" spans="1:5">
      <c r="A60" s="22">
        <v>3</v>
      </c>
      <c r="B60" s="22" t="s">
        <v>3332</v>
      </c>
      <c r="C60" s="22">
        <v>3</v>
      </c>
      <c r="D60" s="22" t="s">
        <v>3342</v>
      </c>
      <c r="E60" s="22" t="s">
        <v>3343</v>
      </c>
    </row>
    <row r="61" spans="1:5">
      <c r="A61" s="22">
        <v>4</v>
      </c>
      <c r="B61" s="22" t="s">
        <v>3332</v>
      </c>
      <c r="C61" s="22">
        <v>5</v>
      </c>
      <c r="D61" s="22" t="s">
        <v>3344</v>
      </c>
      <c r="E61" s="22" t="s">
        <v>3345</v>
      </c>
    </row>
    <row r="62" spans="1:5">
      <c r="A62" s="22">
        <v>5</v>
      </c>
      <c r="B62" s="22" t="s">
        <v>3587</v>
      </c>
      <c r="C62" s="22">
        <v>3</v>
      </c>
      <c r="D62" s="22" t="s">
        <v>3346</v>
      </c>
      <c r="E62" s="22" t="s">
        <v>3588</v>
      </c>
    </row>
    <row r="63" spans="1:5">
      <c r="A63" s="22">
        <v>6</v>
      </c>
      <c r="B63" s="22" t="s">
        <v>3587</v>
      </c>
      <c r="C63" s="22">
        <v>5</v>
      </c>
      <c r="D63" s="22" t="s">
        <v>3589</v>
      </c>
      <c r="E63" s="22" t="s">
        <v>3590</v>
      </c>
    </row>
    <row r="64" spans="1:5">
      <c r="A64" s="22">
        <v>1</v>
      </c>
      <c r="B64" s="22" t="s">
        <v>3591</v>
      </c>
      <c r="C64" s="22">
        <v>3</v>
      </c>
      <c r="D64" s="22" t="s">
        <v>599</v>
      </c>
      <c r="E64" s="22" t="s">
        <v>3592</v>
      </c>
    </row>
    <row r="65" spans="1:5">
      <c r="A65" s="22">
        <v>2</v>
      </c>
      <c r="B65" s="22" t="s">
        <v>3591</v>
      </c>
      <c r="C65" s="22">
        <v>5</v>
      </c>
      <c r="D65" s="22" t="s">
        <v>3593</v>
      </c>
      <c r="E65" s="22" t="s">
        <v>3594</v>
      </c>
    </row>
    <row r="66" spans="1:5">
      <c r="A66" s="22">
        <v>3</v>
      </c>
      <c r="B66" s="22" t="s">
        <v>3221</v>
      </c>
      <c r="C66" s="22">
        <v>2</v>
      </c>
      <c r="D66" s="22" t="s">
        <v>600</v>
      </c>
      <c r="E66" s="22" t="s">
        <v>3222</v>
      </c>
    </row>
    <row r="67" spans="1:5">
      <c r="A67" s="22">
        <v>4</v>
      </c>
      <c r="B67" s="22" t="s">
        <v>3221</v>
      </c>
      <c r="C67" s="22">
        <v>4</v>
      </c>
      <c r="D67" s="22" t="s">
        <v>3223</v>
      </c>
      <c r="E67" s="22" t="s">
        <v>3224</v>
      </c>
    </row>
    <row r="68" spans="1:5">
      <c r="A68" s="22">
        <v>5</v>
      </c>
      <c r="B68" s="22" t="s">
        <v>3595</v>
      </c>
      <c r="C68" s="22">
        <v>2</v>
      </c>
      <c r="D68" s="22" t="s">
        <v>601</v>
      </c>
      <c r="E68" s="22" t="s">
        <v>3596</v>
      </c>
    </row>
    <row r="69" spans="1:5">
      <c r="A69" s="22">
        <v>6</v>
      </c>
      <c r="B69" s="22" t="s">
        <v>3595</v>
      </c>
      <c r="C69" s="22">
        <v>4</v>
      </c>
      <c r="D69" s="22" t="s">
        <v>3597</v>
      </c>
      <c r="E69" s="22" t="s">
        <v>3598</v>
      </c>
    </row>
    <row r="70" spans="1:5">
      <c r="A70" s="22">
        <v>1</v>
      </c>
      <c r="B70" s="22" t="s">
        <v>3599</v>
      </c>
      <c r="C70" s="22">
        <v>2</v>
      </c>
      <c r="D70" s="22" t="s">
        <v>1557</v>
      </c>
      <c r="E70" s="22" t="s">
        <v>3600</v>
      </c>
    </row>
    <row r="71" spans="1:5">
      <c r="A71" s="22">
        <v>2</v>
      </c>
      <c r="B71" s="22" t="s">
        <v>3599</v>
      </c>
      <c r="C71" s="22">
        <v>4</v>
      </c>
      <c r="D71" s="22" t="s">
        <v>3601</v>
      </c>
      <c r="E71" s="22" t="s">
        <v>3602</v>
      </c>
    </row>
    <row r="72" spans="1:5">
      <c r="A72" s="22">
        <v>3</v>
      </c>
      <c r="B72" s="22" t="s">
        <v>3234</v>
      </c>
      <c r="C72" s="22">
        <v>2</v>
      </c>
      <c r="D72" s="22" t="s">
        <v>3238</v>
      </c>
      <c r="E72" s="22" t="s">
        <v>3239</v>
      </c>
    </row>
    <row r="73" spans="1:5">
      <c r="A73" s="22">
        <v>4</v>
      </c>
      <c r="B73" s="22" t="s">
        <v>3234</v>
      </c>
      <c r="C73" s="22">
        <v>5</v>
      </c>
      <c r="D73" s="22" t="s">
        <v>3240</v>
      </c>
      <c r="E73" s="22" t="s">
        <v>3241</v>
      </c>
    </row>
    <row r="74" spans="1:5">
      <c r="A74" s="22">
        <v>5</v>
      </c>
      <c r="B74" s="22" t="s">
        <v>3603</v>
      </c>
      <c r="C74" s="22">
        <v>2</v>
      </c>
      <c r="D74" s="22" t="s">
        <v>1558</v>
      </c>
      <c r="E74" s="22" t="s">
        <v>3604</v>
      </c>
    </row>
    <row r="75" spans="1:5">
      <c r="A75" s="22">
        <v>6</v>
      </c>
      <c r="B75" s="22" t="s">
        <v>3603</v>
      </c>
      <c r="C75" s="22">
        <v>4</v>
      </c>
      <c r="D75" s="22" t="s">
        <v>3605</v>
      </c>
      <c r="E75" s="22" t="s">
        <v>3606</v>
      </c>
    </row>
    <row r="76" spans="1:5">
      <c r="A76" s="22">
        <v>1</v>
      </c>
      <c r="B76" s="22" t="s">
        <v>1641</v>
      </c>
      <c r="C76" s="22">
        <v>0</v>
      </c>
      <c r="D76" s="22" t="s">
        <v>3607</v>
      </c>
      <c r="E76" s="22" t="s">
        <v>3318</v>
      </c>
    </row>
    <row r="77" spans="1:5">
      <c r="A77" s="22">
        <v>2</v>
      </c>
      <c r="B77" s="22" t="s">
        <v>1641</v>
      </c>
      <c r="C77" s="22">
        <v>4</v>
      </c>
      <c r="D77" s="22" t="s">
        <v>3319</v>
      </c>
      <c r="E77" s="22" t="s">
        <v>3320</v>
      </c>
    </row>
    <row r="78" spans="1:5">
      <c r="A78" s="22">
        <v>3</v>
      </c>
      <c r="B78" s="22" t="s">
        <v>1643</v>
      </c>
      <c r="C78" s="22">
        <v>0</v>
      </c>
      <c r="D78" s="22" t="s">
        <v>3321</v>
      </c>
      <c r="E78" s="22" t="s">
        <v>3322</v>
      </c>
    </row>
    <row r="79" spans="1:5">
      <c r="A79" s="22">
        <v>4</v>
      </c>
      <c r="B79" s="22" t="s">
        <v>1643</v>
      </c>
      <c r="C79" s="22">
        <v>4</v>
      </c>
      <c r="D79" s="22" t="s">
        <v>3323</v>
      </c>
      <c r="E79" s="22" t="s">
        <v>3324</v>
      </c>
    </row>
    <row r="80" spans="1:5">
      <c r="A80" s="22">
        <v>1</v>
      </c>
      <c r="B80" s="22" t="s">
        <v>3608</v>
      </c>
      <c r="C80" s="22">
        <v>0</v>
      </c>
      <c r="D80" s="22" t="s">
        <v>1569</v>
      </c>
      <c r="E80" s="22" t="s">
        <v>3609</v>
      </c>
    </row>
    <row r="81" spans="1:5">
      <c r="A81" s="22">
        <v>2</v>
      </c>
      <c r="B81" s="22" t="s">
        <v>3608</v>
      </c>
      <c r="C81" s="22">
        <v>4</v>
      </c>
      <c r="D81" s="22" t="s">
        <v>3610</v>
      </c>
      <c r="E81" s="22" t="s">
        <v>3611</v>
      </c>
    </row>
    <row r="82" spans="1:5">
      <c r="A82" s="22">
        <v>3</v>
      </c>
      <c r="B82" s="22" t="s">
        <v>3612</v>
      </c>
      <c r="C82" s="22">
        <v>0</v>
      </c>
      <c r="D82" s="22" t="s">
        <v>1570</v>
      </c>
      <c r="E82" s="22" t="s">
        <v>3613</v>
      </c>
    </row>
    <row r="83" spans="1:5">
      <c r="A83" s="22">
        <v>4</v>
      </c>
      <c r="B83" s="22" t="s">
        <v>3612</v>
      </c>
      <c r="C83" s="22">
        <v>4</v>
      </c>
      <c r="D83" s="22" t="s">
        <v>3614</v>
      </c>
      <c r="E83" s="22" t="s">
        <v>3615</v>
      </c>
    </row>
    <row r="84" spans="1:5">
      <c r="A84" s="22">
        <v>1</v>
      </c>
      <c r="B84" s="22" t="s">
        <v>3616</v>
      </c>
      <c r="C84" s="22">
        <v>0</v>
      </c>
      <c r="D84" s="22" t="s">
        <v>3617</v>
      </c>
      <c r="E84" s="22" t="s">
        <v>3618</v>
      </c>
    </row>
    <row r="85" spans="1:5">
      <c r="A85" s="22">
        <v>2</v>
      </c>
      <c r="B85" s="22" t="s">
        <v>3616</v>
      </c>
      <c r="C85" s="22">
        <v>2</v>
      </c>
      <c r="D85" s="22" t="s">
        <v>3619</v>
      </c>
      <c r="E85" s="22" t="s">
        <v>3620</v>
      </c>
    </row>
    <row r="86" spans="1:5">
      <c r="A86" s="22">
        <v>1</v>
      </c>
      <c r="B86" s="22" t="s">
        <v>3621</v>
      </c>
      <c r="C86" s="22">
        <v>0</v>
      </c>
      <c r="D86" s="22" t="s">
        <v>3622</v>
      </c>
      <c r="E86" s="22" t="s">
        <v>3623</v>
      </c>
    </row>
    <row r="87" spans="1:5">
      <c r="A87" s="22">
        <v>2</v>
      </c>
      <c r="B87" s="22" t="s">
        <v>3621</v>
      </c>
      <c r="C87" s="22">
        <v>2</v>
      </c>
      <c r="D87" s="22" t="s">
        <v>3624</v>
      </c>
      <c r="E87" s="22" t="s">
        <v>3625</v>
      </c>
    </row>
    <row r="88" spans="1:5">
      <c r="A88" s="22">
        <v>1</v>
      </c>
      <c r="B88" s="22" t="s">
        <v>3626</v>
      </c>
      <c r="C88" s="22">
        <v>0</v>
      </c>
      <c r="D88" s="22" t="s">
        <v>3627</v>
      </c>
      <c r="E88" s="22" t="s">
        <v>3628</v>
      </c>
    </row>
    <row r="89" spans="1:5">
      <c r="A89" s="22">
        <v>2</v>
      </c>
      <c r="B89" s="22" t="s">
        <v>3626</v>
      </c>
      <c r="C89" s="22">
        <v>2</v>
      </c>
      <c r="D89" s="22" t="s">
        <v>3629</v>
      </c>
      <c r="E89" s="22" t="s">
        <v>3630</v>
      </c>
    </row>
    <row r="90" spans="1:5">
      <c r="A90" s="22">
        <v>1</v>
      </c>
      <c r="B90" s="22" t="s">
        <v>3631</v>
      </c>
      <c r="C90" s="22">
        <v>0</v>
      </c>
      <c r="D90" s="22" t="s">
        <v>3632</v>
      </c>
      <c r="E90" s="22" t="s">
        <v>3633</v>
      </c>
    </row>
    <row r="91" spans="1:5">
      <c r="A91" s="22">
        <v>2</v>
      </c>
      <c r="B91" s="22" t="s">
        <v>3631</v>
      </c>
      <c r="C91" s="22">
        <v>2</v>
      </c>
      <c r="D91" s="22" t="s">
        <v>3634</v>
      </c>
      <c r="E91" s="22" t="s">
        <v>3635</v>
      </c>
    </row>
    <row r="92" spans="1:5">
      <c r="A92" s="2">
        <v>1</v>
      </c>
      <c r="B92" s="2" t="s">
        <v>910</v>
      </c>
      <c r="C92" s="2">
        <v>2</v>
      </c>
      <c r="D92" s="2" t="s">
        <v>3278</v>
      </c>
      <c r="E92" s="2" t="s">
        <v>3279</v>
      </c>
    </row>
    <row r="93" spans="1:5">
      <c r="A93" s="2">
        <v>2</v>
      </c>
      <c r="B93" s="2" t="s">
        <v>910</v>
      </c>
      <c r="C93" s="2">
        <v>4</v>
      </c>
      <c r="D93" s="2" t="s">
        <v>3280</v>
      </c>
      <c r="E93" s="2" t="s">
        <v>3281</v>
      </c>
    </row>
    <row r="94" spans="1:5">
      <c r="A94" s="2">
        <v>3</v>
      </c>
      <c r="B94" s="2" t="s">
        <v>911</v>
      </c>
      <c r="C94" s="2">
        <v>2</v>
      </c>
      <c r="D94" s="2" t="s">
        <v>3282</v>
      </c>
      <c r="E94" s="2" t="s">
        <v>3283</v>
      </c>
    </row>
    <row r="95" spans="1:5">
      <c r="A95" s="2">
        <v>4</v>
      </c>
      <c r="B95" s="2" t="s">
        <v>911</v>
      </c>
      <c r="C95" s="2">
        <v>4</v>
      </c>
      <c r="D95" s="2" t="s">
        <v>3284</v>
      </c>
      <c r="E95" s="2" t="s">
        <v>3285</v>
      </c>
    </row>
    <row r="96" spans="1:5">
      <c r="A96" s="2">
        <v>5</v>
      </c>
      <c r="B96" s="2" t="s">
        <v>1345</v>
      </c>
      <c r="C96" s="2">
        <v>2</v>
      </c>
      <c r="D96" s="2" t="s">
        <v>3286</v>
      </c>
      <c r="E96" s="2" t="s">
        <v>3287</v>
      </c>
    </row>
    <row r="97" spans="1:5">
      <c r="A97" s="2">
        <v>6</v>
      </c>
      <c r="B97" s="2" t="s">
        <v>1345</v>
      </c>
      <c r="C97" s="2">
        <v>4</v>
      </c>
      <c r="D97" s="2" t="s">
        <v>3288</v>
      </c>
      <c r="E97" s="2" t="s">
        <v>3289</v>
      </c>
    </row>
    <row r="98" spans="1:5">
      <c r="A98" s="22">
        <v>1</v>
      </c>
      <c r="B98" s="22" t="s">
        <v>529</v>
      </c>
      <c r="C98" s="22">
        <v>3</v>
      </c>
      <c r="D98" s="22" t="s">
        <v>602</v>
      </c>
      <c r="E98" s="22" t="s">
        <v>3636</v>
      </c>
    </row>
    <row r="99" spans="1:5">
      <c r="A99" s="22">
        <v>2</v>
      </c>
      <c r="B99" s="22" t="s">
        <v>529</v>
      </c>
      <c r="C99" s="22">
        <v>5</v>
      </c>
      <c r="D99" s="22" t="s">
        <v>3637</v>
      </c>
      <c r="E99" s="22" t="s">
        <v>3638</v>
      </c>
    </row>
    <row r="100" spans="1:5">
      <c r="A100" s="22">
        <v>3</v>
      </c>
      <c r="B100" s="22" t="s">
        <v>530</v>
      </c>
      <c r="C100" s="22">
        <v>3</v>
      </c>
      <c r="D100" s="22" t="s">
        <v>603</v>
      </c>
      <c r="E100" s="22" t="s">
        <v>3231</v>
      </c>
    </row>
    <row r="101" spans="1:5">
      <c r="A101" s="22">
        <v>4</v>
      </c>
      <c r="B101" s="22" t="s">
        <v>530</v>
      </c>
      <c r="C101" s="22">
        <v>5</v>
      </c>
      <c r="D101" s="22" t="s">
        <v>3232</v>
      </c>
      <c r="E101" s="22" t="s">
        <v>3233</v>
      </c>
    </row>
    <row r="102" spans="1:5">
      <c r="A102" s="22">
        <v>5</v>
      </c>
      <c r="B102" s="22" t="s">
        <v>589</v>
      </c>
      <c r="C102" s="22">
        <v>3</v>
      </c>
      <c r="D102" s="22" t="s">
        <v>604</v>
      </c>
      <c r="E102" s="22" t="s">
        <v>3639</v>
      </c>
    </row>
    <row r="103" spans="1:5">
      <c r="A103" s="22">
        <v>6</v>
      </c>
      <c r="B103" s="22" t="s">
        <v>589</v>
      </c>
      <c r="C103" s="22">
        <v>4</v>
      </c>
      <c r="D103" s="22" t="s">
        <v>3640</v>
      </c>
      <c r="E103" s="22" t="s">
        <v>3641</v>
      </c>
    </row>
    <row r="104" spans="1:5">
      <c r="A104" s="2">
        <v>1</v>
      </c>
      <c r="B104" s="2" t="s">
        <v>912</v>
      </c>
      <c r="C104" s="2">
        <v>2</v>
      </c>
      <c r="D104" s="2" t="s">
        <v>3290</v>
      </c>
      <c r="E104" s="2" t="s">
        <v>3291</v>
      </c>
    </row>
    <row r="105" spans="1:5">
      <c r="A105" s="2">
        <v>2</v>
      </c>
      <c r="B105" s="2" t="s">
        <v>912</v>
      </c>
      <c r="C105" s="2">
        <v>4</v>
      </c>
      <c r="D105" s="2" t="s">
        <v>3292</v>
      </c>
      <c r="E105" s="2" t="s">
        <v>3293</v>
      </c>
    </row>
    <row r="106" spans="1:5">
      <c r="A106" s="2">
        <v>3</v>
      </c>
      <c r="B106" s="2" t="s">
        <v>913</v>
      </c>
      <c r="C106" s="2">
        <v>3</v>
      </c>
      <c r="D106" s="2" t="s">
        <v>3294</v>
      </c>
      <c r="E106" s="2" t="s">
        <v>3295</v>
      </c>
    </row>
    <row r="107" spans="1:5">
      <c r="A107" s="2">
        <v>4</v>
      </c>
      <c r="B107" s="2" t="s">
        <v>913</v>
      </c>
      <c r="C107" s="2">
        <v>5</v>
      </c>
      <c r="D107" s="2" t="s">
        <v>3296</v>
      </c>
      <c r="E107" s="2" t="s">
        <v>3297</v>
      </c>
    </row>
    <row r="108" spans="1:5">
      <c r="A108" s="2">
        <v>5</v>
      </c>
      <c r="B108" s="2" t="s">
        <v>1346</v>
      </c>
      <c r="C108" s="2">
        <v>3</v>
      </c>
      <c r="D108" s="2" t="s">
        <v>3298</v>
      </c>
      <c r="E108" s="2" t="s">
        <v>3299</v>
      </c>
    </row>
    <row r="109" spans="1:5">
      <c r="A109" s="2">
        <v>6</v>
      </c>
      <c r="B109" s="2" t="s">
        <v>1346</v>
      </c>
      <c r="C109" s="2">
        <v>5</v>
      </c>
      <c r="D109" s="2" t="s">
        <v>3300</v>
      </c>
      <c r="E109" s="2" t="s">
        <v>3301</v>
      </c>
    </row>
    <row r="110" spans="1:5">
      <c r="A110" s="22">
        <v>1</v>
      </c>
      <c r="B110" s="22" t="s">
        <v>3642</v>
      </c>
      <c r="C110" s="22">
        <v>3</v>
      </c>
      <c r="D110" s="22" t="s">
        <v>1559</v>
      </c>
      <c r="E110" s="22" t="s">
        <v>3643</v>
      </c>
    </row>
    <row r="111" spans="1:5">
      <c r="A111" s="22">
        <v>2</v>
      </c>
      <c r="B111" s="22" t="s">
        <v>3642</v>
      </c>
      <c r="C111" s="22">
        <v>4</v>
      </c>
      <c r="D111" s="22" t="s">
        <v>3644</v>
      </c>
      <c r="E111" s="22" t="s">
        <v>3645</v>
      </c>
    </row>
    <row r="112" spans="1:5">
      <c r="A112" s="22">
        <v>3</v>
      </c>
      <c r="B112" s="22" t="s">
        <v>3235</v>
      </c>
      <c r="C112" s="22">
        <v>3</v>
      </c>
      <c r="D112" s="22" t="s">
        <v>3242</v>
      </c>
      <c r="E112" s="22" t="s">
        <v>3243</v>
      </c>
    </row>
    <row r="113" spans="1:5">
      <c r="A113" s="22">
        <v>4</v>
      </c>
      <c r="B113" s="22" t="s">
        <v>3235</v>
      </c>
      <c r="C113" s="22">
        <v>5</v>
      </c>
      <c r="D113" s="22" t="s">
        <v>3244</v>
      </c>
      <c r="E113" s="22" t="s">
        <v>3245</v>
      </c>
    </row>
    <row r="114" spans="1:5">
      <c r="A114" s="22">
        <v>5</v>
      </c>
      <c r="B114" s="22" t="s">
        <v>3646</v>
      </c>
      <c r="C114" s="22">
        <v>3</v>
      </c>
      <c r="D114" s="22" t="s">
        <v>1560</v>
      </c>
      <c r="E114" s="22" t="s">
        <v>3647</v>
      </c>
    </row>
    <row r="115" spans="1:5">
      <c r="A115" s="22">
        <v>6</v>
      </c>
      <c r="B115" s="22" t="s">
        <v>3648</v>
      </c>
      <c r="C115" s="22">
        <v>5</v>
      </c>
      <c r="D115" s="22" t="s">
        <v>3649</v>
      </c>
      <c r="E115" s="22" t="s">
        <v>3650</v>
      </c>
    </row>
    <row r="116" spans="1:5">
      <c r="A116" s="22">
        <v>1</v>
      </c>
      <c r="B116" s="22" t="s">
        <v>3651</v>
      </c>
      <c r="C116" s="22">
        <v>1</v>
      </c>
      <c r="D116" s="22" t="s">
        <v>3325</v>
      </c>
      <c r="E116" s="22" t="s">
        <v>3652</v>
      </c>
    </row>
    <row r="117" spans="1:5">
      <c r="A117" s="22">
        <v>2</v>
      </c>
      <c r="B117" s="22" t="s">
        <v>3653</v>
      </c>
      <c r="C117" s="22">
        <v>5</v>
      </c>
      <c r="D117" s="22" t="s">
        <v>3654</v>
      </c>
      <c r="E117" s="22" t="s">
        <v>3655</v>
      </c>
    </row>
    <row r="118" spans="1:5">
      <c r="A118" s="22">
        <v>3</v>
      </c>
      <c r="B118" s="22" t="s">
        <v>1661</v>
      </c>
      <c r="C118" s="22">
        <v>1</v>
      </c>
      <c r="D118" s="22" t="s">
        <v>3326</v>
      </c>
      <c r="E118" s="22" t="s">
        <v>3656</v>
      </c>
    </row>
    <row r="119" spans="1:5">
      <c r="A119" s="22">
        <v>4</v>
      </c>
      <c r="B119" s="22" t="s">
        <v>1661</v>
      </c>
      <c r="C119" s="22">
        <v>4</v>
      </c>
      <c r="D119" s="22" t="s">
        <v>3657</v>
      </c>
      <c r="E119" s="22" t="s">
        <v>3658</v>
      </c>
    </row>
    <row r="120" spans="1:5">
      <c r="A120" s="22">
        <v>1</v>
      </c>
      <c r="B120" s="22" t="s">
        <v>3659</v>
      </c>
      <c r="C120" s="22">
        <v>3</v>
      </c>
      <c r="D120" s="22" t="s">
        <v>1561</v>
      </c>
      <c r="E120" s="22" t="s">
        <v>3660</v>
      </c>
    </row>
    <row r="121" spans="1:5">
      <c r="A121" s="22">
        <v>2</v>
      </c>
      <c r="B121" s="22" t="s">
        <v>3659</v>
      </c>
      <c r="C121" s="22">
        <v>5</v>
      </c>
      <c r="D121" s="22" t="s">
        <v>3661</v>
      </c>
      <c r="E121" s="22" t="s">
        <v>3662</v>
      </c>
    </row>
    <row r="122" spans="1:5">
      <c r="A122" s="22">
        <v>3</v>
      </c>
      <c r="B122" s="22" t="s">
        <v>3236</v>
      </c>
      <c r="C122" s="22">
        <v>3</v>
      </c>
      <c r="D122" s="22" t="s">
        <v>3246</v>
      </c>
      <c r="E122" s="22" t="s">
        <v>3247</v>
      </c>
    </row>
    <row r="123" spans="1:5">
      <c r="A123" s="22">
        <v>4</v>
      </c>
      <c r="B123" s="22" t="s">
        <v>3236</v>
      </c>
      <c r="C123" s="22">
        <v>5</v>
      </c>
      <c r="D123" s="22" t="s">
        <v>3248</v>
      </c>
      <c r="E123" s="22" t="s">
        <v>3249</v>
      </c>
    </row>
    <row r="124" spans="1:5">
      <c r="A124" s="22">
        <v>5</v>
      </c>
      <c r="B124" s="22" t="s">
        <v>3663</v>
      </c>
      <c r="C124" s="22">
        <v>3</v>
      </c>
      <c r="D124" s="22" t="s">
        <v>1562</v>
      </c>
      <c r="E124" s="22" t="s">
        <v>3664</v>
      </c>
    </row>
    <row r="125" spans="1:5">
      <c r="A125" s="22">
        <v>6</v>
      </c>
      <c r="B125" s="22" t="s">
        <v>3663</v>
      </c>
      <c r="C125" s="22">
        <v>5</v>
      </c>
      <c r="D125" s="22" t="s">
        <v>3665</v>
      </c>
      <c r="E125" s="22" t="s">
        <v>3666</v>
      </c>
    </row>
    <row r="126" spans="1:5">
      <c r="A126" s="22">
        <v>1</v>
      </c>
      <c r="B126" s="22" t="s">
        <v>1666</v>
      </c>
      <c r="C126" s="22">
        <v>1</v>
      </c>
      <c r="D126" s="22" t="s">
        <v>3327</v>
      </c>
      <c r="E126" s="22" t="s">
        <v>3667</v>
      </c>
    </row>
    <row r="127" spans="1:5">
      <c r="A127" s="22">
        <v>2</v>
      </c>
      <c r="B127" s="22" t="s">
        <v>1666</v>
      </c>
      <c r="C127" s="22">
        <v>5</v>
      </c>
      <c r="D127" s="22" t="s">
        <v>3668</v>
      </c>
      <c r="E127" s="22" t="s">
        <v>3669</v>
      </c>
    </row>
    <row r="128" spans="1:5">
      <c r="A128" s="22">
        <v>3</v>
      </c>
      <c r="B128" s="22" t="s">
        <v>1668</v>
      </c>
      <c r="C128" s="22">
        <v>0</v>
      </c>
      <c r="D128" s="22" t="s">
        <v>3328</v>
      </c>
      <c r="E128" s="22" t="s">
        <v>3670</v>
      </c>
    </row>
    <row r="129" spans="1:5">
      <c r="A129" s="22">
        <v>4</v>
      </c>
      <c r="B129" s="22" t="s">
        <v>1668</v>
      </c>
      <c r="C129" s="22">
        <v>4</v>
      </c>
      <c r="D129" s="22" t="s">
        <v>3671</v>
      </c>
      <c r="E129" s="22" t="s">
        <v>3672</v>
      </c>
    </row>
    <row r="130" spans="1:5">
      <c r="A130" s="22">
        <v>1</v>
      </c>
      <c r="B130" s="22" t="s">
        <v>3673</v>
      </c>
      <c r="C130" s="22">
        <v>3</v>
      </c>
      <c r="D130" s="22" t="s">
        <v>1563</v>
      </c>
      <c r="E130" s="22" t="s">
        <v>3674</v>
      </c>
    </row>
    <row r="131" spans="1:5">
      <c r="A131" s="22">
        <v>2</v>
      </c>
      <c r="B131" s="22" t="s">
        <v>3673</v>
      </c>
      <c r="C131" s="22">
        <v>4</v>
      </c>
      <c r="D131" s="22" t="s">
        <v>3675</v>
      </c>
      <c r="E131" s="22" t="s">
        <v>3676</v>
      </c>
    </row>
    <row r="132" spans="1:5">
      <c r="A132" s="22">
        <v>3</v>
      </c>
      <c r="B132" s="22" t="s">
        <v>3237</v>
      </c>
      <c r="C132" s="22">
        <v>2</v>
      </c>
      <c r="D132" s="22" t="s">
        <v>3250</v>
      </c>
      <c r="E132" s="22" t="s">
        <v>3251</v>
      </c>
    </row>
    <row r="133" spans="1:5">
      <c r="A133" s="22">
        <v>4</v>
      </c>
      <c r="B133" s="22" t="s">
        <v>3237</v>
      </c>
      <c r="C133" s="22">
        <v>4</v>
      </c>
      <c r="D133" s="22" t="s">
        <v>3252</v>
      </c>
      <c r="E133" s="22" t="s">
        <v>3253</v>
      </c>
    </row>
    <row r="134" spans="1:5">
      <c r="A134" s="22">
        <v>5</v>
      </c>
      <c r="B134" s="22" t="s">
        <v>3677</v>
      </c>
      <c r="C134" s="22">
        <v>2</v>
      </c>
      <c r="D134" s="22" t="s">
        <v>1564</v>
      </c>
      <c r="E134" s="22" t="s">
        <v>3678</v>
      </c>
    </row>
    <row r="135" spans="1:5">
      <c r="A135" s="22">
        <v>6</v>
      </c>
      <c r="B135" s="22" t="s">
        <v>3677</v>
      </c>
      <c r="C135" s="22">
        <v>4</v>
      </c>
      <c r="D135" s="22" t="s">
        <v>3679</v>
      </c>
      <c r="E135" s="22" t="s">
        <v>3680</v>
      </c>
    </row>
    <row r="136" spans="1:5">
      <c r="A136" s="22">
        <v>1</v>
      </c>
      <c r="B136" s="22" t="s">
        <v>1673</v>
      </c>
      <c r="C136" s="22">
        <v>0</v>
      </c>
      <c r="D136" s="22" t="s">
        <v>3681</v>
      </c>
      <c r="E136" s="22" t="s">
        <v>3682</v>
      </c>
    </row>
    <row r="137" spans="1:5">
      <c r="A137" s="22">
        <v>2</v>
      </c>
      <c r="B137" s="22" t="s">
        <v>1673</v>
      </c>
      <c r="C137" s="22">
        <v>4</v>
      </c>
      <c r="D137" s="22" t="s">
        <v>3683</v>
      </c>
      <c r="E137" s="22" t="s">
        <v>3684</v>
      </c>
    </row>
    <row r="138" spans="1:5">
      <c r="A138" s="22">
        <v>3</v>
      </c>
      <c r="B138" s="22" t="s">
        <v>1675</v>
      </c>
      <c r="C138" s="22">
        <v>0</v>
      </c>
      <c r="D138" s="22" t="s">
        <v>3329</v>
      </c>
      <c r="E138" s="22" t="s">
        <v>3685</v>
      </c>
    </row>
    <row r="139" spans="1:5">
      <c r="A139" s="22">
        <v>4</v>
      </c>
      <c r="B139" s="22" t="s">
        <v>1675</v>
      </c>
      <c r="C139" s="22">
        <v>4</v>
      </c>
      <c r="D139" s="22" t="s">
        <v>3686</v>
      </c>
      <c r="E139" s="22" t="s">
        <v>3687</v>
      </c>
    </row>
    <row r="140" spans="1:5">
      <c r="A140" s="22">
        <v>1</v>
      </c>
      <c r="B140" s="22" t="s">
        <v>3688</v>
      </c>
      <c r="C140" s="22">
        <v>0</v>
      </c>
      <c r="D140" s="22" t="s">
        <v>3347</v>
      </c>
      <c r="E140" s="22" t="s">
        <v>3689</v>
      </c>
    </row>
    <row r="141" spans="1:5">
      <c r="A141" s="22">
        <v>2</v>
      </c>
      <c r="B141" s="22" t="s">
        <v>3688</v>
      </c>
      <c r="C141" s="22">
        <v>4</v>
      </c>
      <c r="D141" s="22" t="s">
        <v>3690</v>
      </c>
      <c r="E141" s="22" t="s">
        <v>3691</v>
      </c>
    </row>
    <row r="142" spans="1:5">
      <c r="A142" s="22">
        <v>3</v>
      </c>
      <c r="B142" s="22" t="s">
        <v>3692</v>
      </c>
      <c r="C142" s="22">
        <v>0</v>
      </c>
      <c r="D142" s="22" t="s">
        <v>3348</v>
      </c>
      <c r="E142" s="22" t="s">
        <v>3693</v>
      </c>
    </row>
    <row r="143" spans="1:5">
      <c r="A143" s="22">
        <v>4</v>
      </c>
      <c r="B143" s="22" t="s">
        <v>3692</v>
      </c>
      <c r="C143" s="22">
        <v>4</v>
      </c>
      <c r="D143" s="22" t="s">
        <v>3694</v>
      </c>
      <c r="E143" s="22" t="s">
        <v>3695</v>
      </c>
    </row>
    <row r="144" spans="1:5">
      <c r="A144" s="2">
        <v>1</v>
      </c>
      <c r="B144" s="2" t="s">
        <v>914</v>
      </c>
      <c r="C144" s="2">
        <v>0</v>
      </c>
      <c r="D144" s="2" t="s">
        <v>3302</v>
      </c>
      <c r="E144" s="2" t="s">
        <v>3303</v>
      </c>
    </row>
    <row r="145" spans="1:5">
      <c r="A145" s="2">
        <v>2</v>
      </c>
      <c r="B145" s="2" t="s">
        <v>914</v>
      </c>
      <c r="C145" s="2">
        <v>4</v>
      </c>
      <c r="D145" s="2" t="s">
        <v>3304</v>
      </c>
      <c r="E145" s="2" t="s">
        <v>3305</v>
      </c>
    </row>
    <row r="146" spans="1:5">
      <c r="A146" s="2">
        <v>3</v>
      </c>
      <c r="B146" s="2" t="s">
        <v>915</v>
      </c>
      <c r="C146" s="2">
        <v>0</v>
      </c>
      <c r="D146" s="2" t="s">
        <v>3306</v>
      </c>
      <c r="E146" s="2" t="s">
        <v>3307</v>
      </c>
    </row>
    <row r="147" spans="1:5">
      <c r="A147" s="2">
        <v>4</v>
      </c>
      <c r="B147" s="2" t="s">
        <v>915</v>
      </c>
      <c r="C147" s="2">
        <v>4</v>
      </c>
      <c r="D147" s="2" t="s">
        <v>3308</v>
      </c>
      <c r="E147" s="2" t="s">
        <v>3309</v>
      </c>
    </row>
    <row r="148" spans="1:5">
      <c r="A148" s="22">
        <v>1</v>
      </c>
      <c r="B148" s="22" t="s">
        <v>3696</v>
      </c>
      <c r="C148" s="22">
        <v>0</v>
      </c>
      <c r="D148" s="22" t="s">
        <v>3349</v>
      </c>
      <c r="E148" s="22" t="s">
        <v>3697</v>
      </c>
    </row>
    <row r="149" spans="1:5">
      <c r="A149" s="22">
        <v>2</v>
      </c>
      <c r="B149" s="22" t="s">
        <v>3696</v>
      </c>
      <c r="C149" s="22">
        <v>4</v>
      </c>
      <c r="D149" s="22" t="s">
        <v>3698</v>
      </c>
      <c r="E149" s="22" t="s">
        <v>3699</v>
      </c>
    </row>
    <row r="150" spans="1:5">
      <c r="A150" s="22">
        <v>3</v>
      </c>
      <c r="B150" s="22" t="s">
        <v>3700</v>
      </c>
      <c r="C150" s="22">
        <v>0</v>
      </c>
      <c r="D150" s="22" t="s">
        <v>3701</v>
      </c>
      <c r="E150" s="22" t="s">
        <v>3702</v>
      </c>
    </row>
    <row r="151" spans="1:5">
      <c r="A151" s="22">
        <v>4</v>
      </c>
      <c r="B151" s="22" t="s">
        <v>3703</v>
      </c>
      <c r="C151" s="22">
        <v>4</v>
      </c>
      <c r="D151" s="22" t="s">
        <v>3704</v>
      </c>
      <c r="E151" s="22" t="s">
        <v>3705</v>
      </c>
    </row>
    <row r="152" spans="1:5">
      <c r="A152" s="2">
        <v>1</v>
      </c>
      <c r="B152" s="2" t="s">
        <v>916</v>
      </c>
      <c r="C152" s="2">
        <v>0</v>
      </c>
      <c r="D152" s="2" t="s">
        <v>3310</v>
      </c>
      <c r="E152" s="2" t="s">
        <v>3311</v>
      </c>
    </row>
    <row r="153" spans="1:5">
      <c r="A153" s="2">
        <v>2</v>
      </c>
      <c r="B153" s="2" t="s">
        <v>916</v>
      </c>
      <c r="C153" s="2">
        <v>4</v>
      </c>
      <c r="D153" s="2" t="s">
        <v>3312</v>
      </c>
      <c r="E153" s="2" t="s">
        <v>3313</v>
      </c>
    </row>
    <row r="154" spans="1:5">
      <c r="A154" s="2">
        <v>3</v>
      </c>
      <c r="B154" s="2" t="s">
        <v>917</v>
      </c>
      <c r="C154" s="2">
        <v>0</v>
      </c>
      <c r="D154" s="2" t="s">
        <v>3314</v>
      </c>
      <c r="E154" s="2" t="s">
        <v>3315</v>
      </c>
    </row>
    <row r="155" spans="1:5">
      <c r="A155" s="2">
        <v>4</v>
      </c>
      <c r="B155" s="2" t="s">
        <v>917</v>
      </c>
      <c r="C155" s="2">
        <v>4</v>
      </c>
      <c r="D155" s="2" t="s">
        <v>3316</v>
      </c>
      <c r="E155" s="2" t="s">
        <v>3317</v>
      </c>
    </row>
    <row r="156" spans="1:5">
      <c r="A156" s="22">
        <v>1</v>
      </c>
      <c r="B156" s="22" t="s">
        <v>531</v>
      </c>
      <c r="C156" s="22">
        <v>0</v>
      </c>
      <c r="D156" s="22" t="s">
        <v>605</v>
      </c>
      <c r="E156" s="22" t="s">
        <v>3706</v>
      </c>
    </row>
    <row r="157" spans="1:5">
      <c r="A157" s="22">
        <v>2</v>
      </c>
      <c r="B157" s="22" t="s">
        <v>531</v>
      </c>
      <c r="C157" s="22">
        <v>4</v>
      </c>
      <c r="D157" s="22" t="s">
        <v>3707</v>
      </c>
      <c r="E157" s="22" t="s">
        <v>3708</v>
      </c>
    </row>
    <row r="158" spans="1:5">
      <c r="A158" s="22">
        <v>3</v>
      </c>
      <c r="B158" s="22" t="s">
        <v>532</v>
      </c>
      <c r="C158" s="22">
        <v>1</v>
      </c>
      <c r="D158" s="22" t="s">
        <v>606</v>
      </c>
      <c r="E158" s="22" t="s">
        <v>3709</v>
      </c>
    </row>
    <row r="159" spans="1:5">
      <c r="A159" s="22">
        <v>4</v>
      </c>
      <c r="B159" s="22" t="s">
        <v>532</v>
      </c>
      <c r="C159" s="22">
        <v>5</v>
      </c>
      <c r="D159" s="22" t="s">
        <v>3710</v>
      </c>
      <c r="E159" s="22" t="s">
        <v>3711</v>
      </c>
    </row>
    <row r="160" spans="1:5">
      <c r="A160" s="22">
        <v>1</v>
      </c>
      <c r="B160" s="22" t="s">
        <v>1691</v>
      </c>
      <c r="C160" s="22">
        <v>0</v>
      </c>
      <c r="D160" s="22" t="s">
        <v>3330</v>
      </c>
      <c r="E160" s="22" t="s">
        <v>3712</v>
      </c>
    </row>
    <row r="161" spans="1:5">
      <c r="A161" s="22">
        <v>2</v>
      </c>
      <c r="B161" s="22" t="s">
        <v>1691</v>
      </c>
      <c r="C161" s="22">
        <v>4</v>
      </c>
      <c r="D161" s="22" t="s">
        <v>3713</v>
      </c>
      <c r="E161" s="22" t="s">
        <v>3714</v>
      </c>
    </row>
    <row r="162" spans="1:5">
      <c r="A162" s="22">
        <v>3</v>
      </c>
      <c r="B162" s="22" t="s">
        <v>1693</v>
      </c>
      <c r="C162" s="22">
        <v>0</v>
      </c>
      <c r="D162" s="22" t="s">
        <v>3715</v>
      </c>
      <c r="E162" s="22" t="s">
        <v>3716</v>
      </c>
    </row>
    <row r="163" spans="1:5">
      <c r="A163" s="22">
        <v>4</v>
      </c>
      <c r="B163" s="22" t="s">
        <v>1693</v>
      </c>
      <c r="C163" s="22">
        <v>4</v>
      </c>
      <c r="D163" s="22" t="s">
        <v>3717</v>
      </c>
      <c r="E163" s="22" t="s">
        <v>3718</v>
      </c>
    </row>
    <row r="164" spans="1:5">
      <c r="A164" s="22">
        <v>1</v>
      </c>
      <c r="B164" s="22" t="s">
        <v>3719</v>
      </c>
      <c r="C164" s="22">
        <v>0</v>
      </c>
      <c r="D164" s="22" t="s">
        <v>3350</v>
      </c>
      <c r="E164" s="22" t="s">
        <v>3720</v>
      </c>
    </row>
    <row r="165" spans="1:5">
      <c r="A165" s="22">
        <v>2</v>
      </c>
      <c r="B165" s="22" t="s">
        <v>3719</v>
      </c>
      <c r="C165" s="22">
        <v>5</v>
      </c>
      <c r="D165" s="22" t="s">
        <v>3721</v>
      </c>
      <c r="E165" s="22" t="s">
        <v>3722</v>
      </c>
    </row>
    <row r="166" spans="1:5">
      <c r="A166" s="22">
        <v>3</v>
      </c>
      <c r="B166" s="22" t="s">
        <v>3723</v>
      </c>
      <c r="C166" s="22">
        <v>1</v>
      </c>
      <c r="D166" s="22" t="s">
        <v>3351</v>
      </c>
      <c r="E166" s="22" t="s">
        <v>3724</v>
      </c>
    </row>
    <row r="167" spans="1:5">
      <c r="A167" s="22">
        <v>4</v>
      </c>
      <c r="B167" s="22" t="s">
        <v>3723</v>
      </c>
      <c r="C167" s="22">
        <v>5</v>
      </c>
      <c r="D167" s="22" t="s">
        <v>3725</v>
      </c>
      <c r="E167" s="22" t="s">
        <v>3726</v>
      </c>
    </row>
    <row r="168" spans="1:5">
      <c r="A168" s="2">
        <v>1</v>
      </c>
      <c r="B168" s="2" t="s">
        <v>1699</v>
      </c>
      <c r="C168" s="2">
        <v>0</v>
      </c>
      <c r="D168" s="2" t="s">
        <v>3254</v>
      </c>
      <c r="E168" s="2" t="s">
        <v>3255</v>
      </c>
    </row>
    <row r="169" spans="1:5">
      <c r="A169" s="2">
        <v>2</v>
      </c>
      <c r="B169" s="2" t="s">
        <v>1699</v>
      </c>
      <c r="C169" s="2">
        <v>4</v>
      </c>
      <c r="D169" s="2" t="s">
        <v>3256</v>
      </c>
      <c r="E169" s="2" t="s">
        <v>3257</v>
      </c>
    </row>
    <row r="170" spans="1:5">
      <c r="A170" s="2">
        <v>3</v>
      </c>
      <c r="B170" s="2" t="s">
        <v>1701</v>
      </c>
      <c r="C170" s="2">
        <v>0</v>
      </c>
      <c r="D170" s="2" t="s">
        <v>3258</v>
      </c>
      <c r="E170" s="2" t="s">
        <v>3259</v>
      </c>
    </row>
    <row r="171" spans="1:5">
      <c r="A171" s="2">
        <v>4</v>
      </c>
      <c r="B171" s="2" t="s">
        <v>1701</v>
      </c>
      <c r="C171" s="2">
        <v>4</v>
      </c>
      <c r="D171" s="2" t="s">
        <v>3260</v>
      </c>
      <c r="E171" s="2" t="s">
        <v>3261</v>
      </c>
    </row>
    <row r="172" spans="1:5">
      <c r="A172" s="22">
        <v>1</v>
      </c>
      <c r="B172" s="22" t="s">
        <v>3727</v>
      </c>
      <c r="C172" s="22">
        <v>0</v>
      </c>
      <c r="D172" s="22" t="s">
        <v>3352</v>
      </c>
      <c r="E172" s="22" t="s">
        <v>3728</v>
      </c>
    </row>
    <row r="173" spans="1:5">
      <c r="A173" s="22">
        <v>2</v>
      </c>
      <c r="B173" s="22" t="s">
        <v>3727</v>
      </c>
      <c r="C173" s="22">
        <v>4</v>
      </c>
      <c r="D173" s="22" t="s">
        <v>3729</v>
      </c>
      <c r="E173" s="22" t="s">
        <v>3730</v>
      </c>
    </row>
    <row r="174" spans="1:5">
      <c r="A174" s="22">
        <v>3</v>
      </c>
      <c r="B174" s="22" t="s">
        <v>3731</v>
      </c>
      <c r="C174" s="22">
        <v>1</v>
      </c>
      <c r="D174" s="22" t="s">
        <v>3353</v>
      </c>
      <c r="E174" s="22" t="s">
        <v>3732</v>
      </c>
    </row>
    <row r="175" spans="1:5">
      <c r="A175" s="22">
        <v>4</v>
      </c>
      <c r="B175" s="22" t="s">
        <v>3731</v>
      </c>
      <c r="C175" s="22">
        <v>5</v>
      </c>
      <c r="D175" s="22" t="s">
        <v>3733</v>
      </c>
      <c r="E175" s="22" t="s">
        <v>3734</v>
      </c>
    </row>
    <row r="176" spans="1:5">
      <c r="A176" s="2">
        <v>1</v>
      </c>
      <c r="B176" s="2" t="s">
        <v>1707</v>
      </c>
      <c r="C176" s="2">
        <v>0</v>
      </c>
      <c r="D176" s="2" t="s">
        <v>3262</v>
      </c>
      <c r="E176" s="2" t="s">
        <v>3263</v>
      </c>
    </row>
    <row r="177" spans="1:5">
      <c r="A177" s="2">
        <v>2</v>
      </c>
      <c r="B177" s="2" t="s">
        <v>1707</v>
      </c>
      <c r="C177" s="2">
        <v>4</v>
      </c>
      <c r="D177" s="2" t="s">
        <v>3264</v>
      </c>
      <c r="E177" s="2" t="s">
        <v>3265</v>
      </c>
    </row>
    <row r="178" spans="1:5">
      <c r="A178" s="2">
        <v>3</v>
      </c>
      <c r="B178" s="2" t="s">
        <v>1709</v>
      </c>
      <c r="C178" s="2">
        <v>0</v>
      </c>
      <c r="D178" s="2" t="s">
        <v>3266</v>
      </c>
      <c r="E178" s="2" t="s">
        <v>3267</v>
      </c>
    </row>
    <row r="179" spans="1:5">
      <c r="A179" s="2">
        <v>4</v>
      </c>
      <c r="B179" s="2" t="s">
        <v>1709</v>
      </c>
      <c r="C179" s="2">
        <v>4</v>
      </c>
      <c r="D179" s="2" t="s">
        <v>3268</v>
      </c>
      <c r="E179" s="2" t="s">
        <v>3269</v>
      </c>
    </row>
    <row r="180" spans="1:5">
      <c r="A180" s="2">
        <v>1</v>
      </c>
      <c r="B180" s="2" t="s">
        <v>1711</v>
      </c>
      <c r="C180" s="2">
        <v>1</v>
      </c>
      <c r="D180" s="2" t="s">
        <v>3270</v>
      </c>
      <c r="E180" s="2" t="s">
        <v>3271</v>
      </c>
    </row>
    <row r="181" spans="1:5">
      <c r="A181" s="2">
        <v>2</v>
      </c>
      <c r="B181" s="2" t="s">
        <v>1711</v>
      </c>
      <c r="C181" s="2">
        <v>5</v>
      </c>
      <c r="D181" s="2" t="s">
        <v>3272</v>
      </c>
      <c r="E181" s="2" t="s">
        <v>3273</v>
      </c>
    </row>
    <row r="182" spans="1:5">
      <c r="A182" s="2">
        <v>3</v>
      </c>
      <c r="B182" s="2" t="s">
        <v>1713</v>
      </c>
      <c r="C182" s="2">
        <v>1</v>
      </c>
      <c r="D182" s="2" t="s">
        <v>3274</v>
      </c>
      <c r="E182" s="2" t="s">
        <v>3275</v>
      </c>
    </row>
    <row r="183" spans="1:5">
      <c r="A183" s="2">
        <v>4</v>
      </c>
      <c r="B183" s="2" t="s">
        <v>1713</v>
      </c>
      <c r="C183" s="2">
        <v>5</v>
      </c>
      <c r="D183" s="2" t="s">
        <v>3276</v>
      </c>
      <c r="E183" s="2" t="s">
        <v>3277</v>
      </c>
    </row>
  </sheetData>
  <autoFilter ref="A1:D183"/>
  <sortState ref="A2:E183">
    <sortCondition ref="B2:B183"/>
    <sortCondition ref="A2:A18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52"/>
  <sheetViews>
    <sheetView workbookViewId="0">
      <pane ySplit="1" topLeftCell="A170" activePane="bottomLeft" state="frozen"/>
      <selection pane="bottomLeft" activeCell="I193" sqref="I193"/>
    </sheetView>
  </sheetViews>
  <sheetFormatPr defaultRowHeight="12"/>
  <cols>
    <col min="1" max="1" width="7.25" style="23" bestFit="1" customWidth="1"/>
    <col min="2" max="2" width="8.125" style="23" bestFit="1" customWidth="1"/>
    <col min="3" max="3" width="9" style="23" bestFit="1" customWidth="1"/>
    <col min="4" max="5" width="14.125" style="23" bestFit="1" customWidth="1"/>
    <col min="6" max="6" width="9" style="23" bestFit="1" customWidth="1"/>
    <col min="7" max="16384" width="9" style="23"/>
  </cols>
  <sheetData>
    <row r="1" spans="1:6" s="1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s="16" customFormat="1">
      <c r="A2" s="22">
        <v>1</v>
      </c>
      <c r="B2" s="22" t="s">
        <v>81</v>
      </c>
      <c r="C2" s="22">
        <v>1</v>
      </c>
      <c r="D2" s="22" t="s">
        <v>129</v>
      </c>
      <c r="E2" s="22" t="s">
        <v>130</v>
      </c>
      <c r="F2" s="22">
        <v>28</v>
      </c>
    </row>
    <row r="3" spans="1:6" s="16" customFormat="1">
      <c r="A3" s="22">
        <v>2</v>
      </c>
      <c r="B3" s="22" t="s">
        <v>81</v>
      </c>
      <c r="C3" s="22">
        <v>3</v>
      </c>
      <c r="D3" s="22" t="s">
        <v>131</v>
      </c>
      <c r="E3" s="22" t="s">
        <v>132</v>
      </c>
      <c r="F3" s="22">
        <v>28</v>
      </c>
    </row>
    <row r="4" spans="1:6" s="16" customFormat="1">
      <c r="A4" s="22">
        <v>3</v>
      </c>
      <c r="B4" s="22" t="s">
        <v>81</v>
      </c>
      <c r="C4" s="22">
        <v>2</v>
      </c>
      <c r="D4" s="22" t="s">
        <v>133</v>
      </c>
      <c r="E4" s="22" t="s">
        <v>134</v>
      </c>
      <c r="F4" s="22">
        <v>28</v>
      </c>
    </row>
    <row r="5" spans="1:6" s="16" customFormat="1">
      <c r="A5" s="22">
        <v>4</v>
      </c>
      <c r="B5" s="22" t="s">
        <v>81</v>
      </c>
      <c r="C5" s="22">
        <v>0</v>
      </c>
      <c r="D5" s="22" t="s">
        <v>135</v>
      </c>
      <c r="E5" s="22" t="s">
        <v>136</v>
      </c>
      <c r="F5" s="22">
        <v>28</v>
      </c>
    </row>
    <row r="6" spans="1:6" s="16" customFormat="1">
      <c r="A6" s="22">
        <v>1</v>
      </c>
      <c r="B6" s="22" t="s">
        <v>82</v>
      </c>
      <c r="C6" s="22">
        <v>0</v>
      </c>
      <c r="D6" s="22" t="s">
        <v>137</v>
      </c>
      <c r="E6" s="22" t="s">
        <v>138</v>
      </c>
      <c r="F6" s="22">
        <v>28</v>
      </c>
    </row>
    <row r="7" spans="1:6" s="16" customFormat="1">
      <c r="A7" s="22">
        <v>2</v>
      </c>
      <c r="B7" s="22" t="s">
        <v>82</v>
      </c>
      <c r="C7" s="22">
        <v>2</v>
      </c>
      <c r="D7" s="22" t="s">
        <v>139</v>
      </c>
      <c r="E7" s="22" t="s">
        <v>140</v>
      </c>
      <c r="F7" s="22">
        <v>28</v>
      </c>
    </row>
    <row r="8" spans="1:6" s="16" customFormat="1">
      <c r="A8" s="22">
        <v>3</v>
      </c>
      <c r="B8" s="22" t="s">
        <v>82</v>
      </c>
      <c r="C8" s="22">
        <v>3</v>
      </c>
      <c r="D8" s="22" t="s">
        <v>141</v>
      </c>
      <c r="E8" s="22" t="s">
        <v>142</v>
      </c>
      <c r="F8" s="22">
        <v>28</v>
      </c>
    </row>
    <row r="9" spans="1:6" s="16" customFormat="1">
      <c r="A9" s="22">
        <v>4</v>
      </c>
      <c r="B9" s="22" t="s">
        <v>82</v>
      </c>
      <c r="C9" s="22">
        <v>1</v>
      </c>
      <c r="D9" s="22" t="s">
        <v>143</v>
      </c>
      <c r="E9" s="22" t="s">
        <v>144</v>
      </c>
      <c r="F9" s="22">
        <v>28</v>
      </c>
    </row>
    <row r="10" spans="1:6" s="16" customFormat="1">
      <c r="A10" s="22">
        <v>1</v>
      </c>
      <c r="B10" s="22" t="s">
        <v>83</v>
      </c>
      <c r="C10" s="22">
        <v>4</v>
      </c>
      <c r="D10" s="22" t="s">
        <v>145</v>
      </c>
      <c r="E10" s="22" t="s">
        <v>146</v>
      </c>
      <c r="F10" s="22">
        <v>28</v>
      </c>
    </row>
    <row r="11" spans="1:6" s="16" customFormat="1">
      <c r="A11" s="22">
        <v>2</v>
      </c>
      <c r="B11" s="22" t="s">
        <v>83</v>
      </c>
      <c r="C11" s="22">
        <v>1</v>
      </c>
      <c r="D11" s="22" t="s">
        <v>147</v>
      </c>
      <c r="E11" s="22" t="s">
        <v>148</v>
      </c>
      <c r="F11" s="22">
        <v>28</v>
      </c>
    </row>
    <row r="12" spans="1:6" s="16" customFormat="1">
      <c r="A12" s="22">
        <v>3</v>
      </c>
      <c r="B12" s="22" t="s">
        <v>83</v>
      </c>
      <c r="C12" s="22">
        <v>2</v>
      </c>
      <c r="D12" s="22" t="s">
        <v>149</v>
      </c>
      <c r="E12" s="22" t="s">
        <v>150</v>
      </c>
      <c r="F12" s="22">
        <v>28</v>
      </c>
    </row>
    <row r="13" spans="1:6" s="16" customFormat="1">
      <c r="A13" s="22">
        <v>4</v>
      </c>
      <c r="B13" s="22" t="s">
        <v>83</v>
      </c>
      <c r="C13" s="22">
        <v>3</v>
      </c>
      <c r="D13" s="22" t="s">
        <v>151</v>
      </c>
      <c r="E13" s="22" t="s">
        <v>152</v>
      </c>
      <c r="F13" s="22">
        <v>28</v>
      </c>
    </row>
    <row r="14" spans="1:6" s="16" customFormat="1">
      <c r="A14" s="22">
        <v>1</v>
      </c>
      <c r="B14" s="22" t="s">
        <v>84</v>
      </c>
      <c r="C14" s="22">
        <v>1</v>
      </c>
      <c r="D14" s="22" t="s">
        <v>153</v>
      </c>
      <c r="E14" s="22" t="s">
        <v>154</v>
      </c>
      <c r="F14" s="22">
        <v>28</v>
      </c>
    </row>
    <row r="15" spans="1:6" s="16" customFormat="1">
      <c r="A15" s="22">
        <v>2</v>
      </c>
      <c r="B15" s="22" t="s">
        <v>84</v>
      </c>
      <c r="C15" s="22">
        <v>2</v>
      </c>
      <c r="D15" s="22" t="s">
        <v>155</v>
      </c>
      <c r="E15" s="22" t="s">
        <v>156</v>
      </c>
      <c r="F15" s="22">
        <v>28</v>
      </c>
    </row>
    <row r="16" spans="1:6" s="16" customFormat="1">
      <c r="A16" s="22">
        <v>3</v>
      </c>
      <c r="B16" s="22" t="s">
        <v>84</v>
      </c>
      <c r="C16" s="22">
        <v>4</v>
      </c>
      <c r="D16" s="22" t="s">
        <v>157</v>
      </c>
      <c r="E16" s="22" t="s">
        <v>158</v>
      </c>
      <c r="F16" s="22">
        <v>28</v>
      </c>
    </row>
    <row r="17" spans="1:6" s="16" customFormat="1">
      <c r="A17" s="22">
        <v>4</v>
      </c>
      <c r="B17" s="22" t="s">
        <v>84</v>
      </c>
      <c r="C17" s="22">
        <v>3</v>
      </c>
      <c r="D17" s="22" t="s">
        <v>159</v>
      </c>
      <c r="E17" s="22" t="s">
        <v>160</v>
      </c>
      <c r="F17" s="22">
        <v>28</v>
      </c>
    </row>
    <row r="18" spans="1:6" s="16" customFormat="1">
      <c r="A18" s="22">
        <v>1</v>
      </c>
      <c r="B18" s="22" t="s">
        <v>85</v>
      </c>
      <c r="C18" s="22">
        <v>4</v>
      </c>
      <c r="D18" s="22" t="s">
        <v>161</v>
      </c>
      <c r="E18" s="22" t="s">
        <v>162</v>
      </c>
      <c r="F18" s="22">
        <v>28</v>
      </c>
    </row>
    <row r="19" spans="1:6" s="16" customFormat="1">
      <c r="A19" s="22">
        <v>2</v>
      </c>
      <c r="B19" s="22" t="s">
        <v>85</v>
      </c>
      <c r="C19" s="22">
        <v>2</v>
      </c>
      <c r="D19" s="22" t="s">
        <v>163</v>
      </c>
      <c r="E19" s="22" t="s">
        <v>164</v>
      </c>
      <c r="F19" s="22">
        <v>28</v>
      </c>
    </row>
    <row r="20" spans="1:6" s="16" customFormat="1">
      <c r="A20" s="22">
        <v>3</v>
      </c>
      <c r="B20" s="22" t="s">
        <v>85</v>
      </c>
      <c r="C20" s="22">
        <v>3</v>
      </c>
      <c r="D20" s="22" t="s">
        <v>165</v>
      </c>
      <c r="E20" s="22" t="s">
        <v>166</v>
      </c>
      <c r="F20" s="22">
        <v>28</v>
      </c>
    </row>
    <row r="21" spans="1:6" s="16" customFormat="1">
      <c r="A21" s="22">
        <v>4</v>
      </c>
      <c r="B21" s="22" t="s">
        <v>85</v>
      </c>
      <c r="C21" s="22">
        <v>0</v>
      </c>
      <c r="D21" s="22" t="s">
        <v>167</v>
      </c>
      <c r="E21" s="22" t="s">
        <v>168</v>
      </c>
      <c r="F21" s="22">
        <v>28</v>
      </c>
    </row>
    <row r="22" spans="1:6" s="16" customFormat="1">
      <c r="A22" s="22">
        <v>1</v>
      </c>
      <c r="B22" s="22" t="s">
        <v>86</v>
      </c>
      <c r="C22" s="22">
        <v>3</v>
      </c>
      <c r="D22" s="22" t="s">
        <v>169</v>
      </c>
      <c r="E22" s="22" t="s">
        <v>170</v>
      </c>
      <c r="F22" s="22">
        <v>28</v>
      </c>
    </row>
    <row r="23" spans="1:6" s="16" customFormat="1">
      <c r="A23" s="22">
        <v>2</v>
      </c>
      <c r="B23" s="22" t="s">
        <v>86</v>
      </c>
      <c r="C23" s="22">
        <v>2</v>
      </c>
      <c r="D23" s="22" t="s">
        <v>171</v>
      </c>
      <c r="E23" s="22" t="s">
        <v>172</v>
      </c>
      <c r="F23" s="22">
        <v>28</v>
      </c>
    </row>
    <row r="24" spans="1:6" s="16" customFormat="1">
      <c r="A24" s="22">
        <v>3</v>
      </c>
      <c r="B24" s="22" t="s">
        <v>86</v>
      </c>
      <c r="C24" s="22">
        <v>1</v>
      </c>
      <c r="D24" s="22" t="s">
        <v>173</v>
      </c>
      <c r="E24" s="22" t="s">
        <v>174</v>
      </c>
      <c r="F24" s="22">
        <v>28</v>
      </c>
    </row>
    <row r="25" spans="1:6" s="16" customFormat="1">
      <c r="A25" s="22">
        <v>4</v>
      </c>
      <c r="B25" s="22" t="s">
        <v>86</v>
      </c>
      <c r="C25" s="22">
        <v>0</v>
      </c>
      <c r="D25" s="22" t="s">
        <v>175</v>
      </c>
      <c r="E25" s="22" t="s">
        <v>176</v>
      </c>
      <c r="F25" s="22">
        <v>28</v>
      </c>
    </row>
    <row r="26" spans="1:6" s="16" customFormat="1">
      <c r="A26" s="39">
        <v>1</v>
      </c>
      <c r="B26" s="39" t="s">
        <v>2523</v>
      </c>
      <c r="C26" s="39">
        <v>4</v>
      </c>
      <c r="D26" s="39" t="s">
        <v>2524</v>
      </c>
      <c r="E26" s="39" t="s">
        <v>2525</v>
      </c>
      <c r="F26" s="39">
        <v>28</v>
      </c>
    </row>
    <row r="27" spans="1:6" s="16" customFormat="1">
      <c r="A27" s="39">
        <v>2</v>
      </c>
      <c r="B27" s="39" t="s">
        <v>2523</v>
      </c>
      <c r="C27" s="39">
        <v>3</v>
      </c>
      <c r="D27" s="39" t="s">
        <v>2526</v>
      </c>
      <c r="E27" s="39" t="s">
        <v>2527</v>
      </c>
      <c r="F27" s="39">
        <v>28</v>
      </c>
    </row>
    <row r="28" spans="1:6" s="16" customFormat="1">
      <c r="A28" s="39">
        <v>3</v>
      </c>
      <c r="B28" s="39" t="s">
        <v>2523</v>
      </c>
      <c r="C28" s="39">
        <v>1</v>
      </c>
      <c r="D28" s="39" t="s">
        <v>2528</v>
      </c>
      <c r="E28" s="39" t="s">
        <v>2529</v>
      </c>
      <c r="F28" s="39">
        <v>28</v>
      </c>
    </row>
    <row r="29" spans="1:6" s="16" customFormat="1">
      <c r="A29" s="39">
        <v>4</v>
      </c>
      <c r="B29" s="39" t="s">
        <v>2523</v>
      </c>
      <c r="C29" s="39">
        <v>2</v>
      </c>
      <c r="D29" s="39" t="s">
        <v>2530</v>
      </c>
      <c r="E29" s="39" t="s">
        <v>2531</v>
      </c>
      <c r="F29" s="39">
        <v>28</v>
      </c>
    </row>
    <row r="30" spans="1:6" s="16" customFormat="1">
      <c r="A30" s="39">
        <v>1</v>
      </c>
      <c r="B30" s="39" t="s">
        <v>1006</v>
      </c>
      <c r="C30" s="39">
        <v>4</v>
      </c>
      <c r="D30" s="39" t="s">
        <v>2532</v>
      </c>
      <c r="E30" s="39" t="s">
        <v>2533</v>
      </c>
      <c r="F30" s="39">
        <v>28</v>
      </c>
    </row>
    <row r="31" spans="1:6" s="16" customFormat="1">
      <c r="A31" s="39">
        <v>2</v>
      </c>
      <c r="B31" s="39" t="s">
        <v>1006</v>
      </c>
      <c r="C31" s="39">
        <v>2</v>
      </c>
      <c r="D31" s="39" t="s">
        <v>2534</v>
      </c>
      <c r="E31" s="39" t="s">
        <v>2535</v>
      </c>
      <c r="F31" s="39">
        <v>28</v>
      </c>
    </row>
    <row r="32" spans="1:6" s="16" customFormat="1">
      <c r="A32" s="39">
        <v>3</v>
      </c>
      <c r="B32" s="39" t="s">
        <v>1006</v>
      </c>
      <c r="C32" s="39">
        <v>3</v>
      </c>
      <c r="D32" s="39" t="s">
        <v>2536</v>
      </c>
      <c r="E32" s="39" t="s">
        <v>2537</v>
      </c>
      <c r="F32" s="39">
        <v>28</v>
      </c>
    </row>
    <row r="33" spans="1:6" s="16" customFormat="1">
      <c r="A33" s="39">
        <v>4</v>
      </c>
      <c r="B33" s="39" t="s">
        <v>1006</v>
      </c>
      <c r="C33" s="39">
        <v>1</v>
      </c>
      <c r="D33" s="39" t="s">
        <v>2538</v>
      </c>
      <c r="E33" s="39" t="s">
        <v>2539</v>
      </c>
      <c r="F33" s="39">
        <v>28</v>
      </c>
    </row>
    <row r="34" spans="1:6" s="16" customFormat="1">
      <c r="A34" s="39">
        <v>1</v>
      </c>
      <c r="B34" s="39" t="s">
        <v>1008</v>
      </c>
      <c r="C34" s="39">
        <v>3</v>
      </c>
      <c r="D34" s="39" t="s">
        <v>2540</v>
      </c>
      <c r="E34" s="39" t="s">
        <v>2541</v>
      </c>
      <c r="F34" s="39">
        <v>28</v>
      </c>
    </row>
    <row r="35" spans="1:6" s="16" customFormat="1">
      <c r="A35" s="39">
        <v>2</v>
      </c>
      <c r="B35" s="39" t="s">
        <v>1008</v>
      </c>
      <c r="C35" s="39">
        <v>1</v>
      </c>
      <c r="D35" s="39" t="s">
        <v>2542</v>
      </c>
      <c r="E35" s="39" t="s">
        <v>2543</v>
      </c>
      <c r="F35" s="39">
        <v>28</v>
      </c>
    </row>
    <row r="36" spans="1:6" s="16" customFormat="1">
      <c r="A36" s="39">
        <v>3</v>
      </c>
      <c r="B36" s="39" t="s">
        <v>1008</v>
      </c>
      <c r="C36" s="39">
        <v>2</v>
      </c>
      <c r="D36" s="39" t="s">
        <v>2544</v>
      </c>
      <c r="E36" s="39" t="s">
        <v>2545</v>
      </c>
      <c r="F36" s="39">
        <v>28</v>
      </c>
    </row>
    <row r="37" spans="1:6" s="16" customFormat="1">
      <c r="A37" s="39">
        <v>4</v>
      </c>
      <c r="B37" s="39" t="s">
        <v>1008</v>
      </c>
      <c r="C37" s="39">
        <v>0</v>
      </c>
      <c r="D37" s="39" t="s">
        <v>2546</v>
      </c>
      <c r="E37" s="39" t="s">
        <v>2547</v>
      </c>
      <c r="F37" s="39">
        <v>28</v>
      </c>
    </row>
    <row r="38" spans="1:6" s="16" customFormat="1">
      <c r="A38" s="39">
        <v>1</v>
      </c>
      <c r="B38" s="39" t="s">
        <v>1010</v>
      </c>
      <c r="C38" s="39">
        <v>2</v>
      </c>
      <c r="D38" s="39" t="s">
        <v>2548</v>
      </c>
      <c r="E38" s="39" t="s">
        <v>2549</v>
      </c>
      <c r="F38" s="39">
        <v>28</v>
      </c>
    </row>
    <row r="39" spans="1:6" s="16" customFormat="1">
      <c r="A39" s="39">
        <v>2</v>
      </c>
      <c r="B39" s="39" t="s">
        <v>1010</v>
      </c>
      <c r="C39" s="39">
        <v>1</v>
      </c>
      <c r="D39" s="39" t="s">
        <v>2550</v>
      </c>
      <c r="E39" s="39" t="s">
        <v>2551</v>
      </c>
      <c r="F39" s="39">
        <v>28</v>
      </c>
    </row>
    <row r="40" spans="1:6" s="16" customFormat="1">
      <c r="A40" s="39">
        <v>3</v>
      </c>
      <c r="B40" s="39" t="s">
        <v>1010</v>
      </c>
      <c r="C40" s="39">
        <v>0</v>
      </c>
      <c r="D40" s="39" t="s">
        <v>2552</v>
      </c>
      <c r="E40" s="39" t="s">
        <v>2553</v>
      </c>
      <c r="F40" s="39">
        <v>28</v>
      </c>
    </row>
    <row r="41" spans="1:6" s="16" customFormat="1">
      <c r="A41" s="39">
        <v>4</v>
      </c>
      <c r="B41" s="39" t="s">
        <v>1010</v>
      </c>
      <c r="C41" s="39">
        <v>3</v>
      </c>
      <c r="D41" s="39" t="s">
        <v>2554</v>
      </c>
      <c r="E41" s="39" t="s">
        <v>2555</v>
      </c>
      <c r="F41" s="39">
        <v>28</v>
      </c>
    </row>
    <row r="42" spans="1:6" s="16" customFormat="1">
      <c r="A42" s="39">
        <v>1</v>
      </c>
      <c r="B42" s="39" t="s">
        <v>1012</v>
      </c>
      <c r="C42" s="39">
        <v>2</v>
      </c>
      <c r="D42" s="39" t="s">
        <v>2556</v>
      </c>
      <c r="E42" s="39" t="s">
        <v>2557</v>
      </c>
      <c r="F42" s="39">
        <v>28</v>
      </c>
    </row>
    <row r="43" spans="1:6" s="16" customFormat="1">
      <c r="A43" s="39">
        <v>2</v>
      </c>
      <c r="B43" s="39" t="s">
        <v>1012</v>
      </c>
      <c r="C43" s="39">
        <v>4</v>
      </c>
      <c r="D43" s="39" t="s">
        <v>2558</v>
      </c>
      <c r="E43" s="39" t="s">
        <v>2559</v>
      </c>
      <c r="F43" s="39">
        <v>28</v>
      </c>
    </row>
    <row r="44" spans="1:6" s="16" customFormat="1">
      <c r="A44" s="39">
        <v>3</v>
      </c>
      <c r="B44" s="39" t="s">
        <v>1012</v>
      </c>
      <c r="C44" s="39">
        <v>3</v>
      </c>
      <c r="D44" s="39" t="s">
        <v>2560</v>
      </c>
      <c r="E44" s="39" t="s">
        <v>2561</v>
      </c>
      <c r="F44" s="39">
        <v>28</v>
      </c>
    </row>
    <row r="45" spans="1:6" s="16" customFormat="1">
      <c r="A45" s="39">
        <v>4</v>
      </c>
      <c r="B45" s="39" t="s">
        <v>1012</v>
      </c>
      <c r="C45" s="39">
        <v>0</v>
      </c>
      <c r="D45" s="39" t="s">
        <v>2562</v>
      </c>
      <c r="E45" s="39" t="s">
        <v>2563</v>
      </c>
      <c r="F45" s="39">
        <v>28</v>
      </c>
    </row>
    <row r="46" spans="1:6" s="16" customFormat="1">
      <c r="A46" s="39">
        <v>1</v>
      </c>
      <c r="B46" s="39" t="s">
        <v>1014</v>
      </c>
      <c r="C46" s="39">
        <v>4</v>
      </c>
      <c r="D46" s="39" t="s">
        <v>2564</v>
      </c>
      <c r="E46" s="39" t="s">
        <v>2565</v>
      </c>
      <c r="F46" s="39">
        <v>28</v>
      </c>
    </row>
    <row r="47" spans="1:6" s="16" customFormat="1">
      <c r="A47" s="39">
        <v>2</v>
      </c>
      <c r="B47" s="39" t="s">
        <v>1014</v>
      </c>
      <c r="C47" s="39">
        <v>2</v>
      </c>
      <c r="D47" s="39" t="s">
        <v>2566</v>
      </c>
      <c r="E47" s="39" t="s">
        <v>2567</v>
      </c>
      <c r="F47" s="39">
        <v>28</v>
      </c>
    </row>
    <row r="48" spans="1:6" s="16" customFormat="1">
      <c r="A48" s="39">
        <v>3</v>
      </c>
      <c r="B48" s="39" t="s">
        <v>1014</v>
      </c>
      <c r="C48" s="39">
        <v>0</v>
      </c>
      <c r="D48" s="39" t="s">
        <v>2568</v>
      </c>
      <c r="E48" s="39" t="s">
        <v>2569</v>
      </c>
      <c r="F48" s="39">
        <v>28</v>
      </c>
    </row>
    <row r="49" spans="1:6" s="16" customFormat="1">
      <c r="A49" s="39">
        <v>4</v>
      </c>
      <c r="B49" s="39" t="s">
        <v>1014</v>
      </c>
      <c r="C49" s="39">
        <v>3</v>
      </c>
      <c r="D49" s="39" t="s">
        <v>2570</v>
      </c>
      <c r="E49" s="39" t="s">
        <v>2571</v>
      </c>
      <c r="F49" s="39">
        <v>28</v>
      </c>
    </row>
    <row r="50" spans="1:6" s="16" customFormat="1">
      <c r="A50" s="39">
        <v>1</v>
      </c>
      <c r="B50" s="39" t="s">
        <v>2572</v>
      </c>
      <c r="C50" s="39">
        <v>4</v>
      </c>
      <c r="D50" s="39" t="s">
        <v>2573</v>
      </c>
      <c r="E50" s="39" t="s">
        <v>2574</v>
      </c>
      <c r="F50" s="39">
        <v>28</v>
      </c>
    </row>
    <row r="51" spans="1:6" s="16" customFormat="1">
      <c r="A51" s="39">
        <v>2</v>
      </c>
      <c r="B51" s="39" t="s">
        <v>2572</v>
      </c>
      <c r="C51" s="39">
        <v>1</v>
      </c>
      <c r="D51" s="39" t="s">
        <v>2575</v>
      </c>
      <c r="E51" s="39" t="s">
        <v>2576</v>
      </c>
      <c r="F51" s="39">
        <v>28</v>
      </c>
    </row>
    <row r="52" spans="1:6" s="16" customFormat="1">
      <c r="A52" s="39">
        <v>3</v>
      </c>
      <c r="B52" s="39" t="s">
        <v>2572</v>
      </c>
      <c r="C52" s="39">
        <v>2</v>
      </c>
      <c r="D52" s="39" t="s">
        <v>2577</v>
      </c>
      <c r="E52" s="39" t="s">
        <v>2578</v>
      </c>
      <c r="F52" s="39">
        <v>28</v>
      </c>
    </row>
    <row r="53" spans="1:6" s="16" customFormat="1">
      <c r="A53" s="39">
        <v>4</v>
      </c>
      <c r="B53" s="39" t="s">
        <v>2572</v>
      </c>
      <c r="C53" s="39">
        <v>0</v>
      </c>
      <c r="D53" s="39" t="s">
        <v>2579</v>
      </c>
      <c r="E53" s="39" t="s">
        <v>2580</v>
      </c>
      <c r="F53" s="39">
        <v>28</v>
      </c>
    </row>
    <row r="54" spans="1:6" s="16" customFormat="1">
      <c r="A54" s="39">
        <v>1</v>
      </c>
      <c r="B54" s="39" t="s">
        <v>1030</v>
      </c>
      <c r="C54" s="39">
        <v>4</v>
      </c>
      <c r="D54" s="39" t="s">
        <v>2581</v>
      </c>
      <c r="E54" s="39" t="s">
        <v>2582</v>
      </c>
      <c r="F54" s="39">
        <v>28</v>
      </c>
    </row>
    <row r="55" spans="1:6" s="16" customFormat="1">
      <c r="A55" s="39">
        <v>2</v>
      </c>
      <c r="B55" s="39" t="s">
        <v>1030</v>
      </c>
      <c r="C55" s="39">
        <v>1</v>
      </c>
      <c r="D55" s="39" t="s">
        <v>2583</v>
      </c>
      <c r="E55" s="39" t="s">
        <v>2584</v>
      </c>
      <c r="F55" s="39">
        <v>28</v>
      </c>
    </row>
    <row r="56" spans="1:6" s="16" customFormat="1">
      <c r="A56" s="39">
        <v>3</v>
      </c>
      <c r="B56" s="39" t="s">
        <v>1030</v>
      </c>
      <c r="C56" s="39">
        <v>2</v>
      </c>
      <c r="D56" s="39" t="s">
        <v>2585</v>
      </c>
      <c r="E56" s="39" t="s">
        <v>2586</v>
      </c>
      <c r="F56" s="39">
        <v>28</v>
      </c>
    </row>
    <row r="57" spans="1:6" s="16" customFormat="1">
      <c r="A57" s="39">
        <v>4</v>
      </c>
      <c r="B57" s="39" t="s">
        <v>1030</v>
      </c>
      <c r="C57" s="39">
        <v>3</v>
      </c>
      <c r="D57" s="39" t="s">
        <v>2587</v>
      </c>
      <c r="E57" s="39" t="s">
        <v>2588</v>
      </c>
      <c r="F57" s="39">
        <v>28</v>
      </c>
    </row>
    <row r="58" spans="1:6" s="16" customFormat="1">
      <c r="A58" s="39">
        <v>1</v>
      </c>
      <c r="B58" s="39" t="s">
        <v>1032</v>
      </c>
      <c r="C58" s="39">
        <v>0</v>
      </c>
      <c r="D58" s="39" t="s">
        <v>2589</v>
      </c>
      <c r="E58" s="39" t="s">
        <v>2590</v>
      </c>
      <c r="F58" s="39">
        <v>28</v>
      </c>
    </row>
    <row r="59" spans="1:6" s="16" customFormat="1">
      <c r="A59" s="39">
        <v>2</v>
      </c>
      <c r="B59" s="39" t="s">
        <v>1032</v>
      </c>
      <c r="C59" s="39">
        <v>2</v>
      </c>
      <c r="D59" s="39" t="s">
        <v>2591</v>
      </c>
      <c r="E59" s="39" t="s">
        <v>2592</v>
      </c>
      <c r="F59" s="39">
        <v>28</v>
      </c>
    </row>
    <row r="60" spans="1:6" s="16" customFormat="1">
      <c r="A60" s="39">
        <v>3</v>
      </c>
      <c r="B60" s="39" t="s">
        <v>1032</v>
      </c>
      <c r="C60" s="39">
        <v>3</v>
      </c>
      <c r="D60" s="39" t="s">
        <v>2593</v>
      </c>
      <c r="E60" s="39" t="s">
        <v>2594</v>
      </c>
      <c r="F60" s="39">
        <v>28</v>
      </c>
    </row>
    <row r="61" spans="1:6" s="16" customFormat="1">
      <c r="A61" s="39">
        <v>4</v>
      </c>
      <c r="B61" s="39" t="s">
        <v>1032</v>
      </c>
      <c r="C61" s="39">
        <v>4</v>
      </c>
      <c r="D61" s="39" t="s">
        <v>2595</v>
      </c>
      <c r="E61" s="39" t="s">
        <v>2596</v>
      </c>
      <c r="F61" s="39">
        <v>28</v>
      </c>
    </row>
    <row r="62" spans="1:6" s="16" customFormat="1">
      <c r="A62" s="39">
        <v>1</v>
      </c>
      <c r="B62" s="39" t="s">
        <v>1034</v>
      </c>
      <c r="C62" s="39">
        <v>2</v>
      </c>
      <c r="D62" s="39" t="s">
        <v>2597</v>
      </c>
      <c r="E62" s="39" t="s">
        <v>2598</v>
      </c>
      <c r="F62" s="39">
        <v>28</v>
      </c>
    </row>
    <row r="63" spans="1:6" s="16" customFormat="1">
      <c r="A63" s="39">
        <v>2</v>
      </c>
      <c r="B63" s="39" t="s">
        <v>1034</v>
      </c>
      <c r="C63" s="39">
        <v>0</v>
      </c>
      <c r="D63" s="39" t="s">
        <v>2599</v>
      </c>
      <c r="E63" s="39" t="s">
        <v>2600</v>
      </c>
      <c r="F63" s="39">
        <v>28</v>
      </c>
    </row>
    <row r="64" spans="1:6" s="16" customFormat="1">
      <c r="A64" s="39">
        <v>3</v>
      </c>
      <c r="B64" s="39" t="s">
        <v>1034</v>
      </c>
      <c r="C64" s="39">
        <v>1</v>
      </c>
      <c r="D64" s="39" t="s">
        <v>2601</v>
      </c>
      <c r="E64" s="39" t="s">
        <v>2602</v>
      </c>
      <c r="F64" s="39">
        <v>28</v>
      </c>
    </row>
    <row r="65" spans="1:6" s="16" customFormat="1">
      <c r="A65" s="39">
        <v>4</v>
      </c>
      <c r="B65" s="39" t="s">
        <v>1034</v>
      </c>
      <c r="C65" s="39">
        <v>3</v>
      </c>
      <c r="D65" s="39" t="s">
        <v>2603</v>
      </c>
      <c r="E65" s="39" t="s">
        <v>2604</v>
      </c>
      <c r="F65" s="39">
        <v>28</v>
      </c>
    </row>
    <row r="66" spans="1:6" s="16" customFormat="1">
      <c r="A66" s="39">
        <v>1</v>
      </c>
      <c r="B66" s="39" t="s">
        <v>1036</v>
      </c>
      <c r="C66" s="39">
        <v>1</v>
      </c>
      <c r="D66" s="39" t="s">
        <v>2605</v>
      </c>
      <c r="E66" s="39" t="s">
        <v>2606</v>
      </c>
      <c r="F66" s="39">
        <v>28</v>
      </c>
    </row>
    <row r="67" spans="1:6" s="16" customFormat="1">
      <c r="A67" s="39">
        <v>2</v>
      </c>
      <c r="B67" s="39" t="s">
        <v>1036</v>
      </c>
      <c r="C67" s="39">
        <v>3</v>
      </c>
      <c r="D67" s="39" t="s">
        <v>2607</v>
      </c>
      <c r="E67" s="39" t="s">
        <v>2608</v>
      </c>
      <c r="F67" s="39">
        <v>28</v>
      </c>
    </row>
    <row r="68" spans="1:6" s="16" customFormat="1">
      <c r="A68" s="39">
        <v>3</v>
      </c>
      <c r="B68" s="39" t="s">
        <v>1036</v>
      </c>
      <c r="C68" s="39">
        <v>4</v>
      </c>
      <c r="D68" s="39" t="s">
        <v>2609</v>
      </c>
      <c r="E68" s="39" t="s">
        <v>2610</v>
      </c>
      <c r="F68" s="39">
        <v>28</v>
      </c>
    </row>
    <row r="69" spans="1:6" s="16" customFormat="1">
      <c r="A69" s="39">
        <v>4</v>
      </c>
      <c r="B69" s="39" t="s">
        <v>1036</v>
      </c>
      <c r="C69" s="39">
        <v>0</v>
      </c>
      <c r="D69" s="39" t="s">
        <v>2611</v>
      </c>
      <c r="E69" s="39" t="s">
        <v>2612</v>
      </c>
      <c r="F69" s="39">
        <v>28</v>
      </c>
    </row>
    <row r="70" spans="1:6" s="16" customFormat="1">
      <c r="A70" s="39">
        <v>1</v>
      </c>
      <c r="B70" s="39" t="s">
        <v>1038</v>
      </c>
      <c r="C70" s="39">
        <v>2</v>
      </c>
      <c r="D70" s="39" t="s">
        <v>2613</v>
      </c>
      <c r="E70" s="39" t="s">
        <v>2614</v>
      </c>
      <c r="F70" s="39">
        <v>28</v>
      </c>
    </row>
    <row r="71" spans="1:6" s="16" customFormat="1">
      <c r="A71" s="39">
        <v>2</v>
      </c>
      <c r="B71" s="39" t="s">
        <v>1038</v>
      </c>
      <c r="C71" s="39">
        <v>0</v>
      </c>
      <c r="D71" s="39" t="s">
        <v>2615</v>
      </c>
      <c r="E71" s="39" t="s">
        <v>2616</v>
      </c>
      <c r="F71" s="39">
        <v>28</v>
      </c>
    </row>
    <row r="72" spans="1:6" s="16" customFormat="1">
      <c r="A72" s="39">
        <v>3</v>
      </c>
      <c r="B72" s="39" t="s">
        <v>1038</v>
      </c>
      <c r="C72" s="39">
        <v>1</v>
      </c>
      <c r="D72" s="39" t="s">
        <v>2617</v>
      </c>
      <c r="E72" s="39" t="s">
        <v>2618</v>
      </c>
      <c r="F72" s="39">
        <v>28</v>
      </c>
    </row>
    <row r="73" spans="1:6" s="16" customFormat="1">
      <c r="A73" s="39">
        <v>4</v>
      </c>
      <c r="B73" s="39" t="s">
        <v>1038</v>
      </c>
      <c r="C73" s="39">
        <v>3</v>
      </c>
      <c r="D73" s="39" t="s">
        <v>2619</v>
      </c>
      <c r="E73" s="39" t="s">
        <v>2620</v>
      </c>
      <c r="F73" s="39">
        <v>28</v>
      </c>
    </row>
    <row r="74" spans="1:6" s="16" customFormat="1">
      <c r="A74" s="22">
        <v>1</v>
      </c>
      <c r="B74" s="22" t="s">
        <v>87</v>
      </c>
      <c r="C74" s="22">
        <v>3</v>
      </c>
      <c r="D74" s="22" t="s">
        <v>177</v>
      </c>
      <c r="E74" s="22" t="s">
        <v>178</v>
      </c>
      <c r="F74" s="22">
        <v>28</v>
      </c>
    </row>
    <row r="75" spans="1:6" s="16" customFormat="1">
      <c r="A75" s="22">
        <v>2</v>
      </c>
      <c r="B75" s="22" t="s">
        <v>87</v>
      </c>
      <c r="C75" s="22">
        <v>1</v>
      </c>
      <c r="D75" s="22" t="s">
        <v>179</v>
      </c>
      <c r="E75" s="22" t="s">
        <v>180</v>
      </c>
      <c r="F75" s="22">
        <v>28</v>
      </c>
    </row>
    <row r="76" spans="1:6" s="16" customFormat="1">
      <c r="A76" s="22">
        <v>3</v>
      </c>
      <c r="B76" s="22" t="s">
        <v>87</v>
      </c>
      <c r="C76" s="22">
        <v>2</v>
      </c>
      <c r="D76" s="22" t="s">
        <v>181</v>
      </c>
      <c r="E76" s="22" t="s">
        <v>182</v>
      </c>
      <c r="F76" s="22">
        <v>28</v>
      </c>
    </row>
    <row r="77" spans="1:6" s="16" customFormat="1">
      <c r="A77" s="22">
        <v>4</v>
      </c>
      <c r="B77" s="22" t="s">
        <v>87</v>
      </c>
      <c r="C77" s="22">
        <v>0</v>
      </c>
      <c r="D77" s="22" t="s">
        <v>183</v>
      </c>
      <c r="E77" s="22" t="s">
        <v>184</v>
      </c>
      <c r="F77" s="22">
        <v>28</v>
      </c>
    </row>
    <row r="78" spans="1:6" s="16" customFormat="1">
      <c r="A78" s="22">
        <v>1</v>
      </c>
      <c r="B78" s="22" t="s">
        <v>88</v>
      </c>
      <c r="C78" s="22">
        <v>1</v>
      </c>
      <c r="D78" s="22" t="s">
        <v>185</v>
      </c>
      <c r="E78" s="22" t="s">
        <v>186</v>
      </c>
      <c r="F78" s="22">
        <v>28</v>
      </c>
    </row>
    <row r="79" spans="1:6" s="16" customFormat="1">
      <c r="A79" s="22">
        <v>2</v>
      </c>
      <c r="B79" s="22" t="s">
        <v>88</v>
      </c>
      <c r="C79" s="22">
        <v>3</v>
      </c>
      <c r="D79" s="22" t="s">
        <v>187</v>
      </c>
      <c r="E79" s="22" t="s">
        <v>188</v>
      </c>
      <c r="F79" s="22">
        <v>28</v>
      </c>
    </row>
    <row r="80" spans="1:6" s="16" customFormat="1">
      <c r="A80" s="22">
        <v>3</v>
      </c>
      <c r="B80" s="22" t="s">
        <v>88</v>
      </c>
      <c r="C80" s="22">
        <v>4</v>
      </c>
      <c r="D80" s="22" t="s">
        <v>189</v>
      </c>
      <c r="E80" s="22" t="s">
        <v>190</v>
      </c>
      <c r="F80" s="22">
        <v>28</v>
      </c>
    </row>
    <row r="81" spans="1:6" s="16" customFormat="1">
      <c r="A81" s="22">
        <v>4</v>
      </c>
      <c r="B81" s="22" t="s">
        <v>88</v>
      </c>
      <c r="C81" s="22">
        <v>2</v>
      </c>
      <c r="D81" s="22" t="s">
        <v>191</v>
      </c>
      <c r="E81" s="22" t="s">
        <v>192</v>
      </c>
      <c r="F81" s="22">
        <v>28</v>
      </c>
    </row>
    <row r="82" spans="1:6" s="16" customFormat="1">
      <c r="A82" s="22">
        <v>1</v>
      </c>
      <c r="B82" s="22" t="s">
        <v>89</v>
      </c>
      <c r="C82" s="22">
        <v>3</v>
      </c>
      <c r="D82" s="22" t="s">
        <v>193</v>
      </c>
      <c r="E82" s="22" t="s">
        <v>194</v>
      </c>
      <c r="F82" s="22">
        <v>28</v>
      </c>
    </row>
    <row r="83" spans="1:6" s="16" customFormat="1">
      <c r="A83" s="22">
        <v>2</v>
      </c>
      <c r="B83" s="22" t="s">
        <v>89</v>
      </c>
      <c r="C83" s="22">
        <v>4</v>
      </c>
      <c r="D83" s="22" t="s">
        <v>195</v>
      </c>
      <c r="E83" s="22" t="s">
        <v>196</v>
      </c>
      <c r="F83" s="22">
        <v>28</v>
      </c>
    </row>
    <row r="84" spans="1:6" s="16" customFormat="1">
      <c r="A84" s="22">
        <v>3</v>
      </c>
      <c r="B84" s="22" t="s">
        <v>89</v>
      </c>
      <c r="C84" s="22">
        <v>0</v>
      </c>
      <c r="D84" s="22" t="s">
        <v>197</v>
      </c>
      <c r="E84" s="22" t="s">
        <v>198</v>
      </c>
      <c r="F84" s="22">
        <v>28</v>
      </c>
    </row>
    <row r="85" spans="1:6" s="16" customFormat="1">
      <c r="A85" s="22">
        <v>4</v>
      </c>
      <c r="B85" s="22" t="s">
        <v>89</v>
      </c>
      <c r="C85" s="22">
        <v>1</v>
      </c>
      <c r="D85" s="22" t="s">
        <v>199</v>
      </c>
      <c r="E85" s="22" t="s">
        <v>200</v>
      </c>
      <c r="F85" s="22">
        <v>28</v>
      </c>
    </row>
    <row r="86" spans="1:6" s="16" customFormat="1">
      <c r="A86" s="22">
        <v>1</v>
      </c>
      <c r="B86" s="22" t="s">
        <v>90</v>
      </c>
      <c r="C86" s="22">
        <v>0</v>
      </c>
      <c r="D86" s="22" t="s">
        <v>201</v>
      </c>
      <c r="E86" s="22" t="s">
        <v>202</v>
      </c>
      <c r="F86" s="22">
        <v>28</v>
      </c>
    </row>
    <row r="87" spans="1:6" s="16" customFormat="1">
      <c r="A87" s="22">
        <v>2</v>
      </c>
      <c r="B87" s="22" t="s">
        <v>90</v>
      </c>
      <c r="C87" s="22">
        <v>1</v>
      </c>
      <c r="D87" s="22" t="s">
        <v>203</v>
      </c>
      <c r="E87" s="22" t="s">
        <v>204</v>
      </c>
      <c r="F87" s="22">
        <v>28</v>
      </c>
    </row>
    <row r="88" spans="1:6" s="16" customFormat="1">
      <c r="A88" s="22">
        <v>3</v>
      </c>
      <c r="B88" s="22" t="s">
        <v>90</v>
      </c>
      <c r="C88" s="22">
        <v>2</v>
      </c>
      <c r="D88" s="22" t="s">
        <v>205</v>
      </c>
      <c r="E88" s="22" t="s">
        <v>206</v>
      </c>
      <c r="F88" s="22">
        <v>28</v>
      </c>
    </row>
    <row r="89" spans="1:6" s="16" customFormat="1">
      <c r="A89" s="22">
        <v>4</v>
      </c>
      <c r="B89" s="22" t="s">
        <v>90</v>
      </c>
      <c r="C89" s="22">
        <v>3</v>
      </c>
      <c r="D89" s="22" t="s">
        <v>207</v>
      </c>
      <c r="E89" s="22" t="s">
        <v>208</v>
      </c>
      <c r="F89" s="22">
        <v>28</v>
      </c>
    </row>
    <row r="90" spans="1:6" s="16" customFormat="1">
      <c r="A90" s="22">
        <v>1</v>
      </c>
      <c r="B90" s="22" t="s">
        <v>91</v>
      </c>
      <c r="C90" s="22">
        <v>3</v>
      </c>
      <c r="D90" s="22" t="s">
        <v>209</v>
      </c>
      <c r="E90" s="22" t="s">
        <v>210</v>
      </c>
      <c r="F90" s="22">
        <v>28</v>
      </c>
    </row>
    <row r="91" spans="1:6" s="16" customFormat="1">
      <c r="A91" s="22">
        <v>2</v>
      </c>
      <c r="B91" s="22" t="s">
        <v>91</v>
      </c>
      <c r="C91" s="22">
        <v>0</v>
      </c>
      <c r="D91" s="22" t="s">
        <v>211</v>
      </c>
      <c r="E91" s="22" t="s">
        <v>212</v>
      </c>
      <c r="F91" s="22">
        <v>28</v>
      </c>
    </row>
    <row r="92" spans="1:6" s="16" customFormat="1">
      <c r="A92" s="22">
        <v>3</v>
      </c>
      <c r="B92" s="22" t="s">
        <v>91</v>
      </c>
      <c r="C92" s="22">
        <v>2</v>
      </c>
      <c r="D92" s="22" t="s">
        <v>213</v>
      </c>
      <c r="E92" s="22" t="s">
        <v>214</v>
      </c>
      <c r="F92" s="22">
        <v>28</v>
      </c>
    </row>
    <row r="93" spans="1:6" s="16" customFormat="1">
      <c r="A93" s="22">
        <v>4</v>
      </c>
      <c r="B93" s="22" t="s">
        <v>91</v>
      </c>
      <c r="C93" s="22">
        <v>1</v>
      </c>
      <c r="D93" s="22" t="s">
        <v>215</v>
      </c>
      <c r="E93" s="22" t="s">
        <v>216</v>
      </c>
      <c r="F93" s="22">
        <v>28</v>
      </c>
    </row>
    <row r="94" spans="1:6" s="16" customFormat="1">
      <c r="A94" s="22">
        <v>1</v>
      </c>
      <c r="B94" s="22" t="s">
        <v>92</v>
      </c>
      <c r="C94" s="22">
        <v>1</v>
      </c>
      <c r="D94" s="22" t="s">
        <v>217</v>
      </c>
      <c r="E94" s="22" t="s">
        <v>218</v>
      </c>
      <c r="F94" s="22">
        <v>28</v>
      </c>
    </row>
    <row r="95" spans="1:6" s="16" customFormat="1">
      <c r="A95" s="22">
        <v>2</v>
      </c>
      <c r="B95" s="22" t="s">
        <v>92</v>
      </c>
      <c r="C95" s="22">
        <v>3</v>
      </c>
      <c r="D95" s="22" t="s">
        <v>219</v>
      </c>
      <c r="E95" s="22" t="s">
        <v>220</v>
      </c>
      <c r="F95" s="22">
        <v>28</v>
      </c>
    </row>
    <row r="96" spans="1:6" s="16" customFormat="1">
      <c r="A96" s="22">
        <v>3</v>
      </c>
      <c r="B96" s="22" t="s">
        <v>92</v>
      </c>
      <c r="C96" s="22">
        <v>0</v>
      </c>
      <c r="D96" s="22" t="s">
        <v>221</v>
      </c>
      <c r="E96" s="22" t="s">
        <v>222</v>
      </c>
      <c r="F96" s="22">
        <v>28</v>
      </c>
    </row>
    <row r="97" spans="1:6" s="16" customFormat="1">
      <c r="A97" s="22">
        <v>4</v>
      </c>
      <c r="B97" s="22" t="s">
        <v>92</v>
      </c>
      <c r="C97" s="22">
        <v>2</v>
      </c>
      <c r="D97" s="22" t="s">
        <v>223</v>
      </c>
      <c r="E97" s="22" t="s">
        <v>224</v>
      </c>
      <c r="F97" s="22">
        <v>28</v>
      </c>
    </row>
    <row r="98" spans="1:6" s="16" customFormat="1">
      <c r="A98" s="22">
        <v>1</v>
      </c>
      <c r="B98" s="22" t="s">
        <v>105</v>
      </c>
      <c r="C98" s="22">
        <v>1</v>
      </c>
      <c r="D98" s="22" t="s">
        <v>321</v>
      </c>
      <c r="E98" s="22" t="s">
        <v>322</v>
      </c>
      <c r="F98" s="22">
        <v>28</v>
      </c>
    </row>
    <row r="99" spans="1:6" s="16" customFormat="1">
      <c r="A99" s="22">
        <v>2</v>
      </c>
      <c r="B99" s="22" t="s">
        <v>105</v>
      </c>
      <c r="C99" s="22">
        <v>2</v>
      </c>
      <c r="D99" s="22" t="s">
        <v>323</v>
      </c>
      <c r="E99" s="22" t="s">
        <v>324</v>
      </c>
      <c r="F99" s="22">
        <v>28</v>
      </c>
    </row>
    <row r="100" spans="1:6" s="16" customFormat="1">
      <c r="A100" s="22">
        <v>3</v>
      </c>
      <c r="B100" s="22" t="s">
        <v>105</v>
      </c>
      <c r="C100" s="22">
        <v>3</v>
      </c>
      <c r="D100" s="22" t="s">
        <v>325</v>
      </c>
      <c r="E100" s="22" t="s">
        <v>326</v>
      </c>
      <c r="F100" s="22">
        <v>28</v>
      </c>
    </row>
    <row r="101" spans="1:6" s="16" customFormat="1">
      <c r="A101" s="22">
        <v>4</v>
      </c>
      <c r="B101" s="22" t="s">
        <v>105</v>
      </c>
      <c r="C101" s="22">
        <v>0</v>
      </c>
      <c r="D101" s="22" t="s">
        <v>327</v>
      </c>
      <c r="E101" s="22" t="s">
        <v>328</v>
      </c>
      <c r="F101" s="22">
        <v>28</v>
      </c>
    </row>
    <row r="102" spans="1:6" s="16" customFormat="1">
      <c r="A102" s="22">
        <v>1</v>
      </c>
      <c r="B102" s="22" t="s">
        <v>106</v>
      </c>
      <c r="C102" s="22">
        <v>3</v>
      </c>
      <c r="D102" s="22" t="s">
        <v>329</v>
      </c>
      <c r="E102" s="22" t="s">
        <v>330</v>
      </c>
      <c r="F102" s="22">
        <v>28</v>
      </c>
    </row>
    <row r="103" spans="1:6" s="16" customFormat="1">
      <c r="A103" s="22">
        <v>2</v>
      </c>
      <c r="B103" s="22" t="s">
        <v>106</v>
      </c>
      <c r="C103" s="22">
        <v>1</v>
      </c>
      <c r="D103" s="22" t="s">
        <v>331</v>
      </c>
      <c r="E103" s="22" t="s">
        <v>332</v>
      </c>
      <c r="F103" s="22">
        <v>28</v>
      </c>
    </row>
    <row r="104" spans="1:6" s="16" customFormat="1">
      <c r="A104" s="22">
        <v>3</v>
      </c>
      <c r="B104" s="22" t="s">
        <v>106</v>
      </c>
      <c r="C104" s="22">
        <v>0</v>
      </c>
      <c r="D104" s="22" t="s">
        <v>333</v>
      </c>
      <c r="E104" s="22" t="s">
        <v>334</v>
      </c>
      <c r="F104" s="22">
        <v>28</v>
      </c>
    </row>
    <row r="105" spans="1:6" s="16" customFormat="1">
      <c r="A105" s="22">
        <v>4</v>
      </c>
      <c r="B105" s="22" t="s">
        <v>106</v>
      </c>
      <c r="C105" s="22">
        <v>2</v>
      </c>
      <c r="D105" s="22" t="s">
        <v>335</v>
      </c>
      <c r="E105" s="22" t="s">
        <v>336</v>
      </c>
      <c r="F105" s="22">
        <v>28</v>
      </c>
    </row>
    <row r="106" spans="1:6" s="16" customFormat="1">
      <c r="A106" s="22">
        <v>1</v>
      </c>
      <c r="B106" s="22" t="s">
        <v>107</v>
      </c>
      <c r="C106" s="22">
        <v>1</v>
      </c>
      <c r="D106" s="22" t="s">
        <v>337</v>
      </c>
      <c r="E106" s="22" t="s">
        <v>338</v>
      </c>
      <c r="F106" s="22">
        <v>28</v>
      </c>
    </row>
    <row r="107" spans="1:6" s="16" customFormat="1">
      <c r="A107" s="22">
        <v>2</v>
      </c>
      <c r="B107" s="22" t="s">
        <v>107</v>
      </c>
      <c r="C107" s="22">
        <v>0</v>
      </c>
      <c r="D107" s="22" t="s">
        <v>339</v>
      </c>
      <c r="E107" s="22" t="s">
        <v>340</v>
      </c>
      <c r="F107" s="22">
        <v>28</v>
      </c>
    </row>
    <row r="108" spans="1:6" s="16" customFormat="1">
      <c r="A108" s="22">
        <v>3</v>
      </c>
      <c r="B108" s="22" t="s">
        <v>107</v>
      </c>
      <c r="C108" s="22">
        <v>4</v>
      </c>
      <c r="D108" s="22" t="s">
        <v>341</v>
      </c>
      <c r="E108" s="22" t="s">
        <v>342</v>
      </c>
      <c r="F108" s="22">
        <v>28</v>
      </c>
    </row>
    <row r="109" spans="1:6" s="16" customFormat="1">
      <c r="A109" s="22">
        <v>4</v>
      </c>
      <c r="B109" s="22" t="s">
        <v>107</v>
      </c>
      <c r="C109" s="22">
        <v>2</v>
      </c>
      <c r="D109" s="22" t="s">
        <v>343</v>
      </c>
      <c r="E109" s="22" t="s">
        <v>344</v>
      </c>
      <c r="F109" s="22">
        <v>28</v>
      </c>
    </row>
    <row r="110" spans="1:6" s="16" customFormat="1">
      <c r="A110" s="22">
        <v>1</v>
      </c>
      <c r="B110" s="22" t="s">
        <v>108</v>
      </c>
      <c r="C110" s="22">
        <v>2</v>
      </c>
      <c r="D110" s="22" t="s">
        <v>345</v>
      </c>
      <c r="E110" s="22" t="s">
        <v>346</v>
      </c>
      <c r="F110" s="22">
        <v>28</v>
      </c>
    </row>
    <row r="111" spans="1:6" s="16" customFormat="1">
      <c r="A111" s="22">
        <v>2</v>
      </c>
      <c r="B111" s="22" t="s">
        <v>108</v>
      </c>
      <c r="C111" s="22">
        <v>1</v>
      </c>
      <c r="D111" s="22" t="s">
        <v>347</v>
      </c>
      <c r="E111" s="22" t="s">
        <v>348</v>
      </c>
      <c r="F111" s="22">
        <v>28</v>
      </c>
    </row>
    <row r="112" spans="1:6" s="16" customFormat="1">
      <c r="A112" s="22">
        <v>3</v>
      </c>
      <c r="B112" s="22" t="s">
        <v>108</v>
      </c>
      <c r="C112" s="22">
        <v>4</v>
      </c>
      <c r="D112" s="22" t="s">
        <v>349</v>
      </c>
      <c r="E112" s="22" t="s">
        <v>350</v>
      </c>
      <c r="F112" s="22">
        <v>28</v>
      </c>
    </row>
    <row r="113" spans="1:6" s="16" customFormat="1">
      <c r="A113" s="22">
        <v>4</v>
      </c>
      <c r="B113" s="22" t="s">
        <v>108</v>
      </c>
      <c r="C113" s="22">
        <v>3</v>
      </c>
      <c r="D113" s="22" t="s">
        <v>351</v>
      </c>
      <c r="E113" s="22" t="s">
        <v>352</v>
      </c>
      <c r="F113" s="22">
        <v>28</v>
      </c>
    </row>
    <row r="114" spans="1:6" s="16" customFormat="1">
      <c r="A114" s="22">
        <v>1</v>
      </c>
      <c r="B114" s="22" t="s">
        <v>109</v>
      </c>
      <c r="C114" s="22">
        <v>0</v>
      </c>
      <c r="D114" s="22" t="s">
        <v>353</v>
      </c>
      <c r="E114" s="22" t="s">
        <v>354</v>
      </c>
      <c r="F114" s="22">
        <v>28</v>
      </c>
    </row>
    <row r="115" spans="1:6" s="16" customFormat="1">
      <c r="A115" s="22">
        <v>2</v>
      </c>
      <c r="B115" s="22" t="s">
        <v>109</v>
      </c>
      <c r="C115" s="22">
        <v>3</v>
      </c>
      <c r="D115" s="22" t="s">
        <v>355</v>
      </c>
      <c r="E115" s="22" t="s">
        <v>356</v>
      </c>
      <c r="F115" s="22">
        <v>28</v>
      </c>
    </row>
    <row r="116" spans="1:6" s="16" customFormat="1">
      <c r="A116" s="22">
        <v>3</v>
      </c>
      <c r="B116" s="22" t="s">
        <v>109</v>
      </c>
      <c r="C116" s="22">
        <v>1</v>
      </c>
      <c r="D116" s="22" t="s">
        <v>357</v>
      </c>
      <c r="E116" s="22" t="s">
        <v>358</v>
      </c>
      <c r="F116" s="22">
        <v>28</v>
      </c>
    </row>
    <row r="117" spans="1:6" s="16" customFormat="1">
      <c r="A117" s="22">
        <v>4</v>
      </c>
      <c r="B117" s="22" t="s">
        <v>109</v>
      </c>
      <c r="C117" s="22">
        <v>2</v>
      </c>
      <c r="D117" s="22" t="s">
        <v>359</v>
      </c>
      <c r="E117" s="22" t="s">
        <v>360</v>
      </c>
      <c r="F117" s="22">
        <v>28</v>
      </c>
    </row>
    <row r="118" spans="1:6" s="16" customFormat="1">
      <c r="A118" s="22">
        <v>1</v>
      </c>
      <c r="B118" s="22" t="s">
        <v>110</v>
      </c>
      <c r="C118" s="22">
        <v>4</v>
      </c>
      <c r="D118" s="22" t="s">
        <v>361</v>
      </c>
      <c r="E118" s="22" t="s">
        <v>362</v>
      </c>
      <c r="F118" s="22">
        <v>28</v>
      </c>
    </row>
    <row r="119" spans="1:6" s="16" customFormat="1">
      <c r="A119" s="22">
        <v>2</v>
      </c>
      <c r="B119" s="22" t="s">
        <v>110</v>
      </c>
      <c r="C119" s="22">
        <v>0</v>
      </c>
      <c r="D119" s="22" t="s">
        <v>363</v>
      </c>
      <c r="E119" s="22" t="s">
        <v>364</v>
      </c>
      <c r="F119" s="22">
        <v>28</v>
      </c>
    </row>
    <row r="120" spans="1:6" s="16" customFormat="1">
      <c r="A120" s="22">
        <v>3</v>
      </c>
      <c r="B120" s="22" t="s">
        <v>110</v>
      </c>
      <c r="C120" s="22">
        <v>1</v>
      </c>
      <c r="D120" s="22" t="s">
        <v>365</v>
      </c>
      <c r="E120" s="22" t="s">
        <v>366</v>
      </c>
      <c r="F120" s="22">
        <v>28</v>
      </c>
    </row>
    <row r="121" spans="1:6" s="16" customFormat="1">
      <c r="A121" s="22">
        <v>4</v>
      </c>
      <c r="B121" s="22" t="s">
        <v>110</v>
      </c>
      <c r="C121" s="22">
        <v>2</v>
      </c>
      <c r="D121" s="22" t="s">
        <v>367</v>
      </c>
      <c r="E121" s="22" t="s">
        <v>368</v>
      </c>
      <c r="F121" s="22">
        <v>28</v>
      </c>
    </row>
    <row r="122" spans="1:6" s="16" customFormat="1">
      <c r="A122" s="22">
        <v>1</v>
      </c>
      <c r="B122" s="22" t="s">
        <v>111</v>
      </c>
      <c r="C122" s="22">
        <v>4</v>
      </c>
      <c r="D122" s="22" t="s">
        <v>369</v>
      </c>
      <c r="E122" s="22" t="s">
        <v>370</v>
      </c>
      <c r="F122" s="22">
        <v>28</v>
      </c>
    </row>
    <row r="123" spans="1:6" s="16" customFormat="1">
      <c r="A123" s="22">
        <v>2</v>
      </c>
      <c r="B123" s="22" t="s">
        <v>111</v>
      </c>
      <c r="C123" s="22">
        <v>0</v>
      </c>
      <c r="D123" s="22" t="s">
        <v>371</v>
      </c>
      <c r="E123" s="22" t="s">
        <v>372</v>
      </c>
      <c r="F123" s="22">
        <v>28</v>
      </c>
    </row>
    <row r="124" spans="1:6" s="16" customFormat="1">
      <c r="A124" s="22">
        <v>3</v>
      </c>
      <c r="B124" s="22" t="s">
        <v>111</v>
      </c>
      <c r="C124" s="22">
        <v>1</v>
      </c>
      <c r="D124" s="22" t="s">
        <v>373</v>
      </c>
      <c r="E124" s="22" t="s">
        <v>374</v>
      </c>
      <c r="F124" s="22">
        <v>28</v>
      </c>
    </row>
    <row r="125" spans="1:6" s="16" customFormat="1">
      <c r="A125" s="22">
        <v>4</v>
      </c>
      <c r="B125" s="22" t="s">
        <v>111</v>
      </c>
      <c r="C125" s="22">
        <v>2</v>
      </c>
      <c r="D125" s="22" t="s">
        <v>375</v>
      </c>
      <c r="E125" s="22" t="s">
        <v>376</v>
      </c>
      <c r="F125" s="22">
        <v>28</v>
      </c>
    </row>
    <row r="126" spans="1:6" s="16" customFormat="1">
      <c r="A126" s="22">
        <v>1</v>
      </c>
      <c r="B126" s="22" t="s">
        <v>112</v>
      </c>
      <c r="C126" s="22">
        <v>1</v>
      </c>
      <c r="D126" s="22" t="s">
        <v>377</v>
      </c>
      <c r="E126" s="22" t="s">
        <v>378</v>
      </c>
      <c r="F126" s="22">
        <v>28</v>
      </c>
    </row>
    <row r="127" spans="1:6" s="16" customFormat="1">
      <c r="A127" s="22">
        <v>2</v>
      </c>
      <c r="B127" s="22" t="s">
        <v>112</v>
      </c>
      <c r="C127" s="22">
        <v>2</v>
      </c>
      <c r="D127" s="22" t="s">
        <v>379</v>
      </c>
      <c r="E127" s="22" t="s">
        <v>380</v>
      </c>
      <c r="F127" s="22">
        <v>28</v>
      </c>
    </row>
    <row r="128" spans="1:6" s="16" customFormat="1">
      <c r="A128" s="22">
        <v>3</v>
      </c>
      <c r="B128" s="22" t="s">
        <v>112</v>
      </c>
      <c r="C128" s="22">
        <v>0</v>
      </c>
      <c r="D128" s="22" t="s">
        <v>381</v>
      </c>
      <c r="E128" s="22" t="s">
        <v>382</v>
      </c>
      <c r="F128" s="22">
        <v>28</v>
      </c>
    </row>
    <row r="129" spans="1:6" s="16" customFormat="1">
      <c r="A129" s="22">
        <v>4</v>
      </c>
      <c r="B129" s="22" t="s">
        <v>112</v>
      </c>
      <c r="C129" s="22">
        <v>3</v>
      </c>
      <c r="D129" s="22" t="s">
        <v>383</v>
      </c>
      <c r="E129" s="22" t="s">
        <v>384</v>
      </c>
      <c r="F129" s="22">
        <v>28</v>
      </c>
    </row>
    <row r="130" spans="1:6" s="16" customFormat="1">
      <c r="A130" s="22">
        <v>1</v>
      </c>
      <c r="B130" s="22" t="s">
        <v>113</v>
      </c>
      <c r="C130" s="22">
        <v>1</v>
      </c>
      <c r="D130" s="22" t="s">
        <v>385</v>
      </c>
      <c r="E130" s="22" t="s">
        <v>386</v>
      </c>
      <c r="F130" s="22">
        <v>28</v>
      </c>
    </row>
    <row r="131" spans="1:6" s="16" customFormat="1">
      <c r="A131" s="22">
        <v>2</v>
      </c>
      <c r="B131" s="22" t="s">
        <v>113</v>
      </c>
      <c r="C131" s="22">
        <v>2</v>
      </c>
      <c r="D131" s="22" t="s">
        <v>387</v>
      </c>
      <c r="E131" s="22" t="s">
        <v>388</v>
      </c>
      <c r="F131" s="22">
        <v>28</v>
      </c>
    </row>
    <row r="132" spans="1:6" s="16" customFormat="1">
      <c r="A132" s="22">
        <v>3</v>
      </c>
      <c r="B132" s="22" t="s">
        <v>113</v>
      </c>
      <c r="C132" s="22">
        <v>3</v>
      </c>
      <c r="D132" s="22" t="s">
        <v>389</v>
      </c>
      <c r="E132" s="22" t="s">
        <v>390</v>
      </c>
      <c r="F132" s="22">
        <v>28</v>
      </c>
    </row>
    <row r="133" spans="1:6" s="16" customFormat="1">
      <c r="A133" s="22">
        <v>4</v>
      </c>
      <c r="B133" s="22" t="s">
        <v>113</v>
      </c>
      <c r="C133" s="22">
        <v>0</v>
      </c>
      <c r="D133" s="22" t="s">
        <v>391</v>
      </c>
      <c r="E133" s="22" t="s">
        <v>392</v>
      </c>
      <c r="F133" s="22">
        <v>28</v>
      </c>
    </row>
    <row r="134" spans="1:6" s="16" customFormat="1">
      <c r="A134" s="22">
        <v>1</v>
      </c>
      <c r="B134" s="22" t="s">
        <v>114</v>
      </c>
      <c r="C134" s="22">
        <v>4</v>
      </c>
      <c r="D134" s="22" t="s">
        <v>393</v>
      </c>
      <c r="E134" s="22" t="s">
        <v>394</v>
      </c>
      <c r="F134" s="22">
        <v>28</v>
      </c>
    </row>
    <row r="135" spans="1:6" s="16" customFormat="1">
      <c r="A135" s="22">
        <v>2</v>
      </c>
      <c r="B135" s="22" t="s">
        <v>114</v>
      </c>
      <c r="C135" s="22">
        <v>0</v>
      </c>
      <c r="D135" s="22" t="s">
        <v>395</v>
      </c>
      <c r="E135" s="22" t="s">
        <v>396</v>
      </c>
      <c r="F135" s="22">
        <v>28</v>
      </c>
    </row>
    <row r="136" spans="1:6" s="16" customFormat="1">
      <c r="A136" s="22">
        <v>3</v>
      </c>
      <c r="B136" s="22" t="s">
        <v>114</v>
      </c>
      <c r="C136" s="22">
        <v>1</v>
      </c>
      <c r="D136" s="22" t="s">
        <v>397</v>
      </c>
      <c r="E136" s="22" t="s">
        <v>398</v>
      </c>
      <c r="F136" s="22">
        <v>28</v>
      </c>
    </row>
    <row r="137" spans="1:6" s="16" customFormat="1">
      <c r="A137" s="22">
        <v>4</v>
      </c>
      <c r="B137" s="22" t="s">
        <v>114</v>
      </c>
      <c r="C137" s="22">
        <v>2</v>
      </c>
      <c r="D137" s="22" t="s">
        <v>399</v>
      </c>
      <c r="E137" s="22" t="s">
        <v>400</v>
      </c>
      <c r="F137" s="22">
        <v>28</v>
      </c>
    </row>
    <row r="138" spans="1:6" s="16" customFormat="1">
      <c r="A138" s="22">
        <v>1</v>
      </c>
      <c r="B138" s="22" t="s">
        <v>115</v>
      </c>
      <c r="C138" s="22">
        <v>1</v>
      </c>
      <c r="D138" s="22" t="s">
        <v>401</v>
      </c>
      <c r="E138" s="22" t="s">
        <v>402</v>
      </c>
      <c r="F138" s="22">
        <v>28</v>
      </c>
    </row>
    <row r="139" spans="1:6" s="16" customFormat="1">
      <c r="A139" s="22">
        <v>2</v>
      </c>
      <c r="B139" s="22" t="s">
        <v>115</v>
      </c>
      <c r="C139" s="22">
        <v>2</v>
      </c>
      <c r="D139" s="22" t="s">
        <v>403</v>
      </c>
      <c r="E139" s="22" t="s">
        <v>404</v>
      </c>
      <c r="F139" s="22">
        <v>28</v>
      </c>
    </row>
    <row r="140" spans="1:6" s="16" customFormat="1">
      <c r="A140" s="22">
        <v>3</v>
      </c>
      <c r="B140" s="22" t="s">
        <v>115</v>
      </c>
      <c r="C140" s="22">
        <v>3</v>
      </c>
      <c r="D140" s="22" t="s">
        <v>405</v>
      </c>
      <c r="E140" s="22" t="s">
        <v>406</v>
      </c>
      <c r="F140" s="22">
        <v>28</v>
      </c>
    </row>
    <row r="141" spans="1:6" s="16" customFormat="1">
      <c r="A141" s="22">
        <v>4</v>
      </c>
      <c r="B141" s="22" t="s">
        <v>115</v>
      </c>
      <c r="C141" s="22">
        <v>0</v>
      </c>
      <c r="D141" s="22" t="s">
        <v>407</v>
      </c>
      <c r="E141" s="22" t="s">
        <v>408</v>
      </c>
      <c r="F141" s="22">
        <v>28</v>
      </c>
    </row>
    <row r="142" spans="1:6" s="16" customFormat="1">
      <c r="A142" s="22">
        <v>1</v>
      </c>
      <c r="B142" s="22" t="s">
        <v>116</v>
      </c>
      <c r="C142" s="22">
        <v>1</v>
      </c>
      <c r="D142" s="22" t="s">
        <v>409</v>
      </c>
      <c r="E142" s="22" t="s">
        <v>410</v>
      </c>
      <c r="F142" s="22">
        <v>28</v>
      </c>
    </row>
    <row r="143" spans="1:6" s="16" customFormat="1">
      <c r="A143" s="22">
        <v>2</v>
      </c>
      <c r="B143" s="22" t="s">
        <v>116</v>
      </c>
      <c r="C143" s="22">
        <v>2</v>
      </c>
      <c r="D143" s="22" t="s">
        <v>411</v>
      </c>
      <c r="E143" s="22" t="s">
        <v>412</v>
      </c>
      <c r="F143" s="22">
        <v>28</v>
      </c>
    </row>
    <row r="144" spans="1:6" s="16" customFormat="1">
      <c r="A144" s="22">
        <v>3</v>
      </c>
      <c r="B144" s="22" t="s">
        <v>116</v>
      </c>
      <c r="C144" s="22">
        <v>3</v>
      </c>
      <c r="D144" s="22" t="s">
        <v>413</v>
      </c>
      <c r="E144" s="22" t="s">
        <v>414</v>
      </c>
      <c r="F144" s="22">
        <v>28</v>
      </c>
    </row>
    <row r="145" spans="1:6" s="16" customFormat="1">
      <c r="A145" s="22">
        <v>4</v>
      </c>
      <c r="B145" s="22" t="s">
        <v>116</v>
      </c>
      <c r="C145" s="22">
        <v>0</v>
      </c>
      <c r="D145" s="22" t="s">
        <v>415</v>
      </c>
      <c r="E145" s="22" t="s">
        <v>416</v>
      </c>
      <c r="F145" s="22">
        <v>28</v>
      </c>
    </row>
    <row r="146" spans="1:6" s="16" customFormat="1">
      <c r="A146" s="22">
        <v>1</v>
      </c>
      <c r="B146" s="22" t="s">
        <v>93</v>
      </c>
      <c r="C146" s="22">
        <v>2</v>
      </c>
      <c r="D146" s="22" t="s">
        <v>225</v>
      </c>
      <c r="E146" s="22" t="s">
        <v>226</v>
      </c>
      <c r="F146" s="22">
        <v>28</v>
      </c>
    </row>
    <row r="147" spans="1:6" s="16" customFormat="1">
      <c r="A147" s="22">
        <v>2</v>
      </c>
      <c r="B147" s="22" t="s">
        <v>93</v>
      </c>
      <c r="C147" s="22">
        <v>0</v>
      </c>
      <c r="D147" s="22" t="s">
        <v>227</v>
      </c>
      <c r="E147" s="22" t="s">
        <v>228</v>
      </c>
      <c r="F147" s="22">
        <v>28</v>
      </c>
    </row>
    <row r="148" spans="1:6" s="16" customFormat="1">
      <c r="A148" s="22">
        <v>3</v>
      </c>
      <c r="B148" s="22" t="s">
        <v>93</v>
      </c>
      <c r="C148" s="22">
        <v>1</v>
      </c>
      <c r="D148" s="22" t="s">
        <v>229</v>
      </c>
      <c r="E148" s="22" t="s">
        <v>230</v>
      </c>
      <c r="F148" s="22">
        <v>28</v>
      </c>
    </row>
    <row r="149" spans="1:6" s="16" customFormat="1">
      <c r="A149" s="22">
        <v>4</v>
      </c>
      <c r="B149" s="22" t="s">
        <v>93</v>
      </c>
      <c r="C149" s="22">
        <v>3</v>
      </c>
      <c r="D149" s="22" t="s">
        <v>231</v>
      </c>
      <c r="E149" s="22" t="s">
        <v>232</v>
      </c>
      <c r="F149" s="22">
        <v>28</v>
      </c>
    </row>
    <row r="150" spans="1:6" s="16" customFormat="1">
      <c r="A150" s="22">
        <v>1</v>
      </c>
      <c r="B150" s="22" t="s">
        <v>94</v>
      </c>
      <c r="C150" s="22">
        <v>4</v>
      </c>
      <c r="D150" s="22" t="s">
        <v>233</v>
      </c>
      <c r="E150" s="22" t="s">
        <v>234</v>
      </c>
      <c r="F150" s="22">
        <v>28</v>
      </c>
    </row>
    <row r="151" spans="1:6" s="16" customFormat="1">
      <c r="A151" s="22">
        <v>2</v>
      </c>
      <c r="B151" s="22" t="s">
        <v>94</v>
      </c>
      <c r="C151" s="22">
        <v>2</v>
      </c>
      <c r="D151" s="22" t="s">
        <v>235</v>
      </c>
      <c r="E151" s="22" t="s">
        <v>236</v>
      </c>
      <c r="F151" s="22">
        <v>28</v>
      </c>
    </row>
    <row r="152" spans="1:6" s="16" customFormat="1">
      <c r="A152" s="22">
        <v>3</v>
      </c>
      <c r="B152" s="22" t="s">
        <v>94</v>
      </c>
      <c r="C152" s="22">
        <v>0</v>
      </c>
      <c r="D152" s="22" t="s">
        <v>237</v>
      </c>
      <c r="E152" s="22" t="s">
        <v>238</v>
      </c>
      <c r="F152" s="22">
        <v>28</v>
      </c>
    </row>
    <row r="153" spans="1:6" s="16" customFormat="1">
      <c r="A153" s="22">
        <v>4</v>
      </c>
      <c r="B153" s="22" t="s">
        <v>94</v>
      </c>
      <c r="C153" s="22">
        <v>1</v>
      </c>
      <c r="D153" s="22" t="s">
        <v>239</v>
      </c>
      <c r="E153" s="22" t="s">
        <v>240</v>
      </c>
      <c r="F153" s="22">
        <v>28</v>
      </c>
    </row>
    <row r="154" spans="1:6" s="16" customFormat="1">
      <c r="A154" s="22">
        <v>1</v>
      </c>
      <c r="B154" s="22" t="s">
        <v>95</v>
      </c>
      <c r="C154" s="22">
        <v>0</v>
      </c>
      <c r="D154" s="22" t="s">
        <v>241</v>
      </c>
      <c r="E154" s="22" t="s">
        <v>242</v>
      </c>
      <c r="F154" s="22">
        <v>28</v>
      </c>
    </row>
    <row r="155" spans="1:6" s="16" customFormat="1">
      <c r="A155" s="22">
        <v>2</v>
      </c>
      <c r="B155" s="22" t="s">
        <v>95</v>
      </c>
      <c r="C155" s="22">
        <v>1</v>
      </c>
      <c r="D155" s="22" t="s">
        <v>243</v>
      </c>
      <c r="E155" s="22" t="s">
        <v>244</v>
      </c>
      <c r="F155" s="22">
        <v>28</v>
      </c>
    </row>
    <row r="156" spans="1:6" s="16" customFormat="1">
      <c r="A156" s="22">
        <v>3</v>
      </c>
      <c r="B156" s="22" t="s">
        <v>95</v>
      </c>
      <c r="C156" s="22">
        <v>3</v>
      </c>
      <c r="D156" s="22" t="s">
        <v>245</v>
      </c>
      <c r="E156" s="22" t="s">
        <v>246</v>
      </c>
      <c r="F156" s="22">
        <v>28</v>
      </c>
    </row>
    <row r="157" spans="1:6" s="16" customFormat="1">
      <c r="A157" s="22">
        <v>4</v>
      </c>
      <c r="B157" s="22" t="s">
        <v>95</v>
      </c>
      <c r="C157" s="22">
        <v>2</v>
      </c>
      <c r="D157" s="22" t="s">
        <v>247</v>
      </c>
      <c r="E157" s="22" t="s">
        <v>248</v>
      </c>
      <c r="F157" s="22">
        <v>28</v>
      </c>
    </row>
    <row r="158" spans="1:6" s="16" customFormat="1">
      <c r="A158" s="22">
        <v>1</v>
      </c>
      <c r="B158" s="22" t="s">
        <v>96</v>
      </c>
      <c r="C158" s="22">
        <v>1</v>
      </c>
      <c r="D158" s="22" t="s">
        <v>249</v>
      </c>
      <c r="E158" s="22" t="s">
        <v>250</v>
      </c>
      <c r="F158" s="22">
        <v>28</v>
      </c>
    </row>
    <row r="159" spans="1:6" s="16" customFormat="1">
      <c r="A159" s="22">
        <v>2</v>
      </c>
      <c r="B159" s="22" t="s">
        <v>96</v>
      </c>
      <c r="C159" s="22">
        <v>2</v>
      </c>
      <c r="D159" s="22" t="s">
        <v>251</v>
      </c>
      <c r="E159" s="22" t="s">
        <v>252</v>
      </c>
      <c r="F159" s="22">
        <v>28</v>
      </c>
    </row>
    <row r="160" spans="1:6" s="16" customFormat="1">
      <c r="A160" s="22">
        <v>3</v>
      </c>
      <c r="B160" s="22" t="s">
        <v>96</v>
      </c>
      <c r="C160" s="22">
        <v>4</v>
      </c>
      <c r="D160" s="22" t="s">
        <v>253</v>
      </c>
      <c r="E160" s="22" t="s">
        <v>254</v>
      </c>
      <c r="F160" s="22">
        <v>28</v>
      </c>
    </row>
    <row r="161" spans="1:6" s="16" customFormat="1">
      <c r="A161" s="22">
        <v>4</v>
      </c>
      <c r="B161" s="22" t="s">
        <v>96</v>
      </c>
      <c r="C161" s="22">
        <v>0</v>
      </c>
      <c r="D161" s="22" t="s">
        <v>255</v>
      </c>
      <c r="E161" s="22" t="s">
        <v>256</v>
      </c>
      <c r="F161" s="22">
        <v>28</v>
      </c>
    </row>
    <row r="162" spans="1:6" s="16" customFormat="1">
      <c r="A162" s="22">
        <v>1</v>
      </c>
      <c r="B162" s="22" t="s">
        <v>97</v>
      </c>
      <c r="C162" s="22">
        <v>1</v>
      </c>
      <c r="D162" s="22" t="s">
        <v>257</v>
      </c>
      <c r="E162" s="22" t="s">
        <v>258</v>
      </c>
      <c r="F162" s="22">
        <v>28</v>
      </c>
    </row>
    <row r="163" spans="1:6" s="16" customFormat="1">
      <c r="A163" s="22">
        <v>2</v>
      </c>
      <c r="B163" s="22" t="s">
        <v>97</v>
      </c>
      <c r="C163" s="22">
        <v>0</v>
      </c>
      <c r="D163" s="22" t="s">
        <v>259</v>
      </c>
      <c r="E163" s="22" t="s">
        <v>260</v>
      </c>
      <c r="F163" s="22">
        <v>28</v>
      </c>
    </row>
    <row r="164" spans="1:6" s="16" customFormat="1">
      <c r="A164" s="22">
        <v>3</v>
      </c>
      <c r="B164" s="22" t="s">
        <v>97</v>
      </c>
      <c r="C164" s="22">
        <v>2</v>
      </c>
      <c r="D164" s="22" t="s">
        <v>261</v>
      </c>
      <c r="E164" s="22" t="s">
        <v>262</v>
      </c>
      <c r="F164" s="22">
        <v>28</v>
      </c>
    </row>
    <row r="165" spans="1:6" s="16" customFormat="1">
      <c r="A165" s="22">
        <v>4</v>
      </c>
      <c r="B165" s="22" t="s">
        <v>97</v>
      </c>
      <c r="C165" s="22">
        <v>3</v>
      </c>
      <c r="D165" s="22" t="s">
        <v>263</v>
      </c>
      <c r="E165" s="22" t="s">
        <v>264</v>
      </c>
      <c r="F165" s="22">
        <v>28</v>
      </c>
    </row>
    <row r="166" spans="1:6" s="16" customFormat="1">
      <c r="A166" s="22">
        <v>1</v>
      </c>
      <c r="B166" s="22" t="s">
        <v>98</v>
      </c>
      <c r="C166" s="22">
        <v>3</v>
      </c>
      <c r="D166" s="22" t="s">
        <v>265</v>
      </c>
      <c r="E166" s="22" t="s">
        <v>266</v>
      </c>
      <c r="F166" s="22">
        <v>28</v>
      </c>
    </row>
    <row r="167" spans="1:6" s="16" customFormat="1">
      <c r="A167" s="22">
        <v>2</v>
      </c>
      <c r="B167" s="22" t="s">
        <v>98</v>
      </c>
      <c r="C167" s="22">
        <v>1</v>
      </c>
      <c r="D167" s="22" t="s">
        <v>267</v>
      </c>
      <c r="E167" s="22" t="s">
        <v>268</v>
      </c>
      <c r="F167" s="22">
        <v>28</v>
      </c>
    </row>
    <row r="168" spans="1:6" s="16" customFormat="1">
      <c r="A168" s="22">
        <v>3</v>
      </c>
      <c r="B168" s="22" t="s">
        <v>98</v>
      </c>
      <c r="C168" s="22">
        <v>2</v>
      </c>
      <c r="D168" s="22" t="s">
        <v>269</v>
      </c>
      <c r="E168" s="22" t="s">
        <v>270</v>
      </c>
      <c r="F168" s="22">
        <v>28</v>
      </c>
    </row>
    <row r="169" spans="1:6" s="16" customFormat="1">
      <c r="A169" s="22">
        <v>4</v>
      </c>
      <c r="B169" s="22" t="s">
        <v>98</v>
      </c>
      <c r="C169" s="22">
        <v>0</v>
      </c>
      <c r="D169" s="22" t="s">
        <v>271</v>
      </c>
      <c r="E169" s="22" t="s">
        <v>272</v>
      </c>
      <c r="F169" s="22">
        <v>28</v>
      </c>
    </row>
    <row r="170" spans="1:6" s="16" customFormat="1">
      <c r="A170" s="22">
        <v>1</v>
      </c>
      <c r="B170" s="22" t="s">
        <v>99</v>
      </c>
      <c r="C170" s="22">
        <v>2</v>
      </c>
      <c r="D170" s="22" t="s">
        <v>273</v>
      </c>
      <c r="E170" s="22" t="s">
        <v>274</v>
      </c>
      <c r="F170" s="22">
        <v>28</v>
      </c>
    </row>
    <row r="171" spans="1:6" s="16" customFormat="1">
      <c r="A171" s="22">
        <v>2</v>
      </c>
      <c r="B171" s="22" t="s">
        <v>99</v>
      </c>
      <c r="C171" s="22">
        <v>0</v>
      </c>
      <c r="D171" s="22" t="s">
        <v>275</v>
      </c>
      <c r="E171" s="22" t="s">
        <v>276</v>
      </c>
      <c r="F171" s="22">
        <v>28</v>
      </c>
    </row>
    <row r="172" spans="1:6" s="16" customFormat="1">
      <c r="A172" s="22">
        <v>3</v>
      </c>
      <c r="B172" s="22" t="s">
        <v>99</v>
      </c>
      <c r="C172" s="22">
        <v>1</v>
      </c>
      <c r="D172" s="22" t="s">
        <v>277</v>
      </c>
      <c r="E172" s="22" t="s">
        <v>278</v>
      </c>
      <c r="F172" s="22">
        <v>28</v>
      </c>
    </row>
    <row r="173" spans="1:6" s="16" customFormat="1">
      <c r="A173" s="22">
        <v>4</v>
      </c>
      <c r="B173" s="22" t="s">
        <v>99</v>
      </c>
      <c r="C173" s="22">
        <v>3</v>
      </c>
      <c r="D173" s="22" t="s">
        <v>279</v>
      </c>
      <c r="E173" s="22" t="s">
        <v>280</v>
      </c>
      <c r="F173" s="22">
        <v>28</v>
      </c>
    </row>
    <row r="174" spans="1:6" s="16" customFormat="1">
      <c r="A174" s="22">
        <v>1</v>
      </c>
      <c r="B174" s="22" t="s">
        <v>100</v>
      </c>
      <c r="C174" s="22">
        <v>0</v>
      </c>
      <c r="D174" s="22" t="s">
        <v>281</v>
      </c>
      <c r="E174" s="22" t="s">
        <v>282</v>
      </c>
      <c r="F174" s="22">
        <v>28</v>
      </c>
    </row>
    <row r="175" spans="1:6" s="16" customFormat="1">
      <c r="A175" s="22">
        <v>2</v>
      </c>
      <c r="B175" s="22" t="s">
        <v>100</v>
      </c>
      <c r="C175" s="22">
        <v>3</v>
      </c>
      <c r="D175" s="22" t="s">
        <v>283</v>
      </c>
      <c r="E175" s="22" t="s">
        <v>284</v>
      </c>
      <c r="F175" s="22">
        <v>28</v>
      </c>
    </row>
    <row r="176" spans="1:6" s="16" customFormat="1">
      <c r="A176" s="22">
        <v>3</v>
      </c>
      <c r="B176" s="22" t="s">
        <v>100</v>
      </c>
      <c r="C176" s="22">
        <v>2</v>
      </c>
      <c r="D176" s="22" t="s">
        <v>285</v>
      </c>
      <c r="E176" s="22" t="s">
        <v>286</v>
      </c>
      <c r="F176" s="22">
        <v>28</v>
      </c>
    </row>
    <row r="177" spans="1:6" s="16" customFormat="1">
      <c r="A177" s="22">
        <v>4</v>
      </c>
      <c r="B177" s="22" t="s">
        <v>100</v>
      </c>
      <c r="C177" s="22">
        <v>1</v>
      </c>
      <c r="D177" s="22" t="s">
        <v>287</v>
      </c>
      <c r="E177" s="22" t="s">
        <v>288</v>
      </c>
      <c r="F177" s="22">
        <v>28</v>
      </c>
    </row>
    <row r="178" spans="1:6" s="16" customFormat="1">
      <c r="A178" s="22">
        <v>1</v>
      </c>
      <c r="B178" s="22" t="s">
        <v>101</v>
      </c>
      <c r="C178" s="22">
        <v>0</v>
      </c>
      <c r="D178" s="22" t="s">
        <v>289</v>
      </c>
      <c r="E178" s="22" t="s">
        <v>290</v>
      </c>
      <c r="F178" s="22">
        <v>28</v>
      </c>
    </row>
    <row r="179" spans="1:6" s="16" customFormat="1">
      <c r="A179" s="22">
        <v>2</v>
      </c>
      <c r="B179" s="22" t="s">
        <v>101</v>
      </c>
      <c r="C179" s="22">
        <v>1</v>
      </c>
      <c r="D179" s="22" t="s">
        <v>291</v>
      </c>
      <c r="E179" s="22" t="s">
        <v>292</v>
      </c>
      <c r="F179" s="22">
        <v>28</v>
      </c>
    </row>
    <row r="180" spans="1:6" s="16" customFormat="1">
      <c r="A180" s="22">
        <v>3</v>
      </c>
      <c r="B180" s="22" t="s">
        <v>101</v>
      </c>
      <c r="C180" s="22">
        <v>2</v>
      </c>
      <c r="D180" s="22" t="s">
        <v>293</v>
      </c>
      <c r="E180" s="22" t="s">
        <v>294</v>
      </c>
      <c r="F180" s="22">
        <v>28</v>
      </c>
    </row>
    <row r="181" spans="1:6" s="16" customFormat="1">
      <c r="A181" s="22">
        <v>4</v>
      </c>
      <c r="B181" s="22" t="s">
        <v>101</v>
      </c>
      <c r="C181" s="22">
        <v>4</v>
      </c>
      <c r="D181" s="22" t="s">
        <v>295</v>
      </c>
      <c r="E181" s="22" t="s">
        <v>296</v>
      </c>
      <c r="F181" s="22">
        <v>28</v>
      </c>
    </row>
    <row r="182" spans="1:6" s="16" customFormat="1">
      <c r="A182" s="22">
        <v>1</v>
      </c>
      <c r="B182" s="22" t="s">
        <v>102</v>
      </c>
      <c r="C182" s="22">
        <v>1</v>
      </c>
      <c r="D182" s="22" t="s">
        <v>297</v>
      </c>
      <c r="E182" s="22" t="s">
        <v>298</v>
      </c>
      <c r="F182" s="22">
        <v>28</v>
      </c>
    </row>
    <row r="183" spans="1:6" s="16" customFormat="1">
      <c r="A183" s="22">
        <v>2</v>
      </c>
      <c r="B183" s="22" t="s">
        <v>102</v>
      </c>
      <c r="C183" s="22">
        <v>2</v>
      </c>
      <c r="D183" s="22" t="s">
        <v>299</v>
      </c>
      <c r="E183" s="22" t="s">
        <v>300</v>
      </c>
      <c r="F183" s="22">
        <v>28</v>
      </c>
    </row>
    <row r="184" spans="1:6" s="16" customFormat="1">
      <c r="A184" s="22">
        <v>3</v>
      </c>
      <c r="B184" s="22" t="s">
        <v>102</v>
      </c>
      <c r="C184" s="22">
        <v>0</v>
      </c>
      <c r="D184" s="22" t="s">
        <v>301</v>
      </c>
      <c r="E184" s="22" t="s">
        <v>302</v>
      </c>
      <c r="F184" s="22">
        <v>28</v>
      </c>
    </row>
    <row r="185" spans="1:6" s="16" customFormat="1">
      <c r="A185" s="22">
        <v>4</v>
      </c>
      <c r="B185" s="22" t="s">
        <v>102</v>
      </c>
      <c r="C185" s="22">
        <v>3</v>
      </c>
      <c r="D185" s="22" t="s">
        <v>303</v>
      </c>
      <c r="E185" s="22" t="s">
        <v>304</v>
      </c>
      <c r="F185" s="22">
        <v>28</v>
      </c>
    </row>
    <row r="186" spans="1:6" s="16" customFormat="1">
      <c r="A186" s="22">
        <v>1</v>
      </c>
      <c r="B186" s="22" t="s">
        <v>103</v>
      </c>
      <c r="C186" s="22">
        <v>0</v>
      </c>
      <c r="D186" s="22" t="s">
        <v>305</v>
      </c>
      <c r="E186" s="22" t="s">
        <v>306</v>
      </c>
      <c r="F186" s="22">
        <v>28</v>
      </c>
    </row>
    <row r="187" spans="1:6" s="16" customFormat="1">
      <c r="A187" s="22">
        <v>2</v>
      </c>
      <c r="B187" s="22" t="s">
        <v>103</v>
      </c>
      <c r="C187" s="22">
        <v>2</v>
      </c>
      <c r="D187" s="22" t="s">
        <v>307</v>
      </c>
      <c r="E187" s="22" t="s">
        <v>308</v>
      </c>
      <c r="F187" s="22">
        <v>28</v>
      </c>
    </row>
    <row r="188" spans="1:6" s="16" customFormat="1">
      <c r="A188" s="22">
        <v>3</v>
      </c>
      <c r="B188" s="22" t="s">
        <v>103</v>
      </c>
      <c r="C188" s="22">
        <v>3</v>
      </c>
      <c r="D188" s="22" t="s">
        <v>309</v>
      </c>
      <c r="E188" s="22" t="s">
        <v>310</v>
      </c>
      <c r="F188" s="22">
        <v>28</v>
      </c>
    </row>
    <row r="189" spans="1:6" s="16" customFormat="1">
      <c r="A189" s="22">
        <v>4</v>
      </c>
      <c r="B189" s="22" t="s">
        <v>103</v>
      </c>
      <c r="C189" s="22">
        <v>1</v>
      </c>
      <c r="D189" s="22" t="s">
        <v>311</v>
      </c>
      <c r="E189" s="22" t="s">
        <v>312</v>
      </c>
      <c r="F189" s="22">
        <v>28</v>
      </c>
    </row>
    <row r="190" spans="1:6" s="16" customFormat="1">
      <c r="A190" s="22">
        <v>1</v>
      </c>
      <c r="B190" s="22" t="s">
        <v>104</v>
      </c>
      <c r="C190" s="22">
        <v>1</v>
      </c>
      <c r="D190" s="22" t="s">
        <v>313</v>
      </c>
      <c r="E190" s="22" t="s">
        <v>314</v>
      </c>
      <c r="F190" s="22">
        <v>28</v>
      </c>
    </row>
    <row r="191" spans="1:6" s="16" customFormat="1">
      <c r="A191" s="22">
        <v>2</v>
      </c>
      <c r="B191" s="22" t="s">
        <v>104</v>
      </c>
      <c r="C191" s="22">
        <v>4</v>
      </c>
      <c r="D191" s="22" t="s">
        <v>315</v>
      </c>
      <c r="E191" s="22" t="s">
        <v>316</v>
      </c>
      <c r="F191" s="22">
        <v>28</v>
      </c>
    </row>
    <row r="192" spans="1:6" s="16" customFormat="1">
      <c r="A192" s="22">
        <v>3</v>
      </c>
      <c r="B192" s="22" t="s">
        <v>104</v>
      </c>
      <c r="C192" s="22">
        <v>0</v>
      </c>
      <c r="D192" s="22" t="s">
        <v>317</v>
      </c>
      <c r="E192" s="22" t="s">
        <v>318</v>
      </c>
      <c r="F192" s="22">
        <v>28</v>
      </c>
    </row>
    <row r="193" spans="1:6" s="16" customFormat="1">
      <c r="A193" s="22">
        <v>4</v>
      </c>
      <c r="B193" s="22" t="s">
        <v>104</v>
      </c>
      <c r="C193" s="22">
        <v>2</v>
      </c>
      <c r="D193" s="22" t="s">
        <v>319</v>
      </c>
      <c r="E193" s="22" t="s">
        <v>320</v>
      </c>
      <c r="F193" s="22">
        <v>28</v>
      </c>
    </row>
    <row r="194" spans="1:6">
      <c r="A194" s="39">
        <v>1</v>
      </c>
      <c r="B194" s="39" t="s">
        <v>2621</v>
      </c>
      <c r="C194" s="39">
        <v>0</v>
      </c>
      <c r="D194" s="39" t="s">
        <v>2622</v>
      </c>
      <c r="E194" s="39" t="s">
        <v>2623</v>
      </c>
      <c r="F194" s="39">
        <v>28</v>
      </c>
    </row>
    <row r="195" spans="1:6">
      <c r="A195" s="39">
        <v>2</v>
      </c>
      <c r="B195" s="39" t="s">
        <v>2621</v>
      </c>
      <c r="C195" s="39">
        <v>1</v>
      </c>
      <c r="D195" s="39" t="s">
        <v>2624</v>
      </c>
      <c r="E195" s="39" t="s">
        <v>2625</v>
      </c>
      <c r="F195" s="39">
        <v>28</v>
      </c>
    </row>
    <row r="196" spans="1:6">
      <c r="A196" s="39">
        <v>3</v>
      </c>
      <c r="B196" s="39" t="s">
        <v>2621</v>
      </c>
      <c r="C196" s="39">
        <v>2</v>
      </c>
      <c r="D196" s="39" t="s">
        <v>2626</v>
      </c>
      <c r="E196" s="39" t="s">
        <v>2627</v>
      </c>
      <c r="F196" s="39">
        <v>28</v>
      </c>
    </row>
    <row r="197" spans="1:6">
      <c r="A197" s="39">
        <v>4</v>
      </c>
      <c r="B197" s="39" t="s">
        <v>2621</v>
      </c>
      <c r="C197" s="39">
        <v>3</v>
      </c>
      <c r="D197" s="39" t="s">
        <v>2628</v>
      </c>
      <c r="E197" s="39" t="s">
        <v>2629</v>
      </c>
      <c r="F197" s="39">
        <v>28</v>
      </c>
    </row>
    <row r="198" spans="1:6">
      <c r="A198" s="39">
        <v>1</v>
      </c>
      <c r="B198" s="39" t="s">
        <v>1109</v>
      </c>
      <c r="C198" s="39">
        <v>2</v>
      </c>
      <c r="D198" s="39" t="s">
        <v>2630</v>
      </c>
      <c r="E198" s="39" t="s">
        <v>2631</v>
      </c>
      <c r="F198" s="39">
        <v>28</v>
      </c>
    </row>
    <row r="199" spans="1:6">
      <c r="A199" s="39">
        <v>2</v>
      </c>
      <c r="B199" s="39" t="s">
        <v>1109</v>
      </c>
      <c r="C199" s="39">
        <v>4</v>
      </c>
      <c r="D199" s="39" t="s">
        <v>2632</v>
      </c>
      <c r="E199" s="39" t="s">
        <v>2633</v>
      </c>
      <c r="F199" s="39">
        <v>28</v>
      </c>
    </row>
    <row r="200" spans="1:6">
      <c r="A200" s="39">
        <v>3</v>
      </c>
      <c r="B200" s="39" t="s">
        <v>1109</v>
      </c>
      <c r="C200" s="39">
        <v>1</v>
      </c>
      <c r="D200" s="39" t="s">
        <v>2634</v>
      </c>
      <c r="E200" s="39" t="s">
        <v>2635</v>
      </c>
      <c r="F200" s="39">
        <v>28</v>
      </c>
    </row>
    <row r="201" spans="1:6">
      <c r="A201" s="39">
        <v>4</v>
      </c>
      <c r="B201" s="39" t="s">
        <v>1109</v>
      </c>
      <c r="C201" s="39">
        <v>3</v>
      </c>
      <c r="D201" s="39" t="s">
        <v>2636</v>
      </c>
      <c r="E201" s="39" t="s">
        <v>2637</v>
      </c>
      <c r="F201" s="39">
        <v>28</v>
      </c>
    </row>
    <row r="202" spans="1:6">
      <c r="A202" s="39">
        <v>1</v>
      </c>
      <c r="B202" s="39" t="s">
        <v>1111</v>
      </c>
      <c r="C202" s="39">
        <v>3</v>
      </c>
      <c r="D202" s="39" t="s">
        <v>2638</v>
      </c>
      <c r="E202" s="39" t="s">
        <v>2639</v>
      </c>
      <c r="F202" s="39">
        <v>28</v>
      </c>
    </row>
    <row r="203" spans="1:6">
      <c r="A203" s="39">
        <v>2</v>
      </c>
      <c r="B203" s="39" t="s">
        <v>1111</v>
      </c>
      <c r="C203" s="39">
        <v>0</v>
      </c>
      <c r="D203" s="39" t="s">
        <v>2640</v>
      </c>
      <c r="E203" s="39" t="s">
        <v>2641</v>
      </c>
      <c r="F203" s="39">
        <v>28</v>
      </c>
    </row>
    <row r="204" spans="1:6">
      <c r="A204" s="39">
        <v>3</v>
      </c>
      <c r="B204" s="39" t="s">
        <v>1111</v>
      </c>
      <c r="C204" s="39">
        <v>4</v>
      </c>
      <c r="D204" s="39" t="s">
        <v>2642</v>
      </c>
      <c r="E204" s="39" t="s">
        <v>2643</v>
      </c>
      <c r="F204" s="39">
        <v>28</v>
      </c>
    </row>
    <row r="205" spans="1:6">
      <c r="A205" s="39">
        <v>4</v>
      </c>
      <c r="B205" s="39" t="s">
        <v>1111</v>
      </c>
      <c r="C205" s="39">
        <v>1</v>
      </c>
      <c r="D205" s="39" t="s">
        <v>2644</v>
      </c>
      <c r="E205" s="39" t="s">
        <v>2645</v>
      </c>
      <c r="F205" s="39">
        <v>28</v>
      </c>
    </row>
    <row r="206" spans="1:6">
      <c r="A206" s="39">
        <v>1</v>
      </c>
      <c r="B206" s="39" t="s">
        <v>1113</v>
      </c>
      <c r="C206" s="39">
        <v>3</v>
      </c>
      <c r="D206" s="39" t="s">
        <v>2646</v>
      </c>
      <c r="E206" s="39" t="s">
        <v>2647</v>
      </c>
      <c r="F206" s="39">
        <v>28</v>
      </c>
    </row>
    <row r="207" spans="1:6">
      <c r="A207" s="39">
        <v>2</v>
      </c>
      <c r="B207" s="39" t="s">
        <v>1113</v>
      </c>
      <c r="C207" s="39">
        <v>2</v>
      </c>
      <c r="D207" s="39" t="s">
        <v>2648</v>
      </c>
      <c r="E207" s="39" t="s">
        <v>2649</v>
      </c>
      <c r="F207" s="39">
        <v>28</v>
      </c>
    </row>
    <row r="208" spans="1:6">
      <c r="A208" s="39">
        <v>3</v>
      </c>
      <c r="B208" s="39" t="s">
        <v>1113</v>
      </c>
      <c r="C208" s="39">
        <v>4</v>
      </c>
      <c r="D208" s="39" t="s">
        <v>2650</v>
      </c>
      <c r="E208" s="39" t="s">
        <v>2651</v>
      </c>
      <c r="F208" s="39">
        <v>28</v>
      </c>
    </row>
    <row r="209" spans="1:6">
      <c r="A209" s="39">
        <v>4</v>
      </c>
      <c r="B209" s="39" t="s">
        <v>1113</v>
      </c>
      <c r="C209" s="39">
        <v>0</v>
      </c>
      <c r="D209" s="39" t="s">
        <v>2652</v>
      </c>
      <c r="E209" s="39" t="s">
        <v>2653</v>
      </c>
      <c r="F209" s="39">
        <v>28</v>
      </c>
    </row>
    <row r="210" spans="1:6">
      <c r="A210" s="39">
        <v>1</v>
      </c>
      <c r="B210" s="39" t="s">
        <v>1115</v>
      </c>
      <c r="C210" s="39">
        <v>4</v>
      </c>
      <c r="D210" s="39" t="s">
        <v>2654</v>
      </c>
      <c r="E210" s="39" t="s">
        <v>2655</v>
      </c>
      <c r="F210" s="39">
        <v>28</v>
      </c>
    </row>
    <row r="211" spans="1:6">
      <c r="A211" s="39">
        <v>2</v>
      </c>
      <c r="B211" s="39" t="s">
        <v>1115</v>
      </c>
      <c r="C211" s="39">
        <v>2</v>
      </c>
      <c r="D211" s="39" t="s">
        <v>2656</v>
      </c>
      <c r="E211" s="39" t="s">
        <v>2657</v>
      </c>
      <c r="F211" s="39">
        <v>28</v>
      </c>
    </row>
    <row r="212" spans="1:6">
      <c r="A212" s="39">
        <v>3</v>
      </c>
      <c r="B212" s="39" t="s">
        <v>1115</v>
      </c>
      <c r="C212" s="39">
        <v>3</v>
      </c>
      <c r="D212" s="39" t="s">
        <v>2658</v>
      </c>
      <c r="E212" s="39" t="s">
        <v>2659</v>
      </c>
      <c r="F212" s="39">
        <v>28</v>
      </c>
    </row>
    <row r="213" spans="1:6">
      <c r="A213" s="39">
        <v>4</v>
      </c>
      <c r="B213" s="39" t="s">
        <v>1115</v>
      </c>
      <c r="C213" s="39">
        <v>0</v>
      </c>
      <c r="D213" s="39" t="s">
        <v>2660</v>
      </c>
      <c r="E213" s="39" t="s">
        <v>2661</v>
      </c>
      <c r="F213" s="39">
        <v>28</v>
      </c>
    </row>
    <row r="214" spans="1:6">
      <c r="A214" s="39">
        <v>1</v>
      </c>
      <c r="B214" s="39" t="s">
        <v>1117</v>
      </c>
      <c r="C214" s="39">
        <v>0</v>
      </c>
      <c r="D214" s="39" t="s">
        <v>2662</v>
      </c>
      <c r="E214" s="39" t="s">
        <v>2663</v>
      </c>
      <c r="F214" s="39">
        <v>28</v>
      </c>
    </row>
    <row r="215" spans="1:6">
      <c r="A215" s="39">
        <v>2</v>
      </c>
      <c r="B215" s="39" t="s">
        <v>1117</v>
      </c>
      <c r="C215" s="39">
        <v>1</v>
      </c>
      <c r="D215" s="39" t="s">
        <v>2664</v>
      </c>
      <c r="E215" s="39" t="s">
        <v>2665</v>
      </c>
      <c r="F215" s="39">
        <v>28</v>
      </c>
    </row>
    <row r="216" spans="1:6">
      <c r="A216" s="39">
        <v>3</v>
      </c>
      <c r="B216" s="39" t="s">
        <v>1117</v>
      </c>
      <c r="C216" s="39">
        <v>2</v>
      </c>
      <c r="D216" s="39" t="s">
        <v>2666</v>
      </c>
      <c r="E216" s="39" t="s">
        <v>2667</v>
      </c>
      <c r="F216" s="39">
        <v>28</v>
      </c>
    </row>
    <row r="217" spans="1:6">
      <c r="A217" s="39">
        <v>4</v>
      </c>
      <c r="B217" s="39" t="s">
        <v>1117</v>
      </c>
      <c r="C217" s="39">
        <v>3</v>
      </c>
      <c r="D217" s="39" t="s">
        <v>2668</v>
      </c>
      <c r="E217" s="39" t="s">
        <v>2669</v>
      </c>
      <c r="F217" s="39">
        <v>28</v>
      </c>
    </row>
    <row r="218" spans="1:6">
      <c r="A218" s="39">
        <v>1</v>
      </c>
      <c r="B218" s="39" t="s">
        <v>2670</v>
      </c>
      <c r="C218" s="39">
        <v>1</v>
      </c>
      <c r="D218" s="39" t="s">
        <v>2671</v>
      </c>
      <c r="E218" s="39" t="s">
        <v>2672</v>
      </c>
      <c r="F218" s="39">
        <v>28</v>
      </c>
    </row>
    <row r="219" spans="1:6">
      <c r="A219" s="39">
        <v>2</v>
      </c>
      <c r="B219" s="39" t="s">
        <v>2670</v>
      </c>
      <c r="C219" s="39">
        <v>2</v>
      </c>
      <c r="D219" s="39" t="s">
        <v>2673</v>
      </c>
      <c r="E219" s="39" t="s">
        <v>2674</v>
      </c>
      <c r="F219" s="39">
        <v>28</v>
      </c>
    </row>
    <row r="220" spans="1:6">
      <c r="A220" s="39">
        <v>3</v>
      </c>
      <c r="B220" s="39" t="s">
        <v>2670</v>
      </c>
      <c r="C220" s="39">
        <v>3</v>
      </c>
      <c r="D220" s="39" t="s">
        <v>2675</v>
      </c>
      <c r="E220" s="39" t="s">
        <v>2676</v>
      </c>
      <c r="F220" s="39">
        <v>28</v>
      </c>
    </row>
    <row r="221" spans="1:6">
      <c r="A221" s="39">
        <v>4</v>
      </c>
      <c r="B221" s="39" t="s">
        <v>2670</v>
      </c>
      <c r="C221" s="39">
        <v>4</v>
      </c>
      <c r="D221" s="39" t="s">
        <v>2677</v>
      </c>
      <c r="E221" s="39" t="s">
        <v>2678</v>
      </c>
      <c r="F221" s="39">
        <v>28</v>
      </c>
    </row>
    <row r="222" spans="1:6">
      <c r="A222" s="2">
        <v>1</v>
      </c>
      <c r="B222" s="2" t="s">
        <v>644</v>
      </c>
      <c r="C222" s="2">
        <v>2</v>
      </c>
      <c r="D222" s="2" t="s">
        <v>645</v>
      </c>
      <c r="E222" s="2" t="s">
        <v>646</v>
      </c>
      <c r="F222" s="2">
        <v>28</v>
      </c>
    </row>
    <row r="223" spans="1:6">
      <c r="A223" s="2">
        <v>2</v>
      </c>
      <c r="B223" s="2" t="s">
        <v>644</v>
      </c>
      <c r="C223" s="2">
        <v>4</v>
      </c>
      <c r="D223" s="2" t="s">
        <v>647</v>
      </c>
      <c r="E223" s="2" t="s">
        <v>648</v>
      </c>
      <c r="F223" s="2">
        <v>28</v>
      </c>
    </row>
    <row r="224" spans="1:6">
      <c r="A224" s="2">
        <v>3</v>
      </c>
      <c r="B224" s="2" t="s">
        <v>644</v>
      </c>
      <c r="C224" s="2">
        <v>3</v>
      </c>
      <c r="D224" s="2" t="s">
        <v>649</v>
      </c>
      <c r="E224" s="2" t="s">
        <v>650</v>
      </c>
      <c r="F224" s="2">
        <v>28</v>
      </c>
    </row>
    <row r="225" spans="1:6">
      <c r="A225" s="2">
        <v>4</v>
      </c>
      <c r="B225" s="2" t="s">
        <v>644</v>
      </c>
      <c r="C225" s="2">
        <v>0</v>
      </c>
      <c r="D225" s="2" t="s">
        <v>651</v>
      </c>
      <c r="E225" s="2" t="s">
        <v>652</v>
      </c>
      <c r="F225" s="2">
        <v>28</v>
      </c>
    </row>
    <row r="226" spans="1:6">
      <c r="A226" s="2">
        <v>1</v>
      </c>
      <c r="B226" s="2" t="s">
        <v>653</v>
      </c>
      <c r="C226" s="2">
        <v>1</v>
      </c>
      <c r="D226" s="2" t="s">
        <v>654</v>
      </c>
      <c r="E226" s="2" t="s">
        <v>655</v>
      </c>
      <c r="F226" s="2">
        <v>28</v>
      </c>
    </row>
    <row r="227" spans="1:6">
      <c r="A227" s="2">
        <v>2</v>
      </c>
      <c r="B227" s="2" t="s">
        <v>653</v>
      </c>
      <c r="C227" s="2">
        <v>4</v>
      </c>
      <c r="D227" s="2" t="s">
        <v>656</v>
      </c>
      <c r="E227" s="2" t="s">
        <v>657</v>
      </c>
      <c r="F227" s="2">
        <v>28</v>
      </c>
    </row>
    <row r="228" spans="1:6">
      <c r="A228" s="2">
        <v>3</v>
      </c>
      <c r="B228" s="2" t="s">
        <v>653</v>
      </c>
      <c r="C228" s="2">
        <v>2</v>
      </c>
      <c r="D228" s="2" t="s">
        <v>658</v>
      </c>
      <c r="E228" s="2" t="s">
        <v>659</v>
      </c>
      <c r="F228" s="2">
        <v>28</v>
      </c>
    </row>
    <row r="229" spans="1:6">
      <c r="A229" s="2">
        <v>4</v>
      </c>
      <c r="B229" s="2" t="s">
        <v>653</v>
      </c>
      <c r="C229" s="2">
        <v>0</v>
      </c>
      <c r="D229" s="2" t="s">
        <v>660</v>
      </c>
      <c r="E229" s="2" t="s">
        <v>661</v>
      </c>
      <c r="F229" s="2">
        <v>28</v>
      </c>
    </row>
    <row r="230" spans="1:6">
      <c r="A230" s="2">
        <v>1</v>
      </c>
      <c r="B230" s="2" t="s">
        <v>662</v>
      </c>
      <c r="C230" s="2">
        <v>1</v>
      </c>
      <c r="D230" s="2" t="s">
        <v>663</v>
      </c>
      <c r="E230" s="2" t="s">
        <v>664</v>
      </c>
      <c r="F230" s="2">
        <v>28</v>
      </c>
    </row>
    <row r="231" spans="1:6">
      <c r="A231" s="2">
        <v>2</v>
      </c>
      <c r="B231" s="2" t="s">
        <v>662</v>
      </c>
      <c r="C231" s="2">
        <v>3</v>
      </c>
      <c r="D231" s="2" t="s">
        <v>665</v>
      </c>
      <c r="E231" s="2" t="s">
        <v>666</v>
      </c>
      <c r="F231" s="2">
        <v>28</v>
      </c>
    </row>
    <row r="232" spans="1:6">
      <c r="A232" s="2">
        <v>3</v>
      </c>
      <c r="B232" s="2" t="s">
        <v>662</v>
      </c>
      <c r="C232" s="2">
        <v>2</v>
      </c>
      <c r="D232" s="2" t="s">
        <v>667</v>
      </c>
      <c r="E232" s="2" t="s">
        <v>668</v>
      </c>
      <c r="F232" s="2">
        <v>28</v>
      </c>
    </row>
    <row r="233" spans="1:6">
      <c r="A233" s="2">
        <v>4</v>
      </c>
      <c r="B233" s="2" t="s">
        <v>662</v>
      </c>
      <c r="C233" s="2">
        <v>4</v>
      </c>
      <c r="D233" s="2" t="s">
        <v>669</v>
      </c>
      <c r="E233" s="2" t="s">
        <v>670</v>
      </c>
      <c r="F233" s="2">
        <v>28</v>
      </c>
    </row>
    <row r="234" spans="1:6">
      <c r="A234" s="2">
        <v>1</v>
      </c>
      <c r="B234" s="2" t="s">
        <v>671</v>
      </c>
      <c r="C234" s="2">
        <v>3</v>
      </c>
      <c r="D234" s="2" t="s">
        <v>672</v>
      </c>
      <c r="E234" s="2" t="s">
        <v>673</v>
      </c>
      <c r="F234" s="2">
        <v>28</v>
      </c>
    </row>
    <row r="235" spans="1:6">
      <c r="A235" s="2">
        <v>2</v>
      </c>
      <c r="B235" s="2" t="s">
        <v>671</v>
      </c>
      <c r="C235" s="2">
        <v>1</v>
      </c>
      <c r="D235" s="2" t="s">
        <v>674</v>
      </c>
      <c r="E235" s="2" t="s">
        <v>675</v>
      </c>
      <c r="F235" s="2">
        <v>28</v>
      </c>
    </row>
    <row r="236" spans="1:6">
      <c r="A236" s="2">
        <v>3</v>
      </c>
      <c r="B236" s="2" t="s">
        <v>671</v>
      </c>
      <c r="C236" s="2">
        <v>2</v>
      </c>
      <c r="D236" s="2" t="s">
        <v>676</v>
      </c>
      <c r="E236" s="2" t="s">
        <v>677</v>
      </c>
      <c r="F236" s="2">
        <v>28</v>
      </c>
    </row>
    <row r="237" spans="1:6">
      <c r="A237" s="2">
        <v>4</v>
      </c>
      <c r="B237" s="2" t="s">
        <v>671</v>
      </c>
      <c r="C237" s="2">
        <v>0</v>
      </c>
      <c r="D237" s="2" t="s">
        <v>678</v>
      </c>
      <c r="E237" s="2" t="s">
        <v>679</v>
      </c>
      <c r="F237" s="2">
        <v>28</v>
      </c>
    </row>
    <row r="238" spans="1:6">
      <c r="A238" s="2">
        <v>1</v>
      </c>
      <c r="B238" s="2" t="s">
        <v>680</v>
      </c>
      <c r="C238" s="2">
        <v>1</v>
      </c>
      <c r="D238" s="2" t="s">
        <v>681</v>
      </c>
      <c r="E238" s="2" t="s">
        <v>682</v>
      </c>
      <c r="F238" s="2">
        <v>28</v>
      </c>
    </row>
    <row r="239" spans="1:6">
      <c r="A239" s="2">
        <v>2</v>
      </c>
      <c r="B239" s="2" t="s">
        <v>680</v>
      </c>
      <c r="C239" s="2">
        <v>3</v>
      </c>
      <c r="D239" s="2" t="s">
        <v>683</v>
      </c>
      <c r="E239" s="2" t="s">
        <v>684</v>
      </c>
      <c r="F239" s="2">
        <v>28</v>
      </c>
    </row>
    <row r="240" spans="1:6">
      <c r="A240" s="2">
        <v>3</v>
      </c>
      <c r="B240" s="2" t="s">
        <v>680</v>
      </c>
      <c r="C240" s="2">
        <v>2</v>
      </c>
      <c r="D240" s="2" t="s">
        <v>685</v>
      </c>
      <c r="E240" s="2" t="s">
        <v>686</v>
      </c>
      <c r="F240" s="2">
        <v>28</v>
      </c>
    </row>
    <row r="241" spans="1:6">
      <c r="A241" s="2">
        <v>4</v>
      </c>
      <c r="B241" s="2" t="s">
        <v>680</v>
      </c>
      <c r="C241" s="2">
        <v>0</v>
      </c>
      <c r="D241" s="2" t="s">
        <v>687</v>
      </c>
      <c r="E241" s="2" t="s">
        <v>688</v>
      </c>
      <c r="F241" s="2">
        <v>28</v>
      </c>
    </row>
    <row r="242" spans="1:6">
      <c r="A242" s="2">
        <v>1</v>
      </c>
      <c r="B242" s="2" t="s">
        <v>689</v>
      </c>
      <c r="C242" s="2">
        <v>4</v>
      </c>
      <c r="D242" s="2" t="s">
        <v>690</v>
      </c>
      <c r="E242" s="2" t="s">
        <v>691</v>
      </c>
      <c r="F242" s="2">
        <v>28</v>
      </c>
    </row>
    <row r="243" spans="1:6">
      <c r="A243" s="2">
        <v>2</v>
      </c>
      <c r="B243" s="2" t="s">
        <v>689</v>
      </c>
      <c r="C243" s="2">
        <v>0</v>
      </c>
      <c r="D243" s="2" t="s">
        <v>692</v>
      </c>
      <c r="E243" s="2" t="s">
        <v>693</v>
      </c>
      <c r="F243" s="2">
        <v>28</v>
      </c>
    </row>
    <row r="244" spans="1:6">
      <c r="A244" s="2">
        <v>3</v>
      </c>
      <c r="B244" s="2" t="s">
        <v>689</v>
      </c>
      <c r="C244" s="2">
        <v>3</v>
      </c>
      <c r="D244" s="2" t="s">
        <v>694</v>
      </c>
      <c r="E244" s="2" t="s">
        <v>695</v>
      </c>
      <c r="F244" s="2">
        <v>28</v>
      </c>
    </row>
    <row r="245" spans="1:6">
      <c r="A245" s="2">
        <v>4</v>
      </c>
      <c r="B245" s="2" t="s">
        <v>689</v>
      </c>
      <c r="C245" s="2">
        <v>2</v>
      </c>
      <c r="D245" s="2" t="s">
        <v>696</v>
      </c>
      <c r="E245" s="2" t="s">
        <v>697</v>
      </c>
      <c r="F245" s="2">
        <v>28</v>
      </c>
    </row>
    <row r="246" spans="1:6">
      <c r="A246" s="22">
        <v>1</v>
      </c>
      <c r="B246" s="22" t="s">
        <v>117</v>
      </c>
      <c r="C246" s="22">
        <v>3</v>
      </c>
      <c r="D246" s="22" t="s">
        <v>417</v>
      </c>
      <c r="E246" s="22" t="s">
        <v>418</v>
      </c>
      <c r="F246" s="22">
        <v>28</v>
      </c>
    </row>
    <row r="247" spans="1:6">
      <c r="A247" s="22">
        <v>2</v>
      </c>
      <c r="B247" s="22" t="s">
        <v>117</v>
      </c>
      <c r="C247" s="22">
        <v>4</v>
      </c>
      <c r="D247" s="22" t="s">
        <v>419</v>
      </c>
      <c r="E247" s="22" t="s">
        <v>420</v>
      </c>
      <c r="F247" s="22">
        <v>28</v>
      </c>
    </row>
    <row r="248" spans="1:6">
      <c r="A248" s="22">
        <v>3</v>
      </c>
      <c r="B248" s="22" t="s">
        <v>117</v>
      </c>
      <c r="C248" s="22">
        <v>1</v>
      </c>
      <c r="D248" s="22" t="s">
        <v>421</v>
      </c>
      <c r="E248" s="22" t="s">
        <v>422</v>
      </c>
      <c r="F248" s="22">
        <v>28</v>
      </c>
    </row>
    <row r="249" spans="1:6">
      <c r="A249" s="22">
        <v>4</v>
      </c>
      <c r="B249" s="22" t="s">
        <v>117</v>
      </c>
      <c r="C249" s="22">
        <v>2</v>
      </c>
      <c r="D249" s="22" t="s">
        <v>423</v>
      </c>
      <c r="E249" s="22" t="s">
        <v>424</v>
      </c>
      <c r="F249" s="22">
        <v>28</v>
      </c>
    </row>
    <row r="250" spans="1:6">
      <c r="A250" s="22">
        <v>1</v>
      </c>
      <c r="B250" s="22" t="s">
        <v>118</v>
      </c>
      <c r="C250" s="22">
        <v>3</v>
      </c>
      <c r="D250" s="22" t="s">
        <v>425</v>
      </c>
      <c r="E250" s="22" t="s">
        <v>426</v>
      </c>
      <c r="F250" s="22">
        <v>28</v>
      </c>
    </row>
    <row r="251" spans="1:6">
      <c r="A251" s="22">
        <v>2</v>
      </c>
      <c r="B251" s="22" t="s">
        <v>118</v>
      </c>
      <c r="C251" s="22">
        <v>0</v>
      </c>
      <c r="D251" s="22" t="s">
        <v>427</v>
      </c>
      <c r="E251" s="22" t="s">
        <v>428</v>
      </c>
      <c r="F251" s="22">
        <v>28</v>
      </c>
    </row>
    <row r="252" spans="1:6">
      <c r="A252" s="22">
        <v>3</v>
      </c>
      <c r="B252" s="22" t="s">
        <v>118</v>
      </c>
      <c r="C252" s="22">
        <v>1</v>
      </c>
      <c r="D252" s="22" t="s">
        <v>429</v>
      </c>
      <c r="E252" s="22" t="s">
        <v>430</v>
      </c>
      <c r="F252" s="22">
        <v>28</v>
      </c>
    </row>
    <row r="253" spans="1:6">
      <c r="A253" s="22">
        <v>4</v>
      </c>
      <c r="B253" s="22" t="s">
        <v>118</v>
      </c>
      <c r="C253" s="22">
        <v>2</v>
      </c>
      <c r="D253" s="22" t="s">
        <v>431</v>
      </c>
      <c r="E253" s="22" t="s">
        <v>432</v>
      </c>
      <c r="F253" s="22">
        <v>28</v>
      </c>
    </row>
    <row r="254" spans="1:6">
      <c r="A254" s="22">
        <v>1</v>
      </c>
      <c r="B254" s="22" t="s">
        <v>119</v>
      </c>
      <c r="C254" s="22">
        <v>3</v>
      </c>
      <c r="D254" s="22" t="s">
        <v>433</v>
      </c>
      <c r="E254" s="22" t="s">
        <v>434</v>
      </c>
      <c r="F254" s="22">
        <v>28</v>
      </c>
    </row>
    <row r="255" spans="1:6">
      <c r="A255" s="22">
        <v>2</v>
      </c>
      <c r="B255" s="22" t="s">
        <v>119</v>
      </c>
      <c r="C255" s="22">
        <v>0</v>
      </c>
      <c r="D255" s="22" t="s">
        <v>435</v>
      </c>
      <c r="E255" s="22" t="s">
        <v>436</v>
      </c>
      <c r="F255" s="22">
        <v>28</v>
      </c>
    </row>
    <row r="256" spans="1:6">
      <c r="A256" s="22">
        <v>3</v>
      </c>
      <c r="B256" s="22" t="s">
        <v>119</v>
      </c>
      <c r="C256" s="22">
        <v>1</v>
      </c>
      <c r="D256" s="22" t="s">
        <v>437</v>
      </c>
      <c r="E256" s="22" t="s">
        <v>438</v>
      </c>
      <c r="F256" s="22">
        <v>28</v>
      </c>
    </row>
    <row r="257" spans="1:6">
      <c r="A257" s="22">
        <v>4</v>
      </c>
      <c r="B257" s="22" t="s">
        <v>119</v>
      </c>
      <c r="C257" s="22">
        <v>2</v>
      </c>
      <c r="D257" s="22" t="s">
        <v>439</v>
      </c>
      <c r="E257" s="22" t="s">
        <v>440</v>
      </c>
      <c r="F257" s="22">
        <v>28</v>
      </c>
    </row>
    <row r="258" spans="1:6">
      <c r="A258" s="22">
        <v>1</v>
      </c>
      <c r="B258" s="22" t="s">
        <v>120</v>
      </c>
      <c r="C258" s="22">
        <v>0</v>
      </c>
      <c r="D258" s="22" t="s">
        <v>441</v>
      </c>
      <c r="E258" s="22" t="s">
        <v>442</v>
      </c>
      <c r="F258" s="22">
        <v>28</v>
      </c>
    </row>
    <row r="259" spans="1:6">
      <c r="A259" s="22">
        <v>2</v>
      </c>
      <c r="B259" s="22" t="s">
        <v>120</v>
      </c>
      <c r="C259" s="22">
        <v>4</v>
      </c>
      <c r="D259" s="22" t="s">
        <v>443</v>
      </c>
      <c r="E259" s="22" t="s">
        <v>444</v>
      </c>
      <c r="F259" s="22">
        <v>28</v>
      </c>
    </row>
    <row r="260" spans="1:6">
      <c r="A260" s="22">
        <v>3</v>
      </c>
      <c r="B260" s="22" t="s">
        <v>120</v>
      </c>
      <c r="C260" s="22">
        <v>1</v>
      </c>
      <c r="D260" s="22" t="s">
        <v>445</v>
      </c>
      <c r="E260" s="22" t="s">
        <v>446</v>
      </c>
      <c r="F260" s="22">
        <v>28</v>
      </c>
    </row>
    <row r="261" spans="1:6">
      <c r="A261" s="22">
        <v>4</v>
      </c>
      <c r="B261" s="22" t="s">
        <v>120</v>
      </c>
      <c r="C261" s="22">
        <v>2</v>
      </c>
      <c r="D261" s="22" t="s">
        <v>447</v>
      </c>
      <c r="E261" s="22" t="s">
        <v>448</v>
      </c>
      <c r="F261" s="22">
        <v>28</v>
      </c>
    </row>
    <row r="262" spans="1:6">
      <c r="A262" s="22">
        <v>1</v>
      </c>
      <c r="B262" s="22" t="s">
        <v>121</v>
      </c>
      <c r="C262" s="22">
        <v>4</v>
      </c>
      <c r="D262" s="22" t="s">
        <v>449</v>
      </c>
      <c r="E262" s="22" t="s">
        <v>450</v>
      </c>
      <c r="F262" s="22">
        <v>28</v>
      </c>
    </row>
    <row r="263" spans="1:6">
      <c r="A263" s="22">
        <v>2</v>
      </c>
      <c r="B263" s="22" t="s">
        <v>121</v>
      </c>
      <c r="C263" s="22">
        <v>3</v>
      </c>
      <c r="D263" s="22" t="s">
        <v>451</v>
      </c>
      <c r="E263" s="22" t="s">
        <v>452</v>
      </c>
      <c r="F263" s="22">
        <v>28</v>
      </c>
    </row>
    <row r="264" spans="1:6">
      <c r="A264" s="22">
        <v>3</v>
      </c>
      <c r="B264" s="22" t="s">
        <v>121</v>
      </c>
      <c r="C264" s="22">
        <v>2</v>
      </c>
      <c r="D264" s="22" t="s">
        <v>453</v>
      </c>
      <c r="E264" s="22" t="s">
        <v>454</v>
      </c>
      <c r="F264" s="22">
        <v>28</v>
      </c>
    </row>
    <row r="265" spans="1:6">
      <c r="A265" s="22">
        <v>4</v>
      </c>
      <c r="B265" s="22" t="s">
        <v>121</v>
      </c>
      <c r="C265" s="22">
        <v>1</v>
      </c>
      <c r="D265" s="22" t="s">
        <v>455</v>
      </c>
      <c r="E265" s="22" t="s">
        <v>456</v>
      </c>
      <c r="F265" s="22">
        <v>28</v>
      </c>
    </row>
    <row r="266" spans="1:6">
      <c r="A266" s="22">
        <v>1</v>
      </c>
      <c r="B266" s="22" t="s">
        <v>122</v>
      </c>
      <c r="C266" s="22">
        <v>3</v>
      </c>
      <c r="D266" s="22" t="s">
        <v>457</v>
      </c>
      <c r="E266" s="22" t="s">
        <v>458</v>
      </c>
      <c r="F266" s="22">
        <v>28</v>
      </c>
    </row>
    <row r="267" spans="1:6">
      <c r="A267" s="22">
        <v>2</v>
      </c>
      <c r="B267" s="22" t="s">
        <v>122</v>
      </c>
      <c r="C267" s="22">
        <v>0</v>
      </c>
      <c r="D267" s="22" t="s">
        <v>459</v>
      </c>
      <c r="E267" s="22" t="s">
        <v>460</v>
      </c>
      <c r="F267" s="22">
        <v>28</v>
      </c>
    </row>
    <row r="268" spans="1:6">
      <c r="A268" s="22">
        <v>3</v>
      </c>
      <c r="B268" s="22" t="s">
        <v>122</v>
      </c>
      <c r="C268" s="22">
        <v>1</v>
      </c>
      <c r="D268" s="22" t="s">
        <v>461</v>
      </c>
      <c r="E268" s="22" t="s">
        <v>462</v>
      </c>
      <c r="F268" s="22">
        <v>28</v>
      </c>
    </row>
    <row r="269" spans="1:6">
      <c r="A269" s="22">
        <v>4</v>
      </c>
      <c r="B269" s="22" t="s">
        <v>122</v>
      </c>
      <c r="C269" s="22">
        <v>2</v>
      </c>
      <c r="D269" s="22" t="s">
        <v>463</v>
      </c>
      <c r="E269" s="22" t="s">
        <v>464</v>
      </c>
      <c r="F269" s="22">
        <v>28</v>
      </c>
    </row>
    <row r="270" spans="1:6">
      <c r="A270" s="2">
        <v>1</v>
      </c>
      <c r="B270" s="2" t="s">
        <v>698</v>
      </c>
      <c r="C270" s="2">
        <v>1</v>
      </c>
      <c r="D270" s="2" t="s">
        <v>699</v>
      </c>
      <c r="E270" s="2" t="s">
        <v>700</v>
      </c>
      <c r="F270" s="2">
        <v>28</v>
      </c>
    </row>
    <row r="271" spans="1:6">
      <c r="A271" s="2">
        <v>2</v>
      </c>
      <c r="B271" s="2" t="s">
        <v>698</v>
      </c>
      <c r="C271" s="2">
        <v>3</v>
      </c>
      <c r="D271" s="2" t="s">
        <v>701</v>
      </c>
      <c r="E271" s="2" t="s">
        <v>702</v>
      </c>
      <c r="F271" s="2">
        <v>28</v>
      </c>
    </row>
    <row r="272" spans="1:6">
      <c r="A272" s="2">
        <v>3</v>
      </c>
      <c r="B272" s="2" t="s">
        <v>698</v>
      </c>
      <c r="C272" s="2">
        <v>4</v>
      </c>
      <c r="D272" s="2" t="s">
        <v>703</v>
      </c>
      <c r="E272" s="2" t="s">
        <v>704</v>
      </c>
      <c r="F272" s="2">
        <v>28</v>
      </c>
    </row>
    <row r="273" spans="1:6">
      <c r="A273" s="2">
        <v>4</v>
      </c>
      <c r="B273" s="2" t="s">
        <v>698</v>
      </c>
      <c r="C273" s="2">
        <v>2</v>
      </c>
      <c r="D273" s="2" t="s">
        <v>705</v>
      </c>
      <c r="E273" s="2" t="s">
        <v>706</v>
      </c>
      <c r="F273" s="2">
        <v>28</v>
      </c>
    </row>
    <row r="274" spans="1:6">
      <c r="A274" s="2">
        <v>1</v>
      </c>
      <c r="B274" s="2" t="s">
        <v>707</v>
      </c>
      <c r="C274" s="2">
        <v>1</v>
      </c>
      <c r="D274" s="2" t="s">
        <v>708</v>
      </c>
      <c r="E274" s="2" t="s">
        <v>709</v>
      </c>
      <c r="F274" s="2">
        <v>28</v>
      </c>
    </row>
    <row r="275" spans="1:6">
      <c r="A275" s="2">
        <v>2</v>
      </c>
      <c r="B275" s="2" t="s">
        <v>707</v>
      </c>
      <c r="C275" s="2">
        <v>0</v>
      </c>
      <c r="D275" s="2" t="s">
        <v>710</v>
      </c>
      <c r="E275" s="2" t="s">
        <v>711</v>
      </c>
      <c r="F275" s="2">
        <v>28</v>
      </c>
    </row>
    <row r="276" spans="1:6">
      <c r="A276" s="2">
        <v>3</v>
      </c>
      <c r="B276" s="2" t="s">
        <v>707</v>
      </c>
      <c r="C276" s="2">
        <v>3</v>
      </c>
      <c r="D276" s="2" t="s">
        <v>712</v>
      </c>
      <c r="E276" s="2" t="s">
        <v>713</v>
      </c>
      <c r="F276" s="2">
        <v>28</v>
      </c>
    </row>
    <row r="277" spans="1:6">
      <c r="A277" s="2">
        <v>4</v>
      </c>
      <c r="B277" s="2" t="s">
        <v>707</v>
      </c>
      <c r="C277" s="2">
        <v>4</v>
      </c>
      <c r="D277" s="2" t="s">
        <v>714</v>
      </c>
      <c r="E277" s="2" t="s">
        <v>715</v>
      </c>
      <c r="F277" s="2">
        <v>28</v>
      </c>
    </row>
    <row r="278" spans="1:6">
      <c r="A278" s="2">
        <v>1</v>
      </c>
      <c r="B278" s="2" t="s">
        <v>716</v>
      </c>
      <c r="C278" s="2">
        <v>2</v>
      </c>
      <c r="D278" s="2" t="s">
        <v>717</v>
      </c>
      <c r="E278" s="2" t="s">
        <v>718</v>
      </c>
      <c r="F278" s="2">
        <v>28</v>
      </c>
    </row>
    <row r="279" spans="1:6">
      <c r="A279" s="2">
        <v>2</v>
      </c>
      <c r="B279" s="2" t="s">
        <v>716</v>
      </c>
      <c r="C279" s="2">
        <v>0</v>
      </c>
      <c r="D279" s="2" t="s">
        <v>719</v>
      </c>
      <c r="E279" s="2" t="s">
        <v>720</v>
      </c>
      <c r="F279" s="2">
        <v>28</v>
      </c>
    </row>
    <row r="280" spans="1:6">
      <c r="A280" s="2">
        <v>3</v>
      </c>
      <c r="B280" s="2" t="s">
        <v>716</v>
      </c>
      <c r="C280" s="2">
        <v>1</v>
      </c>
      <c r="D280" s="2" t="s">
        <v>721</v>
      </c>
      <c r="E280" s="2" t="s">
        <v>722</v>
      </c>
      <c r="F280" s="2">
        <v>28</v>
      </c>
    </row>
    <row r="281" spans="1:6">
      <c r="A281" s="2">
        <v>4</v>
      </c>
      <c r="B281" s="2" t="s">
        <v>716</v>
      </c>
      <c r="C281" s="2">
        <v>3</v>
      </c>
      <c r="D281" s="2" t="s">
        <v>723</v>
      </c>
      <c r="E281" s="2" t="s">
        <v>724</v>
      </c>
      <c r="F281" s="2">
        <v>28</v>
      </c>
    </row>
    <row r="282" spans="1:6">
      <c r="A282" s="2">
        <v>1</v>
      </c>
      <c r="B282" s="2" t="s">
        <v>725</v>
      </c>
      <c r="C282" s="2">
        <v>3</v>
      </c>
      <c r="D282" s="2" t="s">
        <v>726</v>
      </c>
      <c r="E282" s="2" t="s">
        <v>727</v>
      </c>
      <c r="F282" s="2">
        <v>28</v>
      </c>
    </row>
    <row r="283" spans="1:6">
      <c r="A283" s="2">
        <v>2</v>
      </c>
      <c r="B283" s="2" t="s">
        <v>725</v>
      </c>
      <c r="C283" s="2">
        <v>2</v>
      </c>
      <c r="D283" s="2" t="s">
        <v>728</v>
      </c>
      <c r="E283" s="2" t="s">
        <v>729</v>
      </c>
      <c r="F283" s="2">
        <v>28</v>
      </c>
    </row>
    <row r="284" spans="1:6">
      <c r="A284" s="2">
        <v>3</v>
      </c>
      <c r="B284" s="2" t="s">
        <v>725</v>
      </c>
      <c r="C284" s="2">
        <v>0</v>
      </c>
      <c r="D284" s="2" t="s">
        <v>730</v>
      </c>
      <c r="E284" s="2" t="s">
        <v>731</v>
      </c>
      <c r="F284" s="2">
        <v>28</v>
      </c>
    </row>
    <row r="285" spans="1:6">
      <c r="A285" s="2">
        <v>4</v>
      </c>
      <c r="B285" s="2" t="s">
        <v>725</v>
      </c>
      <c r="C285" s="2">
        <v>1</v>
      </c>
      <c r="D285" s="2" t="s">
        <v>732</v>
      </c>
      <c r="E285" s="2" t="s">
        <v>733</v>
      </c>
      <c r="F285" s="2">
        <v>28</v>
      </c>
    </row>
    <row r="286" spans="1:6">
      <c r="A286" s="2">
        <v>1</v>
      </c>
      <c r="B286" s="2" t="s">
        <v>734</v>
      </c>
      <c r="C286" s="2">
        <v>4</v>
      </c>
      <c r="D286" s="2" t="s">
        <v>735</v>
      </c>
      <c r="E286" s="2" t="s">
        <v>736</v>
      </c>
      <c r="F286" s="2">
        <v>28</v>
      </c>
    </row>
    <row r="287" spans="1:6">
      <c r="A287" s="2">
        <v>2</v>
      </c>
      <c r="B287" s="2" t="s">
        <v>734</v>
      </c>
      <c r="C287" s="2">
        <v>1</v>
      </c>
      <c r="D287" s="2" t="s">
        <v>737</v>
      </c>
      <c r="E287" s="2" t="s">
        <v>738</v>
      </c>
      <c r="F287" s="2">
        <v>28</v>
      </c>
    </row>
    <row r="288" spans="1:6">
      <c r="A288" s="2">
        <v>3</v>
      </c>
      <c r="B288" s="2" t="s">
        <v>734</v>
      </c>
      <c r="C288" s="2">
        <v>0</v>
      </c>
      <c r="D288" s="2" t="s">
        <v>739</v>
      </c>
      <c r="E288" s="2" t="s">
        <v>740</v>
      </c>
      <c r="F288" s="2">
        <v>28</v>
      </c>
    </row>
    <row r="289" spans="1:6">
      <c r="A289" s="2">
        <v>4</v>
      </c>
      <c r="B289" s="2" t="s">
        <v>734</v>
      </c>
      <c r="C289" s="2">
        <v>3</v>
      </c>
      <c r="D289" s="2" t="s">
        <v>741</v>
      </c>
      <c r="E289" s="2" t="s">
        <v>742</v>
      </c>
      <c r="F289" s="2">
        <v>28</v>
      </c>
    </row>
    <row r="290" spans="1:6">
      <c r="A290" s="2">
        <v>1</v>
      </c>
      <c r="B290" s="2" t="s">
        <v>743</v>
      </c>
      <c r="C290" s="2">
        <v>1</v>
      </c>
      <c r="D290" s="2" t="s">
        <v>744</v>
      </c>
      <c r="E290" s="2" t="s">
        <v>745</v>
      </c>
      <c r="F290" s="2">
        <v>28</v>
      </c>
    </row>
    <row r="291" spans="1:6">
      <c r="A291" s="2">
        <v>2</v>
      </c>
      <c r="B291" s="2" t="s">
        <v>743</v>
      </c>
      <c r="C291" s="2">
        <v>0</v>
      </c>
      <c r="D291" s="2" t="s">
        <v>746</v>
      </c>
      <c r="E291" s="2" t="s">
        <v>747</v>
      </c>
      <c r="F291" s="2">
        <v>28</v>
      </c>
    </row>
    <row r="292" spans="1:6">
      <c r="A292" s="2">
        <v>3</v>
      </c>
      <c r="B292" s="2" t="s">
        <v>743</v>
      </c>
      <c r="C292" s="2">
        <v>2</v>
      </c>
      <c r="D292" s="2" t="s">
        <v>748</v>
      </c>
      <c r="E292" s="2" t="s">
        <v>749</v>
      </c>
      <c r="F292" s="2">
        <v>28</v>
      </c>
    </row>
    <row r="293" spans="1:6">
      <c r="A293" s="2">
        <v>4</v>
      </c>
      <c r="B293" s="2" t="s">
        <v>743</v>
      </c>
      <c r="C293" s="2">
        <v>3</v>
      </c>
      <c r="D293" s="2" t="s">
        <v>750</v>
      </c>
      <c r="E293" s="2" t="s">
        <v>751</v>
      </c>
      <c r="F293" s="2">
        <v>28</v>
      </c>
    </row>
    <row r="294" spans="1:6">
      <c r="A294" s="39">
        <v>1</v>
      </c>
      <c r="B294" s="39" t="s">
        <v>2679</v>
      </c>
      <c r="C294" s="39">
        <v>4</v>
      </c>
      <c r="D294" s="39" t="s">
        <v>2680</v>
      </c>
      <c r="E294" s="39" t="s">
        <v>2681</v>
      </c>
      <c r="F294" s="22">
        <v>28</v>
      </c>
    </row>
    <row r="295" spans="1:6">
      <c r="A295" s="39">
        <v>2</v>
      </c>
      <c r="B295" s="39" t="s">
        <v>2679</v>
      </c>
      <c r="C295" s="39">
        <v>7</v>
      </c>
      <c r="D295" s="39" t="s">
        <v>2682</v>
      </c>
      <c r="E295" s="39" t="s">
        <v>2683</v>
      </c>
      <c r="F295" s="22">
        <v>28</v>
      </c>
    </row>
    <row r="296" spans="1:6">
      <c r="A296" s="39">
        <v>3</v>
      </c>
      <c r="B296" s="39" t="s">
        <v>2679</v>
      </c>
      <c r="C296" s="39">
        <v>5</v>
      </c>
      <c r="D296" s="39" t="s">
        <v>2684</v>
      </c>
      <c r="E296" s="39" t="s">
        <v>2685</v>
      </c>
      <c r="F296" s="22">
        <v>28</v>
      </c>
    </row>
    <row r="297" spans="1:6">
      <c r="A297" s="39">
        <v>4</v>
      </c>
      <c r="B297" s="39" t="s">
        <v>2679</v>
      </c>
      <c r="C297" s="39">
        <v>2</v>
      </c>
      <c r="D297" s="39" t="s">
        <v>2686</v>
      </c>
      <c r="E297" s="39" t="s">
        <v>2687</v>
      </c>
      <c r="F297" s="22">
        <v>28</v>
      </c>
    </row>
    <row r="298" spans="1:6">
      <c r="A298" s="39">
        <v>5</v>
      </c>
      <c r="B298" s="39" t="s">
        <v>2679</v>
      </c>
      <c r="C298" s="39">
        <v>9</v>
      </c>
      <c r="D298" s="39" t="s">
        <v>2688</v>
      </c>
      <c r="E298" s="39" t="s">
        <v>2689</v>
      </c>
      <c r="F298" s="22">
        <v>28</v>
      </c>
    </row>
    <row r="299" spans="1:6">
      <c r="A299" s="39">
        <v>6</v>
      </c>
      <c r="B299" s="39" t="s">
        <v>2679</v>
      </c>
      <c r="C299" s="39">
        <v>0</v>
      </c>
      <c r="D299" s="39" t="s">
        <v>2690</v>
      </c>
      <c r="E299" s="39" t="s">
        <v>2691</v>
      </c>
      <c r="F299" s="22">
        <v>28</v>
      </c>
    </row>
    <row r="300" spans="1:6">
      <c r="A300" s="39">
        <v>7</v>
      </c>
      <c r="B300" s="39" t="s">
        <v>2679</v>
      </c>
      <c r="C300" s="39">
        <v>6</v>
      </c>
      <c r="D300" s="39" t="s">
        <v>2692</v>
      </c>
      <c r="E300" s="39" t="s">
        <v>2693</v>
      </c>
      <c r="F300" s="22">
        <v>28</v>
      </c>
    </row>
    <row r="301" spans="1:6">
      <c r="A301" s="39">
        <v>8</v>
      </c>
      <c r="B301" s="39" t="s">
        <v>2679</v>
      </c>
      <c r="C301" s="39">
        <v>1</v>
      </c>
      <c r="D301" s="39" t="s">
        <v>2694</v>
      </c>
      <c r="E301" s="39" t="s">
        <v>2695</v>
      </c>
      <c r="F301" s="22">
        <v>28</v>
      </c>
    </row>
    <row r="302" spans="1:6">
      <c r="A302" s="39">
        <v>9</v>
      </c>
      <c r="B302" s="39" t="s">
        <v>2679</v>
      </c>
      <c r="C302" s="39">
        <v>8</v>
      </c>
      <c r="D302" s="39" t="s">
        <v>2696</v>
      </c>
      <c r="E302" s="39" t="s">
        <v>2697</v>
      </c>
      <c r="F302" s="22">
        <v>28</v>
      </c>
    </row>
    <row r="303" spans="1:6">
      <c r="A303" s="39">
        <v>1</v>
      </c>
      <c r="B303" s="39" t="s">
        <v>1168</v>
      </c>
      <c r="C303" s="39">
        <v>1</v>
      </c>
      <c r="D303" s="39" t="s">
        <v>2698</v>
      </c>
      <c r="E303" s="39" t="s">
        <v>2699</v>
      </c>
      <c r="F303" s="22">
        <v>28</v>
      </c>
    </row>
    <row r="304" spans="1:6">
      <c r="A304" s="39">
        <v>2</v>
      </c>
      <c r="B304" s="39" t="s">
        <v>1168</v>
      </c>
      <c r="C304" s="39">
        <v>0</v>
      </c>
      <c r="D304" s="39" t="s">
        <v>2700</v>
      </c>
      <c r="E304" s="39" t="s">
        <v>2701</v>
      </c>
      <c r="F304" s="22">
        <v>28</v>
      </c>
    </row>
    <row r="305" spans="1:6">
      <c r="A305" s="39">
        <v>3</v>
      </c>
      <c r="B305" s="39" t="s">
        <v>1168</v>
      </c>
      <c r="C305" s="39">
        <v>3</v>
      </c>
      <c r="D305" s="39" t="s">
        <v>2702</v>
      </c>
      <c r="E305" s="39" t="s">
        <v>2703</v>
      </c>
      <c r="F305" s="22">
        <v>28</v>
      </c>
    </row>
    <row r="306" spans="1:6">
      <c r="A306" s="39">
        <v>4</v>
      </c>
      <c r="B306" s="39" t="s">
        <v>1168</v>
      </c>
      <c r="C306" s="39">
        <v>6</v>
      </c>
      <c r="D306" s="39" t="s">
        <v>2704</v>
      </c>
      <c r="E306" s="39" t="s">
        <v>2705</v>
      </c>
      <c r="F306" s="22">
        <v>28</v>
      </c>
    </row>
    <row r="307" spans="1:6">
      <c r="A307" s="39">
        <v>5</v>
      </c>
      <c r="B307" s="39" t="s">
        <v>1168</v>
      </c>
      <c r="C307" s="39">
        <v>4</v>
      </c>
      <c r="D307" s="39" t="s">
        <v>2706</v>
      </c>
      <c r="E307" s="39" t="s">
        <v>2707</v>
      </c>
      <c r="F307" s="22">
        <v>28</v>
      </c>
    </row>
    <row r="308" spans="1:6">
      <c r="A308" s="39">
        <v>6</v>
      </c>
      <c r="B308" s="39" t="s">
        <v>1168</v>
      </c>
      <c r="C308" s="39">
        <v>8</v>
      </c>
      <c r="D308" s="39" t="s">
        <v>2708</v>
      </c>
      <c r="E308" s="39" t="s">
        <v>2709</v>
      </c>
      <c r="F308" s="22">
        <v>28</v>
      </c>
    </row>
    <row r="309" spans="1:6">
      <c r="A309" s="39">
        <v>7</v>
      </c>
      <c r="B309" s="39" t="s">
        <v>1168</v>
      </c>
      <c r="C309" s="39">
        <v>7</v>
      </c>
      <c r="D309" s="39" t="s">
        <v>2710</v>
      </c>
      <c r="E309" s="39" t="s">
        <v>2711</v>
      </c>
      <c r="F309" s="22">
        <v>28</v>
      </c>
    </row>
    <row r="310" spans="1:6">
      <c r="A310" s="39">
        <v>8</v>
      </c>
      <c r="B310" s="39" t="s">
        <v>1168</v>
      </c>
      <c r="C310" s="39">
        <v>2</v>
      </c>
      <c r="D310" s="39" t="s">
        <v>2712</v>
      </c>
      <c r="E310" s="39" t="s">
        <v>2713</v>
      </c>
      <c r="F310" s="22">
        <v>28</v>
      </c>
    </row>
    <row r="311" spans="1:6">
      <c r="A311" s="39">
        <v>9</v>
      </c>
      <c r="B311" s="39" t="s">
        <v>1168</v>
      </c>
      <c r="C311" s="39">
        <v>5</v>
      </c>
      <c r="D311" s="39" t="s">
        <v>2714</v>
      </c>
      <c r="E311" s="39" t="s">
        <v>2715</v>
      </c>
      <c r="F311" s="22">
        <v>28</v>
      </c>
    </row>
    <row r="312" spans="1:6">
      <c r="A312" s="39">
        <v>1</v>
      </c>
      <c r="B312" s="39" t="s">
        <v>1170</v>
      </c>
      <c r="C312" s="39">
        <v>4</v>
      </c>
      <c r="D312" s="39" t="s">
        <v>2716</v>
      </c>
      <c r="E312" s="39" t="s">
        <v>2717</v>
      </c>
      <c r="F312" s="22">
        <v>28</v>
      </c>
    </row>
    <row r="313" spans="1:6">
      <c r="A313" s="39">
        <v>2</v>
      </c>
      <c r="B313" s="39" t="s">
        <v>1170</v>
      </c>
      <c r="C313" s="39">
        <v>0</v>
      </c>
      <c r="D313" s="39" t="s">
        <v>2718</v>
      </c>
      <c r="E313" s="39" t="s">
        <v>2719</v>
      </c>
      <c r="F313" s="22">
        <v>28</v>
      </c>
    </row>
    <row r="314" spans="1:6">
      <c r="A314" s="39">
        <v>3</v>
      </c>
      <c r="B314" s="39" t="s">
        <v>1170</v>
      </c>
      <c r="C314" s="39">
        <v>1</v>
      </c>
      <c r="D314" s="39" t="s">
        <v>2720</v>
      </c>
      <c r="E314" s="39" t="s">
        <v>2721</v>
      </c>
      <c r="F314" s="22">
        <v>28</v>
      </c>
    </row>
    <row r="315" spans="1:6">
      <c r="A315" s="39">
        <v>4</v>
      </c>
      <c r="B315" s="39" t="s">
        <v>1170</v>
      </c>
      <c r="C315" s="39">
        <v>2</v>
      </c>
      <c r="D315" s="39" t="s">
        <v>2722</v>
      </c>
      <c r="E315" s="39" t="s">
        <v>2723</v>
      </c>
      <c r="F315" s="22">
        <v>28</v>
      </c>
    </row>
    <row r="316" spans="1:6">
      <c r="A316" s="39">
        <v>5</v>
      </c>
      <c r="B316" s="39" t="s">
        <v>1170</v>
      </c>
      <c r="C316" s="39">
        <v>3</v>
      </c>
      <c r="D316" s="39" t="s">
        <v>2724</v>
      </c>
      <c r="E316" s="39" t="s">
        <v>2725</v>
      </c>
      <c r="F316" s="22">
        <v>28</v>
      </c>
    </row>
    <row r="317" spans="1:6">
      <c r="A317" s="39">
        <v>6</v>
      </c>
      <c r="B317" s="39" t="s">
        <v>1170</v>
      </c>
      <c r="C317" s="39">
        <v>9</v>
      </c>
      <c r="D317" s="39" t="s">
        <v>2726</v>
      </c>
      <c r="E317" s="39" t="s">
        <v>2727</v>
      </c>
      <c r="F317" s="22">
        <v>28</v>
      </c>
    </row>
    <row r="318" spans="1:6">
      <c r="A318" s="39">
        <v>7</v>
      </c>
      <c r="B318" s="39" t="s">
        <v>1170</v>
      </c>
      <c r="C318" s="39">
        <v>6</v>
      </c>
      <c r="D318" s="39" t="s">
        <v>2728</v>
      </c>
      <c r="E318" s="39" t="s">
        <v>2729</v>
      </c>
      <c r="F318" s="22">
        <v>28</v>
      </c>
    </row>
    <row r="319" spans="1:6">
      <c r="A319" s="39">
        <v>8</v>
      </c>
      <c r="B319" s="39" t="s">
        <v>1170</v>
      </c>
      <c r="C319" s="39">
        <v>7</v>
      </c>
      <c r="D319" s="39" t="s">
        <v>2730</v>
      </c>
      <c r="E319" s="39" t="s">
        <v>2731</v>
      </c>
      <c r="F319" s="22">
        <v>28</v>
      </c>
    </row>
    <row r="320" spans="1:6">
      <c r="A320" s="39">
        <v>9</v>
      </c>
      <c r="B320" s="39" t="s">
        <v>1170</v>
      </c>
      <c r="C320" s="39">
        <v>5</v>
      </c>
      <c r="D320" s="39" t="s">
        <v>2732</v>
      </c>
      <c r="E320" s="39" t="s">
        <v>2733</v>
      </c>
      <c r="F320" s="22">
        <v>28</v>
      </c>
    </row>
    <row r="321" spans="1:6">
      <c r="A321" s="39">
        <v>1</v>
      </c>
      <c r="B321" s="39" t="s">
        <v>1172</v>
      </c>
      <c r="C321" s="39">
        <v>1</v>
      </c>
      <c r="D321" s="39" t="s">
        <v>2734</v>
      </c>
      <c r="E321" s="39" t="s">
        <v>2735</v>
      </c>
      <c r="F321" s="22">
        <v>28</v>
      </c>
    </row>
    <row r="322" spans="1:6">
      <c r="A322" s="39">
        <v>2</v>
      </c>
      <c r="B322" s="39" t="s">
        <v>1172</v>
      </c>
      <c r="C322" s="39">
        <v>8</v>
      </c>
      <c r="D322" s="39" t="s">
        <v>2736</v>
      </c>
      <c r="E322" s="39" t="s">
        <v>2737</v>
      </c>
      <c r="F322" s="22">
        <v>28</v>
      </c>
    </row>
    <row r="323" spans="1:6">
      <c r="A323" s="39">
        <v>3</v>
      </c>
      <c r="B323" s="39" t="s">
        <v>1172</v>
      </c>
      <c r="C323" s="39">
        <v>7</v>
      </c>
      <c r="D323" s="39" t="s">
        <v>2738</v>
      </c>
      <c r="E323" s="39" t="s">
        <v>2739</v>
      </c>
      <c r="F323" s="22">
        <v>28</v>
      </c>
    </row>
    <row r="324" spans="1:6">
      <c r="A324" s="39">
        <v>4</v>
      </c>
      <c r="B324" s="39" t="s">
        <v>1172</v>
      </c>
      <c r="C324" s="39">
        <v>4</v>
      </c>
      <c r="D324" s="39" t="s">
        <v>2740</v>
      </c>
      <c r="E324" s="39" t="s">
        <v>2741</v>
      </c>
      <c r="F324" s="22">
        <v>28</v>
      </c>
    </row>
    <row r="325" spans="1:6">
      <c r="A325" s="39">
        <v>5</v>
      </c>
      <c r="B325" s="39" t="s">
        <v>1172</v>
      </c>
      <c r="C325" s="39">
        <v>0</v>
      </c>
      <c r="D325" s="39" t="s">
        <v>2742</v>
      </c>
      <c r="E325" s="39" t="s">
        <v>2743</v>
      </c>
      <c r="F325" s="22">
        <v>28</v>
      </c>
    </row>
    <row r="326" spans="1:6">
      <c r="A326" s="39">
        <v>6</v>
      </c>
      <c r="B326" s="39" t="s">
        <v>1172</v>
      </c>
      <c r="C326" s="39">
        <v>9</v>
      </c>
      <c r="D326" s="39" t="s">
        <v>2744</v>
      </c>
      <c r="E326" s="39" t="s">
        <v>2745</v>
      </c>
      <c r="F326" s="22">
        <v>28</v>
      </c>
    </row>
    <row r="327" spans="1:6">
      <c r="A327" s="39">
        <v>7</v>
      </c>
      <c r="B327" s="39" t="s">
        <v>1172</v>
      </c>
      <c r="C327" s="39">
        <v>3</v>
      </c>
      <c r="D327" s="39" t="s">
        <v>2746</v>
      </c>
      <c r="E327" s="39" t="s">
        <v>2747</v>
      </c>
      <c r="F327" s="22">
        <v>28</v>
      </c>
    </row>
    <row r="328" spans="1:6">
      <c r="A328" s="39">
        <v>8</v>
      </c>
      <c r="B328" s="39" t="s">
        <v>1172</v>
      </c>
      <c r="C328" s="39">
        <v>5</v>
      </c>
      <c r="D328" s="39" t="s">
        <v>2748</v>
      </c>
      <c r="E328" s="39" t="s">
        <v>2749</v>
      </c>
      <c r="F328" s="22">
        <v>28</v>
      </c>
    </row>
    <row r="329" spans="1:6">
      <c r="A329" s="39">
        <v>9</v>
      </c>
      <c r="B329" s="39" t="s">
        <v>1172</v>
      </c>
      <c r="C329" s="39">
        <v>2</v>
      </c>
      <c r="D329" s="39" t="s">
        <v>2750</v>
      </c>
      <c r="E329" s="39" t="s">
        <v>2751</v>
      </c>
      <c r="F329" s="22">
        <v>28</v>
      </c>
    </row>
    <row r="330" spans="1:6">
      <c r="A330" s="39">
        <v>1</v>
      </c>
      <c r="B330" s="39" t="s">
        <v>1174</v>
      </c>
      <c r="C330" s="39">
        <v>8</v>
      </c>
      <c r="D330" s="39" t="s">
        <v>2752</v>
      </c>
      <c r="E330" s="39" t="s">
        <v>2753</v>
      </c>
      <c r="F330" s="22">
        <v>28</v>
      </c>
    </row>
    <row r="331" spans="1:6">
      <c r="A331" s="39">
        <v>2</v>
      </c>
      <c r="B331" s="39" t="s">
        <v>1174</v>
      </c>
      <c r="C331" s="39">
        <v>4</v>
      </c>
      <c r="D331" s="39" t="s">
        <v>2754</v>
      </c>
      <c r="E331" s="39" t="s">
        <v>2755</v>
      </c>
      <c r="F331" s="22">
        <v>28</v>
      </c>
    </row>
    <row r="332" spans="1:6">
      <c r="A332" s="39">
        <v>3</v>
      </c>
      <c r="B332" s="39" t="s">
        <v>1174</v>
      </c>
      <c r="C332" s="39">
        <v>0</v>
      </c>
      <c r="D332" s="39" t="s">
        <v>2756</v>
      </c>
      <c r="E332" s="39" t="s">
        <v>2757</v>
      </c>
      <c r="F332" s="22">
        <v>28</v>
      </c>
    </row>
    <row r="333" spans="1:6">
      <c r="A333" s="39">
        <v>4</v>
      </c>
      <c r="B333" s="39" t="s">
        <v>1174</v>
      </c>
      <c r="C333" s="39">
        <v>9</v>
      </c>
      <c r="D333" s="39" t="s">
        <v>2758</v>
      </c>
      <c r="E333" s="39" t="s">
        <v>2759</v>
      </c>
      <c r="F333" s="22">
        <v>28</v>
      </c>
    </row>
    <row r="334" spans="1:6">
      <c r="A334" s="39">
        <v>5</v>
      </c>
      <c r="B334" s="39" t="s">
        <v>1174</v>
      </c>
      <c r="C334" s="39">
        <v>5</v>
      </c>
      <c r="D334" s="39" t="s">
        <v>2760</v>
      </c>
      <c r="E334" s="39" t="s">
        <v>2761</v>
      </c>
      <c r="F334" s="22">
        <v>28</v>
      </c>
    </row>
    <row r="335" spans="1:6">
      <c r="A335" s="39">
        <v>6</v>
      </c>
      <c r="B335" s="39" t="s">
        <v>1174</v>
      </c>
      <c r="C335" s="39">
        <v>3</v>
      </c>
      <c r="D335" s="39" t="s">
        <v>2762</v>
      </c>
      <c r="E335" s="39" t="s">
        <v>2763</v>
      </c>
      <c r="F335" s="22">
        <v>28</v>
      </c>
    </row>
    <row r="336" spans="1:6">
      <c r="A336" s="39">
        <v>7</v>
      </c>
      <c r="B336" s="39" t="s">
        <v>1174</v>
      </c>
      <c r="C336" s="39">
        <v>2</v>
      </c>
      <c r="D336" s="39" t="s">
        <v>2764</v>
      </c>
      <c r="E336" s="39" t="s">
        <v>2765</v>
      </c>
      <c r="F336" s="22">
        <v>28</v>
      </c>
    </row>
    <row r="337" spans="1:6">
      <c r="A337" s="39">
        <v>8</v>
      </c>
      <c r="B337" s="39" t="s">
        <v>1174</v>
      </c>
      <c r="C337" s="39">
        <v>6</v>
      </c>
      <c r="D337" s="39" t="s">
        <v>2766</v>
      </c>
      <c r="E337" s="39" t="s">
        <v>2767</v>
      </c>
      <c r="F337" s="22">
        <v>28</v>
      </c>
    </row>
    <row r="338" spans="1:6">
      <c r="A338" s="39">
        <v>9</v>
      </c>
      <c r="B338" s="39" t="s">
        <v>1174</v>
      </c>
      <c r="C338" s="39">
        <v>7</v>
      </c>
      <c r="D338" s="39" t="s">
        <v>2768</v>
      </c>
      <c r="E338" s="39" t="s">
        <v>2769</v>
      </c>
      <c r="F338" s="22">
        <v>28</v>
      </c>
    </row>
    <row r="339" spans="1:6">
      <c r="A339" s="39">
        <v>1</v>
      </c>
      <c r="B339" s="39" t="s">
        <v>1176</v>
      </c>
      <c r="C339" s="39">
        <v>0</v>
      </c>
      <c r="D339" s="39" t="s">
        <v>2770</v>
      </c>
      <c r="E339" s="39" t="s">
        <v>2771</v>
      </c>
      <c r="F339" s="22">
        <v>28</v>
      </c>
    </row>
    <row r="340" spans="1:6">
      <c r="A340" s="39">
        <v>2</v>
      </c>
      <c r="B340" s="39" t="s">
        <v>1176</v>
      </c>
      <c r="C340" s="39">
        <v>3</v>
      </c>
      <c r="D340" s="39" t="s">
        <v>2772</v>
      </c>
      <c r="E340" s="39" t="s">
        <v>2773</v>
      </c>
      <c r="F340" s="22">
        <v>28</v>
      </c>
    </row>
    <row r="341" spans="1:6">
      <c r="A341" s="39">
        <v>3</v>
      </c>
      <c r="B341" s="39" t="s">
        <v>1176</v>
      </c>
      <c r="C341" s="39">
        <v>1</v>
      </c>
      <c r="D341" s="39" t="s">
        <v>2774</v>
      </c>
      <c r="E341" s="39" t="s">
        <v>2775</v>
      </c>
      <c r="F341" s="22">
        <v>28</v>
      </c>
    </row>
    <row r="342" spans="1:6">
      <c r="A342" s="39">
        <v>4</v>
      </c>
      <c r="B342" s="39" t="s">
        <v>1176</v>
      </c>
      <c r="C342" s="39">
        <v>6</v>
      </c>
      <c r="D342" s="39" t="s">
        <v>2776</v>
      </c>
      <c r="E342" s="39" t="s">
        <v>2777</v>
      </c>
      <c r="F342" s="22">
        <v>28</v>
      </c>
    </row>
    <row r="343" spans="1:6">
      <c r="A343" s="39">
        <v>5</v>
      </c>
      <c r="B343" s="39" t="s">
        <v>1176</v>
      </c>
      <c r="C343" s="39">
        <v>8</v>
      </c>
      <c r="D343" s="39" t="s">
        <v>2778</v>
      </c>
      <c r="E343" s="39" t="s">
        <v>2779</v>
      </c>
      <c r="F343" s="22">
        <v>28</v>
      </c>
    </row>
    <row r="344" spans="1:6">
      <c r="A344" s="39">
        <v>6</v>
      </c>
      <c r="B344" s="39" t="s">
        <v>1176</v>
      </c>
      <c r="C344" s="39">
        <v>9</v>
      </c>
      <c r="D344" s="39" t="s">
        <v>2780</v>
      </c>
      <c r="E344" s="39" t="s">
        <v>2781</v>
      </c>
      <c r="F344" s="22">
        <v>28</v>
      </c>
    </row>
    <row r="345" spans="1:6">
      <c r="A345" s="39">
        <v>7</v>
      </c>
      <c r="B345" s="39" t="s">
        <v>1176</v>
      </c>
      <c r="C345" s="39">
        <v>4</v>
      </c>
      <c r="D345" s="39" t="s">
        <v>2782</v>
      </c>
      <c r="E345" s="39" t="s">
        <v>2783</v>
      </c>
      <c r="F345" s="22">
        <v>28</v>
      </c>
    </row>
    <row r="346" spans="1:6">
      <c r="A346" s="39">
        <v>8</v>
      </c>
      <c r="B346" s="39" t="s">
        <v>1176</v>
      </c>
      <c r="C346" s="39">
        <v>5</v>
      </c>
      <c r="D346" s="39" t="s">
        <v>2784</v>
      </c>
      <c r="E346" s="39" t="s">
        <v>2785</v>
      </c>
      <c r="F346" s="22">
        <v>28</v>
      </c>
    </row>
    <row r="347" spans="1:6">
      <c r="A347" s="39">
        <v>9</v>
      </c>
      <c r="B347" s="39" t="s">
        <v>1176</v>
      </c>
      <c r="C347" s="39">
        <v>7</v>
      </c>
      <c r="D347" s="39" t="s">
        <v>2786</v>
      </c>
      <c r="E347" s="39" t="s">
        <v>2787</v>
      </c>
      <c r="F347" s="22">
        <v>28</v>
      </c>
    </row>
    <row r="348" spans="1:6">
      <c r="A348" s="39">
        <v>1</v>
      </c>
      <c r="B348" s="39" t="s">
        <v>2788</v>
      </c>
      <c r="C348" s="39">
        <v>2</v>
      </c>
      <c r="D348" s="39" t="s">
        <v>2789</v>
      </c>
      <c r="E348" s="39" t="s">
        <v>2790</v>
      </c>
      <c r="F348" s="22">
        <v>28</v>
      </c>
    </row>
    <row r="349" spans="1:6">
      <c r="A349" s="39">
        <v>2</v>
      </c>
      <c r="B349" s="39" t="s">
        <v>2788</v>
      </c>
      <c r="C349" s="39">
        <v>0</v>
      </c>
      <c r="D349" s="39" t="s">
        <v>2791</v>
      </c>
      <c r="E349" s="39" t="s">
        <v>2792</v>
      </c>
      <c r="F349" s="22">
        <v>28</v>
      </c>
    </row>
    <row r="350" spans="1:6">
      <c r="A350" s="39">
        <v>3</v>
      </c>
      <c r="B350" s="39" t="s">
        <v>2788</v>
      </c>
      <c r="C350" s="39">
        <v>8</v>
      </c>
      <c r="D350" s="39" t="s">
        <v>2793</v>
      </c>
      <c r="E350" s="39" t="s">
        <v>2794</v>
      </c>
      <c r="F350" s="22">
        <v>28</v>
      </c>
    </row>
    <row r="351" spans="1:6">
      <c r="A351" s="39">
        <v>4</v>
      </c>
      <c r="B351" s="39" t="s">
        <v>2788</v>
      </c>
      <c r="C351" s="39">
        <v>7</v>
      </c>
      <c r="D351" s="39" t="s">
        <v>2795</v>
      </c>
      <c r="E351" s="39" t="s">
        <v>2796</v>
      </c>
      <c r="F351" s="22">
        <v>28</v>
      </c>
    </row>
    <row r="352" spans="1:6">
      <c r="A352" s="39">
        <v>5</v>
      </c>
      <c r="B352" s="39" t="s">
        <v>2788</v>
      </c>
      <c r="C352" s="39">
        <v>6</v>
      </c>
      <c r="D352" s="39" t="s">
        <v>2797</v>
      </c>
      <c r="E352" s="39" t="s">
        <v>2798</v>
      </c>
      <c r="F352" s="22">
        <v>28</v>
      </c>
    </row>
    <row r="353" spans="1:6">
      <c r="A353" s="39">
        <v>6</v>
      </c>
      <c r="B353" s="39" t="s">
        <v>2788</v>
      </c>
      <c r="C353" s="39">
        <v>5</v>
      </c>
      <c r="D353" s="39" t="s">
        <v>2799</v>
      </c>
      <c r="E353" s="39" t="s">
        <v>2800</v>
      </c>
      <c r="F353" s="22">
        <v>28</v>
      </c>
    </row>
    <row r="354" spans="1:6">
      <c r="A354" s="39">
        <v>7</v>
      </c>
      <c r="B354" s="39" t="s">
        <v>2788</v>
      </c>
      <c r="C354" s="39">
        <v>3</v>
      </c>
      <c r="D354" s="39" t="s">
        <v>2801</v>
      </c>
      <c r="E354" s="39" t="s">
        <v>2802</v>
      </c>
      <c r="F354" s="22">
        <v>28</v>
      </c>
    </row>
    <row r="355" spans="1:6">
      <c r="A355" s="39">
        <v>8</v>
      </c>
      <c r="B355" s="39" t="s">
        <v>2788</v>
      </c>
      <c r="C355" s="39">
        <v>9</v>
      </c>
      <c r="D355" s="39" t="s">
        <v>2803</v>
      </c>
      <c r="E355" s="39" t="s">
        <v>2804</v>
      </c>
      <c r="F355" s="22">
        <v>28</v>
      </c>
    </row>
    <row r="356" spans="1:6">
      <c r="A356" s="39">
        <v>9</v>
      </c>
      <c r="B356" s="39" t="s">
        <v>2788</v>
      </c>
      <c r="C356" s="39">
        <v>4</v>
      </c>
      <c r="D356" s="39" t="s">
        <v>2805</v>
      </c>
      <c r="E356" s="39" t="s">
        <v>2806</v>
      </c>
      <c r="F356" s="22">
        <v>28</v>
      </c>
    </row>
    <row r="357" spans="1:6">
      <c r="A357" s="39">
        <v>1</v>
      </c>
      <c r="B357" s="39" t="s">
        <v>1192</v>
      </c>
      <c r="C357" s="39">
        <v>0</v>
      </c>
      <c r="D357" s="39" t="s">
        <v>2807</v>
      </c>
      <c r="E357" s="39" t="s">
        <v>2808</v>
      </c>
      <c r="F357" s="22">
        <v>28</v>
      </c>
    </row>
    <row r="358" spans="1:6">
      <c r="A358" s="39">
        <v>2</v>
      </c>
      <c r="B358" s="39" t="s">
        <v>1192</v>
      </c>
      <c r="C358" s="39">
        <v>1</v>
      </c>
      <c r="D358" s="39" t="s">
        <v>2809</v>
      </c>
      <c r="E358" s="39" t="s">
        <v>2810</v>
      </c>
      <c r="F358" s="22">
        <v>28</v>
      </c>
    </row>
    <row r="359" spans="1:6">
      <c r="A359" s="39">
        <v>3</v>
      </c>
      <c r="B359" s="39" t="s">
        <v>1192</v>
      </c>
      <c r="C359" s="39">
        <v>6</v>
      </c>
      <c r="D359" s="39" t="s">
        <v>2811</v>
      </c>
      <c r="E359" s="39" t="s">
        <v>2812</v>
      </c>
      <c r="F359" s="22">
        <v>28</v>
      </c>
    </row>
    <row r="360" spans="1:6">
      <c r="A360" s="39">
        <v>4</v>
      </c>
      <c r="B360" s="39" t="s">
        <v>1192</v>
      </c>
      <c r="C360" s="39">
        <v>9</v>
      </c>
      <c r="D360" s="39" t="s">
        <v>2813</v>
      </c>
      <c r="E360" s="39" t="s">
        <v>2814</v>
      </c>
      <c r="F360" s="22">
        <v>28</v>
      </c>
    </row>
    <row r="361" spans="1:6">
      <c r="A361" s="39">
        <v>5</v>
      </c>
      <c r="B361" s="39" t="s">
        <v>1192</v>
      </c>
      <c r="C361" s="39">
        <v>5</v>
      </c>
      <c r="D361" s="39" t="s">
        <v>2815</v>
      </c>
      <c r="E361" s="39" t="s">
        <v>2816</v>
      </c>
      <c r="F361" s="22">
        <v>28</v>
      </c>
    </row>
    <row r="362" spans="1:6">
      <c r="A362" s="39">
        <v>6</v>
      </c>
      <c r="B362" s="39" t="s">
        <v>1192</v>
      </c>
      <c r="C362" s="39">
        <v>7</v>
      </c>
      <c r="D362" s="39" t="s">
        <v>2817</v>
      </c>
      <c r="E362" s="39" t="s">
        <v>2818</v>
      </c>
      <c r="F362" s="22">
        <v>28</v>
      </c>
    </row>
    <row r="363" spans="1:6">
      <c r="A363" s="39">
        <v>7</v>
      </c>
      <c r="B363" s="39" t="s">
        <v>1192</v>
      </c>
      <c r="C363" s="39">
        <v>2</v>
      </c>
      <c r="D363" s="39" t="s">
        <v>2819</v>
      </c>
      <c r="E363" s="39" t="s">
        <v>2820</v>
      </c>
      <c r="F363" s="22">
        <v>28</v>
      </c>
    </row>
    <row r="364" spans="1:6">
      <c r="A364" s="39">
        <v>8</v>
      </c>
      <c r="B364" s="39" t="s">
        <v>1192</v>
      </c>
      <c r="C364" s="39">
        <v>3</v>
      </c>
      <c r="D364" s="39" t="s">
        <v>2821</v>
      </c>
      <c r="E364" s="39" t="s">
        <v>2822</v>
      </c>
      <c r="F364" s="22">
        <v>28</v>
      </c>
    </row>
    <row r="365" spans="1:6">
      <c r="A365" s="39">
        <v>9</v>
      </c>
      <c r="B365" s="39" t="s">
        <v>1192</v>
      </c>
      <c r="C365" s="39">
        <v>8</v>
      </c>
      <c r="D365" s="39" t="s">
        <v>2823</v>
      </c>
      <c r="E365" s="39" t="s">
        <v>2824</v>
      </c>
      <c r="F365" s="22">
        <v>28</v>
      </c>
    </row>
    <row r="366" spans="1:6">
      <c r="A366" s="39">
        <v>1</v>
      </c>
      <c r="B366" s="39" t="s">
        <v>1194</v>
      </c>
      <c r="C366" s="39">
        <v>5</v>
      </c>
      <c r="D366" s="39" t="s">
        <v>2825</v>
      </c>
      <c r="E366" s="39" t="s">
        <v>2826</v>
      </c>
      <c r="F366" s="22">
        <v>28</v>
      </c>
    </row>
    <row r="367" spans="1:6">
      <c r="A367" s="39">
        <v>2</v>
      </c>
      <c r="B367" s="39" t="s">
        <v>1194</v>
      </c>
      <c r="C367" s="39">
        <v>9</v>
      </c>
      <c r="D367" s="39" t="s">
        <v>2827</v>
      </c>
      <c r="E367" s="39" t="s">
        <v>2828</v>
      </c>
      <c r="F367" s="22">
        <v>28</v>
      </c>
    </row>
    <row r="368" spans="1:6">
      <c r="A368" s="39">
        <v>3</v>
      </c>
      <c r="B368" s="39" t="s">
        <v>1194</v>
      </c>
      <c r="C368" s="39">
        <v>2</v>
      </c>
      <c r="D368" s="39" t="s">
        <v>2829</v>
      </c>
      <c r="E368" s="39" t="s">
        <v>2830</v>
      </c>
      <c r="F368" s="22">
        <v>28</v>
      </c>
    </row>
    <row r="369" spans="1:6">
      <c r="A369" s="39">
        <v>4</v>
      </c>
      <c r="B369" s="39" t="s">
        <v>1194</v>
      </c>
      <c r="C369" s="39">
        <v>3</v>
      </c>
      <c r="D369" s="39" t="s">
        <v>2831</v>
      </c>
      <c r="E369" s="39" t="s">
        <v>2832</v>
      </c>
      <c r="F369" s="22">
        <v>28</v>
      </c>
    </row>
    <row r="370" spans="1:6">
      <c r="A370" s="39">
        <v>5</v>
      </c>
      <c r="B370" s="39" t="s">
        <v>1194</v>
      </c>
      <c r="C370" s="39">
        <v>4</v>
      </c>
      <c r="D370" s="39" t="s">
        <v>2833</v>
      </c>
      <c r="E370" s="39" t="s">
        <v>2834</v>
      </c>
      <c r="F370" s="22">
        <v>28</v>
      </c>
    </row>
    <row r="371" spans="1:6">
      <c r="A371" s="39">
        <v>6</v>
      </c>
      <c r="B371" s="39" t="s">
        <v>1194</v>
      </c>
      <c r="C371" s="39">
        <v>0</v>
      </c>
      <c r="D371" s="39" t="s">
        <v>2835</v>
      </c>
      <c r="E371" s="39" t="s">
        <v>2836</v>
      </c>
      <c r="F371" s="22">
        <v>28</v>
      </c>
    </row>
    <row r="372" spans="1:6">
      <c r="A372" s="39">
        <v>7</v>
      </c>
      <c r="B372" s="39" t="s">
        <v>1194</v>
      </c>
      <c r="C372" s="39">
        <v>6</v>
      </c>
      <c r="D372" s="39" t="s">
        <v>2837</v>
      </c>
      <c r="E372" s="39" t="s">
        <v>2838</v>
      </c>
      <c r="F372" s="22">
        <v>28</v>
      </c>
    </row>
    <row r="373" spans="1:6">
      <c r="A373" s="39">
        <v>8</v>
      </c>
      <c r="B373" s="39" t="s">
        <v>1194</v>
      </c>
      <c r="C373" s="39">
        <v>7</v>
      </c>
      <c r="D373" s="39" t="s">
        <v>2839</v>
      </c>
      <c r="E373" s="39" t="s">
        <v>2840</v>
      </c>
      <c r="F373" s="22">
        <v>28</v>
      </c>
    </row>
    <row r="374" spans="1:6">
      <c r="A374" s="39">
        <v>9</v>
      </c>
      <c r="B374" s="39" t="s">
        <v>1194</v>
      </c>
      <c r="C374" s="39">
        <v>8</v>
      </c>
      <c r="D374" s="39" t="s">
        <v>2841</v>
      </c>
      <c r="E374" s="39" t="s">
        <v>2842</v>
      </c>
      <c r="F374" s="22">
        <v>28</v>
      </c>
    </row>
    <row r="375" spans="1:6">
      <c r="A375" s="39">
        <v>1</v>
      </c>
      <c r="B375" s="39" t="s">
        <v>1196</v>
      </c>
      <c r="C375" s="39">
        <v>8</v>
      </c>
      <c r="D375" s="39" t="s">
        <v>2843</v>
      </c>
      <c r="E375" s="39" t="s">
        <v>2844</v>
      </c>
      <c r="F375" s="22">
        <v>28</v>
      </c>
    </row>
    <row r="376" spans="1:6">
      <c r="A376" s="39">
        <v>2</v>
      </c>
      <c r="B376" s="39" t="s">
        <v>1196</v>
      </c>
      <c r="C376" s="39">
        <v>5</v>
      </c>
      <c r="D376" s="39" t="s">
        <v>2845</v>
      </c>
      <c r="E376" s="39" t="s">
        <v>2846</v>
      </c>
      <c r="F376" s="22">
        <v>28</v>
      </c>
    </row>
    <row r="377" spans="1:6">
      <c r="A377" s="39">
        <v>3</v>
      </c>
      <c r="B377" s="39" t="s">
        <v>1196</v>
      </c>
      <c r="C377" s="39">
        <v>0</v>
      </c>
      <c r="D377" s="39" t="s">
        <v>2847</v>
      </c>
      <c r="E377" s="39" t="s">
        <v>2848</v>
      </c>
      <c r="F377" s="22">
        <v>28</v>
      </c>
    </row>
    <row r="378" spans="1:6">
      <c r="A378" s="39">
        <v>4</v>
      </c>
      <c r="B378" s="39" t="s">
        <v>1196</v>
      </c>
      <c r="C378" s="39">
        <v>7</v>
      </c>
      <c r="D378" s="39" t="s">
        <v>2849</v>
      </c>
      <c r="E378" s="39" t="s">
        <v>2850</v>
      </c>
      <c r="F378" s="22">
        <v>28</v>
      </c>
    </row>
    <row r="379" spans="1:6">
      <c r="A379" s="39">
        <v>5</v>
      </c>
      <c r="B379" s="39" t="s">
        <v>1196</v>
      </c>
      <c r="C379" s="39">
        <v>9</v>
      </c>
      <c r="D379" s="39" t="s">
        <v>2851</v>
      </c>
      <c r="E379" s="39" t="s">
        <v>2852</v>
      </c>
      <c r="F379" s="22">
        <v>28</v>
      </c>
    </row>
    <row r="380" spans="1:6">
      <c r="A380" s="39">
        <v>6</v>
      </c>
      <c r="B380" s="39" t="s">
        <v>1196</v>
      </c>
      <c r="C380" s="39">
        <v>4</v>
      </c>
      <c r="D380" s="39" t="s">
        <v>2853</v>
      </c>
      <c r="E380" s="39" t="s">
        <v>2854</v>
      </c>
      <c r="F380" s="22">
        <v>28</v>
      </c>
    </row>
    <row r="381" spans="1:6">
      <c r="A381" s="39">
        <v>7</v>
      </c>
      <c r="B381" s="39" t="s">
        <v>1196</v>
      </c>
      <c r="C381" s="39">
        <v>3</v>
      </c>
      <c r="D381" s="39" t="s">
        <v>2855</v>
      </c>
      <c r="E381" s="39" t="s">
        <v>2856</v>
      </c>
      <c r="F381" s="22">
        <v>28</v>
      </c>
    </row>
    <row r="382" spans="1:6">
      <c r="A382" s="39">
        <v>8</v>
      </c>
      <c r="B382" s="39" t="s">
        <v>1196</v>
      </c>
      <c r="C382" s="39">
        <v>6</v>
      </c>
      <c r="D382" s="39" t="s">
        <v>2857</v>
      </c>
      <c r="E382" s="39" t="s">
        <v>2858</v>
      </c>
      <c r="F382" s="22">
        <v>28</v>
      </c>
    </row>
    <row r="383" spans="1:6">
      <c r="A383" s="39">
        <v>9</v>
      </c>
      <c r="B383" s="39" t="s">
        <v>1196</v>
      </c>
      <c r="C383" s="39">
        <v>2</v>
      </c>
      <c r="D383" s="39" t="s">
        <v>2859</v>
      </c>
      <c r="E383" s="39" t="s">
        <v>2860</v>
      </c>
      <c r="F383" s="22">
        <v>28</v>
      </c>
    </row>
    <row r="384" spans="1:6">
      <c r="A384" s="39">
        <v>1</v>
      </c>
      <c r="B384" s="39" t="s">
        <v>1198</v>
      </c>
      <c r="C384" s="39">
        <v>5</v>
      </c>
      <c r="D384" s="39" t="s">
        <v>2861</v>
      </c>
      <c r="E384" s="39" t="s">
        <v>2862</v>
      </c>
      <c r="F384" s="22">
        <v>28</v>
      </c>
    </row>
    <row r="385" spans="1:6">
      <c r="A385" s="39">
        <v>2</v>
      </c>
      <c r="B385" s="39" t="s">
        <v>1198</v>
      </c>
      <c r="C385" s="39">
        <v>4</v>
      </c>
      <c r="D385" s="39" t="s">
        <v>2863</v>
      </c>
      <c r="E385" s="39" t="s">
        <v>2864</v>
      </c>
      <c r="F385" s="22">
        <v>28</v>
      </c>
    </row>
    <row r="386" spans="1:6">
      <c r="A386" s="39">
        <v>3</v>
      </c>
      <c r="B386" s="39" t="s">
        <v>1198</v>
      </c>
      <c r="C386" s="39">
        <v>0</v>
      </c>
      <c r="D386" s="39" t="s">
        <v>2865</v>
      </c>
      <c r="E386" s="39" t="s">
        <v>2866</v>
      </c>
      <c r="F386" s="22">
        <v>28</v>
      </c>
    </row>
    <row r="387" spans="1:6">
      <c r="A387" s="39">
        <v>4</v>
      </c>
      <c r="B387" s="39" t="s">
        <v>1198</v>
      </c>
      <c r="C387" s="39">
        <v>1</v>
      </c>
      <c r="D387" s="39" t="s">
        <v>2867</v>
      </c>
      <c r="E387" s="39" t="s">
        <v>2868</v>
      </c>
      <c r="F387" s="22">
        <v>28</v>
      </c>
    </row>
    <row r="388" spans="1:6">
      <c r="A388" s="39">
        <v>5</v>
      </c>
      <c r="B388" s="39" t="s">
        <v>1198</v>
      </c>
      <c r="C388" s="39">
        <v>9</v>
      </c>
      <c r="D388" s="39" t="s">
        <v>2869</v>
      </c>
      <c r="E388" s="39" t="s">
        <v>2870</v>
      </c>
      <c r="F388" s="22">
        <v>28</v>
      </c>
    </row>
    <row r="389" spans="1:6">
      <c r="A389" s="39">
        <v>6</v>
      </c>
      <c r="B389" s="39" t="s">
        <v>1198</v>
      </c>
      <c r="C389" s="39">
        <v>2</v>
      </c>
      <c r="D389" s="39" t="s">
        <v>2871</v>
      </c>
      <c r="E389" s="39" t="s">
        <v>2872</v>
      </c>
      <c r="F389" s="22">
        <v>28</v>
      </c>
    </row>
    <row r="390" spans="1:6">
      <c r="A390" s="39">
        <v>7</v>
      </c>
      <c r="B390" s="39" t="s">
        <v>1198</v>
      </c>
      <c r="C390" s="39">
        <v>3</v>
      </c>
      <c r="D390" s="39" t="s">
        <v>2873</v>
      </c>
      <c r="E390" s="39" t="s">
        <v>2874</v>
      </c>
      <c r="F390" s="22">
        <v>28</v>
      </c>
    </row>
    <row r="391" spans="1:6">
      <c r="A391" s="39">
        <v>8</v>
      </c>
      <c r="B391" s="39" t="s">
        <v>1198</v>
      </c>
      <c r="C391" s="39">
        <v>8</v>
      </c>
      <c r="D391" s="39" t="s">
        <v>2875</v>
      </c>
      <c r="E391" s="39" t="s">
        <v>2876</v>
      </c>
      <c r="F391" s="22">
        <v>28</v>
      </c>
    </row>
    <row r="392" spans="1:6">
      <c r="A392" s="39">
        <v>9</v>
      </c>
      <c r="B392" s="39" t="s">
        <v>1198</v>
      </c>
      <c r="C392" s="39">
        <v>7</v>
      </c>
      <c r="D392" s="39" t="s">
        <v>2877</v>
      </c>
      <c r="E392" s="39" t="s">
        <v>2878</v>
      </c>
      <c r="F392" s="22">
        <v>28</v>
      </c>
    </row>
    <row r="393" spans="1:6">
      <c r="A393" s="39">
        <v>1</v>
      </c>
      <c r="B393" s="39" t="s">
        <v>1200</v>
      </c>
      <c r="C393" s="39">
        <v>7</v>
      </c>
      <c r="D393" s="39" t="s">
        <v>2879</v>
      </c>
      <c r="E393" s="39" t="s">
        <v>2880</v>
      </c>
      <c r="F393" s="22">
        <v>28</v>
      </c>
    </row>
    <row r="394" spans="1:6">
      <c r="A394" s="39">
        <v>2</v>
      </c>
      <c r="B394" s="39" t="s">
        <v>1200</v>
      </c>
      <c r="C394" s="39">
        <v>0</v>
      </c>
      <c r="D394" s="39" t="s">
        <v>2881</v>
      </c>
      <c r="E394" s="39" t="s">
        <v>2882</v>
      </c>
      <c r="F394" s="22">
        <v>28</v>
      </c>
    </row>
    <row r="395" spans="1:6">
      <c r="A395" s="39">
        <v>3</v>
      </c>
      <c r="B395" s="39" t="s">
        <v>1200</v>
      </c>
      <c r="C395" s="39">
        <v>3</v>
      </c>
      <c r="D395" s="39" t="s">
        <v>2883</v>
      </c>
      <c r="E395" s="39" t="s">
        <v>2884</v>
      </c>
      <c r="F395" s="22">
        <v>28</v>
      </c>
    </row>
    <row r="396" spans="1:6">
      <c r="A396" s="39">
        <v>4</v>
      </c>
      <c r="B396" s="39" t="s">
        <v>1200</v>
      </c>
      <c r="C396" s="39">
        <v>2</v>
      </c>
      <c r="D396" s="39" t="s">
        <v>2885</v>
      </c>
      <c r="E396" s="39" t="s">
        <v>2886</v>
      </c>
      <c r="F396" s="22">
        <v>28</v>
      </c>
    </row>
    <row r="397" spans="1:6">
      <c r="A397" s="39">
        <v>5</v>
      </c>
      <c r="B397" s="39" t="s">
        <v>1200</v>
      </c>
      <c r="C397" s="39">
        <v>6</v>
      </c>
      <c r="D397" s="39" t="s">
        <v>2887</v>
      </c>
      <c r="E397" s="39" t="s">
        <v>2888</v>
      </c>
      <c r="F397" s="22">
        <v>28</v>
      </c>
    </row>
    <row r="398" spans="1:6">
      <c r="A398" s="39">
        <v>6</v>
      </c>
      <c r="B398" s="39" t="s">
        <v>1200</v>
      </c>
      <c r="C398" s="39">
        <v>9</v>
      </c>
      <c r="D398" s="39" t="s">
        <v>2889</v>
      </c>
      <c r="E398" s="39" t="s">
        <v>2890</v>
      </c>
      <c r="F398" s="22">
        <v>28</v>
      </c>
    </row>
    <row r="399" spans="1:6">
      <c r="A399" s="39">
        <v>7</v>
      </c>
      <c r="B399" s="39" t="s">
        <v>1200</v>
      </c>
      <c r="C399" s="39">
        <v>8</v>
      </c>
      <c r="D399" s="39" t="s">
        <v>2891</v>
      </c>
      <c r="E399" s="39" t="s">
        <v>2892</v>
      </c>
      <c r="F399" s="22">
        <v>28</v>
      </c>
    </row>
    <row r="400" spans="1:6">
      <c r="A400" s="39">
        <v>8</v>
      </c>
      <c r="B400" s="39" t="s">
        <v>1200</v>
      </c>
      <c r="C400" s="39">
        <v>4</v>
      </c>
      <c r="D400" s="39" t="s">
        <v>2893</v>
      </c>
      <c r="E400" s="39" t="s">
        <v>2894</v>
      </c>
      <c r="F400" s="22">
        <v>28</v>
      </c>
    </row>
    <row r="401" spans="1:6">
      <c r="A401" s="39">
        <v>9</v>
      </c>
      <c r="B401" s="39" t="s">
        <v>1200</v>
      </c>
      <c r="C401" s="39">
        <v>1</v>
      </c>
      <c r="D401" s="39" t="s">
        <v>2895</v>
      </c>
      <c r="E401" s="39" t="s">
        <v>2896</v>
      </c>
      <c r="F401" s="22">
        <v>28</v>
      </c>
    </row>
    <row r="402" spans="1:6">
      <c r="A402" s="39">
        <v>1</v>
      </c>
      <c r="B402" s="39" t="s">
        <v>2897</v>
      </c>
      <c r="C402" s="39">
        <v>0</v>
      </c>
      <c r="D402" s="39" t="s">
        <v>2898</v>
      </c>
      <c r="E402" s="39" t="s">
        <v>2899</v>
      </c>
      <c r="F402" s="22">
        <v>28</v>
      </c>
    </row>
    <row r="403" spans="1:6">
      <c r="A403" s="39">
        <v>2</v>
      </c>
      <c r="B403" s="39" t="s">
        <v>2897</v>
      </c>
      <c r="C403" s="39">
        <v>3</v>
      </c>
      <c r="D403" s="39" t="s">
        <v>2900</v>
      </c>
      <c r="E403" s="39" t="s">
        <v>2901</v>
      </c>
      <c r="F403" s="22">
        <v>28</v>
      </c>
    </row>
    <row r="404" spans="1:6">
      <c r="A404" s="39">
        <v>3</v>
      </c>
      <c r="B404" s="39" t="s">
        <v>2897</v>
      </c>
      <c r="C404" s="39">
        <v>2</v>
      </c>
      <c r="D404" s="39" t="s">
        <v>2902</v>
      </c>
      <c r="E404" s="39" t="s">
        <v>2903</v>
      </c>
      <c r="F404" s="22">
        <v>28</v>
      </c>
    </row>
    <row r="405" spans="1:6">
      <c r="A405" s="39">
        <v>4</v>
      </c>
      <c r="B405" s="39" t="s">
        <v>2897</v>
      </c>
      <c r="C405" s="39">
        <v>5</v>
      </c>
      <c r="D405" s="39" t="s">
        <v>2904</v>
      </c>
      <c r="E405" s="39" t="s">
        <v>2905</v>
      </c>
      <c r="F405" s="22">
        <v>28</v>
      </c>
    </row>
    <row r="406" spans="1:6">
      <c r="A406" s="39">
        <v>5</v>
      </c>
      <c r="B406" s="39" t="s">
        <v>2897</v>
      </c>
      <c r="C406" s="39">
        <v>8</v>
      </c>
      <c r="D406" s="39" t="s">
        <v>2906</v>
      </c>
      <c r="E406" s="39" t="s">
        <v>2907</v>
      </c>
      <c r="F406" s="22">
        <v>28</v>
      </c>
    </row>
    <row r="407" spans="1:6">
      <c r="A407" s="39">
        <v>6</v>
      </c>
      <c r="B407" s="39" t="s">
        <v>2897</v>
      </c>
      <c r="C407" s="39">
        <v>6</v>
      </c>
      <c r="D407" s="39" t="s">
        <v>2908</v>
      </c>
      <c r="E407" s="39" t="s">
        <v>2909</v>
      </c>
      <c r="F407" s="22">
        <v>28</v>
      </c>
    </row>
    <row r="408" spans="1:6">
      <c r="A408" s="39">
        <v>7</v>
      </c>
      <c r="B408" s="39" t="s">
        <v>2897</v>
      </c>
      <c r="C408" s="39">
        <v>9</v>
      </c>
      <c r="D408" s="39" t="s">
        <v>2910</v>
      </c>
      <c r="E408" s="39" t="s">
        <v>2911</v>
      </c>
      <c r="F408" s="22">
        <v>28</v>
      </c>
    </row>
    <row r="409" spans="1:6">
      <c r="A409" s="39">
        <v>8</v>
      </c>
      <c r="B409" s="39" t="s">
        <v>2897</v>
      </c>
      <c r="C409" s="39">
        <v>1</v>
      </c>
      <c r="D409" s="39" t="s">
        <v>2912</v>
      </c>
      <c r="E409" s="39" t="s">
        <v>2913</v>
      </c>
      <c r="F409" s="22">
        <v>28</v>
      </c>
    </row>
    <row r="410" spans="1:6">
      <c r="A410" s="39">
        <v>9</v>
      </c>
      <c r="B410" s="39" t="s">
        <v>2897</v>
      </c>
      <c r="C410" s="39">
        <v>4</v>
      </c>
      <c r="D410" s="39" t="s">
        <v>2914</v>
      </c>
      <c r="E410" s="39" t="s">
        <v>2915</v>
      </c>
      <c r="F410" s="22">
        <v>28</v>
      </c>
    </row>
    <row r="411" spans="1:6">
      <c r="A411" s="39">
        <v>1</v>
      </c>
      <c r="B411" s="39" t="s">
        <v>1216</v>
      </c>
      <c r="C411" s="39">
        <v>1</v>
      </c>
      <c r="D411" s="39" t="s">
        <v>2916</v>
      </c>
      <c r="E411" s="39" t="s">
        <v>2917</v>
      </c>
      <c r="F411" s="22">
        <v>28</v>
      </c>
    </row>
    <row r="412" spans="1:6">
      <c r="A412" s="39">
        <v>2</v>
      </c>
      <c r="B412" s="39" t="s">
        <v>1216</v>
      </c>
      <c r="C412" s="39">
        <v>0</v>
      </c>
      <c r="D412" s="39" t="s">
        <v>2918</v>
      </c>
      <c r="E412" s="39" t="s">
        <v>2919</v>
      </c>
      <c r="F412" s="22">
        <v>28</v>
      </c>
    </row>
    <row r="413" spans="1:6">
      <c r="A413" s="39">
        <v>3</v>
      </c>
      <c r="B413" s="39" t="s">
        <v>1216</v>
      </c>
      <c r="C413" s="39">
        <v>3</v>
      </c>
      <c r="D413" s="39" t="s">
        <v>2920</v>
      </c>
      <c r="E413" s="39" t="s">
        <v>2921</v>
      </c>
      <c r="F413" s="22">
        <v>28</v>
      </c>
    </row>
    <row r="414" spans="1:6">
      <c r="A414" s="39">
        <v>4</v>
      </c>
      <c r="B414" s="39" t="s">
        <v>1216</v>
      </c>
      <c r="C414" s="39">
        <v>9</v>
      </c>
      <c r="D414" s="39" t="s">
        <v>2922</v>
      </c>
      <c r="E414" s="39" t="s">
        <v>2923</v>
      </c>
      <c r="F414" s="22">
        <v>28</v>
      </c>
    </row>
    <row r="415" spans="1:6">
      <c r="A415" s="39">
        <v>5</v>
      </c>
      <c r="B415" s="39" t="s">
        <v>1216</v>
      </c>
      <c r="C415" s="39">
        <v>6</v>
      </c>
      <c r="D415" s="39" t="s">
        <v>2924</v>
      </c>
      <c r="E415" s="39" t="s">
        <v>2925</v>
      </c>
      <c r="F415" s="22">
        <v>28</v>
      </c>
    </row>
    <row r="416" spans="1:6">
      <c r="A416" s="39">
        <v>6</v>
      </c>
      <c r="B416" s="39" t="s">
        <v>1216</v>
      </c>
      <c r="C416" s="39">
        <v>2</v>
      </c>
      <c r="D416" s="39" t="s">
        <v>2926</v>
      </c>
      <c r="E416" s="39" t="s">
        <v>2927</v>
      </c>
      <c r="F416" s="22">
        <v>28</v>
      </c>
    </row>
    <row r="417" spans="1:6">
      <c r="A417" s="39">
        <v>7</v>
      </c>
      <c r="B417" s="39" t="s">
        <v>1216</v>
      </c>
      <c r="C417" s="39">
        <v>4</v>
      </c>
      <c r="D417" s="39" t="s">
        <v>2928</v>
      </c>
      <c r="E417" s="39" t="s">
        <v>2929</v>
      </c>
      <c r="F417" s="22">
        <v>28</v>
      </c>
    </row>
    <row r="418" spans="1:6">
      <c r="A418" s="39">
        <v>8</v>
      </c>
      <c r="B418" s="39" t="s">
        <v>1216</v>
      </c>
      <c r="C418" s="39">
        <v>5</v>
      </c>
      <c r="D418" s="39" t="s">
        <v>2930</v>
      </c>
      <c r="E418" s="39" t="s">
        <v>2931</v>
      </c>
      <c r="F418" s="22">
        <v>28</v>
      </c>
    </row>
    <row r="419" spans="1:6">
      <c r="A419" s="39">
        <v>9</v>
      </c>
      <c r="B419" s="39" t="s">
        <v>1216</v>
      </c>
      <c r="C419" s="39">
        <v>8</v>
      </c>
      <c r="D419" s="39" t="s">
        <v>2932</v>
      </c>
      <c r="E419" s="39" t="s">
        <v>2933</v>
      </c>
      <c r="F419" s="22">
        <v>28</v>
      </c>
    </row>
    <row r="420" spans="1:6">
      <c r="A420" s="39">
        <v>1</v>
      </c>
      <c r="B420" s="39" t="s">
        <v>1218</v>
      </c>
      <c r="C420" s="39">
        <v>6</v>
      </c>
      <c r="D420" s="39" t="s">
        <v>2934</v>
      </c>
      <c r="E420" s="39" t="s">
        <v>2935</v>
      </c>
      <c r="F420" s="22">
        <v>28</v>
      </c>
    </row>
    <row r="421" spans="1:6">
      <c r="A421" s="39">
        <v>2</v>
      </c>
      <c r="B421" s="39" t="s">
        <v>1218</v>
      </c>
      <c r="C421" s="39">
        <v>0</v>
      </c>
      <c r="D421" s="39" t="s">
        <v>2936</v>
      </c>
      <c r="E421" s="39" t="s">
        <v>2937</v>
      </c>
      <c r="F421" s="22">
        <v>28</v>
      </c>
    </row>
    <row r="422" spans="1:6">
      <c r="A422" s="39">
        <v>3</v>
      </c>
      <c r="B422" s="39" t="s">
        <v>1218</v>
      </c>
      <c r="C422" s="39">
        <v>8</v>
      </c>
      <c r="D422" s="39" t="s">
        <v>2938</v>
      </c>
      <c r="E422" s="39" t="s">
        <v>2939</v>
      </c>
      <c r="F422" s="22">
        <v>28</v>
      </c>
    </row>
    <row r="423" spans="1:6">
      <c r="A423" s="39">
        <v>4</v>
      </c>
      <c r="B423" s="39" t="s">
        <v>1218</v>
      </c>
      <c r="C423" s="39">
        <v>4</v>
      </c>
      <c r="D423" s="39" t="s">
        <v>2940</v>
      </c>
      <c r="E423" s="39" t="s">
        <v>2941</v>
      </c>
      <c r="F423" s="22">
        <v>28</v>
      </c>
    </row>
    <row r="424" spans="1:6">
      <c r="A424" s="39">
        <v>5</v>
      </c>
      <c r="B424" s="39" t="s">
        <v>1218</v>
      </c>
      <c r="C424" s="39">
        <v>3</v>
      </c>
      <c r="D424" s="39" t="s">
        <v>2942</v>
      </c>
      <c r="E424" s="39" t="s">
        <v>2943</v>
      </c>
      <c r="F424" s="22">
        <v>28</v>
      </c>
    </row>
    <row r="425" spans="1:6">
      <c r="A425" s="39">
        <v>6</v>
      </c>
      <c r="B425" s="39" t="s">
        <v>1218</v>
      </c>
      <c r="C425" s="39">
        <v>2</v>
      </c>
      <c r="D425" s="39" t="s">
        <v>2944</v>
      </c>
      <c r="E425" s="39" t="s">
        <v>2945</v>
      </c>
      <c r="F425" s="22">
        <v>28</v>
      </c>
    </row>
    <row r="426" spans="1:6">
      <c r="A426" s="39">
        <v>7</v>
      </c>
      <c r="B426" s="39" t="s">
        <v>1218</v>
      </c>
      <c r="C426" s="39">
        <v>1</v>
      </c>
      <c r="D426" s="39" t="s">
        <v>2946</v>
      </c>
      <c r="E426" s="39" t="s">
        <v>2947</v>
      </c>
      <c r="F426" s="22">
        <v>28</v>
      </c>
    </row>
    <row r="427" spans="1:6">
      <c r="A427" s="39">
        <v>8</v>
      </c>
      <c r="B427" s="39" t="s">
        <v>1218</v>
      </c>
      <c r="C427" s="39">
        <v>9</v>
      </c>
      <c r="D427" s="39" t="s">
        <v>2948</v>
      </c>
      <c r="E427" s="39" t="s">
        <v>2949</v>
      </c>
      <c r="F427" s="22">
        <v>28</v>
      </c>
    </row>
    <row r="428" spans="1:6">
      <c r="A428" s="39">
        <v>9</v>
      </c>
      <c r="B428" s="39" t="s">
        <v>1218</v>
      </c>
      <c r="C428" s="39">
        <v>5</v>
      </c>
      <c r="D428" s="39" t="s">
        <v>2950</v>
      </c>
      <c r="E428" s="39" t="s">
        <v>2951</v>
      </c>
      <c r="F428" s="22">
        <v>28</v>
      </c>
    </row>
    <row r="429" spans="1:6">
      <c r="A429" s="39">
        <v>1</v>
      </c>
      <c r="B429" s="39" t="s">
        <v>1220</v>
      </c>
      <c r="C429" s="39">
        <v>8</v>
      </c>
      <c r="D429" s="39" t="s">
        <v>2952</v>
      </c>
      <c r="E429" s="39" t="s">
        <v>2953</v>
      </c>
      <c r="F429" s="22">
        <v>28</v>
      </c>
    </row>
    <row r="430" spans="1:6">
      <c r="A430" s="39">
        <v>2</v>
      </c>
      <c r="B430" s="39" t="s">
        <v>1220</v>
      </c>
      <c r="C430" s="39">
        <v>0</v>
      </c>
      <c r="D430" s="39" t="s">
        <v>2954</v>
      </c>
      <c r="E430" s="39" t="s">
        <v>2955</v>
      </c>
      <c r="F430" s="22">
        <v>28</v>
      </c>
    </row>
    <row r="431" spans="1:6">
      <c r="A431" s="39">
        <v>3</v>
      </c>
      <c r="B431" s="39" t="s">
        <v>1220</v>
      </c>
      <c r="C431" s="39">
        <v>4</v>
      </c>
      <c r="D431" s="39" t="s">
        <v>2956</v>
      </c>
      <c r="E431" s="39" t="s">
        <v>2957</v>
      </c>
      <c r="F431" s="22">
        <v>28</v>
      </c>
    </row>
    <row r="432" spans="1:6">
      <c r="A432" s="39">
        <v>4</v>
      </c>
      <c r="B432" s="39" t="s">
        <v>1220</v>
      </c>
      <c r="C432" s="39">
        <v>9</v>
      </c>
      <c r="D432" s="39" t="s">
        <v>2958</v>
      </c>
      <c r="E432" s="39" t="s">
        <v>2959</v>
      </c>
      <c r="F432" s="22">
        <v>28</v>
      </c>
    </row>
    <row r="433" spans="1:6">
      <c r="A433" s="39">
        <v>5</v>
      </c>
      <c r="B433" s="39" t="s">
        <v>1220</v>
      </c>
      <c r="C433" s="39">
        <v>2</v>
      </c>
      <c r="D433" s="39" t="s">
        <v>2960</v>
      </c>
      <c r="E433" s="39" t="s">
        <v>2961</v>
      </c>
      <c r="F433" s="22">
        <v>28</v>
      </c>
    </row>
    <row r="434" spans="1:6">
      <c r="A434" s="39">
        <v>6</v>
      </c>
      <c r="B434" s="39" t="s">
        <v>1220</v>
      </c>
      <c r="C434" s="39">
        <v>3</v>
      </c>
      <c r="D434" s="39" t="s">
        <v>2962</v>
      </c>
      <c r="E434" s="39" t="s">
        <v>2963</v>
      </c>
      <c r="F434" s="22">
        <v>28</v>
      </c>
    </row>
    <row r="435" spans="1:6">
      <c r="A435" s="39">
        <v>7</v>
      </c>
      <c r="B435" s="39" t="s">
        <v>1220</v>
      </c>
      <c r="C435" s="39">
        <v>7</v>
      </c>
      <c r="D435" s="39" t="s">
        <v>2964</v>
      </c>
      <c r="E435" s="39" t="s">
        <v>2965</v>
      </c>
      <c r="F435" s="22">
        <v>28</v>
      </c>
    </row>
    <row r="436" spans="1:6">
      <c r="A436" s="39">
        <v>8</v>
      </c>
      <c r="B436" s="39" t="s">
        <v>1220</v>
      </c>
      <c r="C436" s="39">
        <v>5</v>
      </c>
      <c r="D436" s="39" t="s">
        <v>2966</v>
      </c>
      <c r="E436" s="39" t="s">
        <v>2967</v>
      </c>
      <c r="F436" s="22">
        <v>28</v>
      </c>
    </row>
    <row r="437" spans="1:6">
      <c r="A437" s="39">
        <v>9</v>
      </c>
      <c r="B437" s="39" t="s">
        <v>1220</v>
      </c>
      <c r="C437" s="39">
        <v>6</v>
      </c>
      <c r="D437" s="39" t="s">
        <v>2968</v>
      </c>
      <c r="E437" s="39" t="s">
        <v>2969</v>
      </c>
      <c r="F437" s="22">
        <v>28</v>
      </c>
    </row>
    <row r="438" spans="1:6">
      <c r="A438" s="39">
        <v>1</v>
      </c>
      <c r="B438" s="39" t="s">
        <v>1222</v>
      </c>
      <c r="C438" s="39">
        <v>1</v>
      </c>
      <c r="D438" s="39" t="s">
        <v>2970</v>
      </c>
      <c r="E438" s="39" t="s">
        <v>2971</v>
      </c>
      <c r="F438" s="22">
        <v>28</v>
      </c>
    </row>
    <row r="439" spans="1:6">
      <c r="A439" s="39">
        <v>2</v>
      </c>
      <c r="B439" s="39" t="s">
        <v>1222</v>
      </c>
      <c r="C439" s="39">
        <v>3</v>
      </c>
      <c r="D439" s="39" t="s">
        <v>2972</v>
      </c>
      <c r="E439" s="39" t="s">
        <v>2973</v>
      </c>
      <c r="F439" s="22">
        <v>28</v>
      </c>
    </row>
    <row r="440" spans="1:6">
      <c r="A440" s="39">
        <v>3</v>
      </c>
      <c r="B440" s="39" t="s">
        <v>1222</v>
      </c>
      <c r="C440" s="39">
        <v>0</v>
      </c>
      <c r="D440" s="39" t="s">
        <v>2974</v>
      </c>
      <c r="E440" s="39" t="s">
        <v>2975</v>
      </c>
      <c r="F440" s="22">
        <v>28</v>
      </c>
    </row>
    <row r="441" spans="1:6">
      <c r="A441" s="39">
        <v>4</v>
      </c>
      <c r="B441" s="39" t="s">
        <v>1222</v>
      </c>
      <c r="C441" s="39">
        <v>9</v>
      </c>
      <c r="D441" s="39" t="s">
        <v>2976</v>
      </c>
      <c r="E441" s="39" t="s">
        <v>2977</v>
      </c>
      <c r="F441" s="22">
        <v>28</v>
      </c>
    </row>
    <row r="442" spans="1:6">
      <c r="A442" s="39">
        <v>5</v>
      </c>
      <c r="B442" s="39" t="s">
        <v>1222</v>
      </c>
      <c r="C442" s="39">
        <v>5</v>
      </c>
      <c r="D442" s="39" t="s">
        <v>2978</v>
      </c>
      <c r="E442" s="39" t="s">
        <v>2979</v>
      </c>
      <c r="F442" s="22">
        <v>28</v>
      </c>
    </row>
    <row r="443" spans="1:6">
      <c r="A443" s="39">
        <v>6</v>
      </c>
      <c r="B443" s="39" t="s">
        <v>1222</v>
      </c>
      <c r="C443" s="39">
        <v>4</v>
      </c>
      <c r="D443" s="39" t="s">
        <v>2980</v>
      </c>
      <c r="E443" s="39" t="s">
        <v>2981</v>
      </c>
      <c r="F443" s="22">
        <v>28</v>
      </c>
    </row>
    <row r="444" spans="1:6">
      <c r="A444" s="39">
        <v>7</v>
      </c>
      <c r="B444" s="39" t="s">
        <v>1222</v>
      </c>
      <c r="C444" s="39">
        <v>8</v>
      </c>
      <c r="D444" s="39" t="s">
        <v>2982</v>
      </c>
      <c r="E444" s="39" t="s">
        <v>2983</v>
      </c>
      <c r="F444" s="22">
        <v>28</v>
      </c>
    </row>
    <row r="445" spans="1:6">
      <c r="A445" s="39">
        <v>8</v>
      </c>
      <c r="B445" s="39" t="s">
        <v>1222</v>
      </c>
      <c r="C445" s="39">
        <v>6</v>
      </c>
      <c r="D445" s="39" t="s">
        <v>2984</v>
      </c>
      <c r="E445" s="39" t="s">
        <v>2985</v>
      </c>
      <c r="F445" s="22">
        <v>28</v>
      </c>
    </row>
    <row r="446" spans="1:6">
      <c r="A446" s="39">
        <v>9</v>
      </c>
      <c r="B446" s="39" t="s">
        <v>1222</v>
      </c>
      <c r="C446" s="39">
        <v>2</v>
      </c>
      <c r="D446" s="39" t="s">
        <v>2986</v>
      </c>
      <c r="E446" s="39" t="s">
        <v>2987</v>
      </c>
      <c r="F446" s="22">
        <v>28</v>
      </c>
    </row>
    <row r="447" spans="1:6">
      <c r="A447" s="39">
        <v>1</v>
      </c>
      <c r="B447" s="39" t="s">
        <v>1224</v>
      </c>
      <c r="C447" s="39">
        <v>4</v>
      </c>
      <c r="D447" s="39" t="s">
        <v>2988</v>
      </c>
      <c r="E447" s="39" t="s">
        <v>2989</v>
      </c>
      <c r="F447" s="22">
        <v>28</v>
      </c>
    </row>
    <row r="448" spans="1:6">
      <c r="A448" s="39">
        <v>2</v>
      </c>
      <c r="B448" s="39" t="s">
        <v>1224</v>
      </c>
      <c r="C448" s="39">
        <v>7</v>
      </c>
      <c r="D448" s="39" t="s">
        <v>2990</v>
      </c>
      <c r="E448" s="39" t="s">
        <v>2991</v>
      </c>
      <c r="F448" s="22">
        <v>28</v>
      </c>
    </row>
    <row r="449" spans="1:6">
      <c r="A449" s="39">
        <v>3</v>
      </c>
      <c r="B449" s="39" t="s">
        <v>1224</v>
      </c>
      <c r="C449" s="39">
        <v>2</v>
      </c>
      <c r="D449" s="39" t="s">
        <v>2992</v>
      </c>
      <c r="E449" s="39" t="s">
        <v>2993</v>
      </c>
      <c r="F449" s="22">
        <v>28</v>
      </c>
    </row>
    <row r="450" spans="1:6">
      <c r="A450" s="39">
        <v>4</v>
      </c>
      <c r="B450" s="39" t="s">
        <v>1224</v>
      </c>
      <c r="C450" s="39">
        <v>1</v>
      </c>
      <c r="D450" s="39" t="s">
        <v>2994</v>
      </c>
      <c r="E450" s="39" t="s">
        <v>2995</v>
      </c>
      <c r="F450" s="22">
        <v>28</v>
      </c>
    </row>
    <row r="451" spans="1:6">
      <c r="A451" s="39">
        <v>5</v>
      </c>
      <c r="B451" s="39" t="s">
        <v>1224</v>
      </c>
      <c r="C451" s="39">
        <v>3</v>
      </c>
      <c r="D451" s="39" t="s">
        <v>2996</v>
      </c>
      <c r="E451" s="39" t="s">
        <v>2997</v>
      </c>
      <c r="F451" s="22">
        <v>28</v>
      </c>
    </row>
    <row r="452" spans="1:6">
      <c r="A452" s="39">
        <v>6</v>
      </c>
      <c r="B452" s="39" t="s">
        <v>1224</v>
      </c>
      <c r="C452" s="39">
        <v>8</v>
      </c>
      <c r="D452" s="39" t="s">
        <v>2998</v>
      </c>
      <c r="E452" s="39" t="s">
        <v>2999</v>
      </c>
      <c r="F452" s="22">
        <v>28</v>
      </c>
    </row>
    <row r="453" spans="1:6">
      <c r="A453" s="39">
        <v>7</v>
      </c>
      <c r="B453" s="39" t="s">
        <v>1224</v>
      </c>
      <c r="C453" s="39">
        <v>5</v>
      </c>
      <c r="D453" s="39" t="s">
        <v>3000</v>
      </c>
      <c r="E453" s="39" t="s">
        <v>3001</v>
      </c>
      <c r="F453" s="22">
        <v>28</v>
      </c>
    </row>
    <row r="454" spans="1:6">
      <c r="A454" s="39">
        <v>8</v>
      </c>
      <c r="B454" s="39" t="s">
        <v>1224</v>
      </c>
      <c r="C454" s="39">
        <v>9</v>
      </c>
      <c r="D454" s="39" t="s">
        <v>3002</v>
      </c>
      <c r="E454" s="39" t="s">
        <v>3003</v>
      </c>
      <c r="F454" s="22">
        <v>28</v>
      </c>
    </row>
    <row r="455" spans="1:6">
      <c r="A455" s="39">
        <v>9</v>
      </c>
      <c r="B455" s="39" t="s">
        <v>1224</v>
      </c>
      <c r="C455" s="39">
        <v>0</v>
      </c>
      <c r="D455" s="39" t="s">
        <v>3004</v>
      </c>
      <c r="E455" s="39" t="s">
        <v>3005</v>
      </c>
      <c r="F455" s="22">
        <v>28</v>
      </c>
    </row>
    <row r="456" spans="1:6">
      <c r="A456" s="2">
        <v>1</v>
      </c>
      <c r="B456" s="2" t="s">
        <v>752</v>
      </c>
      <c r="C456" s="2">
        <v>2</v>
      </c>
      <c r="D456" s="2" t="s">
        <v>753</v>
      </c>
      <c r="E456" s="2" t="s">
        <v>754</v>
      </c>
      <c r="F456" s="2">
        <v>28</v>
      </c>
    </row>
    <row r="457" spans="1:6">
      <c r="A457" s="2">
        <v>2</v>
      </c>
      <c r="B457" s="2" t="s">
        <v>752</v>
      </c>
      <c r="C457" s="2">
        <v>3</v>
      </c>
      <c r="D457" s="2" t="s">
        <v>755</v>
      </c>
      <c r="E457" s="2" t="s">
        <v>756</v>
      </c>
      <c r="F457" s="2">
        <v>28</v>
      </c>
    </row>
    <row r="458" spans="1:6">
      <c r="A458" s="2">
        <v>3</v>
      </c>
      <c r="B458" s="2" t="s">
        <v>752</v>
      </c>
      <c r="C458" s="2">
        <v>4</v>
      </c>
      <c r="D458" s="2" t="s">
        <v>757</v>
      </c>
      <c r="E458" s="2" t="s">
        <v>758</v>
      </c>
      <c r="F458" s="2">
        <v>28</v>
      </c>
    </row>
    <row r="459" spans="1:6">
      <c r="A459" s="2">
        <v>4</v>
      </c>
      <c r="B459" s="2" t="s">
        <v>752</v>
      </c>
      <c r="C459" s="2">
        <v>1</v>
      </c>
      <c r="D459" s="2" t="s">
        <v>759</v>
      </c>
      <c r="E459" s="2" t="s">
        <v>760</v>
      </c>
      <c r="F459" s="2">
        <v>28</v>
      </c>
    </row>
    <row r="460" spans="1:6">
      <c r="A460" s="2">
        <v>1</v>
      </c>
      <c r="B460" s="2" t="s">
        <v>761</v>
      </c>
      <c r="C460" s="2">
        <v>6</v>
      </c>
      <c r="D460" s="2" t="s">
        <v>762</v>
      </c>
      <c r="E460" s="2" t="s">
        <v>763</v>
      </c>
      <c r="F460" s="2">
        <v>28</v>
      </c>
    </row>
    <row r="461" spans="1:6">
      <c r="A461" s="2">
        <v>2</v>
      </c>
      <c r="B461" s="2" t="s">
        <v>761</v>
      </c>
      <c r="C461" s="2">
        <v>9</v>
      </c>
      <c r="D461" s="2" t="s">
        <v>764</v>
      </c>
      <c r="E461" s="2" t="s">
        <v>765</v>
      </c>
      <c r="F461" s="2">
        <v>28</v>
      </c>
    </row>
    <row r="462" spans="1:6">
      <c r="A462" s="2">
        <v>3</v>
      </c>
      <c r="B462" s="2" t="s">
        <v>761</v>
      </c>
      <c r="C462" s="2">
        <v>5</v>
      </c>
      <c r="D462" s="2" t="s">
        <v>766</v>
      </c>
      <c r="E462" s="2" t="s">
        <v>767</v>
      </c>
      <c r="F462" s="2">
        <v>28</v>
      </c>
    </row>
    <row r="463" spans="1:6">
      <c r="A463" s="2">
        <v>4</v>
      </c>
      <c r="B463" s="2" t="s">
        <v>761</v>
      </c>
      <c r="C463" s="2">
        <v>8</v>
      </c>
      <c r="D463" s="2" t="s">
        <v>768</v>
      </c>
      <c r="E463" s="2" t="s">
        <v>769</v>
      </c>
      <c r="F463" s="2">
        <v>28</v>
      </c>
    </row>
    <row r="464" spans="1:6">
      <c r="A464" s="2">
        <v>5</v>
      </c>
      <c r="B464" s="2" t="s">
        <v>761</v>
      </c>
      <c r="C464" s="2">
        <v>0</v>
      </c>
      <c r="D464" s="2" t="s">
        <v>770</v>
      </c>
      <c r="E464" s="2" t="s">
        <v>771</v>
      </c>
      <c r="F464" s="2">
        <v>28</v>
      </c>
    </row>
    <row r="465" spans="1:6">
      <c r="A465" s="2">
        <v>6</v>
      </c>
      <c r="B465" s="2" t="s">
        <v>761</v>
      </c>
      <c r="C465" s="2">
        <v>7</v>
      </c>
      <c r="D465" s="2" t="s">
        <v>772</v>
      </c>
      <c r="E465" s="2" t="s">
        <v>773</v>
      </c>
      <c r="F465" s="2">
        <v>28</v>
      </c>
    </row>
    <row r="466" spans="1:6">
      <c r="A466" s="2">
        <v>7</v>
      </c>
      <c r="B466" s="2" t="s">
        <v>761</v>
      </c>
      <c r="C466" s="2">
        <v>2</v>
      </c>
      <c r="D466" s="2" t="s">
        <v>774</v>
      </c>
      <c r="E466" s="2" t="s">
        <v>775</v>
      </c>
      <c r="F466" s="2">
        <v>28</v>
      </c>
    </row>
    <row r="467" spans="1:6">
      <c r="A467" s="2">
        <v>8</v>
      </c>
      <c r="B467" s="2" t="s">
        <v>761</v>
      </c>
      <c r="C467" s="2">
        <v>3</v>
      </c>
      <c r="D467" s="2" t="s">
        <v>776</v>
      </c>
      <c r="E467" s="2" t="s">
        <v>777</v>
      </c>
      <c r="F467" s="2">
        <v>28</v>
      </c>
    </row>
    <row r="468" spans="1:6">
      <c r="A468" s="2">
        <v>9</v>
      </c>
      <c r="B468" s="2" t="s">
        <v>761</v>
      </c>
      <c r="C468" s="2">
        <v>4</v>
      </c>
      <c r="D468" s="2" t="s">
        <v>778</v>
      </c>
      <c r="E468" s="2" t="s">
        <v>779</v>
      </c>
      <c r="F468" s="2">
        <v>28</v>
      </c>
    </row>
    <row r="469" spans="1:6">
      <c r="A469" s="2">
        <v>1</v>
      </c>
      <c r="B469" s="2" t="s">
        <v>780</v>
      </c>
      <c r="C469" s="2">
        <v>4</v>
      </c>
      <c r="D469" s="2" t="s">
        <v>781</v>
      </c>
      <c r="E469" s="2" t="s">
        <v>782</v>
      </c>
      <c r="F469" s="2">
        <v>28</v>
      </c>
    </row>
    <row r="470" spans="1:6">
      <c r="A470" s="2">
        <v>2</v>
      </c>
      <c r="B470" s="2" t="s">
        <v>780</v>
      </c>
      <c r="C470" s="2">
        <v>6</v>
      </c>
      <c r="D470" s="2" t="s">
        <v>783</v>
      </c>
      <c r="E470" s="2" t="s">
        <v>784</v>
      </c>
      <c r="F470" s="2">
        <v>28</v>
      </c>
    </row>
    <row r="471" spans="1:6">
      <c r="A471" s="2">
        <v>3</v>
      </c>
      <c r="B471" s="2" t="s">
        <v>780</v>
      </c>
      <c r="C471" s="2">
        <v>9</v>
      </c>
      <c r="D471" s="2" t="s">
        <v>785</v>
      </c>
      <c r="E471" s="2" t="s">
        <v>786</v>
      </c>
      <c r="F471" s="2">
        <v>28</v>
      </c>
    </row>
    <row r="472" spans="1:6">
      <c r="A472" s="2">
        <v>4</v>
      </c>
      <c r="B472" s="2" t="s">
        <v>780</v>
      </c>
      <c r="C472" s="2">
        <v>7</v>
      </c>
      <c r="D472" s="2" t="s">
        <v>787</v>
      </c>
      <c r="E472" s="2" t="s">
        <v>788</v>
      </c>
      <c r="F472" s="2">
        <v>28</v>
      </c>
    </row>
    <row r="473" spans="1:6">
      <c r="A473" s="2">
        <v>5</v>
      </c>
      <c r="B473" s="2" t="s">
        <v>780</v>
      </c>
      <c r="C473" s="2">
        <v>0</v>
      </c>
      <c r="D473" s="2" t="s">
        <v>789</v>
      </c>
      <c r="E473" s="2" t="s">
        <v>790</v>
      </c>
      <c r="F473" s="2">
        <v>28</v>
      </c>
    </row>
    <row r="474" spans="1:6">
      <c r="A474" s="2">
        <v>6</v>
      </c>
      <c r="B474" s="2" t="s">
        <v>780</v>
      </c>
      <c r="C474" s="2">
        <v>8</v>
      </c>
      <c r="D474" s="2" t="s">
        <v>791</v>
      </c>
      <c r="E474" s="2" t="s">
        <v>792</v>
      </c>
      <c r="F474" s="2">
        <v>28</v>
      </c>
    </row>
    <row r="475" spans="1:6">
      <c r="A475" s="2">
        <v>7</v>
      </c>
      <c r="B475" s="2" t="s">
        <v>780</v>
      </c>
      <c r="C475" s="2">
        <v>2</v>
      </c>
      <c r="D475" s="2" t="s">
        <v>793</v>
      </c>
      <c r="E475" s="2" t="s">
        <v>794</v>
      </c>
      <c r="F475" s="2">
        <v>28</v>
      </c>
    </row>
    <row r="476" spans="1:6">
      <c r="A476" s="2">
        <v>8</v>
      </c>
      <c r="B476" s="2" t="s">
        <v>780</v>
      </c>
      <c r="C476" s="2">
        <v>1</v>
      </c>
      <c r="D476" s="2" t="s">
        <v>795</v>
      </c>
      <c r="E476" s="2" t="s">
        <v>796</v>
      </c>
      <c r="F476" s="2">
        <v>28</v>
      </c>
    </row>
    <row r="477" spans="1:6">
      <c r="A477" s="2">
        <v>9</v>
      </c>
      <c r="B477" s="2" t="s">
        <v>780</v>
      </c>
      <c r="C477" s="2">
        <v>5</v>
      </c>
      <c r="D477" s="2" t="s">
        <v>797</v>
      </c>
      <c r="E477" s="2" t="s">
        <v>798</v>
      </c>
      <c r="F477" s="2">
        <v>28</v>
      </c>
    </row>
    <row r="478" spans="1:6">
      <c r="A478" s="2">
        <v>1</v>
      </c>
      <c r="B478" s="2" t="s">
        <v>799</v>
      </c>
      <c r="C478" s="2">
        <v>3</v>
      </c>
      <c r="D478" s="2" t="s">
        <v>800</v>
      </c>
      <c r="E478" s="2" t="s">
        <v>801</v>
      </c>
      <c r="F478" s="2">
        <v>28</v>
      </c>
    </row>
    <row r="479" spans="1:6">
      <c r="A479" s="2">
        <v>2</v>
      </c>
      <c r="B479" s="2" t="s">
        <v>799</v>
      </c>
      <c r="C479" s="2">
        <v>9</v>
      </c>
      <c r="D479" s="2" t="s">
        <v>802</v>
      </c>
      <c r="E479" s="2" t="s">
        <v>803</v>
      </c>
      <c r="F479" s="2">
        <v>28</v>
      </c>
    </row>
    <row r="480" spans="1:6">
      <c r="A480" s="2">
        <v>3</v>
      </c>
      <c r="B480" s="2" t="s">
        <v>799</v>
      </c>
      <c r="C480" s="2">
        <v>6</v>
      </c>
      <c r="D480" s="2" t="s">
        <v>804</v>
      </c>
      <c r="E480" s="2" t="s">
        <v>805</v>
      </c>
      <c r="F480" s="2">
        <v>28</v>
      </c>
    </row>
    <row r="481" spans="1:6">
      <c r="A481" s="2">
        <v>4</v>
      </c>
      <c r="B481" s="2" t="s">
        <v>799</v>
      </c>
      <c r="C481" s="2">
        <v>7</v>
      </c>
      <c r="D481" s="2" t="s">
        <v>806</v>
      </c>
      <c r="E481" s="2" t="s">
        <v>807</v>
      </c>
      <c r="F481" s="2">
        <v>28</v>
      </c>
    </row>
    <row r="482" spans="1:6">
      <c r="A482" s="2">
        <v>5</v>
      </c>
      <c r="B482" s="2" t="s">
        <v>799</v>
      </c>
      <c r="C482" s="2">
        <v>0</v>
      </c>
      <c r="D482" s="2" t="s">
        <v>808</v>
      </c>
      <c r="E482" s="2" t="s">
        <v>809</v>
      </c>
      <c r="F482" s="2">
        <v>28</v>
      </c>
    </row>
    <row r="483" spans="1:6">
      <c r="A483" s="2">
        <v>6</v>
      </c>
      <c r="B483" s="2" t="s">
        <v>799</v>
      </c>
      <c r="C483" s="2">
        <v>8</v>
      </c>
      <c r="D483" s="2" t="s">
        <v>810</v>
      </c>
      <c r="E483" s="2" t="s">
        <v>811</v>
      </c>
      <c r="F483" s="2">
        <v>28</v>
      </c>
    </row>
    <row r="484" spans="1:6">
      <c r="A484" s="2">
        <v>7</v>
      </c>
      <c r="B484" s="2" t="s">
        <v>799</v>
      </c>
      <c r="C484" s="2">
        <v>1</v>
      </c>
      <c r="D484" s="2" t="s">
        <v>812</v>
      </c>
      <c r="E484" s="2" t="s">
        <v>813</v>
      </c>
      <c r="F484" s="2">
        <v>28</v>
      </c>
    </row>
    <row r="485" spans="1:6">
      <c r="A485" s="2">
        <v>8</v>
      </c>
      <c r="B485" s="2" t="s">
        <v>799</v>
      </c>
      <c r="C485" s="2">
        <v>5</v>
      </c>
      <c r="D485" s="2" t="s">
        <v>814</v>
      </c>
      <c r="E485" s="2" t="s">
        <v>815</v>
      </c>
      <c r="F485" s="2">
        <v>28</v>
      </c>
    </row>
    <row r="486" spans="1:6">
      <c r="A486" s="2">
        <v>9</v>
      </c>
      <c r="B486" s="2" t="s">
        <v>799</v>
      </c>
      <c r="C486" s="2">
        <v>2</v>
      </c>
      <c r="D486" s="2" t="s">
        <v>816</v>
      </c>
      <c r="E486" s="2" t="s">
        <v>817</v>
      </c>
      <c r="F486" s="2">
        <v>28</v>
      </c>
    </row>
    <row r="487" spans="1:6">
      <c r="A487" s="2">
        <v>1</v>
      </c>
      <c r="B487" s="2" t="s">
        <v>818</v>
      </c>
      <c r="C487" s="2">
        <v>7</v>
      </c>
      <c r="D487" s="2" t="s">
        <v>819</v>
      </c>
      <c r="E487" s="2" t="s">
        <v>820</v>
      </c>
      <c r="F487" s="2">
        <v>28</v>
      </c>
    </row>
    <row r="488" spans="1:6">
      <c r="A488" s="2">
        <v>2</v>
      </c>
      <c r="B488" s="2" t="s">
        <v>818</v>
      </c>
      <c r="C488" s="2">
        <v>0</v>
      </c>
      <c r="D488" s="2" t="s">
        <v>821</v>
      </c>
      <c r="E488" s="2" t="s">
        <v>822</v>
      </c>
      <c r="F488" s="2">
        <v>28</v>
      </c>
    </row>
    <row r="489" spans="1:6">
      <c r="A489" s="2">
        <v>3</v>
      </c>
      <c r="B489" s="2" t="s">
        <v>818</v>
      </c>
      <c r="C489" s="2">
        <v>5</v>
      </c>
      <c r="D489" s="2" t="s">
        <v>823</v>
      </c>
      <c r="E489" s="2" t="s">
        <v>824</v>
      </c>
      <c r="F489" s="2">
        <v>28</v>
      </c>
    </row>
    <row r="490" spans="1:6">
      <c r="A490" s="2">
        <v>4</v>
      </c>
      <c r="B490" s="2" t="s">
        <v>818</v>
      </c>
      <c r="C490" s="2">
        <v>2</v>
      </c>
      <c r="D490" s="2" t="s">
        <v>825</v>
      </c>
      <c r="E490" s="2" t="s">
        <v>826</v>
      </c>
      <c r="F490" s="2">
        <v>28</v>
      </c>
    </row>
    <row r="491" spans="1:6">
      <c r="A491" s="2">
        <v>5</v>
      </c>
      <c r="B491" s="2" t="s">
        <v>818</v>
      </c>
      <c r="C491" s="2">
        <v>3</v>
      </c>
      <c r="D491" s="2" t="s">
        <v>827</v>
      </c>
      <c r="E491" s="2" t="s">
        <v>828</v>
      </c>
      <c r="F491" s="2">
        <v>28</v>
      </c>
    </row>
    <row r="492" spans="1:6">
      <c r="A492" s="2">
        <v>6</v>
      </c>
      <c r="B492" s="2" t="s">
        <v>818</v>
      </c>
      <c r="C492" s="2">
        <v>9</v>
      </c>
      <c r="D492" s="2" t="s">
        <v>829</v>
      </c>
      <c r="E492" s="2" t="s">
        <v>830</v>
      </c>
      <c r="F492" s="2">
        <v>28</v>
      </c>
    </row>
    <row r="493" spans="1:6">
      <c r="A493" s="2">
        <v>7</v>
      </c>
      <c r="B493" s="2" t="s">
        <v>818</v>
      </c>
      <c r="C493" s="2">
        <v>6</v>
      </c>
      <c r="D493" s="2" t="s">
        <v>831</v>
      </c>
      <c r="E493" s="2" t="s">
        <v>832</v>
      </c>
      <c r="F493" s="2">
        <v>28</v>
      </c>
    </row>
    <row r="494" spans="1:6">
      <c r="A494" s="2">
        <v>8</v>
      </c>
      <c r="B494" s="2" t="s">
        <v>818</v>
      </c>
      <c r="C494" s="2">
        <v>8</v>
      </c>
      <c r="D494" s="2" t="s">
        <v>833</v>
      </c>
      <c r="E494" s="2" t="s">
        <v>834</v>
      </c>
      <c r="F494" s="2">
        <v>28</v>
      </c>
    </row>
    <row r="495" spans="1:6">
      <c r="A495" s="2">
        <v>9</v>
      </c>
      <c r="B495" s="2" t="s">
        <v>818</v>
      </c>
      <c r="C495" s="2">
        <v>4</v>
      </c>
      <c r="D495" s="2" t="s">
        <v>835</v>
      </c>
      <c r="E495" s="2" t="s">
        <v>836</v>
      </c>
      <c r="F495" s="2">
        <v>28</v>
      </c>
    </row>
    <row r="496" spans="1:6">
      <c r="A496" s="2">
        <v>1</v>
      </c>
      <c r="B496" s="2" t="s">
        <v>837</v>
      </c>
      <c r="C496" s="2">
        <v>6</v>
      </c>
      <c r="D496" s="2" t="s">
        <v>838</v>
      </c>
      <c r="E496" s="2" t="s">
        <v>839</v>
      </c>
      <c r="F496" s="2">
        <v>28</v>
      </c>
    </row>
    <row r="497" spans="1:6">
      <c r="A497" s="2">
        <v>2</v>
      </c>
      <c r="B497" s="2" t="s">
        <v>837</v>
      </c>
      <c r="C497" s="2">
        <v>9</v>
      </c>
      <c r="D497" s="2" t="s">
        <v>840</v>
      </c>
      <c r="E497" s="2" t="s">
        <v>841</v>
      </c>
      <c r="F497" s="2">
        <v>28</v>
      </c>
    </row>
    <row r="498" spans="1:6">
      <c r="A498" s="2">
        <v>3</v>
      </c>
      <c r="B498" s="2" t="s">
        <v>837</v>
      </c>
      <c r="C498" s="2">
        <v>0</v>
      </c>
      <c r="D498" s="2" t="s">
        <v>842</v>
      </c>
      <c r="E498" s="2" t="s">
        <v>843</v>
      </c>
      <c r="F498" s="2">
        <v>28</v>
      </c>
    </row>
    <row r="499" spans="1:6">
      <c r="A499" s="2">
        <v>4</v>
      </c>
      <c r="B499" s="2" t="s">
        <v>837</v>
      </c>
      <c r="C499" s="2">
        <v>8</v>
      </c>
      <c r="D499" s="2" t="s">
        <v>844</v>
      </c>
      <c r="E499" s="2" t="s">
        <v>845</v>
      </c>
      <c r="F499" s="2">
        <v>28</v>
      </c>
    </row>
    <row r="500" spans="1:6">
      <c r="A500" s="2">
        <v>5</v>
      </c>
      <c r="B500" s="2" t="s">
        <v>837</v>
      </c>
      <c r="C500" s="2">
        <v>4</v>
      </c>
      <c r="D500" s="2" t="s">
        <v>846</v>
      </c>
      <c r="E500" s="2" t="s">
        <v>847</v>
      </c>
      <c r="F500" s="2">
        <v>28</v>
      </c>
    </row>
    <row r="501" spans="1:6">
      <c r="A501" s="2">
        <v>6</v>
      </c>
      <c r="B501" s="2" t="s">
        <v>837</v>
      </c>
      <c r="C501" s="2">
        <v>1</v>
      </c>
      <c r="D501" s="2" t="s">
        <v>848</v>
      </c>
      <c r="E501" s="2" t="s">
        <v>849</v>
      </c>
      <c r="F501" s="2">
        <v>28</v>
      </c>
    </row>
    <row r="502" spans="1:6">
      <c r="A502" s="2">
        <v>7</v>
      </c>
      <c r="B502" s="2" t="s">
        <v>837</v>
      </c>
      <c r="C502" s="2">
        <v>2</v>
      </c>
      <c r="D502" s="2" t="s">
        <v>850</v>
      </c>
      <c r="E502" s="2" t="s">
        <v>851</v>
      </c>
      <c r="F502" s="2">
        <v>28</v>
      </c>
    </row>
    <row r="503" spans="1:6">
      <c r="A503" s="2">
        <v>8</v>
      </c>
      <c r="B503" s="2" t="s">
        <v>837</v>
      </c>
      <c r="C503" s="2">
        <v>3</v>
      </c>
      <c r="D503" s="2" t="s">
        <v>852</v>
      </c>
      <c r="E503" s="2" t="s">
        <v>853</v>
      </c>
      <c r="F503" s="2">
        <v>28</v>
      </c>
    </row>
    <row r="504" spans="1:6">
      <c r="A504" s="2">
        <v>9</v>
      </c>
      <c r="B504" s="2" t="s">
        <v>837</v>
      </c>
      <c r="C504" s="2">
        <v>5</v>
      </c>
      <c r="D504" s="2" t="s">
        <v>854</v>
      </c>
      <c r="E504" s="2" t="s">
        <v>855</v>
      </c>
      <c r="F504" s="2">
        <v>28</v>
      </c>
    </row>
    <row r="505" spans="1:6">
      <c r="A505" s="38">
        <v>1</v>
      </c>
      <c r="B505" s="38" t="s">
        <v>3202</v>
      </c>
      <c r="C505" s="38">
        <v>3</v>
      </c>
      <c r="D505" s="38" t="s">
        <v>3203</v>
      </c>
      <c r="E505" s="38" t="s">
        <v>3204</v>
      </c>
      <c r="F505" s="38">
        <v>28</v>
      </c>
    </row>
    <row r="506" spans="1:6">
      <c r="A506" s="38">
        <v>2</v>
      </c>
      <c r="B506" s="38" t="s">
        <v>3202</v>
      </c>
      <c r="C506" s="38">
        <v>4</v>
      </c>
      <c r="D506" s="38" t="s">
        <v>3205</v>
      </c>
      <c r="E506" s="38" t="s">
        <v>3206</v>
      </c>
      <c r="F506" s="38">
        <v>28</v>
      </c>
    </row>
    <row r="507" spans="1:6">
      <c r="A507" s="38">
        <v>3</v>
      </c>
      <c r="B507" s="38" t="s">
        <v>3202</v>
      </c>
      <c r="C507" s="38">
        <v>1</v>
      </c>
      <c r="D507" s="38" t="s">
        <v>3207</v>
      </c>
      <c r="E507" s="38" t="s">
        <v>3208</v>
      </c>
      <c r="F507" s="38">
        <v>28</v>
      </c>
    </row>
    <row r="508" spans="1:6">
      <c r="A508" s="38">
        <v>4</v>
      </c>
      <c r="B508" s="38" t="s">
        <v>3202</v>
      </c>
      <c r="C508" s="38">
        <v>2</v>
      </c>
      <c r="D508" s="38" t="s">
        <v>3209</v>
      </c>
      <c r="E508" s="38" t="s">
        <v>3210</v>
      </c>
      <c r="F508" s="38">
        <v>28</v>
      </c>
    </row>
    <row r="509" spans="1:6">
      <c r="A509" s="2">
        <v>1</v>
      </c>
      <c r="B509" s="2" t="s">
        <v>856</v>
      </c>
      <c r="C509" s="2">
        <v>3</v>
      </c>
      <c r="D509" s="2" t="s">
        <v>857</v>
      </c>
      <c r="E509" s="2" t="s">
        <v>858</v>
      </c>
      <c r="F509" s="2">
        <v>28</v>
      </c>
    </row>
    <row r="510" spans="1:6">
      <c r="A510" s="2">
        <v>2</v>
      </c>
      <c r="B510" s="2" t="s">
        <v>856</v>
      </c>
      <c r="C510" s="2">
        <v>2</v>
      </c>
      <c r="D510" s="2" t="s">
        <v>859</v>
      </c>
      <c r="E510" s="2" t="s">
        <v>860</v>
      </c>
      <c r="F510" s="2">
        <v>28</v>
      </c>
    </row>
    <row r="511" spans="1:6">
      <c r="A511" s="2">
        <v>3</v>
      </c>
      <c r="B511" s="2" t="s">
        <v>856</v>
      </c>
      <c r="C511" s="2">
        <v>0</v>
      </c>
      <c r="D511" s="2" t="s">
        <v>861</v>
      </c>
      <c r="E511" s="2" t="s">
        <v>862</v>
      </c>
      <c r="F511" s="2">
        <v>28</v>
      </c>
    </row>
    <row r="512" spans="1:6">
      <c r="A512" s="2">
        <v>4</v>
      </c>
      <c r="B512" s="2" t="s">
        <v>856</v>
      </c>
      <c r="C512" s="2">
        <v>1</v>
      </c>
      <c r="D512" s="2" t="s">
        <v>863</v>
      </c>
      <c r="E512" s="2" t="s">
        <v>864</v>
      </c>
      <c r="F512" s="2">
        <v>28</v>
      </c>
    </row>
    <row r="513" spans="1:6">
      <c r="A513" s="2">
        <v>1</v>
      </c>
      <c r="B513" s="2" t="s">
        <v>865</v>
      </c>
      <c r="C513" s="2">
        <v>1</v>
      </c>
      <c r="D513" s="2" t="s">
        <v>866</v>
      </c>
      <c r="E513" s="2" t="s">
        <v>867</v>
      </c>
      <c r="F513" s="2">
        <v>28</v>
      </c>
    </row>
    <row r="514" spans="1:6">
      <c r="A514" s="2">
        <v>2</v>
      </c>
      <c r="B514" s="2" t="s">
        <v>865</v>
      </c>
      <c r="C514" s="2">
        <v>0</v>
      </c>
      <c r="D514" s="2" t="s">
        <v>868</v>
      </c>
      <c r="E514" s="2" t="s">
        <v>869</v>
      </c>
      <c r="F514" s="2">
        <v>28</v>
      </c>
    </row>
    <row r="515" spans="1:6">
      <c r="A515" s="2">
        <v>3</v>
      </c>
      <c r="B515" s="2" t="s">
        <v>865</v>
      </c>
      <c r="C515" s="2">
        <v>2</v>
      </c>
      <c r="D515" s="2" t="s">
        <v>870</v>
      </c>
      <c r="E515" s="2" t="s">
        <v>871</v>
      </c>
      <c r="F515" s="2">
        <v>28</v>
      </c>
    </row>
    <row r="516" spans="1:6">
      <c r="A516" s="2">
        <v>4</v>
      </c>
      <c r="B516" s="2" t="s">
        <v>865</v>
      </c>
      <c r="C516" s="2">
        <v>4</v>
      </c>
      <c r="D516" s="2" t="s">
        <v>872</v>
      </c>
      <c r="E516" s="2" t="s">
        <v>873</v>
      </c>
      <c r="F516" s="2">
        <v>28</v>
      </c>
    </row>
    <row r="517" spans="1:6">
      <c r="A517" s="2">
        <v>1</v>
      </c>
      <c r="B517" s="2" t="s">
        <v>874</v>
      </c>
      <c r="C517" s="2">
        <v>0</v>
      </c>
      <c r="D517" s="2" t="s">
        <v>875</v>
      </c>
      <c r="E517" s="2" t="s">
        <v>876</v>
      </c>
      <c r="F517" s="2">
        <v>28</v>
      </c>
    </row>
    <row r="518" spans="1:6">
      <c r="A518" s="2">
        <v>2</v>
      </c>
      <c r="B518" s="2" t="s">
        <v>874</v>
      </c>
      <c r="C518" s="2">
        <v>3</v>
      </c>
      <c r="D518" s="2" t="s">
        <v>877</v>
      </c>
      <c r="E518" s="2" t="s">
        <v>878</v>
      </c>
      <c r="F518" s="2">
        <v>28</v>
      </c>
    </row>
    <row r="519" spans="1:6">
      <c r="A519" s="2">
        <v>3</v>
      </c>
      <c r="B519" s="2" t="s">
        <v>874</v>
      </c>
      <c r="C519" s="2">
        <v>2</v>
      </c>
      <c r="D519" s="2" t="s">
        <v>879</v>
      </c>
      <c r="E519" s="2" t="s">
        <v>880</v>
      </c>
      <c r="F519" s="2">
        <v>28</v>
      </c>
    </row>
    <row r="520" spans="1:6">
      <c r="A520" s="2">
        <v>4</v>
      </c>
      <c r="B520" s="2" t="s">
        <v>874</v>
      </c>
      <c r="C520" s="2">
        <v>4</v>
      </c>
      <c r="D520" s="2" t="s">
        <v>881</v>
      </c>
      <c r="E520" s="2" t="s">
        <v>882</v>
      </c>
      <c r="F520" s="2">
        <v>28</v>
      </c>
    </row>
    <row r="521" spans="1:6">
      <c r="A521" s="2">
        <v>1</v>
      </c>
      <c r="B521" s="2" t="s">
        <v>883</v>
      </c>
      <c r="C521" s="2">
        <v>2</v>
      </c>
      <c r="D521" s="2" t="s">
        <v>884</v>
      </c>
      <c r="E521" s="2" t="s">
        <v>885</v>
      </c>
      <c r="F521" s="2">
        <v>28</v>
      </c>
    </row>
    <row r="522" spans="1:6">
      <c r="A522" s="2">
        <v>2</v>
      </c>
      <c r="B522" s="2" t="s">
        <v>883</v>
      </c>
      <c r="C522" s="2">
        <v>0</v>
      </c>
      <c r="D522" s="2" t="s">
        <v>886</v>
      </c>
      <c r="E522" s="2" t="s">
        <v>887</v>
      </c>
      <c r="F522" s="2">
        <v>28</v>
      </c>
    </row>
    <row r="523" spans="1:6">
      <c r="A523" s="2">
        <v>3</v>
      </c>
      <c r="B523" s="2" t="s">
        <v>883</v>
      </c>
      <c r="C523" s="2">
        <v>4</v>
      </c>
      <c r="D523" s="2" t="s">
        <v>888</v>
      </c>
      <c r="E523" s="2" t="s">
        <v>889</v>
      </c>
      <c r="F523" s="2">
        <v>28</v>
      </c>
    </row>
    <row r="524" spans="1:6">
      <c r="A524" s="2">
        <v>4</v>
      </c>
      <c r="B524" s="2" t="s">
        <v>883</v>
      </c>
      <c r="C524" s="2">
        <v>1</v>
      </c>
      <c r="D524" s="2" t="s">
        <v>890</v>
      </c>
      <c r="E524" s="2" t="s">
        <v>891</v>
      </c>
      <c r="F524" s="2">
        <v>28</v>
      </c>
    </row>
    <row r="525" spans="1:6">
      <c r="A525" s="2">
        <v>1</v>
      </c>
      <c r="B525" s="2" t="s">
        <v>892</v>
      </c>
      <c r="C525" s="2">
        <v>1</v>
      </c>
      <c r="D525" s="2" t="s">
        <v>893</v>
      </c>
      <c r="E525" s="2" t="s">
        <v>894</v>
      </c>
      <c r="F525" s="2">
        <v>28</v>
      </c>
    </row>
    <row r="526" spans="1:6">
      <c r="A526" s="2">
        <v>2</v>
      </c>
      <c r="B526" s="2" t="s">
        <v>892</v>
      </c>
      <c r="C526" s="2">
        <v>0</v>
      </c>
      <c r="D526" s="2" t="s">
        <v>895</v>
      </c>
      <c r="E526" s="2" t="s">
        <v>896</v>
      </c>
      <c r="F526" s="2">
        <v>28</v>
      </c>
    </row>
    <row r="527" spans="1:6">
      <c r="A527" s="2">
        <v>3</v>
      </c>
      <c r="B527" s="2" t="s">
        <v>892</v>
      </c>
      <c r="C527" s="2">
        <v>2</v>
      </c>
      <c r="D527" s="2" t="s">
        <v>897</v>
      </c>
      <c r="E527" s="2" t="s">
        <v>898</v>
      </c>
      <c r="F527" s="2">
        <v>28</v>
      </c>
    </row>
    <row r="528" spans="1:6">
      <c r="A528" s="2">
        <v>4</v>
      </c>
      <c r="B528" s="2" t="s">
        <v>892</v>
      </c>
      <c r="C528" s="2">
        <v>4</v>
      </c>
      <c r="D528" s="2" t="s">
        <v>899</v>
      </c>
      <c r="E528" s="2" t="s">
        <v>900</v>
      </c>
      <c r="F528" s="2">
        <v>28</v>
      </c>
    </row>
    <row r="529" spans="1:6">
      <c r="A529" s="2">
        <v>1</v>
      </c>
      <c r="B529" s="2" t="s">
        <v>901</v>
      </c>
      <c r="C529" s="2">
        <v>4</v>
      </c>
      <c r="D529" s="2" t="s">
        <v>902</v>
      </c>
      <c r="E529" s="2" t="s">
        <v>903</v>
      </c>
      <c r="F529" s="2">
        <v>28</v>
      </c>
    </row>
    <row r="530" spans="1:6">
      <c r="A530" s="2">
        <v>2</v>
      </c>
      <c r="B530" s="2" t="s">
        <v>901</v>
      </c>
      <c r="C530" s="2">
        <v>2</v>
      </c>
      <c r="D530" s="2" t="s">
        <v>904</v>
      </c>
      <c r="E530" s="2" t="s">
        <v>905</v>
      </c>
      <c r="F530" s="2">
        <v>28</v>
      </c>
    </row>
    <row r="531" spans="1:6">
      <c r="A531" s="2">
        <v>3</v>
      </c>
      <c r="B531" s="2" t="s">
        <v>901</v>
      </c>
      <c r="C531" s="2">
        <v>0</v>
      </c>
      <c r="D531" s="2" t="s">
        <v>906</v>
      </c>
      <c r="E531" s="2" t="s">
        <v>907</v>
      </c>
      <c r="F531" s="2">
        <v>28</v>
      </c>
    </row>
    <row r="532" spans="1:6">
      <c r="A532" s="2">
        <v>4</v>
      </c>
      <c r="B532" s="2" t="s">
        <v>901</v>
      </c>
      <c r="C532" s="2">
        <v>3</v>
      </c>
      <c r="D532" s="2" t="s">
        <v>908</v>
      </c>
      <c r="E532" s="2" t="s">
        <v>909</v>
      </c>
      <c r="F532" s="2">
        <v>28</v>
      </c>
    </row>
    <row r="533" spans="1:6">
      <c r="A533" s="22">
        <v>1</v>
      </c>
      <c r="B533" s="22" t="s">
        <v>123</v>
      </c>
      <c r="C533" s="22">
        <v>3</v>
      </c>
      <c r="D533" s="22" t="s">
        <v>465</v>
      </c>
      <c r="E533" s="22" t="s">
        <v>466</v>
      </c>
      <c r="F533" s="22">
        <v>28</v>
      </c>
    </row>
    <row r="534" spans="1:6">
      <c r="A534" s="22">
        <v>2</v>
      </c>
      <c r="B534" s="22" t="s">
        <v>123</v>
      </c>
      <c r="C534" s="22">
        <v>0</v>
      </c>
      <c r="D534" s="22" t="s">
        <v>467</v>
      </c>
      <c r="E534" s="22" t="s">
        <v>468</v>
      </c>
      <c r="F534" s="22">
        <v>28</v>
      </c>
    </row>
    <row r="535" spans="1:6">
      <c r="A535" s="22">
        <v>3</v>
      </c>
      <c r="B535" s="22" t="s">
        <v>123</v>
      </c>
      <c r="C535" s="22">
        <v>1</v>
      </c>
      <c r="D535" s="22" t="s">
        <v>469</v>
      </c>
      <c r="E535" s="22" t="s">
        <v>470</v>
      </c>
      <c r="F535" s="22">
        <v>28</v>
      </c>
    </row>
    <row r="536" spans="1:6">
      <c r="A536" s="22">
        <v>4</v>
      </c>
      <c r="B536" s="22" t="s">
        <v>123</v>
      </c>
      <c r="C536" s="22">
        <v>2</v>
      </c>
      <c r="D536" s="22" t="s">
        <v>471</v>
      </c>
      <c r="E536" s="22" t="s">
        <v>472</v>
      </c>
      <c r="F536" s="22">
        <v>28</v>
      </c>
    </row>
    <row r="537" spans="1:6">
      <c r="A537" s="22">
        <v>1</v>
      </c>
      <c r="B537" s="22" t="s">
        <v>124</v>
      </c>
      <c r="C537" s="22">
        <v>3</v>
      </c>
      <c r="D537" s="22" t="s">
        <v>473</v>
      </c>
      <c r="E537" s="22" t="s">
        <v>474</v>
      </c>
      <c r="F537" s="22">
        <v>28</v>
      </c>
    </row>
    <row r="538" spans="1:6">
      <c r="A538" s="22">
        <v>2</v>
      </c>
      <c r="B538" s="22" t="s">
        <v>124</v>
      </c>
      <c r="C538" s="22">
        <v>0</v>
      </c>
      <c r="D538" s="22" t="s">
        <v>475</v>
      </c>
      <c r="E538" s="22" t="s">
        <v>476</v>
      </c>
      <c r="F538" s="22">
        <v>28</v>
      </c>
    </row>
    <row r="539" spans="1:6">
      <c r="A539" s="22">
        <v>3</v>
      </c>
      <c r="B539" s="22" t="s">
        <v>124</v>
      </c>
      <c r="C539" s="22">
        <v>1</v>
      </c>
      <c r="D539" s="22" t="s">
        <v>477</v>
      </c>
      <c r="E539" s="22" t="s">
        <v>478</v>
      </c>
      <c r="F539" s="22">
        <v>28</v>
      </c>
    </row>
    <row r="540" spans="1:6">
      <c r="A540" s="22">
        <v>4</v>
      </c>
      <c r="B540" s="22" t="s">
        <v>124</v>
      </c>
      <c r="C540" s="22">
        <v>2</v>
      </c>
      <c r="D540" s="22" t="s">
        <v>479</v>
      </c>
      <c r="E540" s="22" t="s">
        <v>480</v>
      </c>
      <c r="F540" s="22">
        <v>28</v>
      </c>
    </row>
    <row r="541" spans="1:6">
      <c r="A541" s="22">
        <v>1</v>
      </c>
      <c r="B541" s="22" t="s">
        <v>125</v>
      </c>
      <c r="C541" s="22">
        <v>3</v>
      </c>
      <c r="D541" s="22" t="s">
        <v>481</v>
      </c>
      <c r="E541" s="22" t="s">
        <v>482</v>
      </c>
      <c r="F541" s="22">
        <v>28</v>
      </c>
    </row>
    <row r="542" spans="1:6">
      <c r="A542" s="22">
        <v>2</v>
      </c>
      <c r="B542" s="22" t="s">
        <v>125</v>
      </c>
      <c r="C542" s="22">
        <v>1</v>
      </c>
      <c r="D542" s="22" t="s">
        <v>483</v>
      </c>
      <c r="E542" s="22" t="s">
        <v>484</v>
      </c>
      <c r="F542" s="22">
        <v>28</v>
      </c>
    </row>
    <row r="543" spans="1:6">
      <c r="A543" s="22">
        <v>3</v>
      </c>
      <c r="B543" s="22" t="s">
        <v>125</v>
      </c>
      <c r="C543" s="22">
        <v>4</v>
      </c>
      <c r="D543" s="22" t="s">
        <v>485</v>
      </c>
      <c r="E543" s="22" t="s">
        <v>486</v>
      </c>
      <c r="F543" s="22">
        <v>28</v>
      </c>
    </row>
    <row r="544" spans="1:6">
      <c r="A544" s="22">
        <v>4</v>
      </c>
      <c r="B544" s="22" t="s">
        <v>125</v>
      </c>
      <c r="C544" s="22">
        <v>2</v>
      </c>
      <c r="D544" s="22" t="s">
        <v>487</v>
      </c>
      <c r="E544" s="22" t="s">
        <v>488</v>
      </c>
      <c r="F544" s="22">
        <v>28</v>
      </c>
    </row>
    <row r="545" spans="1:6">
      <c r="A545" s="22">
        <v>1</v>
      </c>
      <c r="B545" s="22" t="s">
        <v>126</v>
      </c>
      <c r="C545" s="22">
        <v>3</v>
      </c>
      <c r="D545" s="22" t="s">
        <v>489</v>
      </c>
      <c r="E545" s="22" t="s">
        <v>490</v>
      </c>
      <c r="F545" s="22">
        <v>28</v>
      </c>
    </row>
    <row r="546" spans="1:6">
      <c r="A546" s="22">
        <v>2</v>
      </c>
      <c r="B546" s="22" t="s">
        <v>126</v>
      </c>
      <c r="C546" s="22">
        <v>0</v>
      </c>
      <c r="D546" s="22" t="s">
        <v>491</v>
      </c>
      <c r="E546" s="22" t="s">
        <v>492</v>
      </c>
      <c r="F546" s="22">
        <v>28</v>
      </c>
    </row>
    <row r="547" spans="1:6">
      <c r="A547" s="22">
        <v>3</v>
      </c>
      <c r="B547" s="22" t="s">
        <v>126</v>
      </c>
      <c r="C547" s="22">
        <v>2</v>
      </c>
      <c r="D547" s="22" t="s">
        <v>493</v>
      </c>
      <c r="E547" s="22" t="s">
        <v>494</v>
      </c>
      <c r="F547" s="22">
        <v>28</v>
      </c>
    </row>
    <row r="548" spans="1:6">
      <c r="A548" s="22">
        <v>4</v>
      </c>
      <c r="B548" s="22" t="s">
        <v>126</v>
      </c>
      <c r="C548" s="22">
        <v>4</v>
      </c>
      <c r="D548" s="22" t="s">
        <v>495</v>
      </c>
      <c r="E548" s="22" t="s">
        <v>496</v>
      </c>
      <c r="F548" s="22">
        <v>28</v>
      </c>
    </row>
    <row r="549" spans="1:6">
      <c r="A549" s="22">
        <v>1</v>
      </c>
      <c r="B549" s="22" t="s">
        <v>127</v>
      </c>
      <c r="C549" s="22">
        <v>2</v>
      </c>
      <c r="D549" s="22" t="s">
        <v>497</v>
      </c>
      <c r="E549" s="22" t="s">
        <v>498</v>
      </c>
      <c r="F549" s="22">
        <v>28</v>
      </c>
    </row>
    <row r="550" spans="1:6">
      <c r="A550" s="22">
        <v>2</v>
      </c>
      <c r="B550" s="22" t="s">
        <v>127</v>
      </c>
      <c r="C550" s="22">
        <v>4</v>
      </c>
      <c r="D550" s="22" t="s">
        <v>499</v>
      </c>
      <c r="E550" s="22" t="s">
        <v>500</v>
      </c>
      <c r="F550" s="22">
        <v>28</v>
      </c>
    </row>
    <row r="551" spans="1:6">
      <c r="A551" s="22">
        <v>3</v>
      </c>
      <c r="B551" s="22" t="s">
        <v>127</v>
      </c>
      <c r="C551" s="22">
        <v>1</v>
      </c>
      <c r="D551" s="22" t="s">
        <v>501</v>
      </c>
      <c r="E551" s="22" t="s">
        <v>502</v>
      </c>
      <c r="F551" s="22">
        <v>28</v>
      </c>
    </row>
    <row r="552" spans="1:6">
      <c r="A552" s="22">
        <v>4</v>
      </c>
      <c r="B552" s="22" t="s">
        <v>127</v>
      </c>
      <c r="C552" s="22">
        <v>3</v>
      </c>
      <c r="D552" s="22" t="s">
        <v>503</v>
      </c>
      <c r="E552" s="22" t="s">
        <v>504</v>
      </c>
      <c r="F552" s="22">
        <v>28</v>
      </c>
    </row>
    <row r="553" spans="1:6">
      <c r="A553" s="22">
        <v>1</v>
      </c>
      <c r="B553" s="22" t="s">
        <v>128</v>
      </c>
      <c r="C553" s="22">
        <v>3</v>
      </c>
      <c r="D553" s="22" t="s">
        <v>505</v>
      </c>
      <c r="E553" s="22" t="s">
        <v>506</v>
      </c>
      <c r="F553" s="22">
        <v>28</v>
      </c>
    </row>
    <row r="554" spans="1:6">
      <c r="A554" s="22">
        <v>2</v>
      </c>
      <c r="B554" s="22" t="s">
        <v>128</v>
      </c>
      <c r="C554" s="22">
        <v>0</v>
      </c>
      <c r="D554" s="22" t="s">
        <v>507</v>
      </c>
      <c r="E554" s="22" t="s">
        <v>508</v>
      </c>
      <c r="F554" s="22">
        <v>28</v>
      </c>
    </row>
    <row r="555" spans="1:6">
      <c r="A555" s="22">
        <v>3</v>
      </c>
      <c r="B555" s="22" t="s">
        <v>128</v>
      </c>
      <c r="C555" s="22">
        <v>4</v>
      </c>
      <c r="D555" s="22" t="s">
        <v>509</v>
      </c>
      <c r="E555" s="22" t="s">
        <v>510</v>
      </c>
      <c r="F555" s="22">
        <v>28</v>
      </c>
    </row>
    <row r="556" spans="1:6">
      <c r="A556" s="22">
        <v>4</v>
      </c>
      <c r="B556" s="22" t="s">
        <v>128</v>
      </c>
      <c r="C556" s="22">
        <v>2</v>
      </c>
      <c r="D556" s="22" t="s">
        <v>511</v>
      </c>
      <c r="E556" s="22" t="s">
        <v>512</v>
      </c>
      <c r="F556" s="22">
        <v>28</v>
      </c>
    </row>
    <row r="557" spans="1:6">
      <c r="A557" s="39">
        <v>1</v>
      </c>
      <c r="B557" s="39" t="s">
        <v>3006</v>
      </c>
      <c r="C557" s="39">
        <v>0</v>
      </c>
      <c r="D557" s="39" t="s">
        <v>3007</v>
      </c>
      <c r="E557" s="39" t="s">
        <v>3008</v>
      </c>
      <c r="F557" s="22">
        <v>28</v>
      </c>
    </row>
    <row r="558" spans="1:6">
      <c r="A558" s="39">
        <v>2</v>
      </c>
      <c r="B558" s="39" t="s">
        <v>3006</v>
      </c>
      <c r="C558" s="39">
        <v>1</v>
      </c>
      <c r="D558" s="39" t="s">
        <v>3009</v>
      </c>
      <c r="E558" s="39" t="s">
        <v>3010</v>
      </c>
      <c r="F558" s="22">
        <v>28</v>
      </c>
    </row>
    <row r="559" spans="1:6">
      <c r="A559" s="39">
        <v>3</v>
      </c>
      <c r="B559" s="39" t="s">
        <v>3006</v>
      </c>
      <c r="C559" s="39">
        <v>2</v>
      </c>
      <c r="D559" s="39" t="s">
        <v>3011</v>
      </c>
      <c r="E559" s="39" t="s">
        <v>3012</v>
      </c>
      <c r="F559" s="22">
        <v>28</v>
      </c>
    </row>
    <row r="560" spans="1:6">
      <c r="A560" s="39">
        <v>4</v>
      </c>
      <c r="B560" s="39" t="s">
        <v>3006</v>
      </c>
      <c r="C560" s="39">
        <v>3</v>
      </c>
      <c r="D560" s="39" t="s">
        <v>3013</v>
      </c>
      <c r="E560" s="39" t="s">
        <v>3014</v>
      </c>
      <c r="F560" s="22">
        <v>28</v>
      </c>
    </row>
    <row r="561" spans="1:6">
      <c r="A561" s="39">
        <v>1</v>
      </c>
      <c r="B561" s="39" t="s">
        <v>1273</v>
      </c>
      <c r="C561" s="39">
        <v>0</v>
      </c>
      <c r="D561" s="39" t="s">
        <v>3015</v>
      </c>
      <c r="E561" s="39" t="s">
        <v>3016</v>
      </c>
      <c r="F561" s="22">
        <v>28</v>
      </c>
    </row>
    <row r="562" spans="1:6">
      <c r="A562" s="39">
        <v>2</v>
      </c>
      <c r="B562" s="39" t="s">
        <v>1273</v>
      </c>
      <c r="C562" s="39">
        <v>1</v>
      </c>
      <c r="D562" s="39" t="s">
        <v>3017</v>
      </c>
      <c r="E562" s="39" t="s">
        <v>3018</v>
      </c>
      <c r="F562" s="22">
        <v>28</v>
      </c>
    </row>
    <row r="563" spans="1:6">
      <c r="A563" s="39">
        <v>3</v>
      </c>
      <c r="B563" s="39" t="s">
        <v>1273</v>
      </c>
      <c r="C563" s="39">
        <v>4</v>
      </c>
      <c r="D563" s="39" t="s">
        <v>3019</v>
      </c>
      <c r="E563" s="39" t="s">
        <v>3020</v>
      </c>
      <c r="F563" s="22">
        <v>28</v>
      </c>
    </row>
    <row r="564" spans="1:6">
      <c r="A564" s="39">
        <v>4</v>
      </c>
      <c r="B564" s="39" t="s">
        <v>1273</v>
      </c>
      <c r="C564" s="39">
        <v>3</v>
      </c>
      <c r="D564" s="39" t="s">
        <v>3021</v>
      </c>
      <c r="E564" s="39" t="s">
        <v>3022</v>
      </c>
      <c r="F564" s="22">
        <v>28</v>
      </c>
    </row>
    <row r="565" spans="1:6">
      <c r="A565" s="39">
        <v>1</v>
      </c>
      <c r="B565" s="39" t="s">
        <v>1275</v>
      </c>
      <c r="C565" s="39">
        <v>0</v>
      </c>
      <c r="D565" s="39" t="s">
        <v>3023</v>
      </c>
      <c r="E565" s="39" t="s">
        <v>3024</v>
      </c>
      <c r="F565" s="22">
        <v>28</v>
      </c>
    </row>
    <row r="566" spans="1:6">
      <c r="A566" s="39">
        <v>2</v>
      </c>
      <c r="B566" s="39" t="s">
        <v>1275</v>
      </c>
      <c r="C566" s="39">
        <v>1</v>
      </c>
      <c r="D566" s="39" t="s">
        <v>3025</v>
      </c>
      <c r="E566" s="39" t="s">
        <v>3026</v>
      </c>
      <c r="F566" s="22">
        <v>28</v>
      </c>
    </row>
    <row r="567" spans="1:6">
      <c r="A567" s="39">
        <v>3</v>
      </c>
      <c r="B567" s="39" t="s">
        <v>1275</v>
      </c>
      <c r="C567" s="39">
        <v>2</v>
      </c>
      <c r="D567" s="39" t="s">
        <v>3027</v>
      </c>
      <c r="E567" s="39" t="s">
        <v>3028</v>
      </c>
      <c r="F567" s="22">
        <v>28</v>
      </c>
    </row>
    <row r="568" spans="1:6">
      <c r="A568" s="39">
        <v>4</v>
      </c>
      <c r="B568" s="39" t="s">
        <v>1275</v>
      </c>
      <c r="C568" s="39">
        <v>3</v>
      </c>
      <c r="D568" s="39" t="s">
        <v>3029</v>
      </c>
      <c r="E568" s="39" t="s">
        <v>3030</v>
      </c>
      <c r="F568" s="22">
        <v>28</v>
      </c>
    </row>
    <row r="569" spans="1:6">
      <c r="A569" s="39">
        <v>1</v>
      </c>
      <c r="B569" s="39" t="s">
        <v>1277</v>
      </c>
      <c r="C569" s="39">
        <v>0</v>
      </c>
      <c r="D569" s="39" t="s">
        <v>3031</v>
      </c>
      <c r="E569" s="39" t="s">
        <v>3032</v>
      </c>
      <c r="F569" s="22">
        <v>28</v>
      </c>
    </row>
    <row r="570" spans="1:6">
      <c r="A570" s="39">
        <v>2</v>
      </c>
      <c r="B570" s="39" t="s">
        <v>1277</v>
      </c>
      <c r="C570" s="39">
        <v>2</v>
      </c>
      <c r="D570" s="39" t="s">
        <v>3033</v>
      </c>
      <c r="E570" s="39" t="s">
        <v>3034</v>
      </c>
      <c r="F570" s="22">
        <v>28</v>
      </c>
    </row>
    <row r="571" spans="1:6">
      <c r="A571" s="39">
        <v>3</v>
      </c>
      <c r="B571" s="39" t="s">
        <v>1277</v>
      </c>
      <c r="C571" s="39">
        <v>4</v>
      </c>
      <c r="D571" s="39" t="s">
        <v>3035</v>
      </c>
      <c r="E571" s="39" t="s">
        <v>3036</v>
      </c>
      <c r="F571" s="22">
        <v>28</v>
      </c>
    </row>
    <row r="572" spans="1:6">
      <c r="A572" s="39">
        <v>4</v>
      </c>
      <c r="B572" s="39" t="s">
        <v>1277</v>
      </c>
      <c r="C572" s="39">
        <v>3</v>
      </c>
      <c r="D572" s="39" t="s">
        <v>3037</v>
      </c>
      <c r="E572" s="39" t="s">
        <v>3038</v>
      </c>
      <c r="F572" s="22">
        <v>28</v>
      </c>
    </row>
    <row r="573" spans="1:6">
      <c r="A573" s="39">
        <v>1</v>
      </c>
      <c r="B573" s="39" t="s">
        <v>1279</v>
      </c>
      <c r="C573" s="39">
        <v>4</v>
      </c>
      <c r="D573" s="39" t="s">
        <v>3039</v>
      </c>
      <c r="E573" s="39" t="s">
        <v>3040</v>
      </c>
      <c r="F573" s="22">
        <v>28</v>
      </c>
    </row>
    <row r="574" spans="1:6">
      <c r="A574" s="39">
        <v>2</v>
      </c>
      <c r="B574" s="39" t="s">
        <v>1279</v>
      </c>
      <c r="C574" s="39">
        <v>1</v>
      </c>
      <c r="D574" s="39" t="s">
        <v>3041</v>
      </c>
      <c r="E574" s="39" t="s">
        <v>3042</v>
      </c>
      <c r="F574" s="22">
        <v>28</v>
      </c>
    </row>
    <row r="575" spans="1:6">
      <c r="A575" s="39">
        <v>3</v>
      </c>
      <c r="B575" s="39" t="s">
        <v>1279</v>
      </c>
      <c r="C575" s="39">
        <v>0</v>
      </c>
      <c r="D575" s="39" t="s">
        <v>3043</v>
      </c>
      <c r="E575" s="39" t="s">
        <v>3044</v>
      </c>
      <c r="F575" s="22">
        <v>28</v>
      </c>
    </row>
    <row r="576" spans="1:6">
      <c r="A576" s="39">
        <v>4</v>
      </c>
      <c r="B576" s="39" t="s">
        <v>1279</v>
      </c>
      <c r="C576" s="39">
        <v>3</v>
      </c>
      <c r="D576" s="39" t="s">
        <v>3045</v>
      </c>
      <c r="E576" s="39" t="s">
        <v>3046</v>
      </c>
      <c r="F576" s="22">
        <v>28</v>
      </c>
    </row>
    <row r="577" spans="1:6">
      <c r="A577" s="39">
        <v>1</v>
      </c>
      <c r="B577" s="39" t="s">
        <v>1281</v>
      </c>
      <c r="C577" s="39">
        <v>0</v>
      </c>
      <c r="D577" s="39" t="s">
        <v>3047</v>
      </c>
      <c r="E577" s="39" t="s">
        <v>3048</v>
      </c>
      <c r="F577" s="22">
        <v>28</v>
      </c>
    </row>
    <row r="578" spans="1:6">
      <c r="A578" s="39">
        <v>2</v>
      </c>
      <c r="B578" s="39" t="s">
        <v>1281</v>
      </c>
      <c r="C578" s="39">
        <v>2</v>
      </c>
      <c r="D578" s="39" t="s">
        <v>3049</v>
      </c>
      <c r="E578" s="39" t="s">
        <v>3050</v>
      </c>
      <c r="F578" s="22">
        <v>28</v>
      </c>
    </row>
    <row r="579" spans="1:6">
      <c r="A579" s="39">
        <v>3</v>
      </c>
      <c r="B579" s="39" t="s">
        <v>1281</v>
      </c>
      <c r="C579" s="39">
        <v>4</v>
      </c>
      <c r="D579" s="39" t="s">
        <v>3051</v>
      </c>
      <c r="E579" s="39" t="s">
        <v>3052</v>
      </c>
      <c r="F579" s="22">
        <v>28</v>
      </c>
    </row>
    <row r="580" spans="1:6">
      <c r="A580" s="39">
        <v>4</v>
      </c>
      <c r="B580" s="39" t="s">
        <v>1281</v>
      </c>
      <c r="C580" s="39">
        <v>3</v>
      </c>
      <c r="D580" s="39" t="s">
        <v>3053</v>
      </c>
      <c r="E580" s="39" t="s">
        <v>3054</v>
      </c>
      <c r="F580" s="22">
        <v>28</v>
      </c>
    </row>
    <row r="581" spans="1:6">
      <c r="A581" s="38">
        <v>1</v>
      </c>
      <c r="B581" s="38" t="s">
        <v>3055</v>
      </c>
      <c r="C581" s="38">
        <v>3</v>
      </c>
      <c r="D581" s="38" t="s">
        <v>3056</v>
      </c>
      <c r="E581" s="38" t="s">
        <v>3057</v>
      </c>
      <c r="F581" s="2">
        <v>28</v>
      </c>
    </row>
    <row r="582" spans="1:6">
      <c r="A582" s="38">
        <v>2</v>
      </c>
      <c r="B582" s="38" t="s">
        <v>3055</v>
      </c>
      <c r="C582" s="38">
        <v>0</v>
      </c>
      <c r="D582" s="38" t="s">
        <v>3058</v>
      </c>
      <c r="E582" s="38" t="s">
        <v>3059</v>
      </c>
      <c r="F582" s="2">
        <v>28</v>
      </c>
    </row>
    <row r="583" spans="1:6">
      <c r="A583" s="38">
        <v>3</v>
      </c>
      <c r="B583" s="38" t="s">
        <v>3055</v>
      </c>
      <c r="C583" s="38">
        <v>1</v>
      </c>
      <c r="D583" s="38" t="s">
        <v>3060</v>
      </c>
      <c r="E583" s="38" t="s">
        <v>3061</v>
      </c>
      <c r="F583" s="2">
        <v>28</v>
      </c>
    </row>
    <row r="584" spans="1:6">
      <c r="A584" s="38">
        <v>4</v>
      </c>
      <c r="B584" s="38" t="s">
        <v>3055</v>
      </c>
      <c r="C584" s="38">
        <v>2</v>
      </c>
      <c r="D584" s="38" t="s">
        <v>3062</v>
      </c>
      <c r="E584" s="38" t="s">
        <v>3063</v>
      </c>
      <c r="F584" s="2">
        <v>28</v>
      </c>
    </row>
    <row r="585" spans="1:6">
      <c r="A585" s="38">
        <v>1</v>
      </c>
      <c r="B585" s="38" t="s">
        <v>1297</v>
      </c>
      <c r="C585" s="38">
        <v>4</v>
      </c>
      <c r="D585" s="38" t="s">
        <v>3064</v>
      </c>
      <c r="E585" s="38" t="s">
        <v>3065</v>
      </c>
      <c r="F585" s="2">
        <v>28</v>
      </c>
    </row>
    <row r="586" spans="1:6">
      <c r="A586" s="38">
        <v>2</v>
      </c>
      <c r="B586" s="38" t="s">
        <v>1297</v>
      </c>
      <c r="C586" s="38">
        <v>3</v>
      </c>
      <c r="D586" s="38" t="s">
        <v>3066</v>
      </c>
      <c r="E586" s="38" t="s">
        <v>3067</v>
      </c>
      <c r="F586" s="2">
        <v>28</v>
      </c>
    </row>
    <row r="587" spans="1:6">
      <c r="A587" s="38">
        <v>3</v>
      </c>
      <c r="B587" s="38" t="s">
        <v>1297</v>
      </c>
      <c r="C587" s="38">
        <v>0</v>
      </c>
      <c r="D587" s="38" t="s">
        <v>3068</v>
      </c>
      <c r="E587" s="38" t="s">
        <v>3069</v>
      </c>
      <c r="F587" s="2">
        <v>28</v>
      </c>
    </row>
    <row r="588" spans="1:6">
      <c r="A588" s="38">
        <v>4</v>
      </c>
      <c r="B588" s="38" t="s">
        <v>1297</v>
      </c>
      <c r="C588" s="38">
        <v>2</v>
      </c>
      <c r="D588" s="38" t="s">
        <v>3070</v>
      </c>
      <c r="E588" s="38" t="s">
        <v>3071</v>
      </c>
      <c r="F588" s="2">
        <v>28</v>
      </c>
    </row>
    <row r="589" spans="1:6">
      <c r="A589" s="38">
        <v>1</v>
      </c>
      <c r="B589" s="38" t="s">
        <v>1299</v>
      </c>
      <c r="C589" s="38">
        <v>3</v>
      </c>
      <c r="D589" s="38" t="s">
        <v>3072</v>
      </c>
      <c r="E589" s="38" t="s">
        <v>3073</v>
      </c>
      <c r="F589" s="2">
        <v>28</v>
      </c>
    </row>
    <row r="590" spans="1:6">
      <c r="A590" s="38">
        <v>2</v>
      </c>
      <c r="B590" s="38" t="s">
        <v>1299</v>
      </c>
      <c r="C590" s="38">
        <v>0</v>
      </c>
      <c r="D590" s="38" t="s">
        <v>3074</v>
      </c>
      <c r="E590" s="38" t="s">
        <v>3075</v>
      </c>
      <c r="F590" s="2">
        <v>28</v>
      </c>
    </row>
    <row r="591" spans="1:6">
      <c r="A591" s="38">
        <v>3</v>
      </c>
      <c r="B591" s="38" t="s">
        <v>1299</v>
      </c>
      <c r="C591" s="38">
        <v>1</v>
      </c>
      <c r="D591" s="38" t="s">
        <v>3076</v>
      </c>
      <c r="E591" s="38" t="s">
        <v>3077</v>
      </c>
      <c r="F591" s="2">
        <v>28</v>
      </c>
    </row>
    <row r="592" spans="1:6">
      <c r="A592" s="38">
        <v>4</v>
      </c>
      <c r="B592" s="38" t="s">
        <v>1299</v>
      </c>
      <c r="C592" s="38">
        <v>2</v>
      </c>
      <c r="D592" s="38" t="s">
        <v>3078</v>
      </c>
      <c r="E592" s="38" t="s">
        <v>3079</v>
      </c>
      <c r="F592" s="2">
        <v>28</v>
      </c>
    </row>
    <row r="593" spans="1:6">
      <c r="A593" s="38">
        <v>1</v>
      </c>
      <c r="B593" s="38" t="s">
        <v>1301</v>
      </c>
      <c r="C593" s="38">
        <v>4</v>
      </c>
      <c r="D593" s="38" t="s">
        <v>3080</v>
      </c>
      <c r="E593" s="38" t="s">
        <v>3081</v>
      </c>
      <c r="F593" s="2">
        <v>28</v>
      </c>
    </row>
    <row r="594" spans="1:6">
      <c r="A594" s="38">
        <v>2</v>
      </c>
      <c r="B594" s="38" t="s">
        <v>1301</v>
      </c>
      <c r="C594" s="38">
        <v>0</v>
      </c>
      <c r="D594" s="38" t="s">
        <v>3082</v>
      </c>
      <c r="E594" s="38" t="s">
        <v>3083</v>
      </c>
      <c r="F594" s="2">
        <v>28</v>
      </c>
    </row>
    <row r="595" spans="1:6">
      <c r="A595" s="38">
        <v>3</v>
      </c>
      <c r="B595" s="38" t="s">
        <v>1301</v>
      </c>
      <c r="C595" s="38">
        <v>3</v>
      </c>
      <c r="D595" s="38" t="s">
        <v>3084</v>
      </c>
      <c r="E595" s="38" t="s">
        <v>3085</v>
      </c>
      <c r="F595" s="2">
        <v>28</v>
      </c>
    </row>
    <row r="596" spans="1:6">
      <c r="A596" s="38">
        <v>4</v>
      </c>
      <c r="B596" s="38" t="s">
        <v>1301</v>
      </c>
      <c r="C596" s="38">
        <v>2</v>
      </c>
      <c r="D596" s="38" t="s">
        <v>3086</v>
      </c>
      <c r="E596" s="38" t="s">
        <v>3087</v>
      </c>
      <c r="F596" s="2">
        <v>28</v>
      </c>
    </row>
    <row r="597" spans="1:6">
      <c r="A597" s="38">
        <v>1</v>
      </c>
      <c r="B597" s="38" t="s">
        <v>1303</v>
      </c>
      <c r="C597" s="38">
        <v>0</v>
      </c>
      <c r="D597" s="38" t="s">
        <v>3088</v>
      </c>
      <c r="E597" s="38" t="s">
        <v>3089</v>
      </c>
      <c r="F597" s="2">
        <v>28</v>
      </c>
    </row>
    <row r="598" spans="1:6">
      <c r="A598" s="38">
        <v>2</v>
      </c>
      <c r="B598" s="38" t="s">
        <v>1303</v>
      </c>
      <c r="C598" s="38">
        <v>1</v>
      </c>
      <c r="D598" s="38" t="s">
        <v>3090</v>
      </c>
      <c r="E598" s="38" t="s">
        <v>3091</v>
      </c>
      <c r="F598" s="2">
        <v>28</v>
      </c>
    </row>
    <row r="599" spans="1:6">
      <c r="A599" s="38">
        <v>3</v>
      </c>
      <c r="B599" s="38" t="s">
        <v>1303</v>
      </c>
      <c r="C599" s="38">
        <v>2</v>
      </c>
      <c r="D599" s="38" t="s">
        <v>3092</v>
      </c>
      <c r="E599" s="38" t="s">
        <v>3093</v>
      </c>
      <c r="F599" s="2">
        <v>28</v>
      </c>
    </row>
    <row r="600" spans="1:6">
      <c r="A600" s="38">
        <v>4</v>
      </c>
      <c r="B600" s="38" t="s">
        <v>1303</v>
      </c>
      <c r="C600" s="38">
        <v>3</v>
      </c>
      <c r="D600" s="38" t="s">
        <v>3094</v>
      </c>
      <c r="E600" s="38" t="s">
        <v>3095</v>
      </c>
      <c r="F600" s="2">
        <v>28</v>
      </c>
    </row>
    <row r="601" spans="1:6">
      <c r="A601" s="38">
        <v>1</v>
      </c>
      <c r="B601" s="38" t="s">
        <v>1305</v>
      </c>
      <c r="C601" s="38">
        <v>4</v>
      </c>
      <c r="D601" s="38" t="s">
        <v>3096</v>
      </c>
      <c r="E601" s="38" t="s">
        <v>3097</v>
      </c>
      <c r="F601" s="2">
        <v>28</v>
      </c>
    </row>
    <row r="602" spans="1:6">
      <c r="A602" s="38">
        <v>2</v>
      </c>
      <c r="B602" s="38" t="s">
        <v>1305</v>
      </c>
      <c r="C602" s="38">
        <v>2</v>
      </c>
      <c r="D602" s="38" t="s">
        <v>3098</v>
      </c>
      <c r="E602" s="38" t="s">
        <v>3099</v>
      </c>
      <c r="F602" s="2">
        <v>28</v>
      </c>
    </row>
    <row r="603" spans="1:6">
      <c r="A603" s="38">
        <v>3</v>
      </c>
      <c r="B603" s="38" t="s">
        <v>1305</v>
      </c>
      <c r="C603" s="38">
        <v>3</v>
      </c>
      <c r="D603" s="38" t="s">
        <v>3100</v>
      </c>
      <c r="E603" s="38" t="s">
        <v>3101</v>
      </c>
      <c r="F603" s="2">
        <v>28</v>
      </c>
    </row>
    <row r="604" spans="1:6">
      <c r="A604" s="38">
        <v>4</v>
      </c>
      <c r="B604" s="38" t="s">
        <v>1305</v>
      </c>
      <c r="C604" s="38">
        <v>1</v>
      </c>
      <c r="D604" s="38" t="s">
        <v>3102</v>
      </c>
      <c r="E604" s="38" t="s">
        <v>3103</v>
      </c>
      <c r="F604" s="2">
        <v>28</v>
      </c>
    </row>
    <row r="605" spans="1:6">
      <c r="A605" s="38">
        <v>1</v>
      </c>
      <c r="B605" s="38" t="s">
        <v>3104</v>
      </c>
      <c r="C605" s="38">
        <v>3</v>
      </c>
      <c r="D605" s="38" t="s">
        <v>3105</v>
      </c>
      <c r="E605" s="38" t="s">
        <v>3106</v>
      </c>
      <c r="F605" s="2">
        <v>28</v>
      </c>
    </row>
    <row r="606" spans="1:6">
      <c r="A606" s="38">
        <v>2</v>
      </c>
      <c r="B606" s="38" t="s">
        <v>3104</v>
      </c>
      <c r="C606" s="38">
        <v>4</v>
      </c>
      <c r="D606" s="38" t="s">
        <v>3107</v>
      </c>
      <c r="E606" s="38" t="s">
        <v>3108</v>
      </c>
      <c r="F606" s="2">
        <v>28</v>
      </c>
    </row>
    <row r="607" spans="1:6">
      <c r="A607" s="38">
        <v>3</v>
      </c>
      <c r="B607" s="38" t="s">
        <v>3104</v>
      </c>
      <c r="C607" s="38">
        <v>1</v>
      </c>
      <c r="D607" s="38" t="s">
        <v>3109</v>
      </c>
      <c r="E607" s="38" t="s">
        <v>3110</v>
      </c>
      <c r="F607" s="2">
        <v>28</v>
      </c>
    </row>
    <row r="608" spans="1:6">
      <c r="A608" s="38">
        <v>4</v>
      </c>
      <c r="B608" s="38" t="s">
        <v>3104</v>
      </c>
      <c r="C608" s="38">
        <v>2</v>
      </c>
      <c r="D608" s="38" t="s">
        <v>3111</v>
      </c>
      <c r="E608" s="38" t="s">
        <v>3112</v>
      </c>
      <c r="F608" s="2">
        <v>28</v>
      </c>
    </row>
    <row r="609" spans="1:6">
      <c r="A609" s="38">
        <v>1</v>
      </c>
      <c r="B609" s="38" t="s">
        <v>1321</v>
      </c>
      <c r="C609" s="38">
        <v>4</v>
      </c>
      <c r="D609" s="38" t="s">
        <v>3113</v>
      </c>
      <c r="E609" s="38" t="s">
        <v>3114</v>
      </c>
      <c r="F609" s="2">
        <v>28</v>
      </c>
    </row>
    <row r="610" spans="1:6">
      <c r="A610" s="38">
        <v>2</v>
      </c>
      <c r="B610" s="38" t="s">
        <v>1321</v>
      </c>
      <c r="C610" s="38">
        <v>0</v>
      </c>
      <c r="D610" s="38" t="s">
        <v>3115</v>
      </c>
      <c r="E610" s="38" t="s">
        <v>3116</v>
      </c>
      <c r="F610" s="2">
        <v>28</v>
      </c>
    </row>
    <row r="611" spans="1:6">
      <c r="A611" s="38">
        <v>3</v>
      </c>
      <c r="B611" s="38" t="s">
        <v>1321</v>
      </c>
      <c r="C611" s="38">
        <v>1</v>
      </c>
      <c r="D611" s="38" t="s">
        <v>3117</v>
      </c>
      <c r="E611" s="38" t="s">
        <v>3118</v>
      </c>
      <c r="F611" s="2">
        <v>28</v>
      </c>
    </row>
    <row r="612" spans="1:6">
      <c r="A612" s="38">
        <v>4</v>
      </c>
      <c r="B612" s="38" t="s">
        <v>1321</v>
      </c>
      <c r="C612" s="38">
        <v>2</v>
      </c>
      <c r="D612" s="38" t="s">
        <v>3119</v>
      </c>
      <c r="E612" s="38" t="s">
        <v>3120</v>
      </c>
      <c r="F612" s="2">
        <v>28</v>
      </c>
    </row>
    <row r="613" spans="1:6">
      <c r="A613" s="38">
        <v>1</v>
      </c>
      <c r="B613" s="38" t="s">
        <v>1323</v>
      </c>
      <c r="C613" s="38">
        <v>2</v>
      </c>
      <c r="D613" s="38" t="s">
        <v>3121</v>
      </c>
      <c r="E613" s="38" t="s">
        <v>3122</v>
      </c>
      <c r="F613" s="2">
        <v>28</v>
      </c>
    </row>
    <row r="614" spans="1:6">
      <c r="A614" s="38">
        <v>2</v>
      </c>
      <c r="B614" s="38" t="s">
        <v>1323</v>
      </c>
      <c r="C614" s="38">
        <v>3</v>
      </c>
      <c r="D614" s="38" t="s">
        <v>3123</v>
      </c>
      <c r="E614" s="38" t="s">
        <v>3124</v>
      </c>
      <c r="F614" s="2">
        <v>28</v>
      </c>
    </row>
    <row r="615" spans="1:6">
      <c r="A615" s="38">
        <v>3</v>
      </c>
      <c r="B615" s="38" t="s">
        <v>1323</v>
      </c>
      <c r="C615" s="38">
        <v>1</v>
      </c>
      <c r="D615" s="38" t="s">
        <v>3125</v>
      </c>
      <c r="E615" s="38" t="s">
        <v>3126</v>
      </c>
      <c r="F615" s="2">
        <v>28</v>
      </c>
    </row>
    <row r="616" spans="1:6">
      <c r="A616" s="38">
        <v>4</v>
      </c>
      <c r="B616" s="38" t="s">
        <v>1323</v>
      </c>
      <c r="C616" s="38">
        <v>4</v>
      </c>
      <c r="D616" s="38" t="s">
        <v>3127</v>
      </c>
      <c r="E616" s="38" t="s">
        <v>3128</v>
      </c>
      <c r="F616" s="2">
        <v>28</v>
      </c>
    </row>
    <row r="617" spans="1:6">
      <c r="A617" s="38">
        <v>1</v>
      </c>
      <c r="B617" s="38" t="s">
        <v>1325</v>
      </c>
      <c r="C617" s="38">
        <v>4</v>
      </c>
      <c r="D617" s="38" t="s">
        <v>3129</v>
      </c>
      <c r="E617" s="38" t="s">
        <v>3130</v>
      </c>
      <c r="F617" s="2">
        <v>28</v>
      </c>
    </row>
    <row r="618" spans="1:6">
      <c r="A618" s="38">
        <v>2</v>
      </c>
      <c r="B618" s="38" t="s">
        <v>1325</v>
      </c>
      <c r="C618" s="38">
        <v>0</v>
      </c>
      <c r="D618" s="38" t="s">
        <v>3131</v>
      </c>
      <c r="E618" s="38" t="s">
        <v>3132</v>
      </c>
      <c r="F618" s="2">
        <v>28</v>
      </c>
    </row>
    <row r="619" spans="1:6">
      <c r="A619" s="38">
        <v>3</v>
      </c>
      <c r="B619" s="38" t="s">
        <v>1325</v>
      </c>
      <c r="C619" s="38">
        <v>1</v>
      </c>
      <c r="D619" s="38" t="s">
        <v>3133</v>
      </c>
      <c r="E619" s="38" t="s">
        <v>3134</v>
      </c>
      <c r="F619" s="2">
        <v>28</v>
      </c>
    </row>
    <row r="620" spans="1:6">
      <c r="A620" s="38">
        <v>4</v>
      </c>
      <c r="B620" s="38" t="s">
        <v>1325</v>
      </c>
      <c r="C620" s="38">
        <v>2</v>
      </c>
      <c r="D620" s="38" t="s">
        <v>3135</v>
      </c>
      <c r="E620" s="38" t="s">
        <v>3136</v>
      </c>
      <c r="F620" s="2">
        <v>28</v>
      </c>
    </row>
    <row r="621" spans="1:6">
      <c r="A621" s="38">
        <v>1</v>
      </c>
      <c r="B621" s="38" t="s">
        <v>1327</v>
      </c>
      <c r="C621" s="38">
        <v>4</v>
      </c>
      <c r="D621" s="38" t="s">
        <v>3137</v>
      </c>
      <c r="E621" s="38" t="s">
        <v>3138</v>
      </c>
      <c r="F621" s="2">
        <v>28</v>
      </c>
    </row>
    <row r="622" spans="1:6">
      <c r="A622" s="38">
        <v>2</v>
      </c>
      <c r="B622" s="38" t="s">
        <v>1327</v>
      </c>
      <c r="C622" s="38">
        <v>0</v>
      </c>
      <c r="D622" s="38" t="s">
        <v>3139</v>
      </c>
      <c r="E622" s="38" t="s">
        <v>3140</v>
      </c>
      <c r="F622" s="2">
        <v>28</v>
      </c>
    </row>
    <row r="623" spans="1:6">
      <c r="A623" s="38">
        <v>3</v>
      </c>
      <c r="B623" s="38" t="s">
        <v>1327</v>
      </c>
      <c r="C623" s="38">
        <v>1</v>
      </c>
      <c r="D623" s="38" t="s">
        <v>3141</v>
      </c>
      <c r="E623" s="38" t="s">
        <v>3142</v>
      </c>
      <c r="F623" s="2">
        <v>28</v>
      </c>
    </row>
    <row r="624" spans="1:6">
      <c r="A624" s="38">
        <v>4</v>
      </c>
      <c r="B624" s="38" t="s">
        <v>1327</v>
      </c>
      <c r="C624" s="38">
        <v>2</v>
      </c>
      <c r="D624" s="38" t="s">
        <v>3143</v>
      </c>
      <c r="E624" s="38" t="s">
        <v>3144</v>
      </c>
      <c r="F624" s="2">
        <v>28</v>
      </c>
    </row>
    <row r="625" spans="1:6">
      <c r="A625" s="38">
        <v>1</v>
      </c>
      <c r="B625" s="38" t="s">
        <v>1329</v>
      </c>
      <c r="C625" s="38">
        <v>0</v>
      </c>
      <c r="D625" s="38" t="s">
        <v>3145</v>
      </c>
      <c r="E625" s="38" t="s">
        <v>3146</v>
      </c>
      <c r="F625" s="2">
        <v>28</v>
      </c>
    </row>
    <row r="626" spans="1:6">
      <c r="A626" s="38">
        <v>2</v>
      </c>
      <c r="B626" s="38" t="s">
        <v>1329</v>
      </c>
      <c r="C626" s="38">
        <v>4</v>
      </c>
      <c r="D626" s="38" t="s">
        <v>3147</v>
      </c>
      <c r="E626" s="38" t="s">
        <v>3148</v>
      </c>
      <c r="F626" s="2">
        <v>28</v>
      </c>
    </row>
    <row r="627" spans="1:6">
      <c r="A627" s="38">
        <v>3</v>
      </c>
      <c r="B627" s="38" t="s">
        <v>1329</v>
      </c>
      <c r="C627" s="38">
        <v>1</v>
      </c>
      <c r="D627" s="38" t="s">
        <v>3149</v>
      </c>
      <c r="E627" s="38" t="s">
        <v>3150</v>
      </c>
      <c r="F627" s="2">
        <v>28</v>
      </c>
    </row>
    <row r="628" spans="1:6">
      <c r="A628" s="38">
        <v>4</v>
      </c>
      <c r="B628" s="38" t="s">
        <v>1329</v>
      </c>
      <c r="C628" s="38">
        <v>3</v>
      </c>
      <c r="D628" s="38" t="s">
        <v>3151</v>
      </c>
      <c r="E628" s="38" t="s">
        <v>3152</v>
      </c>
      <c r="F628" s="2">
        <v>28</v>
      </c>
    </row>
    <row r="629" spans="1:6">
      <c r="A629" s="38">
        <v>1</v>
      </c>
      <c r="B629" s="38" t="s">
        <v>3153</v>
      </c>
      <c r="C629" s="38">
        <v>0</v>
      </c>
      <c r="D629" s="38" t="s">
        <v>3154</v>
      </c>
      <c r="E629" s="38" t="s">
        <v>3155</v>
      </c>
      <c r="F629" s="2">
        <v>28</v>
      </c>
    </row>
    <row r="630" spans="1:6">
      <c r="A630" s="38">
        <v>2</v>
      </c>
      <c r="B630" s="38" t="s">
        <v>3153</v>
      </c>
      <c r="C630" s="38">
        <v>1</v>
      </c>
      <c r="D630" s="38" t="s">
        <v>3156</v>
      </c>
      <c r="E630" s="38" t="s">
        <v>3157</v>
      </c>
      <c r="F630" s="2">
        <v>28</v>
      </c>
    </row>
    <row r="631" spans="1:6">
      <c r="A631" s="38">
        <v>3</v>
      </c>
      <c r="B631" s="38" t="s">
        <v>3153</v>
      </c>
      <c r="C631" s="38">
        <v>2</v>
      </c>
      <c r="D631" s="38" t="s">
        <v>3158</v>
      </c>
      <c r="E631" s="38" t="s">
        <v>3159</v>
      </c>
      <c r="F631" s="2">
        <v>28</v>
      </c>
    </row>
    <row r="632" spans="1:6">
      <c r="A632" s="38">
        <v>4</v>
      </c>
      <c r="B632" s="38" t="s">
        <v>3153</v>
      </c>
      <c r="C632" s="38">
        <v>3</v>
      </c>
      <c r="D632" s="38" t="s">
        <v>3160</v>
      </c>
      <c r="E632" s="38" t="s">
        <v>3161</v>
      </c>
      <c r="F632" s="2">
        <v>28</v>
      </c>
    </row>
    <row r="633" spans="1:6">
      <c r="A633" s="38">
        <v>1</v>
      </c>
      <c r="B633" s="38" t="s">
        <v>1333</v>
      </c>
      <c r="C633" s="38">
        <v>1</v>
      </c>
      <c r="D633" s="38" t="s">
        <v>3162</v>
      </c>
      <c r="E633" s="38" t="s">
        <v>3163</v>
      </c>
      <c r="F633" s="2">
        <v>28</v>
      </c>
    </row>
    <row r="634" spans="1:6">
      <c r="A634" s="38">
        <v>2</v>
      </c>
      <c r="B634" s="38" t="s">
        <v>1333</v>
      </c>
      <c r="C634" s="38">
        <v>2</v>
      </c>
      <c r="D634" s="38" t="s">
        <v>3164</v>
      </c>
      <c r="E634" s="38" t="s">
        <v>3165</v>
      </c>
      <c r="F634" s="2">
        <v>28</v>
      </c>
    </row>
    <row r="635" spans="1:6">
      <c r="A635" s="38">
        <v>3</v>
      </c>
      <c r="B635" s="38" t="s">
        <v>1333</v>
      </c>
      <c r="C635" s="38">
        <v>3</v>
      </c>
      <c r="D635" s="38" t="s">
        <v>3166</v>
      </c>
      <c r="E635" s="38" t="s">
        <v>3167</v>
      </c>
      <c r="F635" s="2">
        <v>28</v>
      </c>
    </row>
    <row r="636" spans="1:6">
      <c r="A636" s="38">
        <v>4</v>
      </c>
      <c r="B636" s="38" t="s">
        <v>1333</v>
      </c>
      <c r="C636" s="38">
        <v>4</v>
      </c>
      <c r="D636" s="38" t="s">
        <v>3168</v>
      </c>
      <c r="E636" s="38" t="s">
        <v>3169</v>
      </c>
      <c r="F636" s="2">
        <v>28</v>
      </c>
    </row>
    <row r="637" spans="1:6">
      <c r="A637" s="38">
        <v>1</v>
      </c>
      <c r="B637" s="38" t="s">
        <v>1335</v>
      </c>
      <c r="C637" s="38">
        <v>0</v>
      </c>
      <c r="D637" s="38" t="s">
        <v>3170</v>
      </c>
      <c r="E637" s="38" t="s">
        <v>3171</v>
      </c>
      <c r="F637" s="2">
        <v>28</v>
      </c>
    </row>
    <row r="638" spans="1:6">
      <c r="A638" s="38">
        <v>2</v>
      </c>
      <c r="B638" s="38" t="s">
        <v>1335</v>
      </c>
      <c r="C638" s="38">
        <v>1</v>
      </c>
      <c r="D638" s="38" t="s">
        <v>3172</v>
      </c>
      <c r="E638" s="38" t="s">
        <v>3173</v>
      </c>
      <c r="F638" s="2">
        <v>28</v>
      </c>
    </row>
    <row r="639" spans="1:6">
      <c r="A639" s="38">
        <v>3</v>
      </c>
      <c r="B639" s="38" t="s">
        <v>1335</v>
      </c>
      <c r="C639" s="38">
        <v>2</v>
      </c>
      <c r="D639" s="38" t="s">
        <v>3174</v>
      </c>
      <c r="E639" s="38" t="s">
        <v>3175</v>
      </c>
      <c r="F639" s="2">
        <v>28</v>
      </c>
    </row>
    <row r="640" spans="1:6">
      <c r="A640" s="38">
        <v>4</v>
      </c>
      <c r="B640" s="38" t="s">
        <v>1335</v>
      </c>
      <c r="C640" s="38">
        <v>3</v>
      </c>
      <c r="D640" s="38" t="s">
        <v>3176</v>
      </c>
      <c r="E640" s="38" t="s">
        <v>3177</v>
      </c>
      <c r="F640" s="2">
        <v>28</v>
      </c>
    </row>
    <row r="641" spans="1:6">
      <c r="A641" s="38">
        <v>1</v>
      </c>
      <c r="B641" s="38" t="s">
        <v>1337</v>
      </c>
      <c r="C641" s="38">
        <v>1</v>
      </c>
      <c r="D641" s="38" t="s">
        <v>3178</v>
      </c>
      <c r="E641" s="38" t="s">
        <v>3179</v>
      </c>
      <c r="F641" s="2">
        <v>28</v>
      </c>
    </row>
    <row r="642" spans="1:6">
      <c r="A642" s="38">
        <v>2</v>
      </c>
      <c r="B642" s="38" t="s">
        <v>1337</v>
      </c>
      <c r="C642" s="38">
        <v>2</v>
      </c>
      <c r="D642" s="38" t="s">
        <v>3180</v>
      </c>
      <c r="E642" s="38" t="s">
        <v>3181</v>
      </c>
      <c r="F642" s="2">
        <v>28</v>
      </c>
    </row>
    <row r="643" spans="1:6">
      <c r="A643" s="38">
        <v>3</v>
      </c>
      <c r="B643" s="38" t="s">
        <v>1337</v>
      </c>
      <c r="C643" s="38">
        <v>4</v>
      </c>
      <c r="D643" s="38" t="s">
        <v>3182</v>
      </c>
      <c r="E643" s="38" t="s">
        <v>3183</v>
      </c>
      <c r="F643" s="2">
        <v>28</v>
      </c>
    </row>
    <row r="644" spans="1:6">
      <c r="A644" s="38">
        <v>4</v>
      </c>
      <c r="B644" s="38" t="s">
        <v>1337</v>
      </c>
      <c r="C644" s="38">
        <v>3</v>
      </c>
      <c r="D644" s="38" t="s">
        <v>3184</v>
      </c>
      <c r="E644" s="38" t="s">
        <v>3185</v>
      </c>
      <c r="F644" s="2">
        <v>28</v>
      </c>
    </row>
    <row r="645" spans="1:6">
      <c r="A645" s="38">
        <v>1</v>
      </c>
      <c r="B645" s="38" t="s">
        <v>1339</v>
      </c>
      <c r="C645" s="38">
        <v>1</v>
      </c>
      <c r="D645" s="38" t="s">
        <v>3186</v>
      </c>
      <c r="E645" s="38" t="s">
        <v>3187</v>
      </c>
      <c r="F645" s="2">
        <v>28</v>
      </c>
    </row>
    <row r="646" spans="1:6">
      <c r="A646" s="38">
        <v>2</v>
      </c>
      <c r="B646" s="38" t="s">
        <v>1339</v>
      </c>
      <c r="C646" s="38">
        <v>2</v>
      </c>
      <c r="D646" s="38" t="s">
        <v>3188</v>
      </c>
      <c r="E646" s="38" t="s">
        <v>3189</v>
      </c>
      <c r="F646" s="2">
        <v>28</v>
      </c>
    </row>
    <row r="647" spans="1:6">
      <c r="A647" s="38">
        <v>3</v>
      </c>
      <c r="B647" s="38" t="s">
        <v>1339</v>
      </c>
      <c r="C647" s="38">
        <v>3</v>
      </c>
      <c r="D647" s="38" t="s">
        <v>3190</v>
      </c>
      <c r="E647" s="38" t="s">
        <v>3191</v>
      </c>
      <c r="F647" s="2">
        <v>28</v>
      </c>
    </row>
    <row r="648" spans="1:6">
      <c r="A648" s="38">
        <v>4</v>
      </c>
      <c r="B648" s="38" t="s">
        <v>1339</v>
      </c>
      <c r="C648" s="38">
        <v>0</v>
      </c>
      <c r="D648" s="38" t="s">
        <v>3192</v>
      </c>
      <c r="E648" s="38" t="s">
        <v>3193</v>
      </c>
      <c r="F648" s="2">
        <v>28</v>
      </c>
    </row>
    <row r="649" spans="1:6">
      <c r="A649" s="38">
        <v>1</v>
      </c>
      <c r="B649" s="38" t="s">
        <v>1341</v>
      </c>
      <c r="C649" s="38">
        <v>2</v>
      </c>
      <c r="D649" s="38" t="s">
        <v>3194</v>
      </c>
      <c r="E649" s="38" t="s">
        <v>3195</v>
      </c>
      <c r="F649" s="2">
        <v>28</v>
      </c>
    </row>
    <row r="650" spans="1:6">
      <c r="A650" s="38">
        <v>2</v>
      </c>
      <c r="B650" s="38" t="s">
        <v>1341</v>
      </c>
      <c r="C650" s="38">
        <v>3</v>
      </c>
      <c r="D650" s="38" t="s">
        <v>3196</v>
      </c>
      <c r="E650" s="38" t="s">
        <v>3197</v>
      </c>
      <c r="F650" s="2">
        <v>28</v>
      </c>
    </row>
    <row r="651" spans="1:6">
      <c r="A651" s="38">
        <v>3</v>
      </c>
      <c r="B651" s="38" t="s">
        <v>1341</v>
      </c>
      <c r="C651" s="38">
        <v>0</v>
      </c>
      <c r="D651" s="38" t="s">
        <v>3198</v>
      </c>
      <c r="E651" s="38" t="s">
        <v>3199</v>
      </c>
      <c r="F651" s="2">
        <v>28</v>
      </c>
    </row>
    <row r="652" spans="1:6">
      <c r="A652" s="38">
        <v>4</v>
      </c>
      <c r="B652" s="38" t="s">
        <v>1341</v>
      </c>
      <c r="C652" s="38">
        <v>1</v>
      </c>
      <c r="D652" s="38" t="s">
        <v>3200</v>
      </c>
      <c r="E652" s="38" t="s">
        <v>3201</v>
      </c>
      <c r="F652" s="2">
        <v>28</v>
      </c>
    </row>
  </sheetData>
  <autoFilter ref="A1:F652"/>
  <sortState ref="A2:F652">
    <sortCondition ref="B2:B652"/>
    <sortCondition ref="A2:A6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45"/>
  <sheetViews>
    <sheetView workbookViewId="0">
      <pane ySplit="1" topLeftCell="A2" activePane="bottomLeft" state="frozen"/>
      <selection pane="bottomLeft" activeCell="A25" sqref="A25"/>
    </sheetView>
  </sheetViews>
  <sheetFormatPr defaultRowHeight="12"/>
  <cols>
    <col min="1" max="1" width="7.25" style="14" bestFit="1" customWidth="1"/>
    <col min="2" max="2" width="8.125" style="14" bestFit="1" customWidth="1"/>
    <col min="3" max="3" width="8.125" style="14" customWidth="1"/>
    <col min="4" max="4" width="8.125" style="18" bestFit="1" customWidth="1"/>
    <col min="5" max="5" width="8.125" style="14" bestFit="1" customWidth="1"/>
    <col min="6" max="6" width="8.125" style="14" customWidth="1"/>
    <col min="7" max="7" width="8.125" style="18" bestFit="1" customWidth="1"/>
    <col min="8" max="8" width="9.875" style="18" bestFit="1" customWidth="1"/>
    <col min="9" max="9" width="8.75" style="21" bestFit="1" customWidth="1"/>
    <col min="10" max="10" width="34.5" style="20" bestFit="1" customWidth="1"/>
    <col min="11" max="11" width="21.875" style="20" bestFit="1" customWidth="1"/>
    <col min="12" max="13" width="17.125" style="20" bestFit="1" customWidth="1"/>
    <col min="14" max="14" width="16.125" style="20" bestFit="1" customWidth="1"/>
    <col min="15" max="15" width="15.125" style="20" bestFit="1" customWidth="1"/>
    <col min="16" max="16" width="36.5" style="20" bestFit="1" customWidth="1"/>
    <col min="17" max="17" width="15.125" style="20" bestFit="1" customWidth="1"/>
    <col min="18" max="18" width="17.125" style="20" bestFit="1" customWidth="1"/>
    <col min="19" max="16384" width="9" style="20"/>
  </cols>
  <sheetData>
    <row r="1" spans="1:18">
      <c r="A1" s="24" t="s">
        <v>636</v>
      </c>
      <c r="B1" s="24" t="s">
        <v>3938</v>
      </c>
      <c r="C1" s="24" t="s">
        <v>641</v>
      </c>
      <c r="D1" s="27" t="s">
        <v>638</v>
      </c>
      <c r="E1" s="25" t="s">
        <v>3956</v>
      </c>
      <c r="F1" s="25" t="s">
        <v>637</v>
      </c>
      <c r="G1" s="28" t="s">
        <v>638</v>
      </c>
      <c r="H1" s="32" t="s">
        <v>643</v>
      </c>
      <c r="I1" s="33" t="s">
        <v>3379</v>
      </c>
      <c r="J1" s="34"/>
      <c r="K1" s="34"/>
      <c r="L1" s="34"/>
      <c r="M1" s="34"/>
      <c r="N1" s="34"/>
      <c r="O1" s="34"/>
      <c r="P1" s="34"/>
      <c r="Q1" s="34"/>
      <c r="R1" s="34"/>
    </row>
    <row r="2" spans="1:18">
      <c r="A2" s="24">
        <v>1</v>
      </c>
      <c r="B2" s="24" t="s">
        <v>13</v>
      </c>
      <c r="C2" s="24" t="s">
        <v>642</v>
      </c>
      <c r="D2" s="30" t="str">
        <f>LOOKUP(1,0/(('MSS&amp;MGW&amp;BSC-SPC'!$B$1:$B$347=B2)*('MSS&amp;MGW&amp;BSC-SPC'!$C$1:$C$347=C2)),'MSS&amp;MGW&amp;BSC-SPC'!$D$1:$D$347)</f>
        <v>0252</v>
      </c>
      <c r="E2" s="25" t="s">
        <v>81</v>
      </c>
      <c r="F2" s="25" t="s">
        <v>639</v>
      </c>
      <c r="G2" s="31" t="str">
        <f>LOOKUP(1,0/(('MSS&amp;MGW&amp;BSC-SPC'!$B$1:$B$347=E2)*('MSS&amp;MGW&amp;BSC-SPC'!$C$1:$C$347=F2)),'MSS&amp;MGW&amp;BSC-SPC'!$D$1:$D$347)</f>
        <v>2250</v>
      </c>
      <c r="H2" s="31">
        <v>21</v>
      </c>
      <c r="I2" s="37" t="s">
        <v>3935</v>
      </c>
      <c r="J2" s="35" t="str">
        <f t="shared" ref="J2:J19" si="0">CONCATENATE("ZEDC:TYPE=BSC,NAME=",E2,",NO=",H2,":::;")</f>
        <v>ZEDC:TYPE=BSC,NAME=R0121,NO=21:::;</v>
      </c>
      <c r="K2" s="35" t="str">
        <f t="shared" ref="K2:K19" si="1">CONCATENATE("ZEDL:NO=",H2,":NA1,",G2,":;")</f>
        <v>ZEDL:NO=21:NA1,2250:;</v>
      </c>
      <c r="L2" s="35" t="str">
        <f t="shared" ref="L2:L19" si="2">CONCATENATE("ZEDM:NO=",H2,":CLI:;")</f>
        <v>ZEDM:NO=21:CLI:;</v>
      </c>
      <c r="M2" s="35" t="str">
        <f t="shared" ref="M2:M19" si="3">CONCATENATE("ZEDP:NO=",H2,":LAC:;")</f>
        <v>ZEDP:NO=21:LAC:;</v>
      </c>
      <c r="N2" s="35" t="str">
        <f t="shared" ref="N2:N19" si="4">CONCATENATE("ZEDI:NO=",H2,":ON:;")</f>
        <v>ZEDI:NO=21:ON:;</v>
      </c>
      <c r="O2" s="35" t="str">
        <f>CONCATENATE("ZEDV:NO=",H2,":6:;")</f>
        <v>ZEDV:NO=21:6:;</v>
      </c>
      <c r="P2" s="35" t="str">
        <f t="shared" ref="P2:P19" si="5">CONCATENATE("ZEDG:NAME=",E2,":FRMSET=9,HRMSET=10,:;")</f>
        <v>ZEDG:NAME=R0121:FRMSET=9,HRMSET=10,:;</v>
      </c>
      <c r="Q2" s="35" t="str">
        <f t="shared" ref="Q2:Q19" si="6">CONCATENATE("ZEDS:NO=",H2,":U:;")</f>
        <v>ZEDS:NO=21:U:;</v>
      </c>
      <c r="R2" s="35" t="str">
        <f t="shared" ref="R2:R19" si="7">CONCATENATE("ZEDO:NAME=",E2,":;")</f>
        <v>ZEDO:NAME=R0121:;</v>
      </c>
    </row>
    <row r="3" spans="1:18">
      <c r="A3" s="24">
        <v>2</v>
      </c>
      <c r="B3" s="24" t="s">
        <v>13</v>
      </c>
      <c r="C3" s="24" t="s">
        <v>642</v>
      </c>
      <c r="D3" s="30" t="str">
        <f>LOOKUP(1,0/(('MSS&amp;MGW&amp;BSC-SPC'!$B$1:$B$347=B3)*('MSS&amp;MGW&amp;BSC-SPC'!$C$1:$C$347=C3)),'MSS&amp;MGW&amp;BSC-SPC'!$D$1:$D$347)</f>
        <v>0252</v>
      </c>
      <c r="E3" s="25" t="s">
        <v>82</v>
      </c>
      <c r="F3" s="25" t="s">
        <v>639</v>
      </c>
      <c r="G3" s="31" t="str">
        <f>LOOKUP(1,0/(('MSS&amp;MGW&amp;BSC-SPC'!$B$1:$B$347=E3)*('MSS&amp;MGW&amp;BSC-SPC'!$C$1:$C$347=F3)),'MSS&amp;MGW&amp;BSC-SPC'!$D$1:$D$347)</f>
        <v>2251</v>
      </c>
      <c r="H3" s="31">
        <v>22</v>
      </c>
      <c r="I3" s="37" t="s">
        <v>3935</v>
      </c>
      <c r="J3" s="35" t="str">
        <f t="shared" si="0"/>
        <v>ZEDC:TYPE=BSC,NAME=R0122,NO=22:::;</v>
      </c>
      <c r="K3" s="35" t="str">
        <f t="shared" si="1"/>
        <v>ZEDL:NO=22:NA1,2251:;</v>
      </c>
      <c r="L3" s="35" t="str">
        <f t="shared" si="2"/>
        <v>ZEDM:NO=22:CLI:;</v>
      </c>
      <c r="M3" s="35" t="str">
        <f t="shared" si="3"/>
        <v>ZEDP:NO=22:LAC:;</v>
      </c>
      <c r="N3" s="35" t="str">
        <f t="shared" si="4"/>
        <v>ZEDI:NO=22:ON:;</v>
      </c>
      <c r="O3" s="35" t="str">
        <f t="shared" ref="O3:O47" si="8">CONCATENATE("ZEDV:NO=",H3,":6:;")</f>
        <v>ZEDV:NO=22:6:;</v>
      </c>
      <c r="P3" s="35" t="str">
        <f t="shared" si="5"/>
        <v>ZEDG:NAME=R0122:FRMSET=9,HRMSET=10,:;</v>
      </c>
      <c r="Q3" s="35" t="str">
        <f t="shared" si="6"/>
        <v>ZEDS:NO=22:U:;</v>
      </c>
      <c r="R3" s="35" t="str">
        <f t="shared" si="7"/>
        <v>ZEDO:NAME=R0122:;</v>
      </c>
    </row>
    <row r="4" spans="1:18">
      <c r="A4" s="24">
        <v>3</v>
      </c>
      <c r="B4" s="24" t="s">
        <v>13</v>
      </c>
      <c r="C4" s="24" t="s">
        <v>642</v>
      </c>
      <c r="D4" s="30" t="str">
        <f>LOOKUP(1,0/(('MSS&amp;MGW&amp;BSC-SPC'!$B$1:$B$347=B4)*('MSS&amp;MGW&amp;BSC-SPC'!$C$1:$C$347=C4)),'MSS&amp;MGW&amp;BSC-SPC'!$D$1:$D$347)</f>
        <v>0252</v>
      </c>
      <c r="E4" s="25" t="s">
        <v>83</v>
      </c>
      <c r="F4" s="25" t="s">
        <v>639</v>
      </c>
      <c r="G4" s="31" t="str">
        <f>LOOKUP(1,0/(('MSS&amp;MGW&amp;BSC-SPC'!$B$1:$B$347=E4)*('MSS&amp;MGW&amp;BSC-SPC'!$C$1:$C$347=F4)),'MSS&amp;MGW&amp;BSC-SPC'!$D$1:$D$347)</f>
        <v>2252</v>
      </c>
      <c r="H4" s="31">
        <v>23</v>
      </c>
      <c r="I4" s="37" t="s">
        <v>3935</v>
      </c>
      <c r="J4" s="35" t="str">
        <f t="shared" si="0"/>
        <v>ZEDC:TYPE=BSC,NAME=R0123,NO=23:::;</v>
      </c>
      <c r="K4" s="35" t="str">
        <f t="shared" si="1"/>
        <v>ZEDL:NO=23:NA1,2252:;</v>
      </c>
      <c r="L4" s="35" t="str">
        <f t="shared" si="2"/>
        <v>ZEDM:NO=23:CLI:;</v>
      </c>
      <c r="M4" s="35" t="str">
        <f t="shared" si="3"/>
        <v>ZEDP:NO=23:LAC:;</v>
      </c>
      <c r="N4" s="35" t="str">
        <f t="shared" si="4"/>
        <v>ZEDI:NO=23:ON:;</v>
      </c>
      <c r="O4" s="35" t="str">
        <f t="shared" si="8"/>
        <v>ZEDV:NO=23:6:;</v>
      </c>
      <c r="P4" s="35" t="str">
        <f t="shared" si="5"/>
        <v>ZEDG:NAME=R0123:FRMSET=9,HRMSET=10,:;</v>
      </c>
      <c r="Q4" s="35" t="str">
        <f t="shared" si="6"/>
        <v>ZEDS:NO=23:U:;</v>
      </c>
      <c r="R4" s="35" t="str">
        <f t="shared" si="7"/>
        <v>ZEDO:NAME=R0123:;</v>
      </c>
    </row>
    <row r="5" spans="1:18">
      <c r="A5" s="24">
        <v>4</v>
      </c>
      <c r="B5" s="24" t="s">
        <v>13</v>
      </c>
      <c r="C5" s="24" t="s">
        <v>642</v>
      </c>
      <c r="D5" s="30" t="str">
        <f>LOOKUP(1,0/(('MSS&amp;MGW&amp;BSC-SPC'!$B$1:$B$347=B5)*('MSS&amp;MGW&amp;BSC-SPC'!$C$1:$C$347=C5)),'MSS&amp;MGW&amp;BSC-SPC'!$D$1:$D$347)</f>
        <v>0252</v>
      </c>
      <c r="E5" s="25" t="s">
        <v>84</v>
      </c>
      <c r="F5" s="25" t="s">
        <v>639</v>
      </c>
      <c r="G5" s="31" t="str">
        <f>LOOKUP(1,0/(('MSS&amp;MGW&amp;BSC-SPC'!$B$1:$B$347=E5)*('MSS&amp;MGW&amp;BSC-SPC'!$C$1:$C$347=F5)),'MSS&amp;MGW&amp;BSC-SPC'!$D$1:$D$347)</f>
        <v>2253</v>
      </c>
      <c r="H5" s="31">
        <v>24</v>
      </c>
      <c r="I5" s="37" t="s">
        <v>3935</v>
      </c>
      <c r="J5" s="35" t="str">
        <f t="shared" si="0"/>
        <v>ZEDC:TYPE=BSC,NAME=R0124,NO=24:::;</v>
      </c>
      <c r="K5" s="35" t="str">
        <f t="shared" si="1"/>
        <v>ZEDL:NO=24:NA1,2253:;</v>
      </c>
      <c r="L5" s="35" t="str">
        <f t="shared" si="2"/>
        <v>ZEDM:NO=24:CLI:;</v>
      </c>
      <c r="M5" s="35" t="str">
        <f t="shared" si="3"/>
        <v>ZEDP:NO=24:LAC:;</v>
      </c>
      <c r="N5" s="35" t="str">
        <f t="shared" si="4"/>
        <v>ZEDI:NO=24:ON:;</v>
      </c>
      <c r="O5" s="35" t="str">
        <f t="shared" si="8"/>
        <v>ZEDV:NO=24:6:;</v>
      </c>
      <c r="P5" s="35" t="str">
        <f t="shared" si="5"/>
        <v>ZEDG:NAME=R0124:FRMSET=9,HRMSET=10,:;</v>
      </c>
      <c r="Q5" s="35" t="str">
        <f t="shared" si="6"/>
        <v>ZEDS:NO=24:U:;</v>
      </c>
      <c r="R5" s="35" t="str">
        <f t="shared" si="7"/>
        <v>ZEDO:NAME=R0124:;</v>
      </c>
    </row>
    <row r="6" spans="1:18">
      <c r="A6" s="24">
        <v>5</v>
      </c>
      <c r="B6" s="24" t="s">
        <v>13</v>
      </c>
      <c r="C6" s="24" t="s">
        <v>642</v>
      </c>
      <c r="D6" s="30" t="str">
        <f>LOOKUP(1,0/(('MSS&amp;MGW&amp;BSC-SPC'!$B$1:$B$347=B6)*('MSS&amp;MGW&amp;BSC-SPC'!$C$1:$C$347=C6)),'MSS&amp;MGW&amp;BSC-SPC'!$D$1:$D$347)</f>
        <v>0252</v>
      </c>
      <c r="E6" s="25" t="s">
        <v>85</v>
      </c>
      <c r="F6" s="25" t="s">
        <v>639</v>
      </c>
      <c r="G6" s="31" t="str">
        <f>LOOKUP(1,0/(('MSS&amp;MGW&amp;BSC-SPC'!$B$1:$B$347=E6)*('MSS&amp;MGW&amp;BSC-SPC'!$C$1:$C$347=F6)),'MSS&amp;MGW&amp;BSC-SPC'!$D$1:$D$347)</f>
        <v>2254</v>
      </c>
      <c r="H6" s="31">
        <v>25</v>
      </c>
      <c r="I6" s="37" t="s">
        <v>3935</v>
      </c>
      <c r="J6" s="35" t="str">
        <f t="shared" si="0"/>
        <v>ZEDC:TYPE=BSC,NAME=R0125,NO=25:::;</v>
      </c>
      <c r="K6" s="35" t="str">
        <f t="shared" si="1"/>
        <v>ZEDL:NO=25:NA1,2254:;</v>
      </c>
      <c r="L6" s="35" t="str">
        <f t="shared" si="2"/>
        <v>ZEDM:NO=25:CLI:;</v>
      </c>
      <c r="M6" s="35" t="str">
        <f t="shared" si="3"/>
        <v>ZEDP:NO=25:LAC:;</v>
      </c>
      <c r="N6" s="35" t="str">
        <f t="shared" si="4"/>
        <v>ZEDI:NO=25:ON:;</v>
      </c>
      <c r="O6" s="35" t="str">
        <f t="shared" si="8"/>
        <v>ZEDV:NO=25:6:;</v>
      </c>
      <c r="P6" s="35" t="str">
        <f t="shared" si="5"/>
        <v>ZEDG:NAME=R0125:FRMSET=9,HRMSET=10,:;</v>
      </c>
      <c r="Q6" s="35" t="str">
        <f t="shared" si="6"/>
        <v>ZEDS:NO=25:U:;</v>
      </c>
      <c r="R6" s="35" t="str">
        <f t="shared" si="7"/>
        <v>ZEDO:NAME=R0125:;</v>
      </c>
    </row>
    <row r="7" spans="1:18">
      <c r="A7" s="24">
        <v>6</v>
      </c>
      <c r="B7" s="24" t="s">
        <v>13</v>
      </c>
      <c r="C7" s="24" t="s">
        <v>642</v>
      </c>
      <c r="D7" s="30" t="str">
        <f>LOOKUP(1,0/(('MSS&amp;MGW&amp;BSC-SPC'!$B$1:$B$347=B7)*('MSS&amp;MGW&amp;BSC-SPC'!$C$1:$C$347=C7)),'MSS&amp;MGW&amp;BSC-SPC'!$D$1:$D$347)</f>
        <v>0252</v>
      </c>
      <c r="E7" s="25" t="s">
        <v>86</v>
      </c>
      <c r="F7" s="25" t="s">
        <v>639</v>
      </c>
      <c r="G7" s="31" t="str">
        <f>LOOKUP(1,0/(('MSS&amp;MGW&amp;BSC-SPC'!$B$1:$B$347=E7)*('MSS&amp;MGW&amp;BSC-SPC'!$C$1:$C$347=F7)),'MSS&amp;MGW&amp;BSC-SPC'!$D$1:$D$347)</f>
        <v>2255</v>
      </c>
      <c r="H7" s="31">
        <v>26</v>
      </c>
      <c r="I7" s="37" t="s">
        <v>3935</v>
      </c>
      <c r="J7" s="35" t="str">
        <f t="shared" si="0"/>
        <v>ZEDC:TYPE=BSC,NAME=R0126,NO=26:::;</v>
      </c>
      <c r="K7" s="35" t="str">
        <f t="shared" si="1"/>
        <v>ZEDL:NO=26:NA1,2255:;</v>
      </c>
      <c r="L7" s="35" t="str">
        <f t="shared" si="2"/>
        <v>ZEDM:NO=26:CLI:;</v>
      </c>
      <c r="M7" s="35" t="str">
        <f t="shared" si="3"/>
        <v>ZEDP:NO=26:LAC:;</v>
      </c>
      <c r="N7" s="35" t="str">
        <f t="shared" si="4"/>
        <v>ZEDI:NO=26:ON:;</v>
      </c>
      <c r="O7" s="35" t="str">
        <f t="shared" si="8"/>
        <v>ZEDV:NO=26:6:;</v>
      </c>
      <c r="P7" s="35" t="str">
        <f t="shared" si="5"/>
        <v>ZEDG:NAME=R0126:FRMSET=9,HRMSET=10,:;</v>
      </c>
      <c r="Q7" s="35" t="str">
        <f t="shared" si="6"/>
        <v>ZEDS:NO=26:U:;</v>
      </c>
      <c r="R7" s="35" t="str">
        <f t="shared" si="7"/>
        <v>ZEDO:NAME=R0126:;</v>
      </c>
    </row>
    <row r="8" spans="1:18">
      <c r="A8" s="24">
        <v>7</v>
      </c>
      <c r="B8" s="24" t="s">
        <v>13</v>
      </c>
      <c r="C8" s="24" t="s">
        <v>642</v>
      </c>
      <c r="D8" s="30" t="str">
        <f>LOOKUP(1,0/(('MSS&amp;MGW&amp;BSC-SPC'!$B$1:$B$347=B8)*('MSS&amp;MGW&amp;BSC-SPC'!$C$1:$C$347=C8)),'MSS&amp;MGW&amp;BSC-SPC'!$D$1:$D$347)</f>
        <v>0252</v>
      </c>
      <c r="E8" s="25" t="s">
        <v>87</v>
      </c>
      <c r="F8" s="25" t="s">
        <v>639</v>
      </c>
      <c r="G8" s="31" t="str">
        <f>LOOKUP(1,0/(('MSS&amp;MGW&amp;BSC-SPC'!$B$1:$B$347=E8)*('MSS&amp;MGW&amp;BSC-SPC'!$C$1:$C$347=F8)),'MSS&amp;MGW&amp;BSC-SPC'!$D$1:$D$347)</f>
        <v>22B0</v>
      </c>
      <c r="H8" s="31">
        <v>121</v>
      </c>
      <c r="I8" s="37" t="s">
        <v>3935</v>
      </c>
      <c r="J8" s="35" t="str">
        <f t="shared" si="0"/>
        <v>ZEDC:TYPE=BSC,NAME=R0721,NO=121:::;</v>
      </c>
      <c r="K8" s="35" t="str">
        <f t="shared" si="1"/>
        <v>ZEDL:NO=121:NA1,22B0:;</v>
      </c>
      <c r="L8" s="35" t="str">
        <f t="shared" si="2"/>
        <v>ZEDM:NO=121:CLI:;</v>
      </c>
      <c r="M8" s="35" t="str">
        <f t="shared" si="3"/>
        <v>ZEDP:NO=121:LAC:;</v>
      </c>
      <c r="N8" s="35" t="str">
        <f t="shared" si="4"/>
        <v>ZEDI:NO=121:ON:;</v>
      </c>
      <c r="O8" s="35" t="str">
        <f t="shared" si="8"/>
        <v>ZEDV:NO=121:6:;</v>
      </c>
      <c r="P8" s="35" t="str">
        <f t="shared" si="5"/>
        <v>ZEDG:NAME=R0721:FRMSET=9,HRMSET=10,:;</v>
      </c>
      <c r="Q8" s="35" t="str">
        <f t="shared" si="6"/>
        <v>ZEDS:NO=121:U:;</v>
      </c>
      <c r="R8" s="35" t="str">
        <f t="shared" si="7"/>
        <v>ZEDO:NAME=R0721:;</v>
      </c>
    </row>
    <row r="9" spans="1:18">
      <c r="A9" s="24">
        <v>8</v>
      </c>
      <c r="B9" s="24" t="s">
        <v>13</v>
      </c>
      <c r="C9" s="24" t="s">
        <v>642</v>
      </c>
      <c r="D9" s="30" t="str">
        <f>LOOKUP(1,0/(('MSS&amp;MGW&amp;BSC-SPC'!$B$1:$B$347=B9)*('MSS&amp;MGW&amp;BSC-SPC'!$C$1:$C$347=C9)),'MSS&amp;MGW&amp;BSC-SPC'!$D$1:$D$347)</f>
        <v>0252</v>
      </c>
      <c r="E9" s="25" t="s">
        <v>88</v>
      </c>
      <c r="F9" s="25" t="s">
        <v>639</v>
      </c>
      <c r="G9" s="31" t="str">
        <f>LOOKUP(1,0/(('MSS&amp;MGW&amp;BSC-SPC'!$B$1:$B$347=E9)*('MSS&amp;MGW&amp;BSC-SPC'!$C$1:$C$347=F9)),'MSS&amp;MGW&amp;BSC-SPC'!$D$1:$D$347)</f>
        <v>22B1</v>
      </c>
      <c r="H9" s="31">
        <v>122</v>
      </c>
      <c r="I9" s="37" t="s">
        <v>3935</v>
      </c>
      <c r="J9" s="35" t="str">
        <f t="shared" si="0"/>
        <v>ZEDC:TYPE=BSC,NAME=R0722,NO=122:::;</v>
      </c>
      <c r="K9" s="35" t="str">
        <f t="shared" si="1"/>
        <v>ZEDL:NO=122:NA1,22B1:;</v>
      </c>
      <c r="L9" s="35" t="str">
        <f t="shared" si="2"/>
        <v>ZEDM:NO=122:CLI:;</v>
      </c>
      <c r="M9" s="35" t="str">
        <f t="shared" si="3"/>
        <v>ZEDP:NO=122:LAC:;</v>
      </c>
      <c r="N9" s="35" t="str">
        <f t="shared" si="4"/>
        <v>ZEDI:NO=122:ON:;</v>
      </c>
      <c r="O9" s="35" t="str">
        <f t="shared" si="8"/>
        <v>ZEDV:NO=122:6:;</v>
      </c>
      <c r="P9" s="35" t="str">
        <f t="shared" si="5"/>
        <v>ZEDG:NAME=R0722:FRMSET=9,HRMSET=10,:;</v>
      </c>
      <c r="Q9" s="35" t="str">
        <f t="shared" si="6"/>
        <v>ZEDS:NO=122:U:;</v>
      </c>
      <c r="R9" s="35" t="str">
        <f t="shared" si="7"/>
        <v>ZEDO:NAME=R0722:;</v>
      </c>
    </row>
    <row r="10" spans="1:18">
      <c r="A10" s="24">
        <v>9</v>
      </c>
      <c r="B10" s="24" t="s">
        <v>13</v>
      </c>
      <c r="C10" s="24" t="s">
        <v>642</v>
      </c>
      <c r="D10" s="30" t="str">
        <f>LOOKUP(1,0/(('MSS&amp;MGW&amp;BSC-SPC'!$B$1:$B$347=B10)*('MSS&amp;MGW&amp;BSC-SPC'!$C$1:$C$347=C10)),'MSS&amp;MGW&amp;BSC-SPC'!$D$1:$D$347)</f>
        <v>0252</v>
      </c>
      <c r="E10" s="25" t="s">
        <v>89</v>
      </c>
      <c r="F10" s="25" t="s">
        <v>639</v>
      </c>
      <c r="G10" s="31" t="str">
        <f>LOOKUP(1,0/(('MSS&amp;MGW&amp;BSC-SPC'!$B$1:$B$347=E10)*('MSS&amp;MGW&amp;BSC-SPC'!$C$1:$C$347=F10)),'MSS&amp;MGW&amp;BSC-SPC'!$D$1:$D$347)</f>
        <v>22B2</v>
      </c>
      <c r="H10" s="31">
        <v>123</v>
      </c>
      <c r="I10" s="37" t="s">
        <v>3935</v>
      </c>
      <c r="J10" s="35" t="str">
        <f t="shared" si="0"/>
        <v>ZEDC:TYPE=BSC,NAME=R0723,NO=123:::;</v>
      </c>
      <c r="K10" s="35" t="str">
        <f t="shared" si="1"/>
        <v>ZEDL:NO=123:NA1,22B2:;</v>
      </c>
      <c r="L10" s="35" t="str">
        <f t="shared" si="2"/>
        <v>ZEDM:NO=123:CLI:;</v>
      </c>
      <c r="M10" s="35" t="str">
        <f t="shared" si="3"/>
        <v>ZEDP:NO=123:LAC:;</v>
      </c>
      <c r="N10" s="35" t="str">
        <f t="shared" si="4"/>
        <v>ZEDI:NO=123:ON:;</v>
      </c>
      <c r="O10" s="35" t="str">
        <f t="shared" si="8"/>
        <v>ZEDV:NO=123:6:;</v>
      </c>
      <c r="P10" s="35" t="str">
        <f t="shared" si="5"/>
        <v>ZEDG:NAME=R0723:FRMSET=9,HRMSET=10,:;</v>
      </c>
      <c r="Q10" s="35" t="str">
        <f t="shared" si="6"/>
        <v>ZEDS:NO=123:U:;</v>
      </c>
      <c r="R10" s="35" t="str">
        <f t="shared" si="7"/>
        <v>ZEDO:NAME=R0723:;</v>
      </c>
    </row>
    <row r="11" spans="1:18">
      <c r="A11" s="24">
        <v>10</v>
      </c>
      <c r="B11" s="24" t="s">
        <v>13</v>
      </c>
      <c r="C11" s="24" t="s">
        <v>642</v>
      </c>
      <c r="D11" s="30" t="str">
        <f>LOOKUP(1,0/(('MSS&amp;MGW&amp;BSC-SPC'!$B$1:$B$347=B11)*('MSS&amp;MGW&amp;BSC-SPC'!$C$1:$C$347=C11)),'MSS&amp;MGW&amp;BSC-SPC'!$D$1:$D$347)</f>
        <v>0252</v>
      </c>
      <c r="E11" s="25" t="s">
        <v>90</v>
      </c>
      <c r="F11" s="25" t="s">
        <v>639</v>
      </c>
      <c r="G11" s="31" t="str">
        <f>LOOKUP(1,0/(('MSS&amp;MGW&amp;BSC-SPC'!$B$1:$B$347=E11)*('MSS&amp;MGW&amp;BSC-SPC'!$C$1:$C$347=F11)),'MSS&amp;MGW&amp;BSC-SPC'!$D$1:$D$347)</f>
        <v>22B3</v>
      </c>
      <c r="H11" s="31">
        <v>124</v>
      </c>
      <c r="I11" s="37" t="s">
        <v>3935</v>
      </c>
      <c r="J11" s="35" t="str">
        <f t="shared" si="0"/>
        <v>ZEDC:TYPE=BSC,NAME=R0724,NO=124:::;</v>
      </c>
      <c r="K11" s="35" t="str">
        <f t="shared" si="1"/>
        <v>ZEDL:NO=124:NA1,22B3:;</v>
      </c>
      <c r="L11" s="35" t="str">
        <f t="shared" si="2"/>
        <v>ZEDM:NO=124:CLI:;</v>
      </c>
      <c r="M11" s="35" t="str">
        <f t="shared" si="3"/>
        <v>ZEDP:NO=124:LAC:;</v>
      </c>
      <c r="N11" s="35" t="str">
        <f t="shared" si="4"/>
        <v>ZEDI:NO=124:ON:;</v>
      </c>
      <c r="O11" s="35" t="str">
        <f t="shared" si="8"/>
        <v>ZEDV:NO=124:6:;</v>
      </c>
      <c r="P11" s="35" t="str">
        <f t="shared" si="5"/>
        <v>ZEDG:NAME=R0724:FRMSET=9,HRMSET=10,:;</v>
      </c>
      <c r="Q11" s="35" t="str">
        <f t="shared" si="6"/>
        <v>ZEDS:NO=124:U:;</v>
      </c>
      <c r="R11" s="35" t="str">
        <f t="shared" si="7"/>
        <v>ZEDO:NAME=R0724:;</v>
      </c>
    </row>
    <row r="12" spans="1:18">
      <c r="A12" s="24">
        <v>11</v>
      </c>
      <c r="B12" s="24" t="s">
        <v>13</v>
      </c>
      <c r="C12" s="24" t="s">
        <v>640</v>
      </c>
      <c r="D12" s="30" t="str">
        <f>LOOKUP(1,0/(('MSS&amp;MGW&amp;BSC-SPC'!$B$1:$B$347=B12)*('MSS&amp;MGW&amp;BSC-SPC'!$C$1:$C$347=C12)),'MSS&amp;MGW&amp;BSC-SPC'!$D$1:$D$347)</f>
        <v>0252</v>
      </c>
      <c r="E12" s="25" t="s">
        <v>91</v>
      </c>
      <c r="F12" s="25" t="s">
        <v>640</v>
      </c>
      <c r="G12" s="31" t="str">
        <f>LOOKUP(1,0/(('MSS&amp;MGW&amp;BSC-SPC'!$B$1:$B$347=E12)*('MSS&amp;MGW&amp;BSC-SPC'!$C$1:$C$347=F12)),'MSS&amp;MGW&amp;BSC-SPC'!$D$1:$D$347)</f>
        <v>22B4</v>
      </c>
      <c r="H12" s="31">
        <v>125</v>
      </c>
      <c r="I12" s="37" t="s">
        <v>3935</v>
      </c>
      <c r="J12" s="35" t="str">
        <f t="shared" si="0"/>
        <v>ZEDC:TYPE=BSC,NAME=R0725,NO=125:::;</v>
      </c>
      <c r="K12" s="35" t="str">
        <f t="shared" si="1"/>
        <v>ZEDL:NO=125:NA1,22B4:;</v>
      </c>
      <c r="L12" s="35" t="str">
        <f t="shared" si="2"/>
        <v>ZEDM:NO=125:CLI:;</v>
      </c>
      <c r="M12" s="35" t="str">
        <f t="shared" si="3"/>
        <v>ZEDP:NO=125:LAC:;</v>
      </c>
      <c r="N12" s="35" t="str">
        <f t="shared" si="4"/>
        <v>ZEDI:NO=125:ON:;</v>
      </c>
      <c r="O12" s="35" t="str">
        <f t="shared" si="8"/>
        <v>ZEDV:NO=125:6:;</v>
      </c>
      <c r="P12" s="35" t="str">
        <f t="shared" si="5"/>
        <v>ZEDG:NAME=R0725:FRMSET=9,HRMSET=10,:;</v>
      </c>
      <c r="Q12" s="35" t="str">
        <f t="shared" si="6"/>
        <v>ZEDS:NO=125:U:;</v>
      </c>
      <c r="R12" s="35" t="str">
        <f t="shared" si="7"/>
        <v>ZEDO:NAME=R0725:;</v>
      </c>
    </row>
    <row r="13" spans="1:18">
      <c r="A13" s="24">
        <v>12</v>
      </c>
      <c r="B13" s="24" t="s">
        <v>13</v>
      </c>
      <c r="C13" s="24" t="s">
        <v>640</v>
      </c>
      <c r="D13" s="30" t="str">
        <f>LOOKUP(1,0/(('MSS&amp;MGW&amp;BSC-SPC'!$B$1:$B$347=B13)*('MSS&amp;MGW&amp;BSC-SPC'!$C$1:$C$347=C13)),'MSS&amp;MGW&amp;BSC-SPC'!$D$1:$D$347)</f>
        <v>0252</v>
      </c>
      <c r="E13" s="25" t="s">
        <v>92</v>
      </c>
      <c r="F13" s="25" t="s">
        <v>1344</v>
      </c>
      <c r="G13" s="31" t="str">
        <f>LOOKUP(1,0/(('MSS&amp;MGW&amp;BSC-SPC'!$B$1:$B$347=E13)*('MSS&amp;MGW&amp;BSC-SPC'!$C$1:$C$347=F13)),'MSS&amp;MGW&amp;BSC-SPC'!$D$1:$D$347)</f>
        <v>22B5</v>
      </c>
      <c r="H13" s="31">
        <v>126</v>
      </c>
      <c r="I13" s="37" t="s">
        <v>3935</v>
      </c>
      <c r="J13" s="35" t="str">
        <f t="shared" si="0"/>
        <v>ZEDC:TYPE=BSC,NAME=R0726,NO=126:::;</v>
      </c>
      <c r="K13" s="35" t="str">
        <f t="shared" si="1"/>
        <v>ZEDL:NO=126:NA1,22B5:;</v>
      </c>
      <c r="L13" s="35" t="str">
        <f t="shared" si="2"/>
        <v>ZEDM:NO=126:CLI:;</v>
      </c>
      <c r="M13" s="35" t="str">
        <f t="shared" si="3"/>
        <v>ZEDP:NO=126:LAC:;</v>
      </c>
      <c r="N13" s="35" t="str">
        <f t="shared" si="4"/>
        <v>ZEDI:NO=126:ON:;</v>
      </c>
      <c r="O13" s="35" t="str">
        <f t="shared" si="8"/>
        <v>ZEDV:NO=126:6:;</v>
      </c>
      <c r="P13" s="35" t="str">
        <f t="shared" si="5"/>
        <v>ZEDG:NAME=R0726:FRMSET=9,HRMSET=10,:;</v>
      </c>
      <c r="Q13" s="35" t="str">
        <f t="shared" si="6"/>
        <v>ZEDS:NO=126:U:;</v>
      </c>
      <c r="R13" s="35" t="str">
        <f t="shared" si="7"/>
        <v>ZEDO:NAME=R0726:;</v>
      </c>
    </row>
    <row r="14" spans="1:18">
      <c r="A14" s="24">
        <v>13</v>
      </c>
      <c r="B14" s="24" t="s">
        <v>13</v>
      </c>
      <c r="C14" s="24" t="s">
        <v>640</v>
      </c>
      <c r="D14" s="30" t="str">
        <f>LOOKUP(1,0/(('MSS&amp;MGW&amp;BSC-SPC'!$B$1:$B$347=B14)*('MSS&amp;MGW&amp;BSC-SPC'!$C$1:$C$347=C14)),'MSS&amp;MGW&amp;BSC-SPC'!$D$1:$D$347)</f>
        <v>0252</v>
      </c>
      <c r="E14" s="25" t="s">
        <v>93</v>
      </c>
      <c r="F14" s="25" t="s">
        <v>1344</v>
      </c>
      <c r="G14" s="31" t="str">
        <f>LOOKUP(1,0/(('MSS&amp;MGW&amp;BSC-SPC'!$B$1:$B$347=E14)*('MSS&amp;MGW&amp;BSC-SPC'!$C$1:$C$347=F14)),'MSS&amp;MGW&amp;BSC-SPC'!$D$1:$D$347)</f>
        <v>22F0</v>
      </c>
      <c r="H14" s="31">
        <v>321</v>
      </c>
      <c r="I14" s="37" t="s">
        <v>3935</v>
      </c>
      <c r="J14" s="35" t="str">
        <f t="shared" si="0"/>
        <v>ZEDC:TYPE=BSC,NAME=R1121,NO=321:::;</v>
      </c>
      <c r="K14" s="35" t="str">
        <f t="shared" si="1"/>
        <v>ZEDL:NO=321:NA1,22F0:;</v>
      </c>
      <c r="L14" s="35" t="str">
        <f t="shared" si="2"/>
        <v>ZEDM:NO=321:CLI:;</v>
      </c>
      <c r="M14" s="35" t="str">
        <f t="shared" si="3"/>
        <v>ZEDP:NO=321:LAC:;</v>
      </c>
      <c r="N14" s="35" t="str">
        <f t="shared" si="4"/>
        <v>ZEDI:NO=321:ON:;</v>
      </c>
      <c r="O14" s="35" t="str">
        <f t="shared" si="8"/>
        <v>ZEDV:NO=321:6:;</v>
      </c>
      <c r="P14" s="35" t="str">
        <f t="shared" si="5"/>
        <v>ZEDG:NAME=R1121:FRMSET=9,HRMSET=10,:;</v>
      </c>
      <c r="Q14" s="35" t="str">
        <f t="shared" si="6"/>
        <v>ZEDS:NO=321:U:;</v>
      </c>
      <c r="R14" s="35" t="str">
        <f t="shared" si="7"/>
        <v>ZEDO:NAME=R1121:;</v>
      </c>
    </row>
    <row r="15" spans="1:18">
      <c r="A15" s="24">
        <v>14</v>
      </c>
      <c r="B15" s="24" t="s">
        <v>13</v>
      </c>
      <c r="C15" s="24" t="s">
        <v>640</v>
      </c>
      <c r="D15" s="30" t="str">
        <f>LOOKUP(1,0/(('MSS&amp;MGW&amp;BSC-SPC'!$B$1:$B$347=B15)*('MSS&amp;MGW&amp;BSC-SPC'!$C$1:$C$347=C15)),'MSS&amp;MGW&amp;BSC-SPC'!$D$1:$D$347)</f>
        <v>0252</v>
      </c>
      <c r="E15" s="25" t="s">
        <v>94</v>
      </c>
      <c r="F15" s="25" t="s">
        <v>1344</v>
      </c>
      <c r="G15" s="31" t="str">
        <f>LOOKUP(1,0/(('MSS&amp;MGW&amp;BSC-SPC'!$B$1:$B$347=E15)*('MSS&amp;MGW&amp;BSC-SPC'!$C$1:$C$347=F15)),'MSS&amp;MGW&amp;BSC-SPC'!$D$1:$D$347)</f>
        <v>22F1</v>
      </c>
      <c r="H15" s="31">
        <v>322</v>
      </c>
      <c r="I15" s="37" t="s">
        <v>3935</v>
      </c>
      <c r="J15" s="35" t="str">
        <f t="shared" si="0"/>
        <v>ZEDC:TYPE=BSC,NAME=R1122,NO=322:::;</v>
      </c>
      <c r="K15" s="35" t="str">
        <f t="shared" si="1"/>
        <v>ZEDL:NO=322:NA1,22F1:;</v>
      </c>
      <c r="L15" s="35" t="str">
        <f t="shared" si="2"/>
        <v>ZEDM:NO=322:CLI:;</v>
      </c>
      <c r="M15" s="35" t="str">
        <f t="shared" si="3"/>
        <v>ZEDP:NO=322:LAC:;</v>
      </c>
      <c r="N15" s="35" t="str">
        <f t="shared" si="4"/>
        <v>ZEDI:NO=322:ON:;</v>
      </c>
      <c r="O15" s="35" t="str">
        <f t="shared" si="8"/>
        <v>ZEDV:NO=322:6:;</v>
      </c>
      <c r="P15" s="35" t="str">
        <f t="shared" si="5"/>
        <v>ZEDG:NAME=R1122:FRMSET=9,HRMSET=10,:;</v>
      </c>
      <c r="Q15" s="35" t="str">
        <f t="shared" si="6"/>
        <v>ZEDS:NO=322:U:;</v>
      </c>
      <c r="R15" s="35" t="str">
        <f t="shared" si="7"/>
        <v>ZEDO:NAME=R1122:;</v>
      </c>
    </row>
    <row r="16" spans="1:18">
      <c r="A16" s="24">
        <v>15</v>
      </c>
      <c r="B16" s="24" t="s">
        <v>13</v>
      </c>
      <c r="C16" s="24" t="s">
        <v>640</v>
      </c>
      <c r="D16" s="30" t="str">
        <f>LOOKUP(1,0/(('MSS&amp;MGW&amp;BSC-SPC'!$B$1:$B$347=B16)*('MSS&amp;MGW&amp;BSC-SPC'!$C$1:$C$347=C16)),'MSS&amp;MGW&amp;BSC-SPC'!$D$1:$D$347)</f>
        <v>0252</v>
      </c>
      <c r="E16" s="25" t="s">
        <v>95</v>
      </c>
      <c r="F16" s="25" t="s">
        <v>640</v>
      </c>
      <c r="G16" s="31" t="str">
        <f>LOOKUP(1,0/(('MSS&amp;MGW&amp;BSC-SPC'!$B$1:$B$347=E16)*('MSS&amp;MGW&amp;BSC-SPC'!$C$1:$C$347=F16)),'MSS&amp;MGW&amp;BSC-SPC'!$D$1:$D$347)</f>
        <v>22F2</v>
      </c>
      <c r="H16" s="31">
        <v>323</v>
      </c>
      <c r="I16" s="37" t="s">
        <v>3935</v>
      </c>
      <c r="J16" s="35" t="str">
        <f t="shared" si="0"/>
        <v>ZEDC:TYPE=BSC,NAME=R1123,NO=323:::;</v>
      </c>
      <c r="K16" s="35" t="str">
        <f t="shared" si="1"/>
        <v>ZEDL:NO=323:NA1,22F2:;</v>
      </c>
      <c r="L16" s="35" t="str">
        <f t="shared" si="2"/>
        <v>ZEDM:NO=323:CLI:;</v>
      </c>
      <c r="M16" s="35" t="str">
        <f t="shared" si="3"/>
        <v>ZEDP:NO=323:LAC:;</v>
      </c>
      <c r="N16" s="35" t="str">
        <f t="shared" si="4"/>
        <v>ZEDI:NO=323:ON:;</v>
      </c>
      <c r="O16" s="35" t="str">
        <f t="shared" si="8"/>
        <v>ZEDV:NO=323:6:;</v>
      </c>
      <c r="P16" s="35" t="str">
        <f t="shared" si="5"/>
        <v>ZEDG:NAME=R1123:FRMSET=9,HRMSET=10,:;</v>
      </c>
      <c r="Q16" s="35" t="str">
        <f t="shared" si="6"/>
        <v>ZEDS:NO=323:U:;</v>
      </c>
      <c r="R16" s="35" t="str">
        <f t="shared" si="7"/>
        <v>ZEDO:NAME=R1123:;</v>
      </c>
    </row>
    <row r="17" spans="1:18">
      <c r="A17" s="24">
        <v>16</v>
      </c>
      <c r="B17" s="24" t="s">
        <v>13</v>
      </c>
      <c r="C17" s="24" t="s">
        <v>640</v>
      </c>
      <c r="D17" s="30" t="str">
        <f>LOOKUP(1,0/(('MSS&amp;MGW&amp;BSC-SPC'!$B$1:$B$347=B17)*('MSS&amp;MGW&amp;BSC-SPC'!$C$1:$C$347=C17)),'MSS&amp;MGW&amp;BSC-SPC'!$D$1:$D$347)</f>
        <v>0252</v>
      </c>
      <c r="E17" s="25" t="s">
        <v>96</v>
      </c>
      <c r="F17" s="25" t="s">
        <v>640</v>
      </c>
      <c r="G17" s="31" t="str">
        <f>LOOKUP(1,0/(('MSS&amp;MGW&amp;BSC-SPC'!$B$1:$B$347=E17)*('MSS&amp;MGW&amp;BSC-SPC'!$C$1:$C$347=F17)),'MSS&amp;MGW&amp;BSC-SPC'!$D$1:$D$347)</f>
        <v>22F3</v>
      </c>
      <c r="H17" s="31">
        <v>324</v>
      </c>
      <c r="I17" s="37" t="s">
        <v>3935</v>
      </c>
      <c r="J17" s="35" t="str">
        <f t="shared" si="0"/>
        <v>ZEDC:TYPE=BSC,NAME=R1124,NO=324:::;</v>
      </c>
      <c r="K17" s="35" t="str">
        <f t="shared" si="1"/>
        <v>ZEDL:NO=324:NA1,22F3:;</v>
      </c>
      <c r="L17" s="35" t="str">
        <f t="shared" si="2"/>
        <v>ZEDM:NO=324:CLI:;</v>
      </c>
      <c r="M17" s="35" t="str">
        <f t="shared" si="3"/>
        <v>ZEDP:NO=324:LAC:;</v>
      </c>
      <c r="N17" s="35" t="str">
        <f t="shared" si="4"/>
        <v>ZEDI:NO=324:ON:;</v>
      </c>
      <c r="O17" s="35" t="str">
        <f t="shared" si="8"/>
        <v>ZEDV:NO=324:6:;</v>
      </c>
      <c r="P17" s="35" t="str">
        <f t="shared" si="5"/>
        <v>ZEDG:NAME=R1124:FRMSET=9,HRMSET=10,:;</v>
      </c>
      <c r="Q17" s="35" t="str">
        <f t="shared" si="6"/>
        <v>ZEDS:NO=324:U:;</v>
      </c>
      <c r="R17" s="35" t="str">
        <f t="shared" si="7"/>
        <v>ZEDO:NAME=R1124:;</v>
      </c>
    </row>
    <row r="18" spans="1:18">
      <c r="A18" s="24">
        <v>17</v>
      </c>
      <c r="B18" s="24" t="s">
        <v>13</v>
      </c>
      <c r="C18" s="24" t="s">
        <v>640</v>
      </c>
      <c r="D18" s="30" t="str">
        <f>LOOKUP(1,0/(('MSS&amp;MGW&amp;BSC-SPC'!$B$1:$B$347=B18)*('MSS&amp;MGW&amp;BSC-SPC'!$C$1:$C$347=C18)),'MSS&amp;MGW&amp;BSC-SPC'!$D$1:$D$347)</f>
        <v>0252</v>
      </c>
      <c r="E18" s="25" t="s">
        <v>97</v>
      </c>
      <c r="F18" s="25" t="s">
        <v>640</v>
      </c>
      <c r="G18" s="31" t="str">
        <f>LOOKUP(1,0/(('MSS&amp;MGW&amp;BSC-SPC'!$B$1:$B$347=E18)*('MSS&amp;MGW&amp;BSC-SPC'!$C$1:$C$347=F18)),'MSS&amp;MGW&amp;BSC-SPC'!$D$1:$D$347)</f>
        <v>22F4</v>
      </c>
      <c r="H18" s="31">
        <v>325</v>
      </c>
      <c r="I18" s="37" t="s">
        <v>3935</v>
      </c>
      <c r="J18" s="35" t="str">
        <f t="shared" si="0"/>
        <v>ZEDC:TYPE=BSC,NAME=R1125,NO=325:::;</v>
      </c>
      <c r="K18" s="35" t="str">
        <f t="shared" si="1"/>
        <v>ZEDL:NO=325:NA1,22F4:;</v>
      </c>
      <c r="L18" s="35" t="str">
        <f t="shared" si="2"/>
        <v>ZEDM:NO=325:CLI:;</v>
      </c>
      <c r="M18" s="35" t="str">
        <f t="shared" si="3"/>
        <v>ZEDP:NO=325:LAC:;</v>
      </c>
      <c r="N18" s="35" t="str">
        <f t="shared" si="4"/>
        <v>ZEDI:NO=325:ON:;</v>
      </c>
      <c r="O18" s="35" t="str">
        <f t="shared" si="8"/>
        <v>ZEDV:NO=325:6:;</v>
      </c>
      <c r="P18" s="35" t="str">
        <f t="shared" si="5"/>
        <v>ZEDG:NAME=R1125:FRMSET=9,HRMSET=10,:;</v>
      </c>
      <c r="Q18" s="35" t="str">
        <f t="shared" si="6"/>
        <v>ZEDS:NO=325:U:;</v>
      </c>
      <c r="R18" s="35" t="str">
        <f t="shared" si="7"/>
        <v>ZEDO:NAME=R1125:;</v>
      </c>
    </row>
    <row r="19" spans="1:18">
      <c r="A19" s="24">
        <v>18</v>
      </c>
      <c r="B19" s="24" t="s">
        <v>13</v>
      </c>
      <c r="C19" s="24" t="s">
        <v>640</v>
      </c>
      <c r="D19" s="30" t="str">
        <f>LOOKUP(1,0/(('MSS&amp;MGW&amp;BSC-SPC'!$B$1:$B$347=B19)*('MSS&amp;MGW&amp;BSC-SPC'!$C$1:$C$347=C19)),'MSS&amp;MGW&amp;BSC-SPC'!$D$1:$D$347)</f>
        <v>0252</v>
      </c>
      <c r="E19" s="25" t="s">
        <v>98</v>
      </c>
      <c r="F19" s="25" t="s">
        <v>1344</v>
      </c>
      <c r="G19" s="31" t="str">
        <f>LOOKUP(1,0/(('MSS&amp;MGW&amp;BSC-SPC'!$B$1:$B$347=E19)*('MSS&amp;MGW&amp;BSC-SPC'!$C$1:$C$347=F19)),'MSS&amp;MGW&amp;BSC-SPC'!$D$1:$D$347)</f>
        <v>22F5</v>
      </c>
      <c r="H19" s="31">
        <v>326</v>
      </c>
      <c r="I19" s="37" t="s">
        <v>3935</v>
      </c>
      <c r="J19" s="35" t="str">
        <f t="shared" si="0"/>
        <v>ZEDC:TYPE=BSC,NAME=R1126,NO=326:::;</v>
      </c>
      <c r="K19" s="35" t="str">
        <f t="shared" si="1"/>
        <v>ZEDL:NO=326:NA1,22F5:;</v>
      </c>
      <c r="L19" s="35" t="str">
        <f t="shared" si="2"/>
        <v>ZEDM:NO=326:CLI:;</v>
      </c>
      <c r="M19" s="35" t="str">
        <f t="shared" si="3"/>
        <v>ZEDP:NO=326:LAC:;</v>
      </c>
      <c r="N19" s="35" t="str">
        <f t="shared" si="4"/>
        <v>ZEDI:NO=326:ON:;</v>
      </c>
      <c r="O19" s="35" t="str">
        <f t="shared" si="8"/>
        <v>ZEDV:NO=326:6:;</v>
      </c>
      <c r="P19" s="35" t="str">
        <f t="shared" si="5"/>
        <v>ZEDG:NAME=R1126:FRMSET=9,HRMSET=10,:;</v>
      </c>
      <c r="Q19" s="35" t="str">
        <f t="shared" si="6"/>
        <v>ZEDS:NO=326:U:;</v>
      </c>
      <c r="R19" s="35" t="str">
        <f t="shared" si="7"/>
        <v>ZEDO:NAME=R1126:;</v>
      </c>
    </row>
    <row r="20" spans="1:18">
      <c r="A20" s="24">
        <v>19</v>
      </c>
      <c r="B20" s="24" t="s">
        <v>13</v>
      </c>
      <c r="C20" s="24" t="s">
        <v>640</v>
      </c>
      <c r="D20" s="30" t="str">
        <f>LOOKUP(1,0/(('MSS&amp;MGW&amp;BSC-SPC'!$B$1:$B$347=B20)*('MSS&amp;MGW&amp;BSC-SPC'!$C$1:$C$347=C20)),'MSS&amp;MGW&amp;BSC-SPC'!$D$1:$D$347)</f>
        <v>0252</v>
      </c>
      <c r="E20" s="25" t="s">
        <v>99</v>
      </c>
      <c r="F20" s="25" t="s">
        <v>1344</v>
      </c>
      <c r="G20" s="31" t="str">
        <f>LOOKUP(1,0/(('MSS&amp;MGW&amp;BSC-SPC'!$B$1:$B$347=E20)*('MSS&amp;MGW&amp;BSC-SPC'!$C$1:$C$347=F20)),'MSS&amp;MGW&amp;BSC-SPC'!$D$1:$D$347)</f>
        <v>2310</v>
      </c>
      <c r="H20" s="31">
        <v>421</v>
      </c>
      <c r="I20" s="37" t="s">
        <v>3935</v>
      </c>
      <c r="J20" s="35" t="str">
        <f t="shared" ref="J20:J49" si="9">CONCATENATE("ZEDC:TYPE=BSC,NAME=",E20,",NO=",H20,":::;")</f>
        <v>ZEDC:TYPE=BSC,NAME=R1321,NO=421:::;</v>
      </c>
      <c r="K20" s="35" t="str">
        <f t="shared" ref="K20:K49" si="10">CONCATENATE("ZEDL:NO=",H20,":NA1,",G20,":;")</f>
        <v>ZEDL:NO=421:NA1,2310:;</v>
      </c>
      <c r="L20" s="35" t="str">
        <f t="shared" ref="L20:L49" si="11">CONCATENATE("ZEDM:NO=",H20,":CLI:;")</f>
        <v>ZEDM:NO=421:CLI:;</v>
      </c>
      <c r="M20" s="35" t="str">
        <f t="shared" ref="M20:M49" si="12">CONCATENATE("ZEDP:NO=",H20,":LAC:;")</f>
        <v>ZEDP:NO=421:LAC:;</v>
      </c>
      <c r="N20" s="35" t="str">
        <f t="shared" ref="N20:N49" si="13">CONCATENATE("ZEDI:NO=",H20,":ON:;")</f>
        <v>ZEDI:NO=421:ON:;</v>
      </c>
      <c r="O20" s="35" t="str">
        <f t="shared" si="8"/>
        <v>ZEDV:NO=421:6:;</v>
      </c>
      <c r="P20" s="35" t="str">
        <f t="shared" ref="P20:P49" si="14">CONCATENATE("ZEDG:NAME=",E20,":FRMSET=9,HRMSET=10,:;")</f>
        <v>ZEDG:NAME=R1321:FRMSET=9,HRMSET=10,:;</v>
      </c>
      <c r="Q20" s="35" t="str">
        <f t="shared" ref="Q20:Q49" si="15">CONCATENATE("ZEDS:NO=",H20,":U:;")</f>
        <v>ZEDS:NO=421:U:;</v>
      </c>
      <c r="R20" s="35" t="str">
        <f t="shared" ref="R20:R49" si="16">CONCATENATE("ZEDO:NAME=",E20,":;")</f>
        <v>ZEDO:NAME=R1321:;</v>
      </c>
    </row>
    <row r="21" spans="1:18">
      <c r="A21" s="24">
        <v>20</v>
      </c>
      <c r="B21" s="24" t="s">
        <v>13</v>
      </c>
      <c r="C21" s="24" t="s">
        <v>640</v>
      </c>
      <c r="D21" s="30" t="str">
        <f>LOOKUP(1,0/(('MSS&amp;MGW&amp;BSC-SPC'!$B$1:$B$347=B21)*('MSS&amp;MGW&amp;BSC-SPC'!$C$1:$C$347=C21)),'MSS&amp;MGW&amp;BSC-SPC'!$D$1:$D$347)</f>
        <v>0252</v>
      </c>
      <c r="E21" s="25" t="s">
        <v>100</v>
      </c>
      <c r="F21" s="25" t="s">
        <v>1344</v>
      </c>
      <c r="G21" s="31" t="str">
        <f>LOOKUP(1,0/(('MSS&amp;MGW&amp;BSC-SPC'!$B$1:$B$347=E21)*('MSS&amp;MGW&amp;BSC-SPC'!$C$1:$C$347=F21)),'MSS&amp;MGW&amp;BSC-SPC'!$D$1:$D$347)</f>
        <v>2311</v>
      </c>
      <c r="H21" s="31">
        <v>422</v>
      </c>
      <c r="I21" s="37" t="s">
        <v>3935</v>
      </c>
      <c r="J21" s="35" t="str">
        <f t="shared" si="9"/>
        <v>ZEDC:TYPE=BSC,NAME=R1322,NO=422:::;</v>
      </c>
      <c r="K21" s="35" t="str">
        <f t="shared" si="10"/>
        <v>ZEDL:NO=422:NA1,2311:;</v>
      </c>
      <c r="L21" s="35" t="str">
        <f t="shared" si="11"/>
        <v>ZEDM:NO=422:CLI:;</v>
      </c>
      <c r="M21" s="35" t="str">
        <f t="shared" si="12"/>
        <v>ZEDP:NO=422:LAC:;</v>
      </c>
      <c r="N21" s="35" t="str">
        <f t="shared" si="13"/>
        <v>ZEDI:NO=422:ON:;</v>
      </c>
      <c r="O21" s="35" t="str">
        <f t="shared" si="8"/>
        <v>ZEDV:NO=422:6:;</v>
      </c>
      <c r="P21" s="35" t="str">
        <f t="shared" si="14"/>
        <v>ZEDG:NAME=R1322:FRMSET=9,HRMSET=10,:;</v>
      </c>
      <c r="Q21" s="35" t="str">
        <f t="shared" si="15"/>
        <v>ZEDS:NO=422:U:;</v>
      </c>
      <c r="R21" s="35" t="str">
        <f t="shared" si="16"/>
        <v>ZEDO:NAME=R1322:;</v>
      </c>
    </row>
    <row r="22" spans="1:18">
      <c r="A22" s="24">
        <v>21</v>
      </c>
      <c r="B22" s="24" t="s">
        <v>13</v>
      </c>
      <c r="C22" s="24" t="s">
        <v>640</v>
      </c>
      <c r="D22" s="30" t="str">
        <f>LOOKUP(1,0/(('MSS&amp;MGW&amp;BSC-SPC'!$B$1:$B$347=B22)*('MSS&amp;MGW&amp;BSC-SPC'!$C$1:$C$347=C22)),'MSS&amp;MGW&amp;BSC-SPC'!$D$1:$D$347)</f>
        <v>0252</v>
      </c>
      <c r="E22" s="25" t="s">
        <v>101</v>
      </c>
      <c r="F22" s="25" t="s">
        <v>1344</v>
      </c>
      <c r="G22" s="31" t="str">
        <f>LOOKUP(1,0/(('MSS&amp;MGW&amp;BSC-SPC'!$B$1:$B$347=E22)*('MSS&amp;MGW&amp;BSC-SPC'!$C$1:$C$347=F22)),'MSS&amp;MGW&amp;BSC-SPC'!$D$1:$D$347)</f>
        <v>2312</v>
      </c>
      <c r="H22" s="31">
        <v>423</v>
      </c>
      <c r="I22" s="37" t="s">
        <v>3935</v>
      </c>
      <c r="J22" s="35" t="str">
        <f t="shared" si="9"/>
        <v>ZEDC:TYPE=BSC,NAME=R1323,NO=423:::;</v>
      </c>
      <c r="K22" s="35" t="str">
        <f t="shared" si="10"/>
        <v>ZEDL:NO=423:NA1,2312:;</v>
      </c>
      <c r="L22" s="35" t="str">
        <f t="shared" si="11"/>
        <v>ZEDM:NO=423:CLI:;</v>
      </c>
      <c r="M22" s="35" t="str">
        <f t="shared" si="12"/>
        <v>ZEDP:NO=423:LAC:;</v>
      </c>
      <c r="N22" s="35" t="str">
        <f t="shared" si="13"/>
        <v>ZEDI:NO=423:ON:;</v>
      </c>
      <c r="O22" s="35" t="str">
        <f t="shared" si="8"/>
        <v>ZEDV:NO=423:6:;</v>
      </c>
      <c r="P22" s="35" t="str">
        <f t="shared" si="14"/>
        <v>ZEDG:NAME=R1323:FRMSET=9,HRMSET=10,:;</v>
      </c>
      <c r="Q22" s="35" t="str">
        <f t="shared" si="15"/>
        <v>ZEDS:NO=423:U:;</v>
      </c>
      <c r="R22" s="35" t="str">
        <f t="shared" si="16"/>
        <v>ZEDO:NAME=R1323:;</v>
      </c>
    </row>
    <row r="23" spans="1:18">
      <c r="A23" s="24">
        <v>22</v>
      </c>
      <c r="B23" s="24" t="s">
        <v>13</v>
      </c>
      <c r="C23" s="24" t="s">
        <v>640</v>
      </c>
      <c r="D23" s="30" t="str">
        <f>LOOKUP(1,0/(('MSS&amp;MGW&amp;BSC-SPC'!$B$1:$B$347=B23)*('MSS&amp;MGW&amp;BSC-SPC'!$C$1:$C$347=C23)),'MSS&amp;MGW&amp;BSC-SPC'!$D$1:$D$347)</f>
        <v>0252</v>
      </c>
      <c r="E23" s="25" t="s">
        <v>102</v>
      </c>
      <c r="F23" s="25" t="s">
        <v>1344</v>
      </c>
      <c r="G23" s="31" t="str">
        <f>LOOKUP(1,0/(('MSS&amp;MGW&amp;BSC-SPC'!$B$1:$B$347=E23)*('MSS&amp;MGW&amp;BSC-SPC'!$C$1:$C$347=F23)),'MSS&amp;MGW&amp;BSC-SPC'!$D$1:$D$347)</f>
        <v>2313</v>
      </c>
      <c r="H23" s="31">
        <v>424</v>
      </c>
      <c r="I23" s="37" t="s">
        <v>3935</v>
      </c>
      <c r="J23" s="35" t="str">
        <f t="shared" si="9"/>
        <v>ZEDC:TYPE=BSC,NAME=R1324,NO=424:::;</v>
      </c>
      <c r="K23" s="35" t="str">
        <f t="shared" si="10"/>
        <v>ZEDL:NO=424:NA1,2313:;</v>
      </c>
      <c r="L23" s="35" t="str">
        <f t="shared" si="11"/>
        <v>ZEDM:NO=424:CLI:;</v>
      </c>
      <c r="M23" s="35" t="str">
        <f t="shared" si="12"/>
        <v>ZEDP:NO=424:LAC:;</v>
      </c>
      <c r="N23" s="35" t="str">
        <f t="shared" si="13"/>
        <v>ZEDI:NO=424:ON:;</v>
      </c>
      <c r="O23" s="35" t="str">
        <f t="shared" si="8"/>
        <v>ZEDV:NO=424:6:;</v>
      </c>
      <c r="P23" s="35" t="str">
        <f t="shared" si="14"/>
        <v>ZEDG:NAME=R1324:FRMSET=9,HRMSET=10,:;</v>
      </c>
      <c r="Q23" s="35" t="str">
        <f t="shared" si="15"/>
        <v>ZEDS:NO=424:U:;</v>
      </c>
      <c r="R23" s="35" t="str">
        <f t="shared" si="16"/>
        <v>ZEDO:NAME=R1324:;</v>
      </c>
    </row>
    <row r="24" spans="1:18">
      <c r="A24" s="24">
        <v>23</v>
      </c>
      <c r="B24" s="24" t="s">
        <v>13</v>
      </c>
      <c r="C24" s="24" t="s">
        <v>640</v>
      </c>
      <c r="D24" s="30" t="str">
        <f>LOOKUP(1,0/(('MSS&amp;MGW&amp;BSC-SPC'!$B$1:$B$347=B24)*('MSS&amp;MGW&amp;BSC-SPC'!$C$1:$C$347=C24)),'MSS&amp;MGW&amp;BSC-SPC'!$D$1:$D$347)</f>
        <v>0252</v>
      </c>
      <c r="E24" s="25" t="s">
        <v>103</v>
      </c>
      <c r="F24" s="25" t="s">
        <v>1344</v>
      </c>
      <c r="G24" s="31" t="str">
        <f>LOOKUP(1,0/(('MSS&amp;MGW&amp;BSC-SPC'!$B$1:$B$347=E24)*('MSS&amp;MGW&amp;BSC-SPC'!$C$1:$C$347=F24)),'MSS&amp;MGW&amp;BSC-SPC'!$D$1:$D$347)</f>
        <v>2314</v>
      </c>
      <c r="H24" s="31">
        <v>425</v>
      </c>
      <c r="I24" s="37" t="s">
        <v>3935</v>
      </c>
      <c r="J24" s="35" t="str">
        <f t="shared" si="9"/>
        <v>ZEDC:TYPE=BSC,NAME=R1325,NO=425:::;</v>
      </c>
      <c r="K24" s="35" t="str">
        <f t="shared" si="10"/>
        <v>ZEDL:NO=425:NA1,2314:;</v>
      </c>
      <c r="L24" s="35" t="str">
        <f t="shared" si="11"/>
        <v>ZEDM:NO=425:CLI:;</v>
      </c>
      <c r="M24" s="35" t="str">
        <f t="shared" si="12"/>
        <v>ZEDP:NO=425:LAC:;</v>
      </c>
      <c r="N24" s="35" t="str">
        <f t="shared" si="13"/>
        <v>ZEDI:NO=425:ON:;</v>
      </c>
      <c r="O24" s="35" t="str">
        <f t="shared" si="8"/>
        <v>ZEDV:NO=425:6:;</v>
      </c>
      <c r="P24" s="35" t="str">
        <f t="shared" si="14"/>
        <v>ZEDG:NAME=R1325:FRMSET=9,HRMSET=10,:;</v>
      </c>
      <c r="Q24" s="35" t="str">
        <f t="shared" si="15"/>
        <v>ZEDS:NO=425:U:;</v>
      </c>
      <c r="R24" s="35" t="str">
        <f t="shared" si="16"/>
        <v>ZEDO:NAME=R1325:;</v>
      </c>
    </row>
    <row r="25" spans="1:18">
      <c r="A25" s="24">
        <v>24</v>
      </c>
      <c r="B25" s="24" t="s">
        <v>13</v>
      </c>
      <c r="C25" s="24" t="s">
        <v>640</v>
      </c>
      <c r="D25" s="30" t="str">
        <f>LOOKUP(1,0/(('MSS&amp;MGW&amp;BSC-SPC'!$B$1:$B$347=B25)*('MSS&amp;MGW&amp;BSC-SPC'!$C$1:$C$347=C25)),'MSS&amp;MGW&amp;BSC-SPC'!$D$1:$D$347)</f>
        <v>0252</v>
      </c>
      <c r="E25" s="25" t="s">
        <v>104</v>
      </c>
      <c r="F25" s="25" t="s">
        <v>1344</v>
      </c>
      <c r="G25" s="31" t="str">
        <f>LOOKUP(1,0/(('MSS&amp;MGW&amp;BSC-SPC'!$B$1:$B$347=E25)*('MSS&amp;MGW&amp;BSC-SPC'!$C$1:$C$347=F25)),'MSS&amp;MGW&amp;BSC-SPC'!$D$1:$D$347)</f>
        <v>2315</v>
      </c>
      <c r="H25" s="31">
        <v>426</v>
      </c>
      <c r="I25" s="37" t="s">
        <v>3935</v>
      </c>
      <c r="J25" s="35" t="str">
        <f t="shared" si="9"/>
        <v>ZEDC:TYPE=BSC,NAME=R1326,NO=426:::;</v>
      </c>
      <c r="K25" s="35" t="str">
        <f t="shared" si="10"/>
        <v>ZEDL:NO=426:NA1,2315:;</v>
      </c>
      <c r="L25" s="35" t="str">
        <f t="shared" si="11"/>
        <v>ZEDM:NO=426:CLI:;</v>
      </c>
      <c r="M25" s="35" t="str">
        <f t="shared" si="12"/>
        <v>ZEDP:NO=426:LAC:;</v>
      </c>
      <c r="N25" s="35" t="str">
        <f t="shared" si="13"/>
        <v>ZEDI:NO=426:ON:;</v>
      </c>
      <c r="O25" s="35" t="str">
        <f t="shared" si="8"/>
        <v>ZEDV:NO=426:6:;</v>
      </c>
      <c r="P25" s="35" t="str">
        <f t="shared" si="14"/>
        <v>ZEDG:NAME=R1326:FRMSET=9,HRMSET=10,:;</v>
      </c>
      <c r="Q25" s="35" t="str">
        <f t="shared" si="15"/>
        <v>ZEDS:NO=426:U:;</v>
      </c>
      <c r="R25" s="35" t="str">
        <f t="shared" si="16"/>
        <v>ZEDO:NAME=R1326:;</v>
      </c>
    </row>
    <row r="26" spans="1:18">
      <c r="A26" s="24">
        <v>1</v>
      </c>
      <c r="B26" s="24" t="s">
        <v>74</v>
      </c>
      <c r="C26" s="24" t="s">
        <v>642</v>
      </c>
      <c r="D26" s="30" t="str">
        <f>LOOKUP(1,0/(('MSS&amp;MGW&amp;BSC-SPC'!$B$1:$B$347=B26)*('MSS&amp;MGW&amp;BSC-SPC'!$C$1:$C$347=C26)),'MSS&amp;MGW&amp;BSC-SPC'!$D$1:$D$347)</f>
        <v>02B2</v>
      </c>
      <c r="E26" s="25" t="s">
        <v>81</v>
      </c>
      <c r="F26" s="25" t="s">
        <v>639</v>
      </c>
      <c r="G26" s="31" t="str">
        <f>LOOKUP(1,0/(('MSS&amp;MGW&amp;BSC-SPC'!$B$1:$B$347=E26)*('MSS&amp;MGW&amp;BSC-SPC'!$C$1:$C$347=F26)),'MSS&amp;MGW&amp;BSC-SPC'!$D$1:$D$347)</f>
        <v>2250</v>
      </c>
      <c r="H26" s="31">
        <v>121</v>
      </c>
      <c r="I26" s="37" t="s">
        <v>3935</v>
      </c>
      <c r="J26" s="35" t="str">
        <f t="shared" si="9"/>
        <v>ZEDC:TYPE=BSC,NAME=R0121,NO=121:::;</v>
      </c>
      <c r="K26" s="35" t="str">
        <f t="shared" si="10"/>
        <v>ZEDL:NO=121:NA1,2250:;</v>
      </c>
      <c r="L26" s="35" t="str">
        <f t="shared" si="11"/>
        <v>ZEDM:NO=121:CLI:;</v>
      </c>
      <c r="M26" s="35" t="str">
        <f t="shared" si="12"/>
        <v>ZEDP:NO=121:LAC:;</v>
      </c>
      <c r="N26" s="35" t="str">
        <f t="shared" si="13"/>
        <v>ZEDI:NO=121:ON:;</v>
      </c>
      <c r="O26" s="35" t="str">
        <f t="shared" si="8"/>
        <v>ZEDV:NO=121:6:;</v>
      </c>
      <c r="P26" s="35" t="str">
        <f t="shared" si="14"/>
        <v>ZEDG:NAME=R0121:FRMSET=9,HRMSET=10,:;</v>
      </c>
      <c r="Q26" s="35" t="str">
        <f t="shared" si="15"/>
        <v>ZEDS:NO=121:U:;</v>
      </c>
      <c r="R26" s="35" t="str">
        <f t="shared" si="16"/>
        <v>ZEDO:NAME=R0121:;</v>
      </c>
    </row>
    <row r="27" spans="1:18">
      <c r="A27" s="24">
        <v>2</v>
      </c>
      <c r="B27" s="24" t="s">
        <v>74</v>
      </c>
      <c r="C27" s="24" t="s">
        <v>642</v>
      </c>
      <c r="D27" s="30" t="str">
        <f>LOOKUP(1,0/(('MSS&amp;MGW&amp;BSC-SPC'!$B$1:$B$347=B27)*('MSS&amp;MGW&amp;BSC-SPC'!$C$1:$C$347=C27)),'MSS&amp;MGW&amp;BSC-SPC'!$D$1:$D$347)</f>
        <v>02B2</v>
      </c>
      <c r="E27" s="25" t="s">
        <v>82</v>
      </c>
      <c r="F27" s="25" t="s">
        <v>639</v>
      </c>
      <c r="G27" s="31" t="str">
        <f>LOOKUP(1,0/(('MSS&amp;MGW&amp;BSC-SPC'!$B$1:$B$347=E27)*('MSS&amp;MGW&amp;BSC-SPC'!$C$1:$C$347=F27)),'MSS&amp;MGW&amp;BSC-SPC'!$D$1:$D$347)</f>
        <v>2251</v>
      </c>
      <c r="H27" s="31">
        <v>122</v>
      </c>
      <c r="I27" s="37" t="s">
        <v>3935</v>
      </c>
      <c r="J27" s="35" t="str">
        <f t="shared" si="9"/>
        <v>ZEDC:TYPE=BSC,NAME=R0122,NO=122:::;</v>
      </c>
      <c r="K27" s="35" t="str">
        <f t="shared" si="10"/>
        <v>ZEDL:NO=122:NA1,2251:;</v>
      </c>
      <c r="L27" s="35" t="str">
        <f t="shared" si="11"/>
        <v>ZEDM:NO=122:CLI:;</v>
      </c>
      <c r="M27" s="35" t="str">
        <f t="shared" si="12"/>
        <v>ZEDP:NO=122:LAC:;</v>
      </c>
      <c r="N27" s="35" t="str">
        <f t="shared" si="13"/>
        <v>ZEDI:NO=122:ON:;</v>
      </c>
      <c r="O27" s="35" t="str">
        <f t="shared" si="8"/>
        <v>ZEDV:NO=122:6:;</v>
      </c>
      <c r="P27" s="35" t="str">
        <f t="shared" si="14"/>
        <v>ZEDG:NAME=R0122:FRMSET=9,HRMSET=10,:;</v>
      </c>
      <c r="Q27" s="35" t="str">
        <f t="shared" si="15"/>
        <v>ZEDS:NO=122:U:;</v>
      </c>
      <c r="R27" s="35" t="str">
        <f t="shared" si="16"/>
        <v>ZEDO:NAME=R0122:;</v>
      </c>
    </row>
    <row r="28" spans="1:18">
      <c r="A28" s="24">
        <v>3</v>
      </c>
      <c r="B28" s="24" t="s">
        <v>74</v>
      </c>
      <c r="C28" s="24" t="s">
        <v>642</v>
      </c>
      <c r="D28" s="30" t="str">
        <f>LOOKUP(1,0/(('MSS&amp;MGW&amp;BSC-SPC'!$B$1:$B$347=B28)*('MSS&amp;MGW&amp;BSC-SPC'!$C$1:$C$347=C28)),'MSS&amp;MGW&amp;BSC-SPC'!$D$1:$D$347)</f>
        <v>02B2</v>
      </c>
      <c r="E28" s="25" t="s">
        <v>83</v>
      </c>
      <c r="F28" s="25" t="s">
        <v>639</v>
      </c>
      <c r="G28" s="31" t="str">
        <f>LOOKUP(1,0/(('MSS&amp;MGW&amp;BSC-SPC'!$B$1:$B$347=E28)*('MSS&amp;MGW&amp;BSC-SPC'!$C$1:$C$347=F28)),'MSS&amp;MGW&amp;BSC-SPC'!$D$1:$D$347)</f>
        <v>2252</v>
      </c>
      <c r="H28" s="31">
        <v>123</v>
      </c>
      <c r="I28" s="37" t="s">
        <v>3935</v>
      </c>
      <c r="J28" s="35" t="str">
        <f t="shared" si="9"/>
        <v>ZEDC:TYPE=BSC,NAME=R0123,NO=123:::;</v>
      </c>
      <c r="K28" s="35" t="str">
        <f t="shared" si="10"/>
        <v>ZEDL:NO=123:NA1,2252:;</v>
      </c>
      <c r="L28" s="35" t="str">
        <f t="shared" si="11"/>
        <v>ZEDM:NO=123:CLI:;</v>
      </c>
      <c r="M28" s="35" t="str">
        <f t="shared" si="12"/>
        <v>ZEDP:NO=123:LAC:;</v>
      </c>
      <c r="N28" s="35" t="str">
        <f t="shared" si="13"/>
        <v>ZEDI:NO=123:ON:;</v>
      </c>
      <c r="O28" s="35" t="str">
        <f t="shared" si="8"/>
        <v>ZEDV:NO=123:6:;</v>
      </c>
      <c r="P28" s="35" t="str">
        <f t="shared" si="14"/>
        <v>ZEDG:NAME=R0123:FRMSET=9,HRMSET=10,:;</v>
      </c>
      <c r="Q28" s="35" t="str">
        <f t="shared" si="15"/>
        <v>ZEDS:NO=123:U:;</v>
      </c>
      <c r="R28" s="35" t="str">
        <f t="shared" si="16"/>
        <v>ZEDO:NAME=R0123:;</v>
      </c>
    </row>
    <row r="29" spans="1:18">
      <c r="A29" s="24">
        <v>4</v>
      </c>
      <c r="B29" s="24" t="s">
        <v>74</v>
      </c>
      <c r="C29" s="24" t="s">
        <v>642</v>
      </c>
      <c r="D29" s="30" t="str">
        <f>LOOKUP(1,0/(('MSS&amp;MGW&amp;BSC-SPC'!$B$1:$B$347=B29)*('MSS&amp;MGW&amp;BSC-SPC'!$C$1:$C$347=C29)),'MSS&amp;MGW&amp;BSC-SPC'!$D$1:$D$347)</f>
        <v>02B2</v>
      </c>
      <c r="E29" s="25" t="s">
        <v>84</v>
      </c>
      <c r="F29" s="25" t="s">
        <v>639</v>
      </c>
      <c r="G29" s="31" t="str">
        <f>LOOKUP(1,0/(('MSS&amp;MGW&amp;BSC-SPC'!$B$1:$B$347=E29)*('MSS&amp;MGW&amp;BSC-SPC'!$C$1:$C$347=F29)),'MSS&amp;MGW&amp;BSC-SPC'!$D$1:$D$347)</f>
        <v>2253</v>
      </c>
      <c r="H29" s="31">
        <v>124</v>
      </c>
      <c r="I29" s="37" t="s">
        <v>3935</v>
      </c>
      <c r="J29" s="35" t="str">
        <f t="shared" si="9"/>
        <v>ZEDC:TYPE=BSC,NAME=R0124,NO=124:::;</v>
      </c>
      <c r="K29" s="35" t="str">
        <f t="shared" si="10"/>
        <v>ZEDL:NO=124:NA1,2253:;</v>
      </c>
      <c r="L29" s="35" t="str">
        <f t="shared" si="11"/>
        <v>ZEDM:NO=124:CLI:;</v>
      </c>
      <c r="M29" s="35" t="str">
        <f t="shared" si="12"/>
        <v>ZEDP:NO=124:LAC:;</v>
      </c>
      <c r="N29" s="35" t="str">
        <f t="shared" si="13"/>
        <v>ZEDI:NO=124:ON:;</v>
      </c>
      <c r="O29" s="35" t="str">
        <f t="shared" si="8"/>
        <v>ZEDV:NO=124:6:;</v>
      </c>
      <c r="P29" s="35" t="str">
        <f t="shared" si="14"/>
        <v>ZEDG:NAME=R0124:FRMSET=9,HRMSET=10,:;</v>
      </c>
      <c r="Q29" s="35" t="str">
        <f t="shared" si="15"/>
        <v>ZEDS:NO=124:U:;</v>
      </c>
      <c r="R29" s="35" t="str">
        <f t="shared" si="16"/>
        <v>ZEDO:NAME=R0124:;</v>
      </c>
    </row>
    <row r="30" spans="1:18">
      <c r="A30" s="24">
        <v>5</v>
      </c>
      <c r="B30" s="24" t="s">
        <v>74</v>
      </c>
      <c r="C30" s="24" t="s">
        <v>642</v>
      </c>
      <c r="D30" s="30" t="str">
        <f>LOOKUP(1,0/(('MSS&amp;MGW&amp;BSC-SPC'!$B$1:$B$347=B30)*('MSS&amp;MGW&amp;BSC-SPC'!$C$1:$C$347=C30)),'MSS&amp;MGW&amp;BSC-SPC'!$D$1:$D$347)</f>
        <v>02B2</v>
      </c>
      <c r="E30" s="25" t="s">
        <v>85</v>
      </c>
      <c r="F30" s="25" t="s">
        <v>639</v>
      </c>
      <c r="G30" s="31" t="str">
        <f>LOOKUP(1,0/(('MSS&amp;MGW&amp;BSC-SPC'!$B$1:$B$347=E30)*('MSS&amp;MGW&amp;BSC-SPC'!$C$1:$C$347=F30)),'MSS&amp;MGW&amp;BSC-SPC'!$D$1:$D$347)</f>
        <v>2254</v>
      </c>
      <c r="H30" s="31">
        <v>125</v>
      </c>
      <c r="I30" s="37" t="s">
        <v>3935</v>
      </c>
      <c r="J30" s="35" t="str">
        <f t="shared" si="9"/>
        <v>ZEDC:TYPE=BSC,NAME=R0125,NO=125:::;</v>
      </c>
      <c r="K30" s="35" t="str">
        <f t="shared" si="10"/>
        <v>ZEDL:NO=125:NA1,2254:;</v>
      </c>
      <c r="L30" s="35" t="str">
        <f t="shared" si="11"/>
        <v>ZEDM:NO=125:CLI:;</v>
      </c>
      <c r="M30" s="35" t="str">
        <f t="shared" si="12"/>
        <v>ZEDP:NO=125:LAC:;</v>
      </c>
      <c r="N30" s="35" t="str">
        <f t="shared" si="13"/>
        <v>ZEDI:NO=125:ON:;</v>
      </c>
      <c r="O30" s="35" t="str">
        <f t="shared" si="8"/>
        <v>ZEDV:NO=125:6:;</v>
      </c>
      <c r="P30" s="35" t="str">
        <f t="shared" si="14"/>
        <v>ZEDG:NAME=R0125:FRMSET=9,HRMSET=10,:;</v>
      </c>
      <c r="Q30" s="35" t="str">
        <f t="shared" si="15"/>
        <v>ZEDS:NO=125:U:;</v>
      </c>
      <c r="R30" s="35" t="str">
        <f t="shared" si="16"/>
        <v>ZEDO:NAME=R0125:;</v>
      </c>
    </row>
    <row r="31" spans="1:18">
      <c r="A31" s="24">
        <v>6</v>
      </c>
      <c r="B31" s="24" t="s">
        <v>74</v>
      </c>
      <c r="C31" s="24" t="s">
        <v>642</v>
      </c>
      <c r="D31" s="30" t="str">
        <f>LOOKUP(1,0/(('MSS&amp;MGW&amp;BSC-SPC'!$B$1:$B$347=B31)*('MSS&amp;MGW&amp;BSC-SPC'!$C$1:$C$347=C31)),'MSS&amp;MGW&amp;BSC-SPC'!$D$1:$D$347)</f>
        <v>02B2</v>
      </c>
      <c r="E31" s="25" t="s">
        <v>86</v>
      </c>
      <c r="F31" s="25" t="s">
        <v>639</v>
      </c>
      <c r="G31" s="31" t="str">
        <f>LOOKUP(1,0/(('MSS&amp;MGW&amp;BSC-SPC'!$B$1:$B$347=E31)*('MSS&amp;MGW&amp;BSC-SPC'!$C$1:$C$347=F31)),'MSS&amp;MGW&amp;BSC-SPC'!$D$1:$D$347)</f>
        <v>2255</v>
      </c>
      <c r="H31" s="31">
        <v>126</v>
      </c>
      <c r="I31" s="37" t="s">
        <v>3935</v>
      </c>
      <c r="J31" s="35" t="str">
        <f t="shared" si="9"/>
        <v>ZEDC:TYPE=BSC,NAME=R0126,NO=126:::;</v>
      </c>
      <c r="K31" s="35" t="str">
        <f t="shared" si="10"/>
        <v>ZEDL:NO=126:NA1,2255:;</v>
      </c>
      <c r="L31" s="35" t="str">
        <f t="shared" si="11"/>
        <v>ZEDM:NO=126:CLI:;</v>
      </c>
      <c r="M31" s="35" t="str">
        <f t="shared" si="12"/>
        <v>ZEDP:NO=126:LAC:;</v>
      </c>
      <c r="N31" s="35" t="str">
        <f t="shared" si="13"/>
        <v>ZEDI:NO=126:ON:;</v>
      </c>
      <c r="O31" s="35" t="str">
        <f t="shared" si="8"/>
        <v>ZEDV:NO=126:6:;</v>
      </c>
      <c r="P31" s="35" t="str">
        <f t="shared" si="14"/>
        <v>ZEDG:NAME=R0126:FRMSET=9,HRMSET=10,:;</v>
      </c>
      <c r="Q31" s="35" t="str">
        <f t="shared" si="15"/>
        <v>ZEDS:NO=126:U:;</v>
      </c>
      <c r="R31" s="35" t="str">
        <f t="shared" si="16"/>
        <v>ZEDO:NAME=R0126:;</v>
      </c>
    </row>
    <row r="32" spans="1:18">
      <c r="A32" s="24">
        <v>7</v>
      </c>
      <c r="B32" s="24" t="s">
        <v>74</v>
      </c>
      <c r="C32" s="24" t="s">
        <v>642</v>
      </c>
      <c r="D32" s="30" t="str">
        <f>LOOKUP(1,0/(('MSS&amp;MGW&amp;BSC-SPC'!$B$1:$B$347=B32)*('MSS&amp;MGW&amp;BSC-SPC'!$C$1:$C$347=C32)),'MSS&amp;MGW&amp;BSC-SPC'!$D$1:$D$347)</f>
        <v>02B2</v>
      </c>
      <c r="E32" s="25" t="s">
        <v>87</v>
      </c>
      <c r="F32" s="25" t="s">
        <v>639</v>
      </c>
      <c r="G32" s="31" t="str">
        <f>LOOKUP(1,0/(('MSS&amp;MGW&amp;BSC-SPC'!$B$1:$B$347=E32)*('MSS&amp;MGW&amp;BSC-SPC'!$C$1:$C$347=F32)),'MSS&amp;MGW&amp;BSC-SPC'!$D$1:$D$347)</f>
        <v>22B0</v>
      </c>
      <c r="H32" s="31">
        <v>21</v>
      </c>
      <c r="I32" s="37" t="s">
        <v>3935</v>
      </c>
      <c r="J32" s="35" t="str">
        <f t="shared" si="9"/>
        <v>ZEDC:TYPE=BSC,NAME=R0721,NO=21:::;</v>
      </c>
      <c r="K32" s="35" t="str">
        <f t="shared" si="10"/>
        <v>ZEDL:NO=21:NA1,22B0:;</v>
      </c>
      <c r="L32" s="35" t="str">
        <f t="shared" si="11"/>
        <v>ZEDM:NO=21:CLI:;</v>
      </c>
      <c r="M32" s="35" t="str">
        <f t="shared" si="12"/>
        <v>ZEDP:NO=21:LAC:;</v>
      </c>
      <c r="N32" s="35" t="str">
        <f t="shared" si="13"/>
        <v>ZEDI:NO=21:ON:;</v>
      </c>
      <c r="O32" s="35" t="str">
        <f t="shared" si="8"/>
        <v>ZEDV:NO=21:6:;</v>
      </c>
      <c r="P32" s="35" t="str">
        <f t="shared" si="14"/>
        <v>ZEDG:NAME=R0721:FRMSET=9,HRMSET=10,:;</v>
      </c>
      <c r="Q32" s="35" t="str">
        <f t="shared" si="15"/>
        <v>ZEDS:NO=21:U:;</v>
      </c>
      <c r="R32" s="35" t="str">
        <f t="shared" si="16"/>
        <v>ZEDO:NAME=R0721:;</v>
      </c>
    </row>
    <row r="33" spans="1:18">
      <c r="A33" s="24">
        <v>8</v>
      </c>
      <c r="B33" s="24" t="s">
        <v>74</v>
      </c>
      <c r="C33" s="24" t="s">
        <v>642</v>
      </c>
      <c r="D33" s="30" t="str">
        <f>LOOKUP(1,0/(('MSS&amp;MGW&amp;BSC-SPC'!$B$1:$B$347=B33)*('MSS&amp;MGW&amp;BSC-SPC'!$C$1:$C$347=C33)),'MSS&amp;MGW&amp;BSC-SPC'!$D$1:$D$347)</f>
        <v>02B2</v>
      </c>
      <c r="E33" s="25" t="s">
        <v>88</v>
      </c>
      <c r="F33" s="25" t="s">
        <v>639</v>
      </c>
      <c r="G33" s="31" t="str">
        <f>LOOKUP(1,0/(('MSS&amp;MGW&amp;BSC-SPC'!$B$1:$B$347=E33)*('MSS&amp;MGW&amp;BSC-SPC'!$C$1:$C$347=F33)),'MSS&amp;MGW&amp;BSC-SPC'!$D$1:$D$347)</f>
        <v>22B1</v>
      </c>
      <c r="H33" s="31">
        <v>22</v>
      </c>
      <c r="I33" s="37" t="s">
        <v>3935</v>
      </c>
      <c r="J33" s="35" t="str">
        <f t="shared" si="9"/>
        <v>ZEDC:TYPE=BSC,NAME=R0722,NO=22:::;</v>
      </c>
      <c r="K33" s="35" t="str">
        <f t="shared" si="10"/>
        <v>ZEDL:NO=22:NA1,22B1:;</v>
      </c>
      <c r="L33" s="35" t="str">
        <f t="shared" si="11"/>
        <v>ZEDM:NO=22:CLI:;</v>
      </c>
      <c r="M33" s="35" t="str">
        <f t="shared" si="12"/>
        <v>ZEDP:NO=22:LAC:;</v>
      </c>
      <c r="N33" s="35" t="str">
        <f t="shared" si="13"/>
        <v>ZEDI:NO=22:ON:;</v>
      </c>
      <c r="O33" s="35" t="str">
        <f t="shared" si="8"/>
        <v>ZEDV:NO=22:6:;</v>
      </c>
      <c r="P33" s="35" t="str">
        <f t="shared" si="14"/>
        <v>ZEDG:NAME=R0722:FRMSET=9,HRMSET=10,:;</v>
      </c>
      <c r="Q33" s="35" t="str">
        <f t="shared" si="15"/>
        <v>ZEDS:NO=22:U:;</v>
      </c>
      <c r="R33" s="35" t="str">
        <f t="shared" si="16"/>
        <v>ZEDO:NAME=R0722:;</v>
      </c>
    </row>
    <row r="34" spans="1:18">
      <c r="A34" s="24">
        <v>9</v>
      </c>
      <c r="B34" s="24" t="s">
        <v>74</v>
      </c>
      <c r="C34" s="24" t="s">
        <v>642</v>
      </c>
      <c r="D34" s="30" t="str">
        <f>LOOKUP(1,0/(('MSS&amp;MGW&amp;BSC-SPC'!$B$1:$B$347=B34)*('MSS&amp;MGW&amp;BSC-SPC'!$C$1:$C$347=C34)),'MSS&amp;MGW&amp;BSC-SPC'!$D$1:$D$347)</f>
        <v>02B2</v>
      </c>
      <c r="E34" s="25" t="s">
        <v>89</v>
      </c>
      <c r="F34" s="25" t="s">
        <v>639</v>
      </c>
      <c r="G34" s="31" t="str">
        <f>LOOKUP(1,0/(('MSS&amp;MGW&amp;BSC-SPC'!$B$1:$B$347=E34)*('MSS&amp;MGW&amp;BSC-SPC'!$C$1:$C$347=F34)),'MSS&amp;MGW&amp;BSC-SPC'!$D$1:$D$347)</f>
        <v>22B2</v>
      </c>
      <c r="H34" s="31">
        <v>23</v>
      </c>
      <c r="I34" s="37" t="s">
        <v>3935</v>
      </c>
      <c r="J34" s="35" t="str">
        <f t="shared" si="9"/>
        <v>ZEDC:TYPE=BSC,NAME=R0723,NO=23:::;</v>
      </c>
      <c r="K34" s="35" t="str">
        <f t="shared" si="10"/>
        <v>ZEDL:NO=23:NA1,22B2:;</v>
      </c>
      <c r="L34" s="35" t="str">
        <f t="shared" si="11"/>
        <v>ZEDM:NO=23:CLI:;</v>
      </c>
      <c r="M34" s="35" t="str">
        <f t="shared" si="12"/>
        <v>ZEDP:NO=23:LAC:;</v>
      </c>
      <c r="N34" s="35" t="str">
        <f t="shared" si="13"/>
        <v>ZEDI:NO=23:ON:;</v>
      </c>
      <c r="O34" s="35" t="str">
        <f t="shared" si="8"/>
        <v>ZEDV:NO=23:6:;</v>
      </c>
      <c r="P34" s="35" t="str">
        <f t="shared" si="14"/>
        <v>ZEDG:NAME=R0723:FRMSET=9,HRMSET=10,:;</v>
      </c>
      <c r="Q34" s="35" t="str">
        <f t="shared" si="15"/>
        <v>ZEDS:NO=23:U:;</v>
      </c>
      <c r="R34" s="35" t="str">
        <f t="shared" si="16"/>
        <v>ZEDO:NAME=R0723:;</v>
      </c>
    </row>
    <row r="35" spans="1:18">
      <c r="A35" s="24">
        <v>10</v>
      </c>
      <c r="B35" s="24" t="s">
        <v>74</v>
      </c>
      <c r="C35" s="24" t="s">
        <v>642</v>
      </c>
      <c r="D35" s="30" t="str">
        <f>LOOKUP(1,0/(('MSS&amp;MGW&amp;BSC-SPC'!$B$1:$B$347=B35)*('MSS&amp;MGW&amp;BSC-SPC'!$C$1:$C$347=C35)),'MSS&amp;MGW&amp;BSC-SPC'!$D$1:$D$347)</f>
        <v>02B2</v>
      </c>
      <c r="E35" s="25" t="s">
        <v>90</v>
      </c>
      <c r="F35" s="25" t="s">
        <v>639</v>
      </c>
      <c r="G35" s="31" t="str">
        <f>LOOKUP(1,0/(('MSS&amp;MGW&amp;BSC-SPC'!$B$1:$B$347=E35)*('MSS&amp;MGW&amp;BSC-SPC'!$C$1:$C$347=F35)),'MSS&amp;MGW&amp;BSC-SPC'!$D$1:$D$347)</f>
        <v>22B3</v>
      </c>
      <c r="H35" s="31">
        <v>24</v>
      </c>
      <c r="I35" s="37" t="s">
        <v>3935</v>
      </c>
      <c r="J35" s="35" t="str">
        <f t="shared" si="9"/>
        <v>ZEDC:TYPE=BSC,NAME=R0724,NO=24:::;</v>
      </c>
      <c r="K35" s="35" t="str">
        <f t="shared" si="10"/>
        <v>ZEDL:NO=24:NA1,22B3:;</v>
      </c>
      <c r="L35" s="35" t="str">
        <f t="shared" si="11"/>
        <v>ZEDM:NO=24:CLI:;</v>
      </c>
      <c r="M35" s="35" t="str">
        <f t="shared" si="12"/>
        <v>ZEDP:NO=24:LAC:;</v>
      </c>
      <c r="N35" s="35" t="str">
        <f t="shared" si="13"/>
        <v>ZEDI:NO=24:ON:;</v>
      </c>
      <c r="O35" s="35" t="str">
        <f t="shared" si="8"/>
        <v>ZEDV:NO=24:6:;</v>
      </c>
      <c r="P35" s="35" t="str">
        <f t="shared" si="14"/>
        <v>ZEDG:NAME=R0724:FRMSET=9,HRMSET=10,:;</v>
      </c>
      <c r="Q35" s="35" t="str">
        <f t="shared" si="15"/>
        <v>ZEDS:NO=24:U:;</v>
      </c>
      <c r="R35" s="35" t="str">
        <f t="shared" si="16"/>
        <v>ZEDO:NAME=R0724:;</v>
      </c>
    </row>
    <row r="36" spans="1:18">
      <c r="A36" s="24">
        <v>11</v>
      </c>
      <c r="B36" s="24" t="s">
        <v>74</v>
      </c>
      <c r="C36" s="24" t="s">
        <v>642</v>
      </c>
      <c r="D36" s="30" t="str">
        <f>LOOKUP(1,0/(('MSS&amp;MGW&amp;BSC-SPC'!$B$1:$B$347=B36)*('MSS&amp;MGW&amp;BSC-SPC'!$C$1:$C$347=C36)),'MSS&amp;MGW&amp;BSC-SPC'!$D$1:$D$347)</f>
        <v>02B2</v>
      </c>
      <c r="E36" s="25" t="s">
        <v>91</v>
      </c>
      <c r="F36" s="25" t="s">
        <v>639</v>
      </c>
      <c r="G36" s="31" t="str">
        <f>LOOKUP(1,0/(('MSS&amp;MGW&amp;BSC-SPC'!$B$1:$B$347=E36)*('MSS&amp;MGW&amp;BSC-SPC'!$C$1:$C$347=F36)),'MSS&amp;MGW&amp;BSC-SPC'!$D$1:$D$347)</f>
        <v>22B4</v>
      </c>
      <c r="H36" s="31">
        <v>25</v>
      </c>
      <c r="I36" s="37" t="s">
        <v>3935</v>
      </c>
      <c r="J36" s="35" t="str">
        <f t="shared" si="9"/>
        <v>ZEDC:TYPE=BSC,NAME=R0725,NO=25:::;</v>
      </c>
      <c r="K36" s="35" t="str">
        <f t="shared" si="10"/>
        <v>ZEDL:NO=25:NA1,22B4:;</v>
      </c>
      <c r="L36" s="35" t="str">
        <f t="shared" si="11"/>
        <v>ZEDM:NO=25:CLI:;</v>
      </c>
      <c r="M36" s="35" t="str">
        <f t="shared" si="12"/>
        <v>ZEDP:NO=25:LAC:;</v>
      </c>
      <c r="N36" s="35" t="str">
        <f t="shared" si="13"/>
        <v>ZEDI:NO=25:ON:;</v>
      </c>
      <c r="O36" s="35" t="str">
        <f t="shared" si="8"/>
        <v>ZEDV:NO=25:6:;</v>
      </c>
      <c r="P36" s="35" t="str">
        <f t="shared" si="14"/>
        <v>ZEDG:NAME=R0725:FRMSET=9,HRMSET=10,:;</v>
      </c>
      <c r="Q36" s="35" t="str">
        <f t="shared" si="15"/>
        <v>ZEDS:NO=25:U:;</v>
      </c>
      <c r="R36" s="35" t="str">
        <f t="shared" si="16"/>
        <v>ZEDO:NAME=R0725:;</v>
      </c>
    </row>
    <row r="37" spans="1:18">
      <c r="A37" s="24">
        <v>12</v>
      </c>
      <c r="B37" s="24" t="s">
        <v>74</v>
      </c>
      <c r="C37" s="24" t="s">
        <v>642</v>
      </c>
      <c r="D37" s="30" t="str">
        <f>LOOKUP(1,0/(('MSS&amp;MGW&amp;BSC-SPC'!$B$1:$B$347=B37)*('MSS&amp;MGW&amp;BSC-SPC'!$C$1:$C$347=C37)),'MSS&amp;MGW&amp;BSC-SPC'!$D$1:$D$347)</f>
        <v>02B2</v>
      </c>
      <c r="E37" s="25" t="s">
        <v>92</v>
      </c>
      <c r="F37" s="25" t="s">
        <v>639</v>
      </c>
      <c r="G37" s="31" t="str">
        <f>LOOKUP(1,0/(('MSS&amp;MGW&amp;BSC-SPC'!$B$1:$B$347=E37)*('MSS&amp;MGW&amp;BSC-SPC'!$C$1:$C$347=F37)),'MSS&amp;MGW&amp;BSC-SPC'!$D$1:$D$347)</f>
        <v>22B5</v>
      </c>
      <c r="H37" s="31">
        <v>26</v>
      </c>
      <c r="I37" s="37" t="s">
        <v>3935</v>
      </c>
      <c r="J37" s="35" t="str">
        <f t="shared" si="9"/>
        <v>ZEDC:TYPE=BSC,NAME=R0726,NO=26:::;</v>
      </c>
      <c r="K37" s="35" t="str">
        <f t="shared" si="10"/>
        <v>ZEDL:NO=26:NA1,22B5:;</v>
      </c>
      <c r="L37" s="35" t="str">
        <f t="shared" si="11"/>
        <v>ZEDM:NO=26:CLI:;</v>
      </c>
      <c r="M37" s="35" t="str">
        <f t="shared" si="12"/>
        <v>ZEDP:NO=26:LAC:;</v>
      </c>
      <c r="N37" s="35" t="str">
        <f t="shared" si="13"/>
        <v>ZEDI:NO=26:ON:;</v>
      </c>
      <c r="O37" s="35" t="str">
        <f t="shared" si="8"/>
        <v>ZEDV:NO=26:6:;</v>
      </c>
      <c r="P37" s="35" t="str">
        <f t="shared" si="14"/>
        <v>ZEDG:NAME=R0726:FRMSET=9,HRMSET=10,:;</v>
      </c>
      <c r="Q37" s="35" t="str">
        <f t="shared" si="15"/>
        <v>ZEDS:NO=26:U:;</v>
      </c>
      <c r="R37" s="35" t="str">
        <f t="shared" si="16"/>
        <v>ZEDO:NAME=R0726:;</v>
      </c>
    </row>
    <row r="38" spans="1:18">
      <c r="A38" s="24">
        <v>13</v>
      </c>
      <c r="B38" s="24" t="s">
        <v>74</v>
      </c>
      <c r="C38" s="24" t="s">
        <v>642</v>
      </c>
      <c r="D38" s="30" t="str">
        <f>LOOKUP(1,0/(('MSS&amp;MGW&amp;BSC-SPC'!$B$1:$B$347=B38)*('MSS&amp;MGW&amp;BSC-SPC'!$C$1:$C$347=C38)),'MSS&amp;MGW&amp;BSC-SPC'!$D$1:$D$347)</f>
        <v>02B2</v>
      </c>
      <c r="E38" s="25" t="s">
        <v>93</v>
      </c>
      <c r="F38" s="25" t="s">
        <v>639</v>
      </c>
      <c r="G38" s="31" t="str">
        <f>LOOKUP(1,0/(('MSS&amp;MGW&amp;BSC-SPC'!$B$1:$B$347=E38)*('MSS&amp;MGW&amp;BSC-SPC'!$C$1:$C$347=F38)),'MSS&amp;MGW&amp;BSC-SPC'!$D$1:$D$347)</f>
        <v>22F0</v>
      </c>
      <c r="H38" s="31">
        <v>321</v>
      </c>
      <c r="I38" s="37" t="s">
        <v>3935</v>
      </c>
      <c r="J38" s="35" t="str">
        <f t="shared" si="9"/>
        <v>ZEDC:TYPE=BSC,NAME=R1121,NO=321:::;</v>
      </c>
      <c r="K38" s="35" t="str">
        <f t="shared" si="10"/>
        <v>ZEDL:NO=321:NA1,22F0:;</v>
      </c>
      <c r="L38" s="35" t="str">
        <f t="shared" si="11"/>
        <v>ZEDM:NO=321:CLI:;</v>
      </c>
      <c r="M38" s="35" t="str">
        <f t="shared" si="12"/>
        <v>ZEDP:NO=321:LAC:;</v>
      </c>
      <c r="N38" s="35" t="str">
        <f t="shared" si="13"/>
        <v>ZEDI:NO=321:ON:;</v>
      </c>
      <c r="O38" s="35" t="str">
        <f t="shared" si="8"/>
        <v>ZEDV:NO=321:6:;</v>
      </c>
      <c r="P38" s="35" t="str">
        <f t="shared" si="14"/>
        <v>ZEDG:NAME=R1121:FRMSET=9,HRMSET=10,:;</v>
      </c>
      <c r="Q38" s="35" t="str">
        <f t="shared" si="15"/>
        <v>ZEDS:NO=321:U:;</v>
      </c>
      <c r="R38" s="35" t="str">
        <f t="shared" si="16"/>
        <v>ZEDO:NAME=R1121:;</v>
      </c>
    </row>
    <row r="39" spans="1:18">
      <c r="A39" s="24">
        <v>14</v>
      </c>
      <c r="B39" s="24" t="s">
        <v>74</v>
      </c>
      <c r="C39" s="24" t="s">
        <v>642</v>
      </c>
      <c r="D39" s="30" t="str">
        <f>LOOKUP(1,0/(('MSS&amp;MGW&amp;BSC-SPC'!$B$1:$B$347=B39)*('MSS&amp;MGW&amp;BSC-SPC'!$C$1:$C$347=C39)),'MSS&amp;MGW&amp;BSC-SPC'!$D$1:$D$347)</f>
        <v>02B2</v>
      </c>
      <c r="E39" s="25" t="s">
        <v>94</v>
      </c>
      <c r="F39" s="25" t="s">
        <v>639</v>
      </c>
      <c r="G39" s="31" t="str">
        <f>LOOKUP(1,0/(('MSS&amp;MGW&amp;BSC-SPC'!$B$1:$B$347=E39)*('MSS&amp;MGW&amp;BSC-SPC'!$C$1:$C$347=F39)),'MSS&amp;MGW&amp;BSC-SPC'!$D$1:$D$347)</f>
        <v>22F1</v>
      </c>
      <c r="H39" s="31">
        <v>322</v>
      </c>
      <c r="I39" s="37" t="s">
        <v>3935</v>
      </c>
      <c r="J39" s="35" t="str">
        <f t="shared" si="9"/>
        <v>ZEDC:TYPE=BSC,NAME=R1122,NO=322:::;</v>
      </c>
      <c r="K39" s="35" t="str">
        <f t="shared" si="10"/>
        <v>ZEDL:NO=322:NA1,22F1:;</v>
      </c>
      <c r="L39" s="35" t="str">
        <f t="shared" si="11"/>
        <v>ZEDM:NO=322:CLI:;</v>
      </c>
      <c r="M39" s="35" t="str">
        <f t="shared" si="12"/>
        <v>ZEDP:NO=322:LAC:;</v>
      </c>
      <c r="N39" s="35" t="str">
        <f t="shared" si="13"/>
        <v>ZEDI:NO=322:ON:;</v>
      </c>
      <c r="O39" s="35" t="str">
        <f t="shared" si="8"/>
        <v>ZEDV:NO=322:6:;</v>
      </c>
      <c r="P39" s="35" t="str">
        <f t="shared" si="14"/>
        <v>ZEDG:NAME=R1122:FRMSET=9,HRMSET=10,:;</v>
      </c>
      <c r="Q39" s="35" t="str">
        <f t="shared" si="15"/>
        <v>ZEDS:NO=322:U:;</v>
      </c>
      <c r="R39" s="35" t="str">
        <f t="shared" si="16"/>
        <v>ZEDO:NAME=R1122:;</v>
      </c>
    </row>
    <row r="40" spans="1:18">
      <c r="A40" s="24">
        <v>15</v>
      </c>
      <c r="B40" s="24" t="s">
        <v>74</v>
      </c>
      <c r="C40" s="24" t="s">
        <v>642</v>
      </c>
      <c r="D40" s="30" t="str">
        <f>LOOKUP(1,0/(('MSS&amp;MGW&amp;BSC-SPC'!$B$1:$B$347=B40)*('MSS&amp;MGW&amp;BSC-SPC'!$C$1:$C$347=C40)),'MSS&amp;MGW&amp;BSC-SPC'!$D$1:$D$347)</f>
        <v>02B2</v>
      </c>
      <c r="E40" s="25" t="s">
        <v>95</v>
      </c>
      <c r="F40" s="25" t="s">
        <v>639</v>
      </c>
      <c r="G40" s="31" t="str">
        <f>LOOKUP(1,0/(('MSS&amp;MGW&amp;BSC-SPC'!$B$1:$B$347=E40)*('MSS&amp;MGW&amp;BSC-SPC'!$C$1:$C$347=F40)),'MSS&amp;MGW&amp;BSC-SPC'!$D$1:$D$347)</f>
        <v>22F2</v>
      </c>
      <c r="H40" s="31">
        <v>323</v>
      </c>
      <c r="I40" s="37" t="s">
        <v>3935</v>
      </c>
      <c r="J40" s="35" t="str">
        <f t="shared" si="9"/>
        <v>ZEDC:TYPE=BSC,NAME=R1123,NO=323:::;</v>
      </c>
      <c r="K40" s="35" t="str">
        <f t="shared" si="10"/>
        <v>ZEDL:NO=323:NA1,22F2:;</v>
      </c>
      <c r="L40" s="35" t="str">
        <f t="shared" si="11"/>
        <v>ZEDM:NO=323:CLI:;</v>
      </c>
      <c r="M40" s="35" t="str">
        <f t="shared" si="12"/>
        <v>ZEDP:NO=323:LAC:;</v>
      </c>
      <c r="N40" s="35" t="str">
        <f t="shared" si="13"/>
        <v>ZEDI:NO=323:ON:;</v>
      </c>
      <c r="O40" s="35" t="str">
        <f t="shared" si="8"/>
        <v>ZEDV:NO=323:6:;</v>
      </c>
      <c r="P40" s="35" t="str">
        <f t="shared" si="14"/>
        <v>ZEDG:NAME=R1123:FRMSET=9,HRMSET=10,:;</v>
      </c>
      <c r="Q40" s="35" t="str">
        <f t="shared" si="15"/>
        <v>ZEDS:NO=323:U:;</v>
      </c>
      <c r="R40" s="35" t="str">
        <f t="shared" si="16"/>
        <v>ZEDO:NAME=R1123:;</v>
      </c>
    </row>
    <row r="41" spans="1:18">
      <c r="A41" s="24">
        <v>16</v>
      </c>
      <c r="B41" s="24" t="s">
        <v>74</v>
      </c>
      <c r="C41" s="24" t="s">
        <v>642</v>
      </c>
      <c r="D41" s="30" t="str">
        <f>LOOKUP(1,0/(('MSS&amp;MGW&amp;BSC-SPC'!$B$1:$B$347=B41)*('MSS&amp;MGW&amp;BSC-SPC'!$C$1:$C$347=C41)),'MSS&amp;MGW&amp;BSC-SPC'!$D$1:$D$347)</f>
        <v>02B2</v>
      </c>
      <c r="E41" s="25" t="s">
        <v>96</v>
      </c>
      <c r="F41" s="25" t="s">
        <v>639</v>
      </c>
      <c r="G41" s="31" t="str">
        <f>LOOKUP(1,0/(('MSS&amp;MGW&amp;BSC-SPC'!$B$1:$B$347=E41)*('MSS&amp;MGW&amp;BSC-SPC'!$C$1:$C$347=F41)),'MSS&amp;MGW&amp;BSC-SPC'!$D$1:$D$347)</f>
        <v>22F3</v>
      </c>
      <c r="H41" s="31">
        <v>324</v>
      </c>
      <c r="I41" s="37" t="s">
        <v>3935</v>
      </c>
      <c r="J41" s="35" t="str">
        <f t="shared" si="9"/>
        <v>ZEDC:TYPE=BSC,NAME=R1124,NO=324:::;</v>
      </c>
      <c r="K41" s="35" t="str">
        <f t="shared" si="10"/>
        <v>ZEDL:NO=324:NA1,22F3:;</v>
      </c>
      <c r="L41" s="35" t="str">
        <f t="shared" si="11"/>
        <v>ZEDM:NO=324:CLI:;</v>
      </c>
      <c r="M41" s="35" t="str">
        <f t="shared" si="12"/>
        <v>ZEDP:NO=324:LAC:;</v>
      </c>
      <c r="N41" s="35" t="str">
        <f t="shared" si="13"/>
        <v>ZEDI:NO=324:ON:;</v>
      </c>
      <c r="O41" s="35" t="str">
        <f t="shared" si="8"/>
        <v>ZEDV:NO=324:6:;</v>
      </c>
      <c r="P41" s="35" t="str">
        <f t="shared" si="14"/>
        <v>ZEDG:NAME=R1124:FRMSET=9,HRMSET=10,:;</v>
      </c>
      <c r="Q41" s="35" t="str">
        <f t="shared" si="15"/>
        <v>ZEDS:NO=324:U:;</v>
      </c>
      <c r="R41" s="35" t="str">
        <f t="shared" si="16"/>
        <v>ZEDO:NAME=R1124:;</v>
      </c>
    </row>
    <row r="42" spans="1:18">
      <c r="A42" s="24">
        <v>17</v>
      </c>
      <c r="B42" s="24" t="s">
        <v>74</v>
      </c>
      <c r="C42" s="24" t="s">
        <v>642</v>
      </c>
      <c r="D42" s="30" t="str">
        <f>LOOKUP(1,0/(('MSS&amp;MGW&amp;BSC-SPC'!$B$1:$B$347=B42)*('MSS&amp;MGW&amp;BSC-SPC'!$C$1:$C$347=C42)),'MSS&amp;MGW&amp;BSC-SPC'!$D$1:$D$347)</f>
        <v>02B2</v>
      </c>
      <c r="E42" s="25" t="s">
        <v>97</v>
      </c>
      <c r="F42" s="25" t="s">
        <v>639</v>
      </c>
      <c r="G42" s="31" t="str">
        <f>LOOKUP(1,0/(('MSS&amp;MGW&amp;BSC-SPC'!$B$1:$B$347=E42)*('MSS&amp;MGW&amp;BSC-SPC'!$C$1:$C$347=F42)),'MSS&amp;MGW&amp;BSC-SPC'!$D$1:$D$347)</f>
        <v>22F4</v>
      </c>
      <c r="H42" s="31">
        <v>325</v>
      </c>
      <c r="I42" s="37" t="s">
        <v>3935</v>
      </c>
      <c r="J42" s="35" t="str">
        <f t="shared" si="9"/>
        <v>ZEDC:TYPE=BSC,NAME=R1125,NO=325:::;</v>
      </c>
      <c r="K42" s="35" t="str">
        <f t="shared" si="10"/>
        <v>ZEDL:NO=325:NA1,22F4:;</v>
      </c>
      <c r="L42" s="35" t="str">
        <f t="shared" si="11"/>
        <v>ZEDM:NO=325:CLI:;</v>
      </c>
      <c r="M42" s="35" t="str">
        <f t="shared" si="12"/>
        <v>ZEDP:NO=325:LAC:;</v>
      </c>
      <c r="N42" s="35" t="str">
        <f t="shared" si="13"/>
        <v>ZEDI:NO=325:ON:;</v>
      </c>
      <c r="O42" s="35" t="str">
        <f t="shared" si="8"/>
        <v>ZEDV:NO=325:6:;</v>
      </c>
      <c r="P42" s="35" t="str">
        <f t="shared" si="14"/>
        <v>ZEDG:NAME=R1125:FRMSET=9,HRMSET=10,:;</v>
      </c>
      <c r="Q42" s="35" t="str">
        <f t="shared" si="15"/>
        <v>ZEDS:NO=325:U:;</v>
      </c>
      <c r="R42" s="35" t="str">
        <f t="shared" si="16"/>
        <v>ZEDO:NAME=R1125:;</v>
      </c>
    </row>
    <row r="43" spans="1:18">
      <c r="A43" s="24">
        <v>18</v>
      </c>
      <c r="B43" s="24" t="s">
        <v>74</v>
      </c>
      <c r="C43" s="24" t="s">
        <v>642</v>
      </c>
      <c r="D43" s="30" t="str">
        <f>LOOKUP(1,0/(('MSS&amp;MGW&amp;BSC-SPC'!$B$1:$B$347=B43)*('MSS&amp;MGW&amp;BSC-SPC'!$C$1:$C$347=C43)),'MSS&amp;MGW&amp;BSC-SPC'!$D$1:$D$347)</f>
        <v>02B2</v>
      </c>
      <c r="E43" s="25" t="s">
        <v>98</v>
      </c>
      <c r="F43" s="25" t="s">
        <v>639</v>
      </c>
      <c r="G43" s="31" t="str">
        <f>LOOKUP(1,0/(('MSS&amp;MGW&amp;BSC-SPC'!$B$1:$B$347=E43)*('MSS&amp;MGW&amp;BSC-SPC'!$C$1:$C$347=F43)),'MSS&amp;MGW&amp;BSC-SPC'!$D$1:$D$347)</f>
        <v>22F5</v>
      </c>
      <c r="H43" s="31">
        <v>326</v>
      </c>
      <c r="I43" s="37" t="s">
        <v>3935</v>
      </c>
      <c r="J43" s="35" t="str">
        <f t="shared" si="9"/>
        <v>ZEDC:TYPE=BSC,NAME=R1126,NO=326:::;</v>
      </c>
      <c r="K43" s="35" t="str">
        <f t="shared" si="10"/>
        <v>ZEDL:NO=326:NA1,22F5:;</v>
      </c>
      <c r="L43" s="35" t="str">
        <f t="shared" si="11"/>
        <v>ZEDM:NO=326:CLI:;</v>
      </c>
      <c r="M43" s="35" t="str">
        <f t="shared" si="12"/>
        <v>ZEDP:NO=326:LAC:;</v>
      </c>
      <c r="N43" s="35" t="str">
        <f t="shared" si="13"/>
        <v>ZEDI:NO=326:ON:;</v>
      </c>
      <c r="O43" s="35" t="str">
        <f t="shared" si="8"/>
        <v>ZEDV:NO=326:6:;</v>
      </c>
      <c r="P43" s="35" t="str">
        <f t="shared" si="14"/>
        <v>ZEDG:NAME=R1126:FRMSET=9,HRMSET=10,:;</v>
      </c>
      <c r="Q43" s="35" t="str">
        <f t="shared" si="15"/>
        <v>ZEDS:NO=326:U:;</v>
      </c>
      <c r="R43" s="35" t="str">
        <f t="shared" si="16"/>
        <v>ZEDO:NAME=R1126:;</v>
      </c>
    </row>
    <row r="44" spans="1:18">
      <c r="A44" s="24">
        <v>19</v>
      </c>
      <c r="B44" s="24" t="s">
        <v>74</v>
      </c>
      <c r="C44" s="24" t="s">
        <v>642</v>
      </c>
      <c r="D44" s="30" t="str">
        <f>LOOKUP(1,0/(('MSS&amp;MGW&amp;BSC-SPC'!$B$1:$B$347=B44)*('MSS&amp;MGW&amp;BSC-SPC'!$C$1:$C$347=C44)),'MSS&amp;MGW&amp;BSC-SPC'!$D$1:$D$347)</f>
        <v>02B2</v>
      </c>
      <c r="E44" s="25" t="s">
        <v>99</v>
      </c>
      <c r="F44" s="25" t="s">
        <v>639</v>
      </c>
      <c r="G44" s="31" t="str">
        <f>LOOKUP(1,0/(('MSS&amp;MGW&amp;BSC-SPC'!$B$1:$B$347=E44)*('MSS&amp;MGW&amp;BSC-SPC'!$C$1:$C$347=F44)),'MSS&amp;MGW&amp;BSC-SPC'!$D$1:$D$347)</f>
        <v>2310</v>
      </c>
      <c r="H44" s="31">
        <v>421</v>
      </c>
      <c r="I44" s="37" t="s">
        <v>3935</v>
      </c>
      <c r="J44" s="35" t="str">
        <f t="shared" si="9"/>
        <v>ZEDC:TYPE=BSC,NAME=R1321,NO=421:::;</v>
      </c>
      <c r="K44" s="35" t="str">
        <f t="shared" si="10"/>
        <v>ZEDL:NO=421:NA1,2310:;</v>
      </c>
      <c r="L44" s="35" t="str">
        <f t="shared" si="11"/>
        <v>ZEDM:NO=421:CLI:;</v>
      </c>
      <c r="M44" s="35" t="str">
        <f t="shared" si="12"/>
        <v>ZEDP:NO=421:LAC:;</v>
      </c>
      <c r="N44" s="35" t="str">
        <f t="shared" si="13"/>
        <v>ZEDI:NO=421:ON:;</v>
      </c>
      <c r="O44" s="35" t="str">
        <f t="shared" si="8"/>
        <v>ZEDV:NO=421:6:;</v>
      </c>
      <c r="P44" s="35" t="str">
        <f t="shared" si="14"/>
        <v>ZEDG:NAME=R1321:FRMSET=9,HRMSET=10,:;</v>
      </c>
      <c r="Q44" s="35" t="str">
        <f t="shared" si="15"/>
        <v>ZEDS:NO=421:U:;</v>
      </c>
      <c r="R44" s="35" t="str">
        <f t="shared" si="16"/>
        <v>ZEDO:NAME=R1321:;</v>
      </c>
    </row>
    <row r="45" spans="1:18">
      <c r="A45" s="24">
        <v>20</v>
      </c>
      <c r="B45" s="24" t="s">
        <v>74</v>
      </c>
      <c r="C45" s="24" t="s">
        <v>642</v>
      </c>
      <c r="D45" s="30" t="str">
        <f>LOOKUP(1,0/(('MSS&amp;MGW&amp;BSC-SPC'!$B$1:$B$347=B45)*('MSS&amp;MGW&amp;BSC-SPC'!$C$1:$C$347=C45)),'MSS&amp;MGW&amp;BSC-SPC'!$D$1:$D$347)</f>
        <v>02B2</v>
      </c>
      <c r="E45" s="25" t="s">
        <v>100</v>
      </c>
      <c r="F45" s="25" t="s">
        <v>639</v>
      </c>
      <c r="G45" s="31" t="str">
        <f>LOOKUP(1,0/(('MSS&amp;MGW&amp;BSC-SPC'!$B$1:$B$347=E45)*('MSS&amp;MGW&amp;BSC-SPC'!$C$1:$C$347=F45)),'MSS&amp;MGW&amp;BSC-SPC'!$D$1:$D$347)</f>
        <v>2311</v>
      </c>
      <c r="H45" s="31">
        <v>422</v>
      </c>
      <c r="I45" s="37" t="s">
        <v>3935</v>
      </c>
      <c r="J45" s="35" t="str">
        <f t="shared" si="9"/>
        <v>ZEDC:TYPE=BSC,NAME=R1322,NO=422:::;</v>
      </c>
      <c r="K45" s="35" t="str">
        <f t="shared" si="10"/>
        <v>ZEDL:NO=422:NA1,2311:;</v>
      </c>
      <c r="L45" s="35" t="str">
        <f t="shared" si="11"/>
        <v>ZEDM:NO=422:CLI:;</v>
      </c>
      <c r="M45" s="35" t="str">
        <f t="shared" si="12"/>
        <v>ZEDP:NO=422:LAC:;</v>
      </c>
      <c r="N45" s="35" t="str">
        <f t="shared" si="13"/>
        <v>ZEDI:NO=422:ON:;</v>
      </c>
      <c r="O45" s="35" t="str">
        <f t="shared" si="8"/>
        <v>ZEDV:NO=422:6:;</v>
      </c>
      <c r="P45" s="35" t="str">
        <f t="shared" si="14"/>
        <v>ZEDG:NAME=R1322:FRMSET=9,HRMSET=10,:;</v>
      </c>
      <c r="Q45" s="35" t="str">
        <f t="shared" si="15"/>
        <v>ZEDS:NO=422:U:;</v>
      </c>
      <c r="R45" s="35" t="str">
        <f t="shared" si="16"/>
        <v>ZEDO:NAME=R1322:;</v>
      </c>
    </row>
    <row r="46" spans="1:18">
      <c r="A46" s="24">
        <v>21</v>
      </c>
      <c r="B46" s="24" t="s">
        <v>74</v>
      </c>
      <c r="C46" s="24" t="s">
        <v>642</v>
      </c>
      <c r="D46" s="30" t="str">
        <f>LOOKUP(1,0/(('MSS&amp;MGW&amp;BSC-SPC'!$B$1:$B$347=B46)*('MSS&amp;MGW&amp;BSC-SPC'!$C$1:$C$347=C46)),'MSS&amp;MGW&amp;BSC-SPC'!$D$1:$D$347)</f>
        <v>02B2</v>
      </c>
      <c r="E46" s="25" t="s">
        <v>101</v>
      </c>
      <c r="F46" s="25" t="s">
        <v>639</v>
      </c>
      <c r="G46" s="31" t="str">
        <f>LOOKUP(1,0/(('MSS&amp;MGW&amp;BSC-SPC'!$B$1:$B$347=E46)*('MSS&amp;MGW&amp;BSC-SPC'!$C$1:$C$347=F46)),'MSS&amp;MGW&amp;BSC-SPC'!$D$1:$D$347)</f>
        <v>2312</v>
      </c>
      <c r="H46" s="31">
        <v>423</v>
      </c>
      <c r="I46" s="37" t="s">
        <v>3935</v>
      </c>
      <c r="J46" s="35" t="str">
        <f t="shared" si="9"/>
        <v>ZEDC:TYPE=BSC,NAME=R1323,NO=423:::;</v>
      </c>
      <c r="K46" s="35" t="str">
        <f t="shared" si="10"/>
        <v>ZEDL:NO=423:NA1,2312:;</v>
      </c>
      <c r="L46" s="35" t="str">
        <f t="shared" si="11"/>
        <v>ZEDM:NO=423:CLI:;</v>
      </c>
      <c r="M46" s="35" t="str">
        <f t="shared" si="12"/>
        <v>ZEDP:NO=423:LAC:;</v>
      </c>
      <c r="N46" s="35" t="str">
        <f t="shared" si="13"/>
        <v>ZEDI:NO=423:ON:;</v>
      </c>
      <c r="O46" s="35" t="str">
        <f t="shared" si="8"/>
        <v>ZEDV:NO=423:6:;</v>
      </c>
      <c r="P46" s="35" t="str">
        <f t="shared" si="14"/>
        <v>ZEDG:NAME=R1323:FRMSET=9,HRMSET=10,:;</v>
      </c>
      <c r="Q46" s="35" t="str">
        <f t="shared" si="15"/>
        <v>ZEDS:NO=423:U:;</v>
      </c>
      <c r="R46" s="35" t="str">
        <f t="shared" si="16"/>
        <v>ZEDO:NAME=R1323:;</v>
      </c>
    </row>
    <row r="47" spans="1:18">
      <c r="A47" s="24">
        <v>22</v>
      </c>
      <c r="B47" s="24" t="s">
        <v>74</v>
      </c>
      <c r="C47" s="24" t="s">
        <v>642</v>
      </c>
      <c r="D47" s="30" t="str">
        <f>LOOKUP(1,0/(('MSS&amp;MGW&amp;BSC-SPC'!$B$1:$B$347=B47)*('MSS&amp;MGW&amp;BSC-SPC'!$C$1:$C$347=C47)),'MSS&amp;MGW&amp;BSC-SPC'!$D$1:$D$347)</f>
        <v>02B2</v>
      </c>
      <c r="E47" s="25" t="s">
        <v>102</v>
      </c>
      <c r="F47" s="25" t="s">
        <v>639</v>
      </c>
      <c r="G47" s="31" t="str">
        <f>LOOKUP(1,0/(('MSS&amp;MGW&amp;BSC-SPC'!$B$1:$B$347=E47)*('MSS&amp;MGW&amp;BSC-SPC'!$C$1:$C$347=F47)),'MSS&amp;MGW&amp;BSC-SPC'!$D$1:$D$347)</f>
        <v>2313</v>
      </c>
      <c r="H47" s="31">
        <v>424</v>
      </c>
      <c r="I47" s="37" t="s">
        <v>3935</v>
      </c>
      <c r="J47" s="35" t="str">
        <f t="shared" si="9"/>
        <v>ZEDC:TYPE=BSC,NAME=R1324,NO=424:::;</v>
      </c>
      <c r="K47" s="35" t="str">
        <f t="shared" si="10"/>
        <v>ZEDL:NO=424:NA1,2313:;</v>
      </c>
      <c r="L47" s="35" t="str">
        <f t="shared" si="11"/>
        <v>ZEDM:NO=424:CLI:;</v>
      </c>
      <c r="M47" s="35" t="str">
        <f t="shared" si="12"/>
        <v>ZEDP:NO=424:LAC:;</v>
      </c>
      <c r="N47" s="35" t="str">
        <f t="shared" si="13"/>
        <v>ZEDI:NO=424:ON:;</v>
      </c>
      <c r="O47" s="35" t="str">
        <f t="shared" si="8"/>
        <v>ZEDV:NO=424:6:;</v>
      </c>
      <c r="P47" s="35" t="str">
        <f t="shared" si="14"/>
        <v>ZEDG:NAME=R1324:FRMSET=9,HRMSET=10,:;</v>
      </c>
      <c r="Q47" s="35" t="str">
        <f t="shared" si="15"/>
        <v>ZEDS:NO=424:U:;</v>
      </c>
      <c r="R47" s="35" t="str">
        <f t="shared" si="16"/>
        <v>ZEDO:NAME=R1324:;</v>
      </c>
    </row>
    <row r="48" spans="1:18">
      <c r="A48" s="24">
        <v>23</v>
      </c>
      <c r="B48" s="24" t="s">
        <v>74</v>
      </c>
      <c r="C48" s="24" t="s">
        <v>642</v>
      </c>
      <c r="D48" s="30" t="str">
        <f>LOOKUP(1,0/(('MSS&amp;MGW&amp;BSC-SPC'!$B$1:$B$347=B48)*('MSS&amp;MGW&amp;BSC-SPC'!$C$1:$C$347=C48)),'MSS&amp;MGW&amp;BSC-SPC'!$D$1:$D$347)</f>
        <v>02B2</v>
      </c>
      <c r="E48" s="25" t="s">
        <v>103</v>
      </c>
      <c r="F48" s="25" t="s">
        <v>639</v>
      </c>
      <c r="G48" s="31" t="str">
        <f>LOOKUP(1,0/(('MSS&amp;MGW&amp;BSC-SPC'!$B$1:$B$347=E48)*('MSS&amp;MGW&amp;BSC-SPC'!$C$1:$C$347=F48)),'MSS&amp;MGW&amp;BSC-SPC'!$D$1:$D$347)</f>
        <v>2314</v>
      </c>
      <c r="H48" s="31">
        <v>425</v>
      </c>
      <c r="I48" s="37" t="s">
        <v>3935</v>
      </c>
      <c r="J48" s="35" t="str">
        <f t="shared" si="9"/>
        <v>ZEDC:TYPE=BSC,NAME=R1325,NO=425:::;</v>
      </c>
      <c r="K48" s="35" t="str">
        <f t="shared" si="10"/>
        <v>ZEDL:NO=425:NA1,2314:;</v>
      </c>
      <c r="L48" s="35" t="str">
        <f t="shared" si="11"/>
        <v>ZEDM:NO=425:CLI:;</v>
      </c>
      <c r="M48" s="35" t="str">
        <f t="shared" si="12"/>
        <v>ZEDP:NO=425:LAC:;</v>
      </c>
      <c r="N48" s="35" t="str">
        <f t="shared" si="13"/>
        <v>ZEDI:NO=425:ON:;</v>
      </c>
      <c r="O48" s="35" t="str">
        <f t="shared" ref="O48:O73" si="17">CONCATENATE("ZEDV:NO=",H48,":6:;")</f>
        <v>ZEDV:NO=425:6:;</v>
      </c>
      <c r="P48" s="35" t="str">
        <f t="shared" si="14"/>
        <v>ZEDG:NAME=R1325:FRMSET=9,HRMSET=10,:;</v>
      </c>
      <c r="Q48" s="35" t="str">
        <f t="shared" si="15"/>
        <v>ZEDS:NO=425:U:;</v>
      </c>
      <c r="R48" s="35" t="str">
        <f t="shared" si="16"/>
        <v>ZEDO:NAME=R1325:;</v>
      </c>
    </row>
    <row r="49" spans="1:18">
      <c r="A49" s="24">
        <v>24</v>
      </c>
      <c r="B49" s="24" t="s">
        <v>74</v>
      </c>
      <c r="C49" s="24" t="s">
        <v>642</v>
      </c>
      <c r="D49" s="30" t="str">
        <f>LOOKUP(1,0/(('MSS&amp;MGW&amp;BSC-SPC'!$B$1:$B$347=B49)*('MSS&amp;MGW&amp;BSC-SPC'!$C$1:$C$347=C49)),'MSS&amp;MGW&amp;BSC-SPC'!$D$1:$D$347)</f>
        <v>02B2</v>
      </c>
      <c r="E49" s="25" t="s">
        <v>104</v>
      </c>
      <c r="F49" s="25" t="s">
        <v>639</v>
      </c>
      <c r="G49" s="31" t="str">
        <f>LOOKUP(1,0/(('MSS&amp;MGW&amp;BSC-SPC'!$B$1:$B$347=E49)*('MSS&amp;MGW&amp;BSC-SPC'!$C$1:$C$347=F49)),'MSS&amp;MGW&amp;BSC-SPC'!$D$1:$D$347)</f>
        <v>2315</v>
      </c>
      <c r="H49" s="31">
        <v>426</v>
      </c>
      <c r="I49" s="37" t="s">
        <v>3935</v>
      </c>
      <c r="J49" s="35" t="str">
        <f t="shared" si="9"/>
        <v>ZEDC:TYPE=BSC,NAME=R1326,NO=426:::;</v>
      </c>
      <c r="K49" s="35" t="str">
        <f t="shared" si="10"/>
        <v>ZEDL:NO=426:NA1,2315:;</v>
      </c>
      <c r="L49" s="35" t="str">
        <f t="shared" si="11"/>
        <v>ZEDM:NO=426:CLI:;</v>
      </c>
      <c r="M49" s="35" t="str">
        <f t="shared" si="12"/>
        <v>ZEDP:NO=426:LAC:;</v>
      </c>
      <c r="N49" s="35" t="str">
        <f t="shared" si="13"/>
        <v>ZEDI:NO=426:ON:;</v>
      </c>
      <c r="O49" s="35" t="str">
        <f t="shared" si="17"/>
        <v>ZEDV:NO=426:6:;</v>
      </c>
      <c r="P49" s="35" t="str">
        <f t="shared" si="14"/>
        <v>ZEDG:NAME=R1326:FRMSET=9,HRMSET=10,:;</v>
      </c>
      <c r="Q49" s="35" t="str">
        <f t="shared" si="15"/>
        <v>ZEDS:NO=426:U:;</v>
      </c>
      <c r="R49" s="35" t="str">
        <f t="shared" si="16"/>
        <v>ZEDO:NAME=R1326:;</v>
      </c>
    </row>
    <row r="50" spans="1:18">
      <c r="A50" s="24">
        <v>1</v>
      </c>
      <c r="B50" s="24" t="s">
        <v>75</v>
      </c>
      <c r="C50" s="24" t="s">
        <v>642</v>
      </c>
      <c r="D50" s="30" t="str">
        <f>LOOKUP(1,0/(('MSS&amp;MGW&amp;BSC-SPC'!$B$1:$B$347=B50)*('MSS&amp;MGW&amp;BSC-SPC'!$C$1:$C$347=C50)),'MSS&amp;MGW&amp;BSC-SPC'!$D$1:$D$347)</f>
        <v>02F2</v>
      </c>
      <c r="E50" s="25" t="s">
        <v>81</v>
      </c>
      <c r="F50" s="25" t="s">
        <v>639</v>
      </c>
      <c r="G50" s="31" t="str">
        <f>LOOKUP(1,0/(('MSS&amp;MGW&amp;BSC-SPC'!$B$1:$B$347=E50)*('MSS&amp;MGW&amp;BSC-SPC'!$C$1:$C$347=F50)),'MSS&amp;MGW&amp;BSC-SPC'!$D$1:$D$347)</f>
        <v>2250</v>
      </c>
      <c r="H50" s="31">
        <v>121</v>
      </c>
      <c r="I50" s="37" t="s">
        <v>3935</v>
      </c>
      <c r="J50" s="35" t="str">
        <f t="shared" ref="J50:J73" si="18">CONCATENATE("ZEDC:TYPE=BSC,NAME=",E50,",NO=",H50,":::;")</f>
        <v>ZEDC:TYPE=BSC,NAME=R0121,NO=121:::;</v>
      </c>
      <c r="K50" s="35" t="str">
        <f t="shared" ref="K50:K73" si="19">CONCATENATE("ZEDL:NO=",H50,":NA1,",G50,":;")</f>
        <v>ZEDL:NO=121:NA1,2250:;</v>
      </c>
      <c r="L50" s="35" t="str">
        <f t="shared" ref="L50:L73" si="20">CONCATENATE("ZEDM:NO=",H50,":CLI:;")</f>
        <v>ZEDM:NO=121:CLI:;</v>
      </c>
      <c r="M50" s="35" t="str">
        <f t="shared" ref="M50:M73" si="21">CONCATENATE("ZEDP:NO=",H50,":LAC:;")</f>
        <v>ZEDP:NO=121:LAC:;</v>
      </c>
      <c r="N50" s="35" t="str">
        <f t="shared" ref="N50:N73" si="22">CONCATENATE("ZEDI:NO=",H50,":ON:;")</f>
        <v>ZEDI:NO=121:ON:;</v>
      </c>
      <c r="O50" s="35" t="str">
        <f t="shared" si="17"/>
        <v>ZEDV:NO=121:6:;</v>
      </c>
      <c r="P50" s="35" t="str">
        <f t="shared" ref="P50:P73" si="23">CONCATENATE("ZEDG:NAME=",E50,":FRMSET=9,HRMSET=10,:;")</f>
        <v>ZEDG:NAME=R0121:FRMSET=9,HRMSET=10,:;</v>
      </c>
      <c r="Q50" s="35" t="str">
        <f t="shared" ref="Q50:Q73" si="24">CONCATENATE("ZEDS:NO=",H50,":U:;")</f>
        <v>ZEDS:NO=121:U:;</v>
      </c>
      <c r="R50" s="35" t="str">
        <f t="shared" ref="R50:R73" si="25">CONCATENATE("ZEDO:NAME=",E50,":;")</f>
        <v>ZEDO:NAME=R0121:;</v>
      </c>
    </row>
    <row r="51" spans="1:18">
      <c r="A51" s="24">
        <v>2</v>
      </c>
      <c r="B51" s="24" t="s">
        <v>75</v>
      </c>
      <c r="C51" s="24" t="s">
        <v>642</v>
      </c>
      <c r="D51" s="30" t="str">
        <f>LOOKUP(1,0/(('MSS&amp;MGW&amp;BSC-SPC'!$B$1:$B$347=B51)*('MSS&amp;MGW&amp;BSC-SPC'!$C$1:$C$347=C51)),'MSS&amp;MGW&amp;BSC-SPC'!$D$1:$D$347)</f>
        <v>02F2</v>
      </c>
      <c r="E51" s="25" t="s">
        <v>82</v>
      </c>
      <c r="F51" s="25" t="s">
        <v>639</v>
      </c>
      <c r="G51" s="31" t="str">
        <f>LOOKUP(1,0/(('MSS&amp;MGW&amp;BSC-SPC'!$B$1:$B$347=E51)*('MSS&amp;MGW&amp;BSC-SPC'!$C$1:$C$347=F51)),'MSS&amp;MGW&amp;BSC-SPC'!$D$1:$D$347)</f>
        <v>2251</v>
      </c>
      <c r="H51" s="31">
        <v>122</v>
      </c>
      <c r="I51" s="37" t="s">
        <v>3935</v>
      </c>
      <c r="J51" s="35" t="str">
        <f t="shared" si="18"/>
        <v>ZEDC:TYPE=BSC,NAME=R0122,NO=122:::;</v>
      </c>
      <c r="K51" s="35" t="str">
        <f t="shared" si="19"/>
        <v>ZEDL:NO=122:NA1,2251:;</v>
      </c>
      <c r="L51" s="35" t="str">
        <f t="shared" si="20"/>
        <v>ZEDM:NO=122:CLI:;</v>
      </c>
      <c r="M51" s="35" t="str">
        <f t="shared" si="21"/>
        <v>ZEDP:NO=122:LAC:;</v>
      </c>
      <c r="N51" s="35" t="str">
        <f t="shared" si="22"/>
        <v>ZEDI:NO=122:ON:;</v>
      </c>
      <c r="O51" s="35" t="str">
        <f t="shared" si="17"/>
        <v>ZEDV:NO=122:6:;</v>
      </c>
      <c r="P51" s="35" t="str">
        <f t="shared" si="23"/>
        <v>ZEDG:NAME=R0122:FRMSET=9,HRMSET=10,:;</v>
      </c>
      <c r="Q51" s="35" t="str">
        <f t="shared" si="24"/>
        <v>ZEDS:NO=122:U:;</v>
      </c>
      <c r="R51" s="35" t="str">
        <f t="shared" si="25"/>
        <v>ZEDO:NAME=R0122:;</v>
      </c>
    </row>
    <row r="52" spans="1:18">
      <c r="A52" s="24">
        <v>3</v>
      </c>
      <c r="B52" s="24" t="s">
        <v>75</v>
      </c>
      <c r="C52" s="24" t="s">
        <v>642</v>
      </c>
      <c r="D52" s="30" t="str">
        <f>LOOKUP(1,0/(('MSS&amp;MGW&amp;BSC-SPC'!$B$1:$B$347=B52)*('MSS&amp;MGW&amp;BSC-SPC'!$C$1:$C$347=C52)),'MSS&amp;MGW&amp;BSC-SPC'!$D$1:$D$347)</f>
        <v>02F2</v>
      </c>
      <c r="E52" s="25" t="s">
        <v>83</v>
      </c>
      <c r="F52" s="25" t="s">
        <v>639</v>
      </c>
      <c r="G52" s="31" t="str">
        <f>LOOKUP(1,0/(('MSS&amp;MGW&amp;BSC-SPC'!$B$1:$B$347=E52)*('MSS&amp;MGW&amp;BSC-SPC'!$C$1:$C$347=F52)),'MSS&amp;MGW&amp;BSC-SPC'!$D$1:$D$347)</f>
        <v>2252</v>
      </c>
      <c r="H52" s="31">
        <v>123</v>
      </c>
      <c r="I52" s="37" t="s">
        <v>3935</v>
      </c>
      <c r="J52" s="35" t="str">
        <f t="shared" si="18"/>
        <v>ZEDC:TYPE=BSC,NAME=R0123,NO=123:::;</v>
      </c>
      <c r="K52" s="35" t="str">
        <f t="shared" si="19"/>
        <v>ZEDL:NO=123:NA1,2252:;</v>
      </c>
      <c r="L52" s="35" t="str">
        <f t="shared" si="20"/>
        <v>ZEDM:NO=123:CLI:;</v>
      </c>
      <c r="M52" s="35" t="str">
        <f t="shared" si="21"/>
        <v>ZEDP:NO=123:LAC:;</v>
      </c>
      <c r="N52" s="35" t="str">
        <f t="shared" si="22"/>
        <v>ZEDI:NO=123:ON:;</v>
      </c>
      <c r="O52" s="35" t="str">
        <f t="shared" si="17"/>
        <v>ZEDV:NO=123:6:;</v>
      </c>
      <c r="P52" s="35" t="str">
        <f t="shared" si="23"/>
        <v>ZEDG:NAME=R0123:FRMSET=9,HRMSET=10,:;</v>
      </c>
      <c r="Q52" s="35" t="str">
        <f t="shared" si="24"/>
        <v>ZEDS:NO=123:U:;</v>
      </c>
      <c r="R52" s="35" t="str">
        <f t="shared" si="25"/>
        <v>ZEDO:NAME=R0123:;</v>
      </c>
    </row>
    <row r="53" spans="1:18">
      <c r="A53" s="24">
        <v>4</v>
      </c>
      <c r="B53" s="24" t="s">
        <v>75</v>
      </c>
      <c r="C53" s="24" t="s">
        <v>642</v>
      </c>
      <c r="D53" s="30" t="str">
        <f>LOOKUP(1,0/(('MSS&amp;MGW&amp;BSC-SPC'!$B$1:$B$347=B53)*('MSS&amp;MGW&amp;BSC-SPC'!$C$1:$C$347=C53)),'MSS&amp;MGW&amp;BSC-SPC'!$D$1:$D$347)</f>
        <v>02F2</v>
      </c>
      <c r="E53" s="25" t="s">
        <v>84</v>
      </c>
      <c r="F53" s="25" t="s">
        <v>639</v>
      </c>
      <c r="G53" s="31" t="str">
        <f>LOOKUP(1,0/(('MSS&amp;MGW&amp;BSC-SPC'!$B$1:$B$347=E53)*('MSS&amp;MGW&amp;BSC-SPC'!$C$1:$C$347=F53)),'MSS&amp;MGW&amp;BSC-SPC'!$D$1:$D$347)</f>
        <v>2253</v>
      </c>
      <c r="H53" s="31">
        <v>124</v>
      </c>
      <c r="I53" s="37" t="s">
        <v>3935</v>
      </c>
      <c r="J53" s="35" t="str">
        <f t="shared" si="18"/>
        <v>ZEDC:TYPE=BSC,NAME=R0124,NO=124:::;</v>
      </c>
      <c r="K53" s="35" t="str">
        <f t="shared" si="19"/>
        <v>ZEDL:NO=124:NA1,2253:;</v>
      </c>
      <c r="L53" s="35" t="str">
        <f t="shared" si="20"/>
        <v>ZEDM:NO=124:CLI:;</v>
      </c>
      <c r="M53" s="35" t="str">
        <f t="shared" si="21"/>
        <v>ZEDP:NO=124:LAC:;</v>
      </c>
      <c r="N53" s="35" t="str">
        <f t="shared" si="22"/>
        <v>ZEDI:NO=124:ON:;</v>
      </c>
      <c r="O53" s="35" t="str">
        <f t="shared" si="17"/>
        <v>ZEDV:NO=124:6:;</v>
      </c>
      <c r="P53" s="35" t="str">
        <f t="shared" si="23"/>
        <v>ZEDG:NAME=R0124:FRMSET=9,HRMSET=10,:;</v>
      </c>
      <c r="Q53" s="35" t="str">
        <f t="shared" si="24"/>
        <v>ZEDS:NO=124:U:;</v>
      </c>
      <c r="R53" s="35" t="str">
        <f t="shared" si="25"/>
        <v>ZEDO:NAME=R0124:;</v>
      </c>
    </row>
    <row r="54" spans="1:18">
      <c r="A54" s="24">
        <v>5</v>
      </c>
      <c r="B54" s="24" t="s">
        <v>75</v>
      </c>
      <c r="C54" s="24" t="s">
        <v>642</v>
      </c>
      <c r="D54" s="30" t="str">
        <f>LOOKUP(1,0/(('MSS&amp;MGW&amp;BSC-SPC'!$B$1:$B$347=B54)*('MSS&amp;MGW&amp;BSC-SPC'!$C$1:$C$347=C54)),'MSS&amp;MGW&amp;BSC-SPC'!$D$1:$D$347)</f>
        <v>02F2</v>
      </c>
      <c r="E54" s="25" t="s">
        <v>85</v>
      </c>
      <c r="F54" s="25" t="s">
        <v>639</v>
      </c>
      <c r="G54" s="31" t="str">
        <f>LOOKUP(1,0/(('MSS&amp;MGW&amp;BSC-SPC'!$B$1:$B$347=E54)*('MSS&amp;MGW&amp;BSC-SPC'!$C$1:$C$347=F54)),'MSS&amp;MGW&amp;BSC-SPC'!$D$1:$D$347)</f>
        <v>2254</v>
      </c>
      <c r="H54" s="31">
        <v>125</v>
      </c>
      <c r="I54" s="37" t="s">
        <v>3935</v>
      </c>
      <c r="J54" s="35" t="str">
        <f t="shared" si="18"/>
        <v>ZEDC:TYPE=BSC,NAME=R0125,NO=125:::;</v>
      </c>
      <c r="K54" s="35" t="str">
        <f t="shared" si="19"/>
        <v>ZEDL:NO=125:NA1,2254:;</v>
      </c>
      <c r="L54" s="35" t="str">
        <f t="shared" si="20"/>
        <v>ZEDM:NO=125:CLI:;</v>
      </c>
      <c r="M54" s="35" t="str">
        <f t="shared" si="21"/>
        <v>ZEDP:NO=125:LAC:;</v>
      </c>
      <c r="N54" s="35" t="str">
        <f t="shared" si="22"/>
        <v>ZEDI:NO=125:ON:;</v>
      </c>
      <c r="O54" s="35" t="str">
        <f t="shared" si="17"/>
        <v>ZEDV:NO=125:6:;</v>
      </c>
      <c r="P54" s="35" t="str">
        <f t="shared" si="23"/>
        <v>ZEDG:NAME=R0125:FRMSET=9,HRMSET=10,:;</v>
      </c>
      <c r="Q54" s="35" t="str">
        <f t="shared" si="24"/>
        <v>ZEDS:NO=125:U:;</v>
      </c>
      <c r="R54" s="35" t="str">
        <f t="shared" si="25"/>
        <v>ZEDO:NAME=R0125:;</v>
      </c>
    </row>
    <row r="55" spans="1:18">
      <c r="A55" s="24">
        <v>6</v>
      </c>
      <c r="B55" s="24" t="s">
        <v>75</v>
      </c>
      <c r="C55" s="24" t="s">
        <v>642</v>
      </c>
      <c r="D55" s="30" t="str">
        <f>LOOKUP(1,0/(('MSS&amp;MGW&amp;BSC-SPC'!$B$1:$B$347=B55)*('MSS&amp;MGW&amp;BSC-SPC'!$C$1:$C$347=C55)),'MSS&amp;MGW&amp;BSC-SPC'!$D$1:$D$347)</f>
        <v>02F2</v>
      </c>
      <c r="E55" s="25" t="s">
        <v>86</v>
      </c>
      <c r="F55" s="25" t="s">
        <v>639</v>
      </c>
      <c r="G55" s="31" t="str">
        <f>LOOKUP(1,0/(('MSS&amp;MGW&amp;BSC-SPC'!$B$1:$B$347=E55)*('MSS&amp;MGW&amp;BSC-SPC'!$C$1:$C$347=F55)),'MSS&amp;MGW&amp;BSC-SPC'!$D$1:$D$347)</f>
        <v>2255</v>
      </c>
      <c r="H55" s="31">
        <v>126</v>
      </c>
      <c r="I55" s="37" t="s">
        <v>3935</v>
      </c>
      <c r="J55" s="35" t="str">
        <f t="shared" si="18"/>
        <v>ZEDC:TYPE=BSC,NAME=R0126,NO=126:::;</v>
      </c>
      <c r="K55" s="35" t="str">
        <f t="shared" si="19"/>
        <v>ZEDL:NO=126:NA1,2255:;</v>
      </c>
      <c r="L55" s="35" t="str">
        <f t="shared" si="20"/>
        <v>ZEDM:NO=126:CLI:;</v>
      </c>
      <c r="M55" s="35" t="str">
        <f t="shared" si="21"/>
        <v>ZEDP:NO=126:LAC:;</v>
      </c>
      <c r="N55" s="35" t="str">
        <f t="shared" si="22"/>
        <v>ZEDI:NO=126:ON:;</v>
      </c>
      <c r="O55" s="35" t="str">
        <f t="shared" si="17"/>
        <v>ZEDV:NO=126:6:;</v>
      </c>
      <c r="P55" s="35" t="str">
        <f t="shared" si="23"/>
        <v>ZEDG:NAME=R0126:FRMSET=9,HRMSET=10,:;</v>
      </c>
      <c r="Q55" s="35" t="str">
        <f t="shared" si="24"/>
        <v>ZEDS:NO=126:U:;</v>
      </c>
      <c r="R55" s="35" t="str">
        <f t="shared" si="25"/>
        <v>ZEDO:NAME=R0126:;</v>
      </c>
    </row>
    <row r="56" spans="1:18">
      <c r="A56" s="24">
        <v>7</v>
      </c>
      <c r="B56" s="24" t="s">
        <v>75</v>
      </c>
      <c r="C56" s="24" t="s">
        <v>642</v>
      </c>
      <c r="D56" s="30" t="str">
        <f>LOOKUP(1,0/(('MSS&amp;MGW&amp;BSC-SPC'!$B$1:$B$347=B56)*('MSS&amp;MGW&amp;BSC-SPC'!$C$1:$C$347=C56)),'MSS&amp;MGW&amp;BSC-SPC'!$D$1:$D$347)</f>
        <v>02F2</v>
      </c>
      <c r="E56" s="25" t="s">
        <v>87</v>
      </c>
      <c r="F56" s="25" t="s">
        <v>639</v>
      </c>
      <c r="G56" s="31" t="str">
        <f>LOOKUP(1,0/(('MSS&amp;MGW&amp;BSC-SPC'!$B$1:$B$347=E56)*('MSS&amp;MGW&amp;BSC-SPC'!$C$1:$C$347=F56)),'MSS&amp;MGW&amp;BSC-SPC'!$D$1:$D$347)</f>
        <v>22B0</v>
      </c>
      <c r="H56" s="31">
        <v>321</v>
      </c>
      <c r="I56" s="37" t="s">
        <v>3935</v>
      </c>
      <c r="J56" s="35" t="str">
        <f t="shared" si="18"/>
        <v>ZEDC:TYPE=BSC,NAME=R0721,NO=321:::;</v>
      </c>
      <c r="K56" s="35" t="str">
        <f t="shared" si="19"/>
        <v>ZEDL:NO=321:NA1,22B0:;</v>
      </c>
      <c r="L56" s="35" t="str">
        <f t="shared" si="20"/>
        <v>ZEDM:NO=321:CLI:;</v>
      </c>
      <c r="M56" s="35" t="str">
        <f t="shared" si="21"/>
        <v>ZEDP:NO=321:LAC:;</v>
      </c>
      <c r="N56" s="35" t="str">
        <f t="shared" si="22"/>
        <v>ZEDI:NO=321:ON:;</v>
      </c>
      <c r="O56" s="35" t="str">
        <f t="shared" si="17"/>
        <v>ZEDV:NO=321:6:;</v>
      </c>
      <c r="P56" s="35" t="str">
        <f t="shared" si="23"/>
        <v>ZEDG:NAME=R0721:FRMSET=9,HRMSET=10,:;</v>
      </c>
      <c r="Q56" s="35" t="str">
        <f t="shared" si="24"/>
        <v>ZEDS:NO=321:U:;</v>
      </c>
      <c r="R56" s="35" t="str">
        <f t="shared" si="25"/>
        <v>ZEDO:NAME=R0721:;</v>
      </c>
    </row>
    <row r="57" spans="1:18">
      <c r="A57" s="24">
        <v>8</v>
      </c>
      <c r="B57" s="24" t="s">
        <v>75</v>
      </c>
      <c r="C57" s="24" t="s">
        <v>642</v>
      </c>
      <c r="D57" s="30" t="str">
        <f>LOOKUP(1,0/(('MSS&amp;MGW&amp;BSC-SPC'!$B$1:$B$347=B57)*('MSS&amp;MGW&amp;BSC-SPC'!$C$1:$C$347=C57)),'MSS&amp;MGW&amp;BSC-SPC'!$D$1:$D$347)</f>
        <v>02F2</v>
      </c>
      <c r="E57" s="25" t="s">
        <v>88</v>
      </c>
      <c r="F57" s="25" t="s">
        <v>639</v>
      </c>
      <c r="G57" s="31" t="str">
        <f>LOOKUP(1,0/(('MSS&amp;MGW&amp;BSC-SPC'!$B$1:$B$347=E57)*('MSS&amp;MGW&amp;BSC-SPC'!$C$1:$C$347=F57)),'MSS&amp;MGW&amp;BSC-SPC'!$D$1:$D$347)</f>
        <v>22B1</v>
      </c>
      <c r="H57" s="31">
        <v>322</v>
      </c>
      <c r="I57" s="37" t="s">
        <v>3935</v>
      </c>
      <c r="J57" s="35" t="str">
        <f t="shared" si="18"/>
        <v>ZEDC:TYPE=BSC,NAME=R0722,NO=322:::;</v>
      </c>
      <c r="K57" s="35" t="str">
        <f t="shared" si="19"/>
        <v>ZEDL:NO=322:NA1,22B1:;</v>
      </c>
      <c r="L57" s="35" t="str">
        <f t="shared" si="20"/>
        <v>ZEDM:NO=322:CLI:;</v>
      </c>
      <c r="M57" s="35" t="str">
        <f t="shared" si="21"/>
        <v>ZEDP:NO=322:LAC:;</v>
      </c>
      <c r="N57" s="35" t="str">
        <f t="shared" si="22"/>
        <v>ZEDI:NO=322:ON:;</v>
      </c>
      <c r="O57" s="35" t="str">
        <f t="shared" si="17"/>
        <v>ZEDV:NO=322:6:;</v>
      </c>
      <c r="P57" s="35" t="str">
        <f t="shared" si="23"/>
        <v>ZEDG:NAME=R0722:FRMSET=9,HRMSET=10,:;</v>
      </c>
      <c r="Q57" s="35" t="str">
        <f t="shared" si="24"/>
        <v>ZEDS:NO=322:U:;</v>
      </c>
      <c r="R57" s="35" t="str">
        <f t="shared" si="25"/>
        <v>ZEDO:NAME=R0722:;</v>
      </c>
    </row>
    <row r="58" spans="1:18">
      <c r="A58" s="24">
        <v>9</v>
      </c>
      <c r="B58" s="24" t="s">
        <v>75</v>
      </c>
      <c r="C58" s="24" t="s">
        <v>642</v>
      </c>
      <c r="D58" s="30" t="str">
        <f>LOOKUP(1,0/(('MSS&amp;MGW&amp;BSC-SPC'!$B$1:$B$347=B58)*('MSS&amp;MGW&amp;BSC-SPC'!$C$1:$C$347=C58)),'MSS&amp;MGW&amp;BSC-SPC'!$D$1:$D$347)</f>
        <v>02F2</v>
      </c>
      <c r="E58" s="25" t="s">
        <v>89</v>
      </c>
      <c r="F58" s="25" t="s">
        <v>639</v>
      </c>
      <c r="G58" s="31" t="str">
        <f>LOOKUP(1,0/(('MSS&amp;MGW&amp;BSC-SPC'!$B$1:$B$347=E58)*('MSS&amp;MGW&amp;BSC-SPC'!$C$1:$C$347=F58)),'MSS&amp;MGW&amp;BSC-SPC'!$D$1:$D$347)</f>
        <v>22B2</v>
      </c>
      <c r="H58" s="31">
        <v>323</v>
      </c>
      <c r="I58" s="37" t="s">
        <v>3935</v>
      </c>
      <c r="J58" s="35" t="str">
        <f t="shared" si="18"/>
        <v>ZEDC:TYPE=BSC,NAME=R0723,NO=323:::;</v>
      </c>
      <c r="K58" s="35" t="str">
        <f t="shared" si="19"/>
        <v>ZEDL:NO=323:NA1,22B2:;</v>
      </c>
      <c r="L58" s="35" t="str">
        <f t="shared" si="20"/>
        <v>ZEDM:NO=323:CLI:;</v>
      </c>
      <c r="M58" s="35" t="str">
        <f t="shared" si="21"/>
        <v>ZEDP:NO=323:LAC:;</v>
      </c>
      <c r="N58" s="35" t="str">
        <f t="shared" si="22"/>
        <v>ZEDI:NO=323:ON:;</v>
      </c>
      <c r="O58" s="35" t="str">
        <f t="shared" si="17"/>
        <v>ZEDV:NO=323:6:;</v>
      </c>
      <c r="P58" s="35" t="str">
        <f t="shared" si="23"/>
        <v>ZEDG:NAME=R0723:FRMSET=9,HRMSET=10,:;</v>
      </c>
      <c r="Q58" s="35" t="str">
        <f t="shared" si="24"/>
        <v>ZEDS:NO=323:U:;</v>
      </c>
      <c r="R58" s="35" t="str">
        <f t="shared" si="25"/>
        <v>ZEDO:NAME=R0723:;</v>
      </c>
    </row>
    <row r="59" spans="1:18">
      <c r="A59" s="24">
        <v>10</v>
      </c>
      <c r="B59" s="24" t="s">
        <v>75</v>
      </c>
      <c r="C59" s="24" t="s">
        <v>642</v>
      </c>
      <c r="D59" s="30" t="str">
        <f>LOOKUP(1,0/(('MSS&amp;MGW&amp;BSC-SPC'!$B$1:$B$347=B59)*('MSS&amp;MGW&amp;BSC-SPC'!$C$1:$C$347=C59)),'MSS&amp;MGW&amp;BSC-SPC'!$D$1:$D$347)</f>
        <v>02F2</v>
      </c>
      <c r="E59" s="25" t="s">
        <v>90</v>
      </c>
      <c r="F59" s="25" t="s">
        <v>639</v>
      </c>
      <c r="G59" s="31" t="str">
        <f>LOOKUP(1,0/(('MSS&amp;MGW&amp;BSC-SPC'!$B$1:$B$347=E59)*('MSS&amp;MGW&amp;BSC-SPC'!$C$1:$C$347=F59)),'MSS&amp;MGW&amp;BSC-SPC'!$D$1:$D$347)</f>
        <v>22B3</v>
      </c>
      <c r="H59" s="31">
        <v>324</v>
      </c>
      <c r="I59" s="37" t="s">
        <v>3935</v>
      </c>
      <c r="J59" s="35" t="str">
        <f t="shared" si="18"/>
        <v>ZEDC:TYPE=BSC,NAME=R0724,NO=324:::;</v>
      </c>
      <c r="K59" s="35" t="str">
        <f t="shared" si="19"/>
        <v>ZEDL:NO=324:NA1,22B3:;</v>
      </c>
      <c r="L59" s="35" t="str">
        <f t="shared" si="20"/>
        <v>ZEDM:NO=324:CLI:;</v>
      </c>
      <c r="M59" s="35" t="str">
        <f t="shared" si="21"/>
        <v>ZEDP:NO=324:LAC:;</v>
      </c>
      <c r="N59" s="35" t="str">
        <f t="shared" si="22"/>
        <v>ZEDI:NO=324:ON:;</v>
      </c>
      <c r="O59" s="35" t="str">
        <f t="shared" si="17"/>
        <v>ZEDV:NO=324:6:;</v>
      </c>
      <c r="P59" s="35" t="str">
        <f t="shared" si="23"/>
        <v>ZEDG:NAME=R0724:FRMSET=9,HRMSET=10,:;</v>
      </c>
      <c r="Q59" s="35" t="str">
        <f t="shared" si="24"/>
        <v>ZEDS:NO=324:U:;</v>
      </c>
      <c r="R59" s="35" t="str">
        <f t="shared" si="25"/>
        <v>ZEDO:NAME=R0724:;</v>
      </c>
    </row>
    <row r="60" spans="1:18">
      <c r="A60" s="24">
        <v>11</v>
      </c>
      <c r="B60" s="24" t="s">
        <v>75</v>
      </c>
      <c r="C60" s="24" t="s">
        <v>642</v>
      </c>
      <c r="D60" s="30" t="str">
        <f>LOOKUP(1,0/(('MSS&amp;MGW&amp;BSC-SPC'!$B$1:$B$347=B60)*('MSS&amp;MGW&amp;BSC-SPC'!$C$1:$C$347=C60)),'MSS&amp;MGW&amp;BSC-SPC'!$D$1:$D$347)</f>
        <v>02F2</v>
      </c>
      <c r="E60" s="25" t="s">
        <v>91</v>
      </c>
      <c r="F60" s="25" t="s">
        <v>639</v>
      </c>
      <c r="G60" s="31" t="str">
        <f>LOOKUP(1,0/(('MSS&amp;MGW&amp;BSC-SPC'!$B$1:$B$347=E60)*('MSS&amp;MGW&amp;BSC-SPC'!$C$1:$C$347=F60)),'MSS&amp;MGW&amp;BSC-SPC'!$D$1:$D$347)</f>
        <v>22B4</v>
      </c>
      <c r="H60" s="31">
        <v>325</v>
      </c>
      <c r="I60" s="37" t="s">
        <v>3935</v>
      </c>
      <c r="J60" s="35" t="str">
        <f t="shared" si="18"/>
        <v>ZEDC:TYPE=BSC,NAME=R0725,NO=325:::;</v>
      </c>
      <c r="K60" s="35" t="str">
        <f t="shared" si="19"/>
        <v>ZEDL:NO=325:NA1,22B4:;</v>
      </c>
      <c r="L60" s="35" t="str">
        <f t="shared" si="20"/>
        <v>ZEDM:NO=325:CLI:;</v>
      </c>
      <c r="M60" s="35" t="str">
        <f t="shared" si="21"/>
        <v>ZEDP:NO=325:LAC:;</v>
      </c>
      <c r="N60" s="35" t="str">
        <f t="shared" si="22"/>
        <v>ZEDI:NO=325:ON:;</v>
      </c>
      <c r="O60" s="35" t="str">
        <f t="shared" si="17"/>
        <v>ZEDV:NO=325:6:;</v>
      </c>
      <c r="P60" s="35" t="str">
        <f t="shared" si="23"/>
        <v>ZEDG:NAME=R0725:FRMSET=9,HRMSET=10,:;</v>
      </c>
      <c r="Q60" s="35" t="str">
        <f t="shared" si="24"/>
        <v>ZEDS:NO=325:U:;</v>
      </c>
      <c r="R60" s="35" t="str">
        <f t="shared" si="25"/>
        <v>ZEDO:NAME=R0725:;</v>
      </c>
    </row>
    <row r="61" spans="1:18">
      <c r="A61" s="24">
        <v>12</v>
      </c>
      <c r="B61" s="24" t="s">
        <v>75</v>
      </c>
      <c r="C61" s="24" t="s">
        <v>642</v>
      </c>
      <c r="D61" s="30" t="str">
        <f>LOOKUP(1,0/(('MSS&amp;MGW&amp;BSC-SPC'!$B$1:$B$347=B61)*('MSS&amp;MGW&amp;BSC-SPC'!$C$1:$C$347=C61)),'MSS&amp;MGW&amp;BSC-SPC'!$D$1:$D$347)</f>
        <v>02F2</v>
      </c>
      <c r="E61" s="25" t="s">
        <v>92</v>
      </c>
      <c r="F61" s="25" t="s">
        <v>639</v>
      </c>
      <c r="G61" s="31" t="str">
        <f>LOOKUP(1,0/(('MSS&amp;MGW&amp;BSC-SPC'!$B$1:$B$347=E61)*('MSS&amp;MGW&amp;BSC-SPC'!$C$1:$C$347=F61)),'MSS&amp;MGW&amp;BSC-SPC'!$D$1:$D$347)</f>
        <v>22B5</v>
      </c>
      <c r="H61" s="31">
        <v>326</v>
      </c>
      <c r="I61" s="37" t="s">
        <v>3935</v>
      </c>
      <c r="J61" s="35" t="str">
        <f t="shared" si="18"/>
        <v>ZEDC:TYPE=BSC,NAME=R0726,NO=326:::;</v>
      </c>
      <c r="K61" s="35" t="str">
        <f t="shared" si="19"/>
        <v>ZEDL:NO=326:NA1,22B5:;</v>
      </c>
      <c r="L61" s="35" t="str">
        <f t="shared" si="20"/>
        <v>ZEDM:NO=326:CLI:;</v>
      </c>
      <c r="M61" s="35" t="str">
        <f t="shared" si="21"/>
        <v>ZEDP:NO=326:LAC:;</v>
      </c>
      <c r="N61" s="35" t="str">
        <f t="shared" si="22"/>
        <v>ZEDI:NO=326:ON:;</v>
      </c>
      <c r="O61" s="35" t="str">
        <f t="shared" si="17"/>
        <v>ZEDV:NO=326:6:;</v>
      </c>
      <c r="P61" s="35" t="str">
        <f t="shared" si="23"/>
        <v>ZEDG:NAME=R0726:FRMSET=9,HRMSET=10,:;</v>
      </c>
      <c r="Q61" s="35" t="str">
        <f t="shared" si="24"/>
        <v>ZEDS:NO=326:U:;</v>
      </c>
      <c r="R61" s="35" t="str">
        <f t="shared" si="25"/>
        <v>ZEDO:NAME=R0726:;</v>
      </c>
    </row>
    <row r="62" spans="1:18">
      <c r="A62" s="24">
        <v>13</v>
      </c>
      <c r="B62" s="24" t="s">
        <v>75</v>
      </c>
      <c r="C62" s="24" t="s">
        <v>642</v>
      </c>
      <c r="D62" s="30" t="str">
        <f>LOOKUP(1,0/(('MSS&amp;MGW&amp;BSC-SPC'!$B$1:$B$347=B62)*('MSS&amp;MGW&amp;BSC-SPC'!$C$1:$C$347=C62)),'MSS&amp;MGW&amp;BSC-SPC'!$D$1:$D$347)</f>
        <v>02F2</v>
      </c>
      <c r="E62" s="25" t="s">
        <v>93</v>
      </c>
      <c r="F62" s="25" t="s">
        <v>639</v>
      </c>
      <c r="G62" s="31" t="str">
        <f>LOOKUP(1,0/(('MSS&amp;MGW&amp;BSC-SPC'!$B$1:$B$347=E62)*('MSS&amp;MGW&amp;BSC-SPC'!$C$1:$C$347=F62)),'MSS&amp;MGW&amp;BSC-SPC'!$D$1:$D$347)</f>
        <v>22F0</v>
      </c>
      <c r="H62" s="31">
        <v>21</v>
      </c>
      <c r="I62" s="37" t="s">
        <v>3935</v>
      </c>
      <c r="J62" s="35" t="str">
        <f t="shared" si="18"/>
        <v>ZEDC:TYPE=BSC,NAME=R1121,NO=21:::;</v>
      </c>
      <c r="K62" s="35" t="str">
        <f t="shared" si="19"/>
        <v>ZEDL:NO=21:NA1,22F0:;</v>
      </c>
      <c r="L62" s="35" t="str">
        <f t="shared" si="20"/>
        <v>ZEDM:NO=21:CLI:;</v>
      </c>
      <c r="M62" s="35" t="str">
        <f t="shared" si="21"/>
        <v>ZEDP:NO=21:LAC:;</v>
      </c>
      <c r="N62" s="35" t="str">
        <f t="shared" si="22"/>
        <v>ZEDI:NO=21:ON:;</v>
      </c>
      <c r="O62" s="35" t="str">
        <f t="shared" si="17"/>
        <v>ZEDV:NO=21:6:;</v>
      </c>
      <c r="P62" s="35" t="str">
        <f t="shared" si="23"/>
        <v>ZEDG:NAME=R1121:FRMSET=9,HRMSET=10,:;</v>
      </c>
      <c r="Q62" s="35" t="str">
        <f t="shared" si="24"/>
        <v>ZEDS:NO=21:U:;</v>
      </c>
      <c r="R62" s="35" t="str">
        <f t="shared" si="25"/>
        <v>ZEDO:NAME=R1121:;</v>
      </c>
    </row>
    <row r="63" spans="1:18">
      <c r="A63" s="24">
        <v>14</v>
      </c>
      <c r="B63" s="24" t="s">
        <v>75</v>
      </c>
      <c r="C63" s="24" t="s">
        <v>642</v>
      </c>
      <c r="D63" s="30" t="str">
        <f>LOOKUP(1,0/(('MSS&amp;MGW&amp;BSC-SPC'!$B$1:$B$347=B63)*('MSS&amp;MGW&amp;BSC-SPC'!$C$1:$C$347=C63)),'MSS&amp;MGW&amp;BSC-SPC'!$D$1:$D$347)</f>
        <v>02F2</v>
      </c>
      <c r="E63" s="25" t="s">
        <v>94</v>
      </c>
      <c r="F63" s="25" t="s">
        <v>639</v>
      </c>
      <c r="G63" s="31" t="str">
        <f>LOOKUP(1,0/(('MSS&amp;MGW&amp;BSC-SPC'!$B$1:$B$347=E63)*('MSS&amp;MGW&amp;BSC-SPC'!$C$1:$C$347=F63)),'MSS&amp;MGW&amp;BSC-SPC'!$D$1:$D$347)</f>
        <v>22F1</v>
      </c>
      <c r="H63" s="31">
        <v>22</v>
      </c>
      <c r="I63" s="37" t="s">
        <v>3935</v>
      </c>
      <c r="J63" s="35" t="str">
        <f t="shared" si="18"/>
        <v>ZEDC:TYPE=BSC,NAME=R1122,NO=22:::;</v>
      </c>
      <c r="K63" s="35" t="str">
        <f t="shared" si="19"/>
        <v>ZEDL:NO=22:NA1,22F1:;</v>
      </c>
      <c r="L63" s="35" t="str">
        <f t="shared" si="20"/>
        <v>ZEDM:NO=22:CLI:;</v>
      </c>
      <c r="M63" s="35" t="str">
        <f t="shared" si="21"/>
        <v>ZEDP:NO=22:LAC:;</v>
      </c>
      <c r="N63" s="35" t="str">
        <f t="shared" si="22"/>
        <v>ZEDI:NO=22:ON:;</v>
      </c>
      <c r="O63" s="35" t="str">
        <f t="shared" si="17"/>
        <v>ZEDV:NO=22:6:;</v>
      </c>
      <c r="P63" s="35" t="str">
        <f t="shared" si="23"/>
        <v>ZEDG:NAME=R1122:FRMSET=9,HRMSET=10,:;</v>
      </c>
      <c r="Q63" s="35" t="str">
        <f t="shared" si="24"/>
        <v>ZEDS:NO=22:U:;</v>
      </c>
      <c r="R63" s="35" t="str">
        <f t="shared" si="25"/>
        <v>ZEDO:NAME=R1122:;</v>
      </c>
    </row>
    <row r="64" spans="1:18">
      <c r="A64" s="24">
        <v>15</v>
      </c>
      <c r="B64" s="24" t="s">
        <v>75</v>
      </c>
      <c r="C64" s="24" t="s">
        <v>642</v>
      </c>
      <c r="D64" s="30" t="str">
        <f>LOOKUP(1,0/(('MSS&amp;MGW&amp;BSC-SPC'!$B$1:$B$347=B64)*('MSS&amp;MGW&amp;BSC-SPC'!$C$1:$C$347=C64)),'MSS&amp;MGW&amp;BSC-SPC'!$D$1:$D$347)</f>
        <v>02F2</v>
      </c>
      <c r="E64" s="25" t="s">
        <v>95</v>
      </c>
      <c r="F64" s="25" t="s">
        <v>639</v>
      </c>
      <c r="G64" s="31" t="str">
        <f>LOOKUP(1,0/(('MSS&amp;MGW&amp;BSC-SPC'!$B$1:$B$347=E64)*('MSS&amp;MGW&amp;BSC-SPC'!$C$1:$C$347=F64)),'MSS&amp;MGW&amp;BSC-SPC'!$D$1:$D$347)</f>
        <v>22F2</v>
      </c>
      <c r="H64" s="31">
        <v>23</v>
      </c>
      <c r="I64" s="37" t="s">
        <v>3935</v>
      </c>
      <c r="J64" s="35" t="str">
        <f t="shared" si="18"/>
        <v>ZEDC:TYPE=BSC,NAME=R1123,NO=23:::;</v>
      </c>
      <c r="K64" s="35" t="str">
        <f t="shared" si="19"/>
        <v>ZEDL:NO=23:NA1,22F2:;</v>
      </c>
      <c r="L64" s="35" t="str">
        <f t="shared" si="20"/>
        <v>ZEDM:NO=23:CLI:;</v>
      </c>
      <c r="M64" s="35" t="str">
        <f t="shared" si="21"/>
        <v>ZEDP:NO=23:LAC:;</v>
      </c>
      <c r="N64" s="35" t="str">
        <f t="shared" si="22"/>
        <v>ZEDI:NO=23:ON:;</v>
      </c>
      <c r="O64" s="35" t="str">
        <f t="shared" si="17"/>
        <v>ZEDV:NO=23:6:;</v>
      </c>
      <c r="P64" s="35" t="str">
        <f t="shared" si="23"/>
        <v>ZEDG:NAME=R1123:FRMSET=9,HRMSET=10,:;</v>
      </c>
      <c r="Q64" s="35" t="str">
        <f t="shared" si="24"/>
        <v>ZEDS:NO=23:U:;</v>
      </c>
      <c r="R64" s="35" t="str">
        <f t="shared" si="25"/>
        <v>ZEDO:NAME=R1123:;</v>
      </c>
    </row>
    <row r="65" spans="1:18">
      <c r="A65" s="24">
        <v>16</v>
      </c>
      <c r="B65" s="24" t="s">
        <v>75</v>
      </c>
      <c r="C65" s="24" t="s">
        <v>642</v>
      </c>
      <c r="D65" s="30" t="str">
        <f>LOOKUP(1,0/(('MSS&amp;MGW&amp;BSC-SPC'!$B$1:$B$347=B65)*('MSS&amp;MGW&amp;BSC-SPC'!$C$1:$C$347=C65)),'MSS&amp;MGW&amp;BSC-SPC'!$D$1:$D$347)</f>
        <v>02F2</v>
      </c>
      <c r="E65" s="25" t="s">
        <v>96</v>
      </c>
      <c r="F65" s="25" t="s">
        <v>639</v>
      </c>
      <c r="G65" s="31" t="str">
        <f>LOOKUP(1,0/(('MSS&amp;MGW&amp;BSC-SPC'!$B$1:$B$347=E65)*('MSS&amp;MGW&amp;BSC-SPC'!$C$1:$C$347=F65)),'MSS&amp;MGW&amp;BSC-SPC'!$D$1:$D$347)</f>
        <v>22F3</v>
      </c>
      <c r="H65" s="31">
        <v>24</v>
      </c>
      <c r="I65" s="37" t="s">
        <v>3935</v>
      </c>
      <c r="J65" s="35" t="str">
        <f t="shared" si="18"/>
        <v>ZEDC:TYPE=BSC,NAME=R1124,NO=24:::;</v>
      </c>
      <c r="K65" s="35" t="str">
        <f t="shared" si="19"/>
        <v>ZEDL:NO=24:NA1,22F3:;</v>
      </c>
      <c r="L65" s="35" t="str">
        <f t="shared" si="20"/>
        <v>ZEDM:NO=24:CLI:;</v>
      </c>
      <c r="M65" s="35" t="str">
        <f t="shared" si="21"/>
        <v>ZEDP:NO=24:LAC:;</v>
      </c>
      <c r="N65" s="35" t="str">
        <f t="shared" si="22"/>
        <v>ZEDI:NO=24:ON:;</v>
      </c>
      <c r="O65" s="35" t="str">
        <f t="shared" si="17"/>
        <v>ZEDV:NO=24:6:;</v>
      </c>
      <c r="P65" s="35" t="str">
        <f t="shared" si="23"/>
        <v>ZEDG:NAME=R1124:FRMSET=9,HRMSET=10,:;</v>
      </c>
      <c r="Q65" s="35" t="str">
        <f t="shared" si="24"/>
        <v>ZEDS:NO=24:U:;</v>
      </c>
      <c r="R65" s="35" t="str">
        <f t="shared" si="25"/>
        <v>ZEDO:NAME=R1124:;</v>
      </c>
    </row>
    <row r="66" spans="1:18">
      <c r="A66" s="24">
        <v>17</v>
      </c>
      <c r="B66" s="24" t="s">
        <v>75</v>
      </c>
      <c r="C66" s="24" t="s">
        <v>642</v>
      </c>
      <c r="D66" s="30" t="str">
        <f>LOOKUP(1,0/(('MSS&amp;MGW&amp;BSC-SPC'!$B$1:$B$347=B66)*('MSS&amp;MGW&amp;BSC-SPC'!$C$1:$C$347=C66)),'MSS&amp;MGW&amp;BSC-SPC'!$D$1:$D$347)</f>
        <v>02F2</v>
      </c>
      <c r="E66" s="25" t="s">
        <v>97</v>
      </c>
      <c r="F66" s="25" t="s">
        <v>639</v>
      </c>
      <c r="G66" s="31" t="str">
        <f>LOOKUP(1,0/(('MSS&amp;MGW&amp;BSC-SPC'!$B$1:$B$347=E66)*('MSS&amp;MGW&amp;BSC-SPC'!$C$1:$C$347=F66)),'MSS&amp;MGW&amp;BSC-SPC'!$D$1:$D$347)</f>
        <v>22F4</v>
      </c>
      <c r="H66" s="31">
        <v>25</v>
      </c>
      <c r="I66" s="37" t="s">
        <v>3935</v>
      </c>
      <c r="J66" s="35" t="str">
        <f t="shared" si="18"/>
        <v>ZEDC:TYPE=BSC,NAME=R1125,NO=25:::;</v>
      </c>
      <c r="K66" s="35" t="str">
        <f t="shared" si="19"/>
        <v>ZEDL:NO=25:NA1,22F4:;</v>
      </c>
      <c r="L66" s="35" t="str">
        <f t="shared" si="20"/>
        <v>ZEDM:NO=25:CLI:;</v>
      </c>
      <c r="M66" s="35" t="str">
        <f t="shared" si="21"/>
        <v>ZEDP:NO=25:LAC:;</v>
      </c>
      <c r="N66" s="35" t="str">
        <f t="shared" si="22"/>
        <v>ZEDI:NO=25:ON:;</v>
      </c>
      <c r="O66" s="35" t="str">
        <f t="shared" si="17"/>
        <v>ZEDV:NO=25:6:;</v>
      </c>
      <c r="P66" s="35" t="str">
        <f t="shared" si="23"/>
        <v>ZEDG:NAME=R1125:FRMSET=9,HRMSET=10,:;</v>
      </c>
      <c r="Q66" s="35" t="str">
        <f t="shared" si="24"/>
        <v>ZEDS:NO=25:U:;</v>
      </c>
      <c r="R66" s="35" t="str">
        <f t="shared" si="25"/>
        <v>ZEDO:NAME=R1125:;</v>
      </c>
    </row>
    <row r="67" spans="1:18">
      <c r="A67" s="24">
        <v>18</v>
      </c>
      <c r="B67" s="24" t="s">
        <v>75</v>
      </c>
      <c r="C67" s="24" t="s">
        <v>642</v>
      </c>
      <c r="D67" s="30" t="str">
        <f>LOOKUP(1,0/(('MSS&amp;MGW&amp;BSC-SPC'!$B$1:$B$347=B67)*('MSS&amp;MGW&amp;BSC-SPC'!$C$1:$C$347=C67)),'MSS&amp;MGW&amp;BSC-SPC'!$D$1:$D$347)</f>
        <v>02F2</v>
      </c>
      <c r="E67" s="25" t="s">
        <v>98</v>
      </c>
      <c r="F67" s="25" t="s">
        <v>639</v>
      </c>
      <c r="G67" s="31" t="str">
        <f>LOOKUP(1,0/(('MSS&amp;MGW&amp;BSC-SPC'!$B$1:$B$347=E67)*('MSS&amp;MGW&amp;BSC-SPC'!$C$1:$C$347=F67)),'MSS&amp;MGW&amp;BSC-SPC'!$D$1:$D$347)</f>
        <v>22F5</v>
      </c>
      <c r="H67" s="31">
        <v>26</v>
      </c>
      <c r="I67" s="37" t="s">
        <v>3935</v>
      </c>
      <c r="J67" s="35" t="str">
        <f t="shared" si="18"/>
        <v>ZEDC:TYPE=BSC,NAME=R1126,NO=26:::;</v>
      </c>
      <c r="K67" s="35" t="str">
        <f t="shared" si="19"/>
        <v>ZEDL:NO=26:NA1,22F5:;</v>
      </c>
      <c r="L67" s="35" t="str">
        <f t="shared" si="20"/>
        <v>ZEDM:NO=26:CLI:;</v>
      </c>
      <c r="M67" s="35" t="str">
        <f t="shared" si="21"/>
        <v>ZEDP:NO=26:LAC:;</v>
      </c>
      <c r="N67" s="35" t="str">
        <f t="shared" si="22"/>
        <v>ZEDI:NO=26:ON:;</v>
      </c>
      <c r="O67" s="35" t="str">
        <f t="shared" si="17"/>
        <v>ZEDV:NO=26:6:;</v>
      </c>
      <c r="P67" s="35" t="str">
        <f t="shared" si="23"/>
        <v>ZEDG:NAME=R1126:FRMSET=9,HRMSET=10,:;</v>
      </c>
      <c r="Q67" s="35" t="str">
        <f t="shared" si="24"/>
        <v>ZEDS:NO=26:U:;</v>
      </c>
      <c r="R67" s="35" t="str">
        <f t="shared" si="25"/>
        <v>ZEDO:NAME=R1126:;</v>
      </c>
    </row>
    <row r="68" spans="1:18">
      <c r="A68" s="24">
        <v>19</v>
      </c>
      <c r="B68" s="24" t="s">
        <v>75</v>
      </c>
      <c r="C68" s="24" t="s">
        <v>642</v>
      </c>
      <c r="D68" s="30" t="str">
        <f>LOOKUP(1,0/(('MSS&amp;MGW&amp;BSC-SPC'!$B$1:$B$347=B68)*('MSS&amp;MGW&amp;BSC-SPC'!$C$1:$C$347=C68)),'MSS&amp;MGW&amp;BSC-SPC'!$D$1:$D$347)</f>
        <v>02F2</v>
      </c>
      <c r="E68" s="25" t="s">
        <v>99</v>
      </c>
      <c r="F68" s="25" t="s">
        <v>639</v>
      </c>
      <c r="G68" s="31" t="str">
        <f>LOOKUP(1,0/(('MSS&amp;MGW&amp;BSC-SPC'!$B$1:$B$347=E68)*('MSS&amp;MGW&amp;BSC-SPC'!$C$1:$C$347=F68)),'MSS&amp;MGW&amp;BSC-SPC'!$D$1:$D$347)</f>
        <v>2310</v>
      </c>
      <c r="H68" s="31">
        <v>421</v>
      </c>
      <c r="I68" s="37" t="s">
        <v>3935</v>
      </c>
      <c r="J68" s="35" t="str">
        <f t="shared" si="18"/>
        <v>ZEDC:TYPE=BSC,NAME=R1321,NO=421:::;</v>
      </c>
      <c r="K68" s="35" t="str">
        <f t="shared" si="19"/>
        <v>ZEDL:NO=421:NA1,2310:;</v>
      </c>
      <c r="L68" s="35" t="str">
        <f t="shared" si="20"/>
        <v>ZEDM:NO=421:CLI:;</v>
      </c>
      <c r="M68" s="35" t="str">
        <f t="shared" si="21"/>
        <v>ZEDP:NO=421:LAC:;</v>
      </c>
      <c r="N68" s="35" t="str">
        <f t="shared" si="22"/>
        <v>ZEDI:NO=421:ON:;</v>
      </c>
      <c r="O68" s="35" t="str">
        <f t="shared" si="17"/>
        <v>ZEDV:NO=421:6:;</v>
      </c>
      <c r="P68" s="35" t="str">
        <f t="shared" si="23"/>
        <v>ZEDG:NAME=R1321:FRMSET=9,HRMSET=10,:;</v>
      </c>
      <c r="Q68" s="35" t="str">
        <f t="shared" si="24"/>
        <v>ZEDS:NO=421:U:;</v>
      </c>
      <c r="R68" s="35" t="str">
        <f t="shared" si="25"/>
        <v>ZEDO:NAME=R1321:;</v>
      </c>
    </row>
    <row r="69" spans="1:18">
      <c r="A69" s="24">
        <v>20</v>
      </c>
      <c r="B69" s="24" t="s">
        <v>75</v>
      </c>
      <c r="C69" s="24" t="s">
        <v>642</v>
      </c>
      <c r="D69" s="30" t="str">
        <f>LOOKUP(1,0/(('MSS&amp;MGW&amp;BSC-SPC'!$B$1:$B$347=B69)*('MSS&amp;MGW&amp;BSC-SPC'!$C$1:$C$347=C69)),'MSS&amp;MGW&amp;BSC-SPC'!$D$1:$D$347)</f>
        <v>02F2</v>
      </c>
      <c r="E69" s="25" t="s">
        <v>100</v>
      </c>
      <c r="F69" s="25" t="s">
        <v>639</v>
      </c>
      <c r="G69" s="31" t="str">
        <f>LOOKUP(1,0/(('MSS&amp;MGW&amp;BSC-SPC'!$B$1:$B$347=E69)*('MSS&amp;MGW&amp;BSC-SPC'!$C$1:$C$347=F69)),'MSS&amp;MGW&amp;BSC-SPC'!$D$1:$D$347)</f>
        <v>2311</v>
      </c>
      <c r="H69" s="31">
        <v>422</v>
      </c>
      <c r="I69" s="37" t="s">
        <v>3935</v>
      </c>
      <c r="J69" s="35" t="str">
        <f t="shared" si="18"/>
        <v>ZEDC:TYPE=BSC,NAME=R1322,NO=422:::;</v>
      </c>
      <c r="K69" s="35" t="str">
        <f t="shared" si="19"/>
        <v>ZEDL:NO=422:NA1,2311:;</v>
      </c>
      <c r="L69" s="35" t="str">
        <f t="shared" si="20"/>
        <v>ZEDM:NO=422:CLI:;</v>
      </c>
      <c r="M69" s="35" t="str">
        <f t="shared" si="21"/>
        <v>ZEDP:NO=422:LAC:;</v>
      </c>
      <c r="N69" s="35" t="str">
        <f t="shared" si="22"/>
        <v>ZEDI:NO=422:ON:;</v>
      </c>
      <c r="O69" s="35" t="str">
        <f t="shared" si="17"/>
        <v>ZEDV:NO=422:6:;</v>
      </c>
      <c r="P69" s="35" t="str">
        <f t="shared" si="23"/>
        <v>ZEDG:NAME=R1322:FRMSET=9,HRMSET=10,:;</v>
      </c>
      <c r="Q69" s="35" t="str">
        <f t="shared" si="24"/>
        <v>ZEDS:NO=422:U:;</v>
      </c>
      <c r="R69" s="35" t="str">
        <f t="shared" si="25"/>
        <v>ZEDO:NAME=R1322:;</v>
      </c>
    </row>
    <row r="70" spans="1:18">
      <c r="A70" s="24">
        <v>21</v>
      </c>
      <c r="B70" s="24" t="s">
        <v>75</v>
      </c>
      <c r="C70" s="24" t="s">
        <v>642</v>
      </c>
      <c r="D70" s="30" t="str">
        <f>LOOKUP(1,0/(('MSS&amp;MGW&amp;BSC-SPC'!$B$1:$B$347=B70)*('MSS&amp;MGW&amp;BSC-SPC'!$C$1:$C$347=C70)),'MSS&amp;MGW&amp;BSC-SPC'!$D$1:$D$347)</f>
        <v>02F2</v>
      </c>
      <c r="E70" s="25" t="s">
        <v>101</v>
      </c>
      <c r="F70" s="25" t="s">
        <v>639</v>
      </c>
      <c r="G70" s="31" t="str">
        <f>LOOKUP(1,0/(('MSS&amp;MGW&amp;BSC-SPC'!$B$1:$B$347=E70)*('MSS&amp;MGW&amp;BSC-SPC'!$C$1:$C$347=F70)),'MSS&amp;MGW&amp;BSC-SPC'!$D$1:$D$347)</f>
        <v>2312</v>
      </c>
      <c r="H70" s="31">
        <v>423</v>
      </c>
      <c r="I70" s="37" t="s">
        <v>3935</v>
      </c>
      <c r="J70" s="35" t="str">
        <f t="shared" si="18"/>
        <v>ZEDC:TYPE=BSC,NAME=R1323,NO=423:::;</v>
      </c>
      <c r="K70" s="35" t="str">
        <f t="shared" si="19"/>
        <v>ZEDL:NO=423:NA1,2312:;</v>
      </c>
      <c r="L70" s="35" t="str">
        <f t="shared" si="20"/>
        <v>ZEDM:NO=423:CLI:;</v>
      </c>
      <c r="M70" s="35" t="str">
        <f t="shared" si="21"/>
        <v>ZEDP:NO=423:LAC:;</v>
      </c>
      <c r="N70" s="35" t="str">
        <f t="shared" si="22"/>
        <v>ZEDI:NO=423:ON:;</v>
      </c>
      <c r="O70" s="35" t="str">
        <f t="shared" si="17"/>
        <v>ZEDV:NO=423:6:;</v>
      </c>
      <c r="P70" s="35" t="str">
        <f t="shared" si="23"/>
        <v>ZEDG:NAME=R1323:FRMSET=9,HRMSET=10,:;</v>
      </c>
      <c r="Q70" s="35" t="str">
        <f t="shared" si="24"/>
        <v>ZEDS:NO=423:U:;</v>
      </c>
      <c r="R70" s="35" t="str">
        <f t="shared" si="25"/>
        <v>ZEDO:NAME=R1323:;</v>
      </c>
    </row>
    <row r="71" spans="1:18">
      <c r="A71" s="24">
        <v>22</v>
      </c>
      <c r="B71" s="24" t="s">
        <v>75</v>
      </c>
      <c r="C71" s="24" t="s">
        <v>642</v>
      </c>
      <c r="D71" s="30" t="str">
        <f>LOOKUP(1,0/(('MSS&amp;MGW&amp;BSC-SPC'!$B$1:$B$347=B71)*('MSS&amp;MGW&amp;BSC-SPC'!$C$1:$C$347=C71)),'MSS&amp;MGW&amp;BSC-SPC'!$D$1:$D$347)</f>
        <v>02F2</v>
      </c>
      <c r="E71" s="25" t="s">
        <v>102</v>
      </c>
      <c r="F71" s="25" t="s">
        <v>639</v>
      </c>
      <c r="G71" s="31" t="str">
        <f>LOOKUP(1,0/(('MSS&amp;MGW&amp;BSC-SPC'!$B$1:$B$347=E71)*('MSS&amp;MGW&amp;BSC-SPC'!$C$1:$C$347=F71)),'MSS&amp;MGW&amp;BSC-SPC'!$D$1:$D$347)</f>
        <v>2313</v>
      </c>
      <c r="H71" s="31">
        <v>424</v>
      </c>
      <c r="I71" s="37" t="s">
        <v>3935</v>
      </c>
      <c r="J71" s="35" t="str">
        <f t="shared" si="18"/>
        <v>ZEDC:TYPE=BSC,NAME=R1324,NO=424:::;</v>
      </c>
      <c r="K71" s="35" t="str">
        <f t="shared" si="19"/>
        <v>ZEDL:NO=424:NA1,2313:;</v>
      </c>
      <c r="L71" s="35" t="str">
        <f t="shared" si="20"/>
        <v>ZEDM:NO=424:CLI:;</v>
      </c>
      <c r="M71" s="35" t="str">
        <f t="shared" si="21"/>
        <v>ZEDP:NO=424:LAC:;</v>
      </c>
      <c r="N71" s="35" t="str">
        <f t="shared" si="22"/>
        <v>ZEDI:NO=424:ON:;</v>
      </c>
      <c r="O71" s="35" t="str">
        <f t="shared" si="17"/>
        <v>ZEDV:NO=424:6:;</v>
      </c>
      <c r="P71" s="35" t="str">
        <f t="shared" si="23"/>
        <v>ZEDG:NAME=R1324:FRMSET=9,HRMSET=10,:;</v>
      </c>
      <c r="Q71" s="35" t="str">
        <f t="shared" si="24"/>
        <v>ZEDS:NO=424:U:;</v>
      </c>
      <c r="R71" s="35" t="str">
        <f t="shared" si="25"/>
        <v>ZEDO:NAME=R1324:;</v>
      </c>
    </row>
    <row r="72" spans="1:18">
      <c r="A72" s="24">
        <v>23</v>
      </c>
      <c r="B72" s="24" t="s">
        <v>75</v>
      </c>
      <c r="C72" s="24" t="s">
        <v>642</v>
      </c>
      <c r="D72" s="30" t="str">
        <f>LOOKUP(1,0/(('MSS&amp;MGW&amp;BSC-SPC'!$B$1:$B$347=B72)*('MSS&amp;MGW&amp;BSC-SPC'!$C$1:$C$347=C72)),'MSS&amp;MGW&amp;BSC-SPC'!$D$1:$D$347)</f>
        <v>02F2</v>
      </c>
      <c r="E72" s="25" t="s">
        <v>103</v>
      </c>
      <c r="F72" s="25" t="s">
        <v>639</v>
      </c>
      <c r="G72" s="31" t="str">
        <f>LOOKUP(1,0/(('MSS&amp;MGW&amp;BSC-SPC'!$B$1:$B$347=E72)*('MSS&amp;MGW&amp;BSC-SPC'!$C$1:$C$347=F72)),'MSS&amp;MGW&amp;BSC-SPC'!$D$1:$D$347)</f>
        <v>2314</v>
      </c>
      <c r="H72" s="31">
        <v>425</v>
      </c>
      <c r="I72" s="37" t="s">
        <v>3935</v>
      </c>
      <c r="J72" s="35" t="str">
        <f t="shared" si="18"/>
        <v>ZEDC:TYPE=BSC,NAME=R1325,NO=425:::;</v>
      </c>
      <c r="K72" s="35" t="str">
        <f t="shared" si="19"/>
        <v>ZEDL:NO=425:NA1,2314:;</v>
      </c>
      <c r="L72" s="35" t="str">
        <f t="shared" si="20"/>
        <v>ZEDM:NO=425:CLI:;</v>
      </c>
      <c r="M72" s="35" t="str">
        <f t="shared" si="21"/>
        <v>ZEDP:NO=425:LAC:;</v>
      </c>
      <c r="N72" s="35" t="str">
        <f t="shared" si="22"/>
        <v>ZEDI:NO=425:ON:;</v>
      </c>
      <c r="O72" s="35" t="str">
        <f t="shared" si="17"/>
        <v>ZEDV:NO=425:6:;</v>
      </c>
      <c r="P72" s="35" t="str">
        <f t="shared" si="23"/>
        <v>ZEDG:NAME=R1325:FRMSET=9,HRMSET=10,:;</v>
      </c>
      <c r="Q72" s="35" t="str">
        <f t="shared" si="24"/>
        <v>ZEDS:NO=425:U:;</v>
      </c>
      <c r="R72" s="35" t="str">
        <f t="shared" si="25"/>
        <v>ZEDO:NAME=R1325:;</v>
      </c>
    </row>
    <row r="73" spans="1:18">
      <c r="A73" s="24">
        <v>24</v>
      </c>
      <c r="B73" s="24" t="s">
        <v>75</v>
      </c>
      <c r="C73" s="24" t="s">
        <v>642</v>
      </c>
      <c r="D73" s="30" t="str">
        <f>LOOKUP(1,0/(('MSS&amp;MGW&amp;BSC-SPC'!$B$1:$B$347=B73)*('MSS&amp;MGW&amp;BSC-SPC'!$C$1:$C$347=C73)),'MSS&amp;MGW&amp;BSC-SPC'!$D$1:$D$347)</f>
        <v>02F2</v>
      </c>
      <c r="E73" s="25" t="s">
        <v>104</v>
      </c>
      <c r="F73" s="25" t="s">
        <v>639</v>
      </c>
      <c r="G73" s="31" t="str">
        <f>LOOKUP(1,0/(('MSS&amp;MGW&amp;BSC-SPC'!$B$1:$B$347=E73)*('MSS&amp;MGW&amp;BSC-SPC'!$C$1:$C$347=F73)),'MSS&amp;MGW&amp;BSC-SPC'!$D$1:$D$347)</f>
        <v>2315</v>
      </c>
      <c r="H73" s="31">
        <v>426</v>
      </c>
      <c r="I73" s="37" t="s">
        <v>3935</v>
      </c>
      <c r="J73" s="35" t="str">
        <f t="shared" si="18"/>
        <v>ZEDC:TYPE=BSC,NAME=R1326,NO=426:::;</v>
      </c>
      <c r="K73" s="35" t="str">
        <f t="shared" si="19"/>
        <v>ZEDL:NO=426:NA1,2315:;</v>
      </c>
      <c r="L73" s="35" t="str">
        <f t="shared" si="20"/>
        <v>ZEDM:NO=426:CLI:;</v>
      </c>
      <c r="M73" s="35" t="str">
        <f t="shared" si="21"/>
        <v>ZEDP:NO=426:LAC:;</v>
      </c>
      <c r="N73" s="35" t="str">
        <f t="shared" si="22"/>
        <v>ZEDI:NO=426:ON:;</v>
      </c>
      <c r="O73" s="35" t="str">
        <f t="shared" si="17"/>
        <v>ZEDV:NO=426:6:;</v>
      </c>
      <c r="P73" s="35" t="str">
        <f t="shared" si="23"/>
        <v>ZEDG:NAME=R1326:FRMSET=9,HRMSET=10,:;</v>
      </c>
      <c r="Q73" s="35" t="str">
        <f t="shared" si="24"/>
        <v>ZEDS:NO=426:U:;</v>
      </c>
      <c r="R73" s="35" t="str">
        <f t="shared" si="25"/>
        <v>ZEDO:NAME=R1326:;</v>
      </c>
    </row>
    <row r="74" spans="1:18">
      <c r="A74" s="24">
        <v>1</v>
      </c>
      <c r="B74" s="24" t="s">
        <v>76</v>
      </c>
      <c r="C74" s="24" t="s">
        <v>640</v>
      </c>
      <c r="D74" s="30" t="str">
        <f>LOOKUP(1,0/(('MSS&amp;MGW&amp;BSC-SPC'!$B$1:$B$347=B74)*('MSS&amp;MGW&amp;BSC-SPC'!$C$1:$C$347=C74)),'MSS&amp;MGW&amp;BSC-SPC'!$D$1:$D$347)</f>
        <v>0312</v>
      </c>
      <c r="E74" s="25" t="s">
        <v>81</v>
      </c>
      <c r="F74" s="25" t="s">
        <v>1344</v>
      </c>
      <c r="G74" s="31" t="str">
        <f>LOOKUP(1,0/(('MSS&amp;MGW&amp;BSC-SPC'!$B$1:$B$347=E74)*('MSS&amp;MGW&amp;BSC-SPC'!$C$1:$C$347=F74)),'MSS&amp;MGW&amp;BSC-SPC'!$D$1:$D$347)</f>
        <v>2250</v>
      </c>
      <c r="H74" s="31">
        <v>121</v>
      </c>
      <c r="I74" s="37" t="s">
        <v>3935</v>
      </c>
      <c r="J74" s="35" t="str">
        <f t="shared" ref="J74:J97" si="26">CONCATENATE("ZEDC:TYPE=BSC,NAME=",E74,",NO=",H74,":::;")</f>
        <v>ZEDC:TYPE=BSC,NAME=R0121,NO=121:::;</v>
      </c>
      <c r="K74" s="35" t="str">
        <f t="shared" ref="K74:K97" si="27">CONCATENATE("ZEDL:NO=",H74,":NA1,",G74,":;")</f>
        <v>ZEDL:NO=121:NA1,2250:;</v>
      </c>
      <c r="L74" s="35" t="str">
        <f t="shared" ref="L74:L97" si="28">CONCATENATE("ZEDM:NO=",H74,":CLI:;")</f>
        <v>ZEDM:NO=121:CLI:;</v>
      </c>
      <c r="M74" s="35" t="str">
        <f t="shared" ref="M74:M97" si="29">CONCATENATE("ZEDP:NO=",H74,":LAC:;")</f>
        <v>ZEDP:NO=121:LAC:;</v>
      </c>
      <c r="N74" s="35" t="str">
        <f t="shared" ref="N74:N97" si="30">CONCATENATE("ZEDI:NO=",H74,":ON:;")</f>
        <v>ZEDI:NO=121:ON:;</v>
      </c>
      <c r="O74" s="35" t="str">
        <f t="shared" ref="O74:O100" si="31">CONCATENATE("ZEDV:NO=",H74,":6:;")</f>
        <v>ZEDV:NO=121:6:;</v>
      </c>
      <c r="P74" s="35" t="str">
        <f t="shared" ref="P74:P97" si="32">CONCATENATE("ZEDG:NAME=",E74,":FRMSET=9,HRMSET=10,:;")</f>
        <v>ZEDG:NAME=R0121:FRMSET=9,HRMSET=10,:;</v>
      </c>
      <c r="Q74" s="35" t="str">
        <f t="shared" ref="Q74:Q97" si="33">CONCATENATE("ZEDS:NO=",H74,":U:;")</f>
        <v>ZEDS:NO=121:U:;</v>
      </c>
      <c r="R74" s="35" t="str">
        <f t="shared" ref="R74:R97" si="34">CONCATENATE("ZEDO:NAME=",E74,":;")</f>
        <v>ZEDO:NAME=R0121:;</v>
      </c>
    </row>
    <row r="75" spans="1:18">
      <c r="A75" s="24">
        <v>2</v>
      </c>
      <c r="B75" s="24" t="s">
        <v>76</v>
      </c>
      <c r="C75" s="24" t="s">
        <v>640</v>
      </c>
      <c r="D75" s="30" t="str">
        <f>LOOKUP(1,0/(('MSS&amp;MGW&amp;BSC-SPC'!$B$1:$B$347=B75)*('MSS&amp;MGW&amp;BSC-SPC'!$C$1:$C$347=C75)),'MSS&amp;MGW&amp;BSC-SPC'!$D$1:$D$347)</f>
        <v>0312</v>
      </c>
      <c r="E75" s="25" t="s">
        <v>82</v>
      </c>
      <c r="F75" s="25" t="s">
        <v>1344</v>
      </c>
      <c r="G75" s="31" t="str">
        <f>LOOKUP(1,0/(('MSS&amp;MGW&amp;BSC-SPC'!$B$1:$B$347=E75)*('MSS&amp;MGW&amp;BSC-SPC'!$C$1:$C$347=F75)),'MSS&amp;MGW&amp;BSC-SPC'!$D$1:$D$347)</f>
        <v>2251</v>
      </c>
      <c r="H75" s="31">
        <v>122</v>
      </c>
      <c r="I75" s="37" t="s">
        <v>3935</v>
      </c>
      <c r="J75" s="35" t="str">
        <f t="shared" si="26"/>
        <v>ZEDC:TYPE=BSC,NAME=R0122,NO=122:::;</v>
      </c>
      <c r="K75" s="35" t="str">
        <f t="shared" si="27"/>
        <v>ZEDL:NO=122:NA1,2251:;</v>
      </c>
      <c r="L75" s="35" t="str">
        <f t="shared" si="28"/>
        <v>ZEDM:NO=122:CLI:;</v>
      </c>
      <c r="M75" s="35" t="str">
        <f t="shared" si="29"/>
        <v>ZEDP:NO=122:LAC:;</v>
      </c>
      <c r="N75" s="35" t="str">
        <f t="shared" si="30"/>
        <v>ZEDI:NO=122:ON:;</v>
      </c>
      <c r="O75" s="35" t="str">
        <f t="shared" si="31"/>
        <v>ZEDV:NO=122:6:;</v>
      </c>
      <c r="P75" s="35" t="str">
        <f t="shared" si="32"/>
        <v>ZEDG:NAME=R0122:FRMSET=9,HRMSET=10,:;</v>
      </c>
      <c r="Q75" s="35" t="str">
        <f t="shared" si="33"/>
        <v>ZEDS:NO=122:U:;</v>
      </c>
      <c r="R75" s="35" t="str">
        <f t="shared" si="34"/>
        <v>ZEDO:NAME=R0122:;</v>
      </c>
    </row>
    <row r="76" spans="1:18">
      <c r="A76" s="24">
        <v>3</v>
      </c>
      <c r="B76" s="24" t="s">
        <v>76</v>
      </c>
      <c r="C76" s="24" t="s">
        <v>640</v>
      </c>
      <c r="D76" s="30" t="str">
        <f>LOOKUP(1,0/(('MSS&amp;MGW&amp;BSC-SPC'!$B$1:$B$347=B76)*('MSS&amp;MGW&amp;BSC-SPC'!$C$1:$C$347=C76)),'MSS&amp;MGW&amp;BSC-SPC'!$D$1:$D$347)</f>
        <v>0312</v>
      </c>
      <c r="E76" s="25" t="s">
        <v>83</v>
      </c>
      <c r="F76" s="25" t="s">
        <v>1344</v>
      </c>
      <c r="G76" s="31" t="str">
        <f>LOOKUP(1,0/(('MSS&amp;MGW&amp;BSC-SPC'!$B$1:$B$347=E76)*('MSS&amp;MGW&amp;BSC-SPC'!$C$1:$C$347=F76)),'MSS&amp;MGW&amp;BSC-SPC'!$D$1:$D$347)</f>
        <v>2252</v>
      </c>
      <c r="H76" s="31">
        <v>123</v>
      </c>
      <c r="I76" s="37" t="s">
        <v>3935</v>
      </c>
      <c r="J76" s="35" t="str">
        <f t="shared" si="26"/>
        <v>ZEDC:TYPE=BSC,NAME=R0123,NO=123:::;</v>
      </c>
      <c r="K76" s="35" t="str">
        <f t="shared" si="27"/>
        <v>ZEDL:NO=123:NA1,2252:;</v>
      </c>
      <c r="L76" s="35" t="str">
        <f t="shared" si="28"/>
        <v>ZEDM:NO=123:CLI:;</v>
      </c>
      <c r="M76" s="35" t="str">
        <f t="shared" si="29"/>
        <v>ZEDP:NO=123:LAC:;</v>
      </c>
      <c r="N76" s="35" t="str">
        <f t="shared" si="30"/>
        <v>ZEDI:NO=123:ON:;</v>
      </c>
      <c r="O76" s="35" t="str">
        <f t="shared" si="31"/>
        <v>ZEDV:NO=123:6:;</v>
      </c>
      <c r="P76" s="35" t="str">
        <f t="shared" si="32"/>
        <v>ZEDG:NAME=R0123:FRMSET=9,HRMSET=10,:;</v>
      </c>
      <c r="Q76" s="35" t="str">
        <f t="shared" si="33"/>
        <v>ZEDS:NO=123:U:;</v>
      </c>
      <c r="R76" s="35" t="str">
        <f t="shared" si="34"/>
        <v>ZEDO:NAME=R0123:;</v>
      </c>
    </row>
    <row r="77" spans="1:18">
      <c r="A77" s="24">
        <v>4</v>
      </c>
      <c r="B77" s="24" t="s">
        <v>76</v>
      </c>
      <c r="C77" s="24" t="s">
        <v>640</v>
      </c>
      <c r="D77" s="30" t="str">
        <f>LOOKUP(1,0/(('MSS&amp;MGW&amp;BSC-SPC'!$B$1:$B$347=B77)*('MSS&amp;MGW&amp;BSC-SPC'!$C$1:$C$347=C77)),'MSS&amp;MGW&amp;BSC-SPC'!$D$1:$D$347)</f>
        <v>0312</v>
      </c>
      <c r="E77" s="25" t="s">
        <v>84</v>
      </c>
      <c r="F77" s="25" t="s">
        <v>1344</v>
      </c>
      <c r="G77" s="31" t="str">
        <f>LOOKUP(1,0/(('MSS&amp;MGW&amp;BSC-SPC'!$B$1:$B$347=E77)*('MSS&amp;MGW&amp;BSC-SPC'!$C$1:$C$347=F77)),'MSS&amp;MGW&amp;BSC-SPC'!$D$1:$D$347)</f>
        <v>2253</v>
      </c>
      <c r="H77" s="31">
        <v>124</v>
      </c>
      <c r="I77" s="37" t="s">
        <v>3935</v>
      </c>
      <c r="J77" s="35" t="str">
        <f t="shared" si="26"/>
        <v>ZEDC:TYPE=BSC,NAME=R0124,NO=124:::;</v>
      </c>
      <c r="K77" s="35" t="str">
        <f t="shared" si="27"/>
        <v>ZEDL:NO=124:NA1,2253:;</v>
      </c>
      <c r="L77" s="35" t="str">
        <f t="shared" si="28"/>
        <v>ZEDM:NO=124:CLI:;</v>
      </c>
      <c r="M77" s="35" t="str">
        <f t="shared" si="29"/>
        <v>ZEDP:NO=124:LAC:;</v>
      </c>
      <c r="N77" s="35" t="str">
        <f t="shared" si="30"/>
        <v>ZEDI:NO=124:ON:;</v>
      </c>
      <c r="O77" s="35" t="str">
        <f t="shared" si="31"/>
        <v>ZEDV:NO=124:6:;</v>
      </c>
      <c r="P77" s="35" t="str">
        <f t="shared" si="32"/>
        <v>ZEDG:NAME=R0124:FRMSET=9,HRMSET=10,:;</v>
      </c>
      <c r="Q77" s="35" t="str">
        <f t="shared" si="33"/>
        <v>ZEDS:NO=124:U:;</v>
      </c>
      <c r="R77" s="35" t="str">
        <f t="shared" si="34"/>
        <v>ZEDO:NAME=R0124:;</v>
      </c>
    </row>
    <row r="78" spans="1:18">
      <c r="A78" s="24">
        <v>5</v>
      </c>
      <c r="B78" s="24" t="s">
        <v>76</v>
      </c>
      <c r="C78" s="24" t="s">
        <v>640</v>
      </c>
      <c r="D78" s="30" t="str">
        <f>LOOKUP(1,0/(('MSS&amp;MGW&amp;BSC-SPC'!$B$1:$B$347=B78)*('MSS&amp;MGW&amp;BSC-SPC'!$C$1:$C$347=C78)),'MSS&amp;MGW&amp;BSC-SPC'!$D$1:$D$347)</f>
        <v>0312</v>
      </c>
      <c r="E78" s="25" t="s">
        <v>85</v>
      </c>
      <c r="F78" s="25" t="s">
        <v>1344</v>
      </c>
      <c r="G78" s="31" t="str">
        <f>LOOKUP(1,0/(('MSS&amp;MGW&amp;BSC-SPC'!$B$1:$B$347=E78)*('MSS&amp;MGW&amp;BSC-SPC'!$C$1:$C$347=F78)),'MSS&amp;MGW&amp;BSC-SPC'!$D$1:$D$347)</f>
        <v>2254</v>
      </c>
      <c r="H78" s="31">
        <v>125</v>
      </c>
      <c r="I78" s="37" t="s">
        <v>3935</v>
      </c>
      <c r="J78" s="35" t="str">
        <f t="shared" si="26"/>
        <v>ZEDC:TYPE=BSC,NAME=R0125,NO=125:::;</v>
      </c>
      <c r="K78" s="35" t="str">
        <f t="shared" si="27"/>
        <v>ZEDL:NO=125:NA1,2254:;</v>
      </c>
      <c r="L78" s="35" t="str">
        <f t="shared" si="28"/>
        <v>ZEDM:NO=125:CLI:;</v>
      </c>
      <c r="M78" s="35" t="str">
        <f t="shared" si="29"/>
        <v>ZEDP:NO=125:LAC:;</v>
      </c>
      <c r="N78" s="35" t="str">
        <f t="shared" si="30"/>
        <v>ZEDI:NO=125:ON:;</v>
      </c>
      <c r="O78" s="35" t="str">
        <f t="shared" si="31"/>
        <v>ZEDV:NO=125:6:;</v>
      </c>
      <c r="P78" s="35" t="str">
        <f t="shared" si="32"/>
        <v>ZEDG:NAME=R0125:FRMSET=9,HRMSET=10,:;</v>
      </c>
      <c r="Q78" s="35" t="str">
        <f t="shared" si="33"/>
        <v>ZEDS:NO=125:U:;</v>
      </c>
      <c r="R78" s="35" t="str">
        <f t="shared" si="34"/>
        <v>ZEDO:NAME=R0125:;</v>
      </c>
    </row>
    <row r="79" spans="1:18">
      <c r="A79" s="24">
        <v>6</v>
      </c>
      <c r="B79" s="24" t="s">
        <v>76</v>
      </c>
      <c r="C79" s="24" t="s">
        <v>640</v>
      </c>
      <c r="D79" s="30" t="str">
        <f>LOOKUP(1,0/(('MSS&amp;MGW&amp;BSC-SPC'!$B$1:$B$347=B79)*('MSS&amp;MGW&amp;BSC-SPC'!$C$1:$C$347=C79)),'MSS&amp;MGW&amp;BSC-SPC'!$D$1:$D$347)</f>
        <v>0312</v>
      </c>
      <c r="E79" s="25" t="s">
        <v>86</v>
      </c>
      <c r="F79" s="25" t="s">
        <v>1344</v>
      </c>
      <c r="G79" s="31" t="str">
        <f>LOOKUP(1,0/(('MSS&amp;MGW&amp;BSC-SPC'!$B$1:$B$347=E79)*('MSS&amp;MGW&amp;BSC-SPC'!$C$1:$C$347=F79)),'MSS&amp;MGW&amp;BSC-SPC'!$D$1:$D$347)</f>
        <v>2255</v>
      </c>
      <c r="H79" s="31">
        <v>126</v>
      </c>
      <c r="I79" s="37" t="s">
        <v>3935</v>
      </c>
      <c r="J79" s="35" t="str">
        <f t="shared" si="26"/>
        <v>ZEDC:TYPE=BSC,NAME=R0126,NO=126:::;</v>
      </c>
      <c r="K79" s="35" t="str">
        <f t="shared" si="27"/>
        <v>ZEDL:NO=126:NA1,2255:;</v>
      </c>
      <c r="L79" s="35" t="str">
        <f t="shared" si="28"/>
        <v>ZEDM:NO=126:CLI:;</v>
      </c>
      <c r="M79" s="35" t="str">
        <f t="shared" si="29"/>
        <v>ZEDP:NO=126:LAC:;</v>
      </c>
      <c r="N79" s="35" t="str">
        <f t="shared" si="30"/>
        <v>ZEDI:NO=126:ON:;</v>
      </c>
      <c r="O79" s="35" t="str">
        <f t="shared" si="31"/>
        <v>ZEDV:NO=126:6:;</v>
      </c>
      <c r="P79" s="35" t="str">
        <f t="shared" si="32"/>
        <v>ZEDG:NAME=R0126:FRMSET=9,HRMSET=10,:;</v>
      </c>
      <c r="Q79" s="35" t="str">
        <f t="shared" si="33"/>
        <v>ZEDS:NO=126:U:;</v>
      </c>
      <c r="R79" s="35" t="str">
        <f t="shared" si="34"/>
        <v>ZEDO:NAME=R0126:;</v>
      </c>
    </row>
    <row r="80" spans="1:18">
      <c r="A80" s="24">
        <v>7</v>
      </c>
      <c r="B80" s="24" t="s">
        <v>76</v>
      </c>
      <c r="C80" s="24" t="s">
        <v>640</v>
      </c>
      <c r="D80" s="30" t="str">
        <f>LOOKUP(1,0/(('MSS&amp;MGW&amp;BSC-SPC'!$B$1:$B$347=B80)*('MSS&amp;MGW&amp;BSC-SPC'!$C$1:$C$347=C80)),'MSS&amp;MGW&amp;BSC-SPC'!$D$1:$D$347)</f>
        <v>0312</v>
      </c>
      <c r="E80" s="25" t="s">
        <v>87</v>
      </c>
      <c r="F80" s="25" t="s">
        <v>1344</v>
      </c>
      <c r="G80" s="31" t="str">
        <f>LOOKUP(1,0/(('MSS&amp;MGW&amp;BSC-SPC'!$B$1:$B$347=E80)*('MSS&amp;MGW&amp;BSC-SPC'!$C$1:$C$347=F80)),'MSS&amp;MGW&amp;BSC-SPC'!$D$1:$D$347)</f>
        <v>22B0</v>
      </c>
      <c r="H80" s="31">
        <v>321</v>
      </c>
      <c r="I80" s="37" t="s">
        <v>3935</v>
      </c>
      <c r="J80" s="35" t="str">
        <f t="shared" si="26"/>
        <v>ZEDC:TYPE=BSC,NAME=R0721,NO=321:::;</v>
      </c>
      <c r="K80" s="35" t="str">
        <f t="shared" si="27"/>
        <v>ZEDL:NO=321:NA1,22B0:;</v>
      </c>
      <c r="L80" s="35" t="str">
        <f t="shared" si="28"/>
        <v>ZEDM:NO=321:CLI:;</v>
      </c>
      <c r="M80" s="35" t="str">
        <f t="shared" si="29"/>
        <v>ZEDP:NO=321:LAC:;</v>
      </c>
      <c r="N80" s="35" t="str">
        <f t="shared" si="30"/>
        <v>ZEDI:NO=321:ON:;</v>
      </c>
      <c r="O80" s="35" t="str">
        <f t="shared" si="31"/>
        <v>ZEDV:NO=321:6:;</v>
      </c>
      <c r="P80" s="35" t="str">
        <f t="shared" si="32"/>
        <v>ZEDG:NAME=R0721:FRMSET=9,HRMSET=10,:;</v>
      </c>
      <c r="Q80" s="35" t="str">
        <f t="shared" si="33"/>
        <v>ZEDS:NO=321:U:;</v>
      </c>
      <c r="R80" s="35" t="str">
        <f t="shared" si="34"/>
        <v>ZEDO:NAME=R0721:;</v>
      </c>
    </row>
    <row r="81" spans="1:18">
      <c r="A81" s="24">
        <v>8</v>
      </c>
      <c r="B81" s="24" t="s">
        <v>76</v>
      </c>
      <c r="C81" s="24" t="s">
        <v>640</v>
      </c>
      <c r="D81" s="30" t="str">
        <f>LOOKUP(1,0/(('MSS&amp;MGW&amp;BSC-SPC'!$B$1:$B$347=B81)*('MSS&amp;MGW&amp;BSC-SPC'!$C$1:$C$347=C81)),'MSS&amp;MGW&amp;BSC-SPC'!$D$1:$D$347)</f>
        <v>0312</v>
      </c>
      <c r="E81" s="25" t="s">
        <v>88</v>
      </c>
      <c r="F81" s="25" t="s">
        <v>1344</v>
      </c>
      <c r="G81" s="31" t="str">
        <f>LOOKUP(1,0/(('MSS&amp;MGW&amp;BSC-SPC'!$B$1:$B$347=E81)*('MSS&amp;MGW&amp;BSC-SPC'!$C$1:$C$347=F81)),'MSS&amp;MGW&amp;BSC-SPC'!$D$1:$D$347)</f>
        <v>22B1</v>
      </c>
      <c r="H81" s="31">
        <v>322</v>
      </c>
      <c r="I81" s="37" t="s">
        <v>3935</v>
      </c>
      <c r="J81" s="35" t="str">
        <f t="shared" si="26"/>
        <v>ZEDC:TYPE=BSC,NAME=R0722,NO=322:::;</v>
      </c>
      <c r="K81" s="35" t="str">
        <f t="shared" si="27"/>
        <v>ZEDL:NO=322:NA1,22B1:;</v>
      </c>
      <c r="L81" s="35" t="str">
        <f t="shared" si="28"/>
        <v>ZEDM:NO=322:CLI:;</v>
      </c>
      <c r="M81" s="35" t="str">
        <f t="shared" si="29"/>
        <v>ZEDP:NO=322:LAC:;</v>
      </c>
      <c r="N81" s="35" t="str">
        <f t="shared" si="30"/>
        <v>ZEDI:NO=322:ON:;</v>
      </c>
      <c r="O81" s="35" t="str">
        <f t="shared" si="31"/>
        <v>ZEDV:NO=322:6:;</v>
      </c>
      <c r="P81" s="35" t="str">
        <f t="shared" si="32"/>
        <v>ZEDG:NAME=R0722:FRMSET=9,HRMSET=10,:;</v>
      </c>
      <c r="Q81" s="35" t="str">
        <f t="shared" si="33"/>
        <v>ZEDS:NO=322:U:;</v>
      </c>
      <c r="R81" s="35" t="str">
        <f t="shared" si="34"/>
        <v>ZEDO:NAME=R0722:;</v>
      </c>
    </row>
    <row r="82" spans="1:18">
      <c r="A82" s="24">
        <v>9</v>
      </c>
      <c r="B82" s="24" t="s">
        <v>76</v>
      </c>
      <c r="C82" s="24" t="s">
        <v>640</v>
      </c>
      <c r="D82" s="30" t="str">
        <f>LOOKUP(1,0/(('MSS&amp;MGW&amp;BSC-SPC'!$B$1:$B$347=B82)*('MSS&amp;MGW&amp;BSC-SPC'!$C$1:$C$347=C82)),'MSS&amp;MGW&amp;BSC-SPC'!$D$1:$D$347)</f>
        <v>0312</v>
      </c>
      <c r="E82" s="25" t="s">
        <v>89</v>
      </c>
      <c r="F82" s="25" t="s">
        <v>1344</v>
      </c>
      <c r="G82" s="31" t="str">
        <f>LOOKUP(1,0/(('MSS&amp;MGW&amp;BSC-SPC'!$B$1:$B$347=E82)*('MSS&amp;MGW&amp;BSC-SPC'!$C$1:$C$347=F82)),'MSS&amp;MGW&amp;BSC-SPC'!$D$1:$D$347)</f>
        <v>22B2</v>
      </c>
      <c r="H82" s="31">
        <v>323</v>
      </c>
      <c r="I82" s="37" t="s">
        <v>3935</v>
      </c>
      <c r="J82" s="35" t="str">
        <f t="shared" si="26"/>
        <v>ZEDC:TYPE=BSC,NAME=R0723,NO=323:::;</v>
      </c>
      <c r="K82" s="35" t="str">
        <f t="shared" si="27"/>
        <v>ZEDL:NO=323:NA1,22B2:;</v>
      </c>
      <c r="L82" s="35" t="str">
        <f t="shared" si="28"/>
        <v>ZEDM:NO=323:CLI:;</v>
      </c>
      <c r="M82" s="35" t="str">
        <f t="shared" si="29"/>
        <v>ZEDP:NO=323:LAC:;</v>
      </c>
      <c r="N82" s="35" t="str">
        <f t="shared" si="30"/>
        <v>ZEDI:NO=323:ON:;</v>
      </c>
      <c r="O82" s="35" t="str">
        <f t="shared" si="31"/>
        <v>ZEDV:NO=323:6:;</v>
      </c>
      <c r="P82" s="35" t="str">
        <f t="shared" si="32"/>
        <v>ZEDG:NAME=R0723:FRMSET=9,HRMSET=10,:;</v>
      </c>
      <c r="Q82" s="35" t="str">
        <f t="shared" si="33"/>
        <v>ZEDS:NO=323:U:;</v>
      </c>
      <c r="R82" s="35" t="str">
        <f t="shared" si="34"/>
        <v>ZEDO:NAME=R0723:;</v>
      </c>
    </row>
    <row r="83" spans="1:18">
      <c r="A83" s="24">
        <v>10</v>
      </c>
      <c r="B83" s="24" t="s">
        <v>76</v>
      </c>
      <c r="C83" s="24" t="s">
        <v>640</v>
      </c>
      <c r="D83" s="30" t="str">
        <f>LOOKUP(1,0/(('MSS&amp;MGW&amp;BSC-SPC'!$B$1:$B$347=B83)*('MSS&amp;MGW&amp;BSC-SPC'!$C$1:$C$347=C83)),'MSS&amp;MGW&amp;BSC-SPC'!$D$1:$D$347)</f>
        <v>0312</v>
      </c>
      <c r="E83" s="25" t="s">
        <v>90</v>
      </c>
      <c r="F83" s="25" t="s">
        <v>1344</v>
      </c>
      <c r="G83" s="31" t="str">
        <f>LOOKUP(1,0/(('MSS&amp;MGW&amp;BSC-SPC'!$B$1:$B$347=E83)*('MSS&amp;MGW&amp;BSC-SPC'!$C$1:$C$347=F83)),'MSS&amp;MGW&amp;BSC-SPC'!$D$1:$D$347)</f>
        <v>22B3</v>
      </c>
      <c r="H83" s="31">
        <v>324</v>
      </c>
      <c r="I83" s="37" t="s">
        <v>3935</v>
      </c>
      <c r="J83" s="35" t="str">
        <f t="shared" si="26"/>
        <v>ZEDC:TYPE=BSC,NAME=R0724,NO=324:::;</v>
      </c>
      <c r="K83" s="35" t="str">
        <f t="shared" si="27"/>
        <v>ZEDL:NO=324:NA1,22B3:;</v>
      </c>
      <c r="L83" s="35" t="str">
        <f t="shared" si="28"/>
        <v>ZEDM:NO=324:CLI:;</v>
      </c>
      <c r="M83" s="35" t="str">
        <f t="shared" si="29"/>
        <v>ZEDP:NO=324:LAC:;</v>
      </c>
      <c r="N83" s="35" t="str">
        <f t="shared" si="30"/>
        <v>ZEDI:NO=324:ON:;</v>
      </c>
      <c r="O83" s="35" t="str">
        <f t="shared" si="31"/>
        <v>ZEDV:NO=324:6:;</v>
      </c>
      <c r="P83" s="35" t="str">
        <f t="shared" si="32"/>
        <v>ZEDG:NAME=R0724:FRMSET=9,HRMSET=10,:;</v>
      </c>
      <c r="Q83" s="35" t="str">
        <f t="shared" si="33"/>
        <v>ZEDS:NO=324:U:;</v>
      </c>
      <c r="R83" s="35" t="str">
        <f t="shared" si="34"/>
        <v>ZEDO:NAME=R0724:;</v>
      </c>
    </row>
    <row r="84" spans="1:18">
      <c r="A84" s="24">
        <v>11</v>
      </c>
      <c r="B84" s="24" t="s">
        <v>76</v>
      </c>
      <c r="C84" s="24" t="s">
        <v>640</v>
      </c>
      <c r="D84" s="30" t="str">
        <f>LOOKUP(1,0/(('MSS&amp;MGW&amp;BSC-SPC'!$B$1:$B$347=B84)*('MSS&amp;MGW&amp;BSC-SPC'!$C$1:$C$347=C84)),'MSS&amp;MGW&amp;BSC-SPC'!$D$1:$D$347)</f>
        <v>0312</v>
      </c>
      <c r="E84" s="25" t="s">
        <v>91</v>
      </c>
      <c r="F84" s="25" t="s">
        <v>1344</v>
      </c>
      <c r="G84" s="31" t="str">
        <f>LOOKUP(1,0/(('MSS&amp;MGW&amp;BSC-SPC'!$B$1:$B$347=E84)*('MSS&amp;MGW&amp;BSC-SPC'!$C$1:$C$347=F84)),'MSS&amp;MGW&amp;BSC-SPC'!$D$1:$D$347)</f>
        <v>22B4</v>
      </c>
      <c r="H84" s="31">
        <v>325</v>
      </c>
      <c r="I84" s="37" t="s">
        <v>3935</v>
      </c>
      <c r="J84" s="35" t="str">
        <f t="shared" si="26"/>
        <v>ZEDC:TYPE=BSC,NAME=R0725,NO=325:::;</v>
      </c>
      <c r="K84" s="35" t="str">
        <f t="shared" si="27"/>
        <v>ZEDL:NO=325:NA1,22B4:;</v>
      </c>
      <c r="L84" s="35" t="str">
        <f t="shared" si="28"/>
        <v>ZEDM:NO=325:CLI:;</v>
      </c>
      <c r="M84" s="35" t="str">
        <f t="shared" si="29"/>
        <v>ZEDP:NO=325:LAC:;</v>
      </c>
      <c r="N84" s="35" t="str">
        <f t="shared" si="30"/>
        <v>ZEDI:NO=325:ON:;</v>
      </c>
      <c r="O84" s="35" t="str">
        <f t="shared" si="31"/>
        <v>ZEDV:NO=325:6:;</v>
      </c>
      <c r="P84" s="35" t="str">
        <f t="shared" si="32"/>
        <v>ZEDG:NAME=R0725:FRMSET=9,HRMSET=10,:;</v>
      </c>
      <c r="Q84" s="35" t="str">
        <f t="shared" si="33"/>
        <v>ZEDS:NO=325:U:;</v>
      </c>
      <c r="R84" s="35" t="str">
        <f t="shared" si="34"/>
        <v>ZEDO:NAME=R0725:;</v>
      </c>
    </row>
    <row r="85" spans="1:18">
      <c r="A85" s="24">
        <v>12</v>
      </c>
      <c r="B85" s="24" t="s">
        <v>76</v>
      </c>
      <c r="C85" s="24" t="s">
        <v>640</v>
      </c>
      <c r="D85" s="30" t="str">
        <f>LOOKUP(1,0/(('MSS&amp;MGW&amp;BSC-SPC'!$B$1:$B$347=B85)*('MSS&amp;MGW&amp;BSC-SPC'!$C$1:$C$347=C85)),'MSS&amp;MGW&amp;BSC-SPC'!$D$1:$D$347)</f>
        <v>0312</v>
      </c>
      <c r="E85" s="25" t="s">
        <v>92</v>
      </c>
      <c r="F85" s="25" t="s">
        <v>1344</v>
      </c>
      <c r="G85" s="31" t="str">
        <f>LOOKUP(1,0/(('MSS&amp;MGW&amp;BSC-SPC'!$B$1:$B$347=E85)*('MSS&amp;MGW&amp;BSC-SPC'!$C$1:$C$347=F85)),'MSS&amp;MGW&amp;BSC-SPC'!$D$1:$D$347)</f>
        <v>22B5</v>
      </c>
      <c r="H85" s="31">
        <v>326</v>
      </c>
      <c r="I85" s="37" t="s">
        <v>3935</v>
      </c>
      <c r="J85" s="35" t="str">
        <f t="shared" si="26"/>
        <v>ZEDC:TYPE=BSC,NAME=R0726,NO=326:::;</v>
      </c>
      <c r="K85" s="35" t="str">
        <f t="shared" si="27"/>
        <v>ZEDL:NO=326:NA1,22B5:;</v>
      </c>
      <c r="L85" s="35" t="str">
        <f t="shared" si="28"/>
        <v>ZEDM:NO=326:CLI:;</v>
      </c>
      <c r="M85" s="35" t="str">
        <f t="shared" si="29"/>
        <v>ZEDP:NO=326:LAC:;</v>
      </c>
      <c r="N85" s="35" t="str">
        <f t="shared" si="30"/>
        <v>ZEDI:NO=326:ON:;</v>
      </c>
      <c r="O85" s="35" t="str">
        <f t="shared" si="31"/>
        <v>ZEDV:NO=326:6:;</v>
      </c>
      <c r="P85" s="35" t="str">
        <f t="shared" si="32"/>
        <v>ZEDG:NAME=R0726:FRMSET=9,HRMSET=10,:;</v>
      </c>
      <c r="Q85" s="35" t="str">
        <f t="shared" si="33"/>
        <v>ZEDS:NO=326:U:;</v>
      </c>
      <c r="R85" s="35" t="str">
        <f t="shared" si="34"/>
        <v>ZEDO:NAME=R0726:;</v>
      </c>
    </row>
    <row r="86" spans="1:18">
      <c r="A86" s="24">
        <v>13</v>
      </c>
      <c r="B86" s="24" t="s">
        <v>76</v>
      </c>
      <c r="C86" s="24" t="s">
        <v>640</v>
      </c>
      <c r="D86" s="30" t="str">
        <f>LOOKUP(1,0/(('MSS&amp;MGW&amp;BSC-SPC'!$B$1:$B$347=B86)*('MSS&amp;MGW&amp;BSC-SPC'!$C$1:$C$347=C86)),'MSS&amp;MGW&amp;BSC-SPC'!$D$1:$D$347)</f>
        <v>0312</v>
      </c>
      <c r="E86" s="25" t="s">
        <v>93</v>
      </c>
      <c r="F86" s="25" t="s">
        <v>1344</v>
      </c>
      <c r="G86" s="31" t="str">
        <f>LOOKUP(1,0/(('MSS&amp;MGW&amp;BSC-SPC'!$B$1:$B$347=E86)*('MSS&amp;MGW&amp;BSC-SPC'!$C$1:$C$347=F86)),'MSS&amp;MGW&amp;BSC-SPC'!$D$1:$D$347)</f>
        <v>22F0</v>
      </c>
      <c r="H86" s="31">
        <v>421</v>
      </c>
      <c r="I86" s="37" t="s">
        <v>3935</v>
      </c>
      <c r="J86" s="35" t="str">
        <f t="shared" si="26"/>
        <v>ZEDC:TYPE=BSC,NAME=R1121,NO=421:::;</v>
      </c>
      <c r="K86" s="35" t="str">
        <f t="shared" si="27"/>
        <v>ZEDL:NO=421:NA1,22F0:;</v>
      </c>
      <c r="L86" s="35" t="str">
        <f t="shared" si="28"/>
        <v>ZEDM:NO=421:CLI:;</v>
      </c>
      <c r="M86" s="35" t="str">
        <f t="shared" si="29"/>
        <v>ZEDP:NO=421:LAC:;</v>
      </c>
      <c r="N86" s="35" t="str">
        <f t="shared" si="30"/>
        <v>ZEDI:NO=421:ON:;</v>
      </c>
      <c r="O86" s="35" t="str">
        <f t="shared" si="31"/>
        <v>ZEDV:NO=421:6:;</v>
      </c>
      <c r="P86" s="35" t="str">
        <f t="shared" si="32"/>
        <v>ZEDG:NAME=R1121:FRMSET=9,HRMSET=10,:;</v>
      </c>
      <c r="Q86" s="35" t="str">
        <f t="shared" si="33"/>
        <v>ZEDS:NO=421:U:;</v>
      </c>
      <c r="R86" s="35" t="str">
        <f t="shared" si="34"/>
        <v>ZEDO:NAME=R1121:;</v>
      </c>
    </row>
    <row r="87" spans="1:18">
      <c r="A87" s="24">
        <v>14</v>
      </c>
      <c r="B87" s="24" t="s">
        <v>76</v>
      </c>
      <c r="C87" s="24" t="s">
        <v>642</v>
      </c>
      <c r="D87" s="30" t="str">
        <f>LOOKUP(1,0/(('MSS&amp;MGW&amp;BSC-SPC'!$B$1:$B$347=B87)*('MSS&amp;MGW&amp;BSC-SPC'!$C$1:$C$347=C87)),'MSS&amp;MGW&amp;BSC-SPC'!$D$1:$D$347)</f>
        <v>0312</v>
      </c>
      <c r="E87" s="25" t="s">
        <v>94</v>
      </c>
      <c r="F87" s="25" t="s">
        <v>639</v>
      </c>
      <c r="G87" s="31" t="str">
        <f>LOOKUP(1,0/(('MSS&amp;MGW&amp;BSC-SPC'!$B$1:$B$347=E87)*('MSS&amp;MGW&amp;BSC-SPC'!$C$1:$C$347=F87)),'MSS&amp;MGW&amp;BSC-SPC'!$D$1:$D$347)</f>
        <v>22F1</v>
      </c>
      <c r="H87" s="31">
        <v>422</v>
      </c>
      <c r="I87" s="37" t="s">
        <v>3935</v>
      </c>
      <c r="J87" s="35" t="str">
        <f t="shared" si="26"/>
        <v>ZEDC:TYPE=BSC,NAME=R1122,NO=422:::;</v>
      </c>
      <c r="K87" s="35" t="str">
        <f t="shared" si="27"/>
        <v>ZEDL:NO=422:NA1,22F1:;</v>
      </c>
      <c r="L87" s="35" t="str">
        <f t="shared" si="28"/>
        <v>ZEDM:NO=422:CLI:;</v>
      </c>
      <c r="M87" s="35" t="str">
        <f t="shared" si="29"/>
        <v>ZEDP:NO=422:LAC:;</v>
      </c>
      <c r="N87" s="35" t="str">
        <f t="shared" si="30"/>
        <v>ZEDI:NO=422:ON:;</v>
      </c>
      <c r="O87" s="35" t="str">
        <f t="shared" si="31"/>
        <v>ZEDV:NO=422:6:;</v>
      </c>
      <c r="P87" s="35" t="str">
        <f t="shared" si="32"/>
        <v>ZEDG:NAME=R1122:FRMSET=9,HRMSET=10,:;</v>
      </c>
      <c r="Q87" s="35" t="str">
        <f t="shared" si="33"/>
        <v>ZEDS:NO=422:U:;</v>
      </c>
      <c r="R87" s="35" t="str">
        <f t="shared" si="34"/>
        <v>ZEDO:NAME=R1122:;</v>
      </c>
    </row>
    <row r="88" spans="1:18">
      <c r="A88" s="24">
        <v>15</v>
      </c>
      <c r="B88" s="24" t="s">
        <v>76</v>
      </c>
      <c r="C88" s="24" t="s">
        <v>642</v>
      </c>
      <c r="D88" s="30" t="str">
        <f>LOOKUP(1,0/(('MSS&amp;MGW&amp;BSC-SPC'!$B$1:$B$347=B88)*('MSS&amp;MGW&amp;BSC-SPC'!$C$1:$C$347=C88)),'MSS&amp;MGW&amp;BSC-SPC'!$D$1:$D$347)</f>
        <v>0312</v>
      </c>
      <c r="E88" s="25" t="s">
        <v>95</v>
      </c>
      <c r="F88" s="25" t="s">
        <v>639</v>
      </c>
      <c r="G88" s="31" t="str">
        <f>LOOKUP(1,0/(('MSS&amp;MGW&amp;BSC-SPC'!$B$1:$B$347=E88)*('MSS&amp;MGW&amp;BSC-SPC'!$C$1:$C$347=F88)),'MSS&amp;MGW&amp;BSC-SPC'!$D$1:$D$347)</f>
        <v>22F2</v>
      </c>
      <c r="H88" s="31">
        <v>423</v>
      </c>
      <c r="I88" s="37" t="s">
        <v>3935</v>
      </c>
      <c r="J88" s="35" t="str">
        <f t="shared" si="26"/>
        <v>ZEDC:TYPE=BSC,NAME=R1123,NO=423:::;</v>
      </c>
      <c r="K88" s="35" t="str">
        <f t="shared" si="27"/>
        <v>ZEDL:NO=423:NA1,22F2:;</v>
      </c>
      <c r="L88" s="35" t="str">
        <f t="shared" si="28"/>
        <v>ZEDM:NO=423:CLI:;</v>
      </c>
      <c r="M88" s="35" t="str">
        <f t="shared" si="29"/>
        <v>ZEDP:NO=423:LAC:;</v>
      </c>
      <c r="N88" s="35" t="str">
        <f t="shared" si="30"/>
        <v>ZEDI:NO=423:ON:;</v>
      </c>
      <c r="O88" s="35" t="str">
        <f t="shared" si="31"/>
        <v>ZEDV:NO=423:6:;</v>
      </c>
      <c r="P88" s="35" t="str">
        <f t="shared" si="32"/>
        <v>ZEDG:NAME=R1123:FRMSET=9,HRMSET=10,:;</v>
      </c>
      <c r="Q88" s="35" t="str">
        <f t="shared" si="33"/>
        <v>ZEDS:NO=423:U:;</v>
      </c>
      <c r="R88" s="35" t="str">
        <f t="shared" si="34"/>
        <v>ZEDO:NAME=R1123:;</v>
      </c>
    </row>
    <row r="89" spans="1:18">
      <c r="A89" s="24">
        <v>16</v>
      </c>
      <c r="B89" s="24" t="s">
        <v>76</v>
      </c>
      <c r="C89" s="24" t="s">
        <v>642</v>
      </c>
      <c r="D89" s="30" t="str">
        <f>LOOKUP(1,0/(('MSS&amp;MGW&amp;BSC-SPC'!$B$1:$B$347=B89)*('MSS&amp;MGW&amp;BSC-SPC'!$C$1:$C$347=C89)),'MSS&amp;MGW&amp;BSC-SPC'!$D$1:$D$347)</f>
        <v>0312</v>
      </c>
      <c r="E89" s="25" t="s">
        <v>96</v>
      </c>
      <c r="F89" s="25" t="s">
        <v>639</v>
      </c>
      <c r="G89" s="31" t="str">
        <f>LOOKUP(1,0/(('MSS&amp;MGW&amp;BSC-SPC'!$B$1:$B$347=E89)*('MSS&amp;MGW&amp;BSC-SPC'!$C$1:$C$347=F89)),'MSS&amp;MGW&amp;BSC-SPC'!$D$1:$D$347)</f>
        <v>22F3</v>
      </c>
      <c r="H89" s="31">
        <v>424</v>
      </c>
      <c r="I89" s="37" t="s">
        <v>3935</v>
      </c>
      <c r="J89" s="35" t="str">
        <f t="shared" si="26"/>
        <v>ZEDC:TYPE=BSC,NAME=R1124,NO=424:::;</v>
      </c>
      <c r="K89" s="35" t="str">
        <f t="shared" si="27"/>
        <v>ZEDL:NO=424:NA1,22F3:;</v>
      </c>
      <c r="L89" s="35" t="str">
        <f t="shared" si="28"/>
        <v>ZEDM:NO=424:CLI:;</v>
      </c>
      <c r="M89" s="35" t="str">
        <f t="shared" si="29"/>
        <v>ZEDP:NO=424:LAC:;</v>
      </c>
      <c r="N89" s="35" t="str">
        <f t="shared" si="30"/>
        <v>ZEDI:NO=424:ON:;</v>
      </c>
      <c r="O89" s="35" t="str">
        <f t="shared" si="31"/>
        <v>ZEDV:NO=424:6:;</v>
      </c>
      <c r="P89" s="35" t="str">
        <f t="shared" si="32"/>
        <v>ZEDG:NAME=R1124:FRMSET=9,HRMSET=10,:;</v>
      </c>
      <c r="Q89" s="35" t="str">
        <f t="shared" si="33"/>
        <v>ZEDS:NO=424:U:;</v>
      </c>
      <c r="R89" s="35" t="str">
        <f t="shared" si="34"/>
        <v>ZEDO:NAME=R1124:;</v>
      </c>
    </row>
    <row r="90" spans="1:18">
      <c r="A90" s="24">
        <v>17</v>
      </c>
      <c r="B90" s="24" t="s">
        <v>76</v>
      </c>
      <c r="C90" s="24" t="s">
        <v>642</v>
      </c>
      <c r="D90" s="30" t="str">
        <f>LOOKUP(1,0/(('MSS&amp;MGW&amp;BSC-SPC'!$B$1:$B$347=B90)*('MSS&amp;MGW&amp;BSC-SPC'!$C$1:$C$347=C90)),'MSS&amp;MGW&amp;BSC-SPC'!$D$1:$D$347)</f>
        <v>0312</v>
      </c>
      <c r="E90" s="25" t="s">
        <v>97</v>
      </c>
      <c r="F90" s="25" t="s">
        <v>639</v>
      </c>
      <c r="G90" s="31" t="str">
        <f>LOOKUP(1,0/(('MSS&amp;MGW&amp;BSC-SPC'!$B$1:$B$347=E90)*('MSS&amp;MGW&amp;BSC-SPC'!$C$1:$C$347=F90)),'MSS&amp;MGW&amp;BSC-SPC'!$D$1:$D$347)</f>
        <v>22F4</v>
      </c>
      <c r="H90" s="31">
        <v>425</v>
      </c>
      <c r="I90" s="37" t="s">
        <v>3935</v>
      </c>
      <c r="J90" s="35" t="str">
        <f t="shared" si="26"/>
        <v>ZEDC:TYPE=BSC,NAME=R1125,NO=425:::;</v>
      </c>
      <c r="K90" s="35" t="str">
        <f t="shared" si="27"/>
        <v>ZEDL:NO=425:NA1,22F4:;</v>
      </c>
      <c r="L90" s="35" t="str">
        <f t="shared" si="28"/>
        <v>ZEDM:NO=425:CLI:;</v>
      </c>
      <c r="M90" s="35" t="str">
        <f t="shared" si="29"/>
        <v>ZEDP:NO=425:LAC:;</v>
      </c>
      <c r="N90" s="35" t="str">
        <f t="shared" si="30"/>
        <v>ZEDI:NO=425:ON:;</v>
      </c>
      <c r="O90" s="35" t="str">
        <f t="shared" si="31"/>
        <v>ZEDV:NO=425:6:;</v>
      </c>
      <c r="P90" s="35" t="str">
        <f t="shared" si="32"/>
        <v>ZEDG:NAME=R1125:FRMSET=9,HRMSET=10,:;</v>
      </c>
      <c r="Q90" s="35" t="str">
        <f t="shared" si="33"/>
        <v>ZEDS:NO=425:U:;</v>
      </c>
      <c r="R90" s="35" t="str">
        <f t="shared" si="34"/>
        <v>ZEDO:NAME=R1125:;</v>
      </c>
    </row>
    <row r="91" spans="1:18">
      <c r="A91" s="24">
        <v>18</v>
      </c>
      <c r="B91" s="24" t="s">
        <v>76</v>
      </c>
      <c r="C91" s="24" t="s">
        <v>642</v>
      </c>
      <c r="D91" s="30" t="str">
        <f>LOOKUP(1,0/(('MSS&amp;MGW&amp;BSC-SPC'!$B$1:$B$347=B91)*('MSS&amp;MGW&amp;BSC-SPC'!$C$1:$C$347=C91)),'MSS&amp;MGW&amp;BSC-SPC'!$D$1:$D$347)</f>
        <v>0312</v>
      </c>
      <c r="E91" s="25" t="s">
        <v>98</v>
      </c>
      <c r="F91" s="25" t="s">
        <v>639</v>
      </c>
      <c r="G91" s="31" t="str">
        <f>LOOKUP(1,0/(('MSS&amp;MGW&amp;BSC-SPC'!$B$1:$B$347=E91)*('MSS&amp;MGW&amp;BSC-SPC'!$C$1:$C$347=F91)),'MSS&amp;MGW&amp;BSC-SPC'!$D$1:$D$347)</f>
        <v>22F5</v>
      </c>
      <c r="H91" s="31">
        <v>426</v>
      </c>
      <c r="I91" s="37" t="s">
        <v>3935</v>
      </c>
      <c r="J91" s="35" t="str">
        <f t="shared" si="26"/>
        <v>ZEDC:TYPE=BSC,NAME=R1126,NO=426:::;</v>
      </c>
      <c r="K91" s="35" t="str">
        <f t="shared" si="27"/>
        <v>ZEDL:NO=426:NA1,22F5:;</v>
      </c>
      <c r="L91" s="35" t="str">
        <f t="shared" si="28"/>
        <v>ZEDM:NO=426:CLI:;</v>
      </c>
      <c r="M91" s="35" t="str">
        <f t="shared" si="29"/>
        <v>ZEDP:NO=426:LAC:;</v>
      </c>
      <c r="N91" s="35" t="str">
        <f t="shared" si="30"/>
        <v>ZEDI:NO=426:ON:;</v>
      </c>
      <c r="O91" s="35" t="str">
        <f t="shared" si="31"/>
        <v>ZEDV:NO=426:6:;</v>
      </c>
      <c r="P91" s="35" t="str">
        <f t="shared" si="32"/>
        <v>ZEDG:NAME=R1126:FRMSET=9,HRMSET=10,:;</v>
      </c>
      <c r="Q91" s="35" t="str">
        <f t="shared" si="33"/>
        <v>ZEDS:NO=426:U:;</v>
      </c>
      <c r="R91" s="35" t="str">
        <f t="shared" si="34"/>
        <v>ZEDO:NAME=R1126:;</v>
      </c>
    </row>
    <row r="92" spans="1:18">
      <c r="A92" s="24">
        <v>19</v>
      </c>
      <c r="B92" s="24" t="s">
        <v>76</v>
      </c>
      <c r="C92" s="24" t="s">
        <v>642</v>
      </c>
      <c r="D92" s="30" t="str">
        <f>LOOKUP(1,0/(('MSS&amp;MGW&amp;BSC-SPC'!$B$1:$B$347=B92)*('MSS&amp;MGW&amp;BSC-SPC'!$C$1:$C$347=C92)),'MSS&amp;MGW&amp;BSC-SPC'!$D$1:$D$347)</f>
        <v>0312</v>
      </c>
      <c r="E92" s="25" t="s">
        <v>99</v>
      </c>
      <c r="F92" s="25" t="s">
        <v>639</v>
      </c>
      <c r="G92" s="31" t="str">
        <f>LOOKUP(1,0/(('MSS&amp;MGW&amp;BSC-SPC'!$B$1:$B$347=E92)*('MSS&amp;MGW&amp;BSC-SPC'!$C$1:$C$347=F92)),'MSS&amp;MGW&amp;BSC-SPC'!$D$1:$D$347)</f>
        <v>2310</v>
      </c>
      <c r="H92" s="31">
        <v>21</v>
      </c>
      <c r="I92" s="37" t="s">
        <v>3935</v>
      </c>
      <c r="J92" s="35" t="str">
        <f t="shared" si="26"/>
        <v>ZEDC:TYPE=BSC,NAME=R1321,NO=21:::;</v>
      </c>
      <c r="K92" s="35" t="str">
        <f t="shared" si="27"/>
        <v>ZEDL:NO=21:NA1,2310:;</v>
      </c>
      <c r="L92" s="35" t="str">
        <f t="shared" si="28"/>
        <v>ZEDM:NO=21:CLI:;</v>
      </c>
      <c r="M92" s="35" t="str">
        <f t="shared" si="29"/>
        <v>ZEDP:NO=21:LAC:;</v>
      </c>
      <c r="N92" s="35" t="str">
        <f t="shared" si="30"/>
        <v>ZEDI:NO=21:ON:;</v>
      </c>
      <c r="O92" s="35" t="str">
        <f t="shared" si="31"/>
        <v>ZEDV:NO=21:6:;</v>
      </c>
      <c r="P92" s="35" t="str">
        <f t="shared" si="32"/>
        <v>ZEDG:NAME=R1321:FRMSET=9,HRMSET=10,:;</v>
      </c>
      <c r="Q92" s="35" t="str">
        <f t="shared" si="33"/>
        <v>ZEDS:NO=21:U:;</v>
      </c>
      <c r="R92" s="35" t="str">
        <f t="shared" si="34"/>
        <v>ZEDO:NAME=R1321:;</v>
      </c>
    </row>
    <row r="93" spans="1:18">
      <c r="A93" s="24">
        <v>20</v>
      </c>
      <c r="B93" s="24" t="s">
        <v>76</v>
      </c>
      <c r="C93" s="24" t="s">
        <v>642</v>
      </c>
      <c r="D93" s="30" t="str">
        <f>LOOKUP(1,0/(('MSS&amp;MGW&amp;BSC-SPC'!$B$1:$B$347=B93)*('MSS&amp;MGW&amp;BSC-SPC'!$C$1:$C$347=C93)),'MSS&amp;MGW&amp;BSC-SPC'!$D$1:$D$347)</f>
        <v>0312</v>
      </c>
      <c r="E93" s="25" t="s">
        <v>100</v>
      </c>
      <c r="F93" s="25" t="s">
        <v>639</v>
      </c>
      <c r="G93" s="31" t="str">
        <f>LOOKUP(1,0/(('MSS&amp;MGW&amp;BSC-SPC'!$B$1:$B$347=E93)*('MSS&amp;MGW&amp;BSC-SPC'!$C$1:$C$347=F93)),'MSS&amp;MGW&amp;BSC-SPC'!$D$1:$D$347)</f>
        <v>2311</v>
      </c>
      <c r="H93" s="31">
        <v>22</v>
      </c>
      <c r="I93" s="37" t="s">
        <v>3935</v>
      </c>
      <c r="J93" s="35" t="str">
        <f t="shared" si="26"/>
        <v>ZEDC:TYPE=BSC,NAME=R1322,NO=22:::;</v>
      </c>
      <c r="K93" s="35" t="str">
        <f t="shared" si="27"/>
        <v>ZEDL:NO=22:NA1,2311:;</v>
      </c>
      <c r="L93" s="35" t="str">
        <f t="shared" si="28"/>
        <v>ZEDM:NO=22:CLI:;</v>
      </c>
      <c r="M93" s="35" t="str">
        <f t="shared" si="29"/>
        <v>ZEDP:NO=22:LAC:;</v>
      </c>
      <c r="N93" s="35" t="str">
        <f t="shared" si="30"/>
        <v>ZEDI:NO=22:ON:;</v>
      </c>
      <c r="O93" s="35" t="str">
        <f t="shared" si="31"/>
        <v>ZEDV:NO=22:6:;</v>
      </c>
      <c r="P93" s="35" t="str">
        <f t="shared" si="32"/>
        <v>ZEDG:NAME=R1322:FRMSET=9,HRMSET=10,:;</v>
      </c>
      <c r="Q93" s="35" t="str">
        <f t="shared" si="33"/>
        <v>ZEDS:NO=22:U:;</v>
      </c>
      <c r="R93" s="35" t="str">
        <f t="shared" si="34"/>
        <v>ZEDO:NAME=R1322:;</v>
      </c>
    </row>
    <row r="94" spans="1:18">
      <c r="A94" s="24">
        <v>21</v>
      </c>
      <c r="B94" s="24" t="s">
        <v>76</v>
      </c>
      <c r="C94" s="24" t="s">
        <v>642</v>
      </c>
      <c r="D94" s="30" t="str">
        <f>LOOKUP(1,0/(('MSS&amp;MGW&amp;BSC-SPC'!$B$1:$B$347=B94)*('MSS&amp;MGW&amp;BSC-SPC'!$C$1:$C$347=C94)),'MSS&amp;MGW&amp;BSC-SPC'!$D$1:$D$347)</f>
        <v>0312</v>
      </c>
      <c r="E94" s="25" t="s">
        <v>101</v>
      </c>
      <c r="F94" s="25" t="s">
        <v>639</v>
      </c>
      <c r="G94" s="31" t="str">
        <f>LOOKUP(1,0/(('MSS&amp;MGW&amp;BSC-SPC'!$B$1:$B$347=E94)*('MSS&amp;MGW&amp;BSC-SPC'!$C$1:$C$347=F94)),'MSS&amp;MGW&amp;BSC-SPC'!$D$1:$D$347)</f>
        <v>2312</v>
      </c>
      <c r="H94" s="31">
        <v>23</v>
      </c>
      <c r="I94" s="37" t="s">
        <v>3935</v>
      </c>
      <c r="J94" s="35" t="str">
        <f t="shared" si="26"/>
        <v>ZEDC:TYPE=BSC,NAME=R1323,NO=23:::;</v>
      </c>
      <c r="K94" s="35" t="str">
        <f t="shared" si="27"/>
        <v>ZEDL:NO=23:NA1,2312:;</v>
      </c>
      <c r="L94" s="35" t="str">
        <f t="shared" si="28"/>
        <v>ZEDM:NO=23:CLI:;</v>
      </c>
      <c r="M94" s="35" t="str">
        <f t="shared" si="29"/>
        <v>ZEDP:NO=23:LAC:;</v>
      </c>
      <c r="N94" s="35" t="str">
        <f t="shared" si="30"/>
        <v>ZEDI:NO=23:ON:;</v>
      </c>
      <c r="O94" s="35" t="str">
        <f t="shared" si="31"/>
        <v>ZEDV:NO=23:6:;</v>
      </c>
      <c r="P94" s="35" t="str">
        <f t="shared" si="32"/>
        <v>ZEDG:NAME=R1323:FRMSET=9,HRMSET=10,:;</v>
      </c>
      <c r="Q94" s="35" t="str">
        <f t="shared" si="33"/>
        <v>ZEDS:NO=23:U:;</v>
      </c>
      <c r="R94" s="35" t="str">
        <f t="shared" si="34"/>
        <v>ZEDO:NAME=R1323:;</v>
      </c>
    </row>
    <row r="95" spans="1:18">
      <c r="A95" s="24">
        <v>22</v>
      </c>
      <c r="B95" s="24" t="s">
        <v>76</v>
      </c>
      <c r="C95" s="24" t="s">
        <v>642</v>
      </c>
      <c r="D95" s="30" t="str">
        <f>LOOKUP(1,0/(('MSS&amp;MGW&amp;BSC-SPC'!$B$1:$B$347=B95)*('MSS&amp;MGW&amp;BSC-SPC'!$C$1:$C$347=C95)),'MSS&amp;MGW&amp;BSC-SPC'!$D$1:$D$347)</f>
        <v>0312</v>
      </c>
      <c r="E95" s="25" t="s">
        <v>102</v>
      </c>
      <c r="F95" s="25" t="s">
        <v>639</v>
      </c>
      <c r="G95" s="31" t="str">
        <f>LOOKUP(1,0/(('MSS&amp;MGW&amp;BSC-SPC'!$B$1:$B$347=E95)*('MSS&amp;MGW&amp;BSC-SPC'!$C$1:$C$347=F95)),'MSS&amp;MGW&amp;BSC-SPC'!$D$1:$D$347)</f>
        <v>2313</v>
      </c>
      <c r="H95" s="31">
        <v>24</v>
      </c>
      <c r="I95" s="37" t="s">
        <v>3935</v>
      </c>
      <c r="J95" s="35" t="str">
        <f t="shared" si="26"/>
        <v>ZEDC:TYPE=BSC,NAME=R1324,NO=24:::;</v>
      </c>
      <c r="K95" s="35" t="str">
        <f t="shared" si="27"/>
        <v>ZEDL:NO=24:NA1,2313:;</v>
      </c>
      <c r="L95" s="35" t="str">
        <f t="shared" si="28"/>
        <v>ZEDM:NO=24:CLI:;</v>
      </c>
      <c r="M95" s="35" t="str">
        <f t="shared" si="29"/>
        <v>ZEDP:NO=24:LAC:;</v>
      </c>
      <c r="N95" s="35" t="str">
        <f t="shared" si="30"/>
        <v>ZEDI:NO=24:ON:;</v>
      </c>
      <c r="O95" s="35" t="str">
        <f t="shared" si="31"/>
        <v>ZEDV:NO=24:6:;</v>
      </c>
      <c r="P95" s="35" t="str">
        <f t="shared" si="32"/>
        <v>ZEDG:NAME=R1324:FRMSET=9,HRMSET=10,:;</v>
      </c>
      <c r="Q95" s="35" t="str">
        <f t="shared" si="33"/>
        <v>ZEDS:NO=24:U:;</v>
      </c>
      <c r="R95" s="35" t="str">
        <f t="shared" si="34"/>
        <v>ZEDO:NAME=R1324:;</v>
      </c>
    </row>
    <row r="96" spans="1:18">
      <c r="A96" s="24">
        <v>23</v>
      </c>
      <c r="B96" s="24" t="s">
        <v>76</v>
      </c>
      <c r="C96" s="24" t="s">
        <v>642</v>
      </c>
      <c r="D96" s="30" t="str">
        <f>LOOKUP(1,0/(('MSS&amp;MGW&amp;BSC-SPC'!$B$1:$B$347=B96)*('MSS&amp;MGW&amp;BSC-SPC'!$C$1:$C$347=C96)),'MSS&amp;MGW&amp;BSC-SPC'!$D$1:$D$347)</f>
        <v>0312</v>
      </c>
      <c r="E96" s="25" t="s">
        <v>103</v>
      </c>
      <c r="F96" s="25" t="s">
        <v>639</v>
      </c>
      <c r="G96" s="31" t="str">
        <f>LOOKUP(1,0/(('MSS&amp;MGW&amp;BSC-SPC'!$B$1:$B$347=E96)*('MSS&amp;MGW&amp;BSC-SPC'!$C$1:$C$347=F96)),'MSS&amp;MGW&amp;BSC-SPC'!$D$1:$D$347)</f>
        <v>2314</v>
      </c>
      <c r="H96" s="31">
        <v>25</v>
      </c>
      <c r="I96" s="37" t="s">
        <v>3935</v>
      </c>
      <c r="J96" s="35" t="str">
        <f t="shared" si="26"/>
        <v>ZEDC:TYPE=BSC,NAME=R1325,NO=25:::;</v>
      </c>
      <c r="K96" s="35" t="str">
        <f t="shared" si="27"/>
        <v>ZEDL:NO=25:NA1,2314:;</v>
      </c>
      <c r="L96" s="35" t="str">
        <f t="shared" si="28"/>
        <v>ZEDM:NO=25:CLI:;</v>
      </c>
      <c r="M96" s="35" t="str">
        <f t="shared" si="29"/>
        <v>ZEDP:NO=25:LAC:;</v>
      </c>
      <c r="N96" s="35" t="str">
        <f t="shared" si="30"/>
        <v>ZEDI:NO=25:ON:;</v>
      </c>
      <c r="O96" s="35" t="str">
        <f t="shared" si="31"/>
        <v>ZEDV:NO=25:6:;</v>
      </c>
      <c r="P96" s="35" t="str">
        <f t="shared" si="32"/>
        <v>ZEDG:NAME=R1325:FRMSET=9,HRMSET=10,:;</v>
      </c>
      <c r="Q96" s="35" t="str">
        <f t="shared" si="33"/>
        <v>ZEDS:NO=25:U:;</v>
      </c>
      <c r="R96" s="35" t="str">
        <f t="shared" si="34"/>
        <v>ZEDO:NAME=R1325:;</v>
      </c>
    </row>
    <row r="97" spans="1:18">
      <c r="A97" s="24">
        <v>24</v>
      </c>
      <c r="B97" s="24" t="s">
        <v>76</v>
      </c>
      <c r="C97" s="24" t="s">
        <v>642</v>
      </c>
      <c r="D97" s="30" t="str">
        <f>LOOKUP(1,0/(('MSS&amp;MGW&amp;BSC-SPC'!$B$1:$B$347=B97)*('MSS&amp;MGW&amp;BSC-SPC'!$C$1:$C$347=C97)),'MSS&amp;MGW&amp;BSC-SPC'!$D$1:$D$347)</f>
        <v>0312</v>
      </c>
      <c r="E97" s="25" t="s">
        <v>104</v>
      </c>
      <c r="F97" s="25" t="s">
        <v>639</v>
      </c>
      <c r="G97" s="31" t="str">
        <f>LOOKUP(1,0/(('MSS&amp;MGW&amp;BSC-SPC'!$B$1:$B$347=E97)*('MSS&amp;MGW&amp;BSC-SPC'!$C$1:$C$347=F97)),'MSS&amp;MGW&amp;BSC-SPC'!$D$1:$D$347)</f>
        <v>2315</v>
      </c>
      <c r="H97" s="31">
        <v>26</v>
      </c>
      <c r="I97" s="37" t="s">
        <v>3935</v>
      </c>
      <c r="J97" s="35" t="str">
        <f t="shared" si="26"/>
        <v>ZEDC:TYPE=BSC,NAME=R1326,NO=26:::;</v>
      </c>
      <c r="K97" s="35" t="str">
        <f t="shared" si="27"/>
        <v>ZEDL:NO=26:NA1,2315:;</v>
      </c>
      <c r="L97" s="35" t="str">
        <f t="shared" si="28"/>
        <v>ZEDM:NO=26:CLI:;</v>
      </c>
      <c r="M97" s="35" t="str">
        <f t="shared" si="29"/>
        <v>ZEDP:NO=26:LAC:;</v>
      </c>
      <c r="N97" s="35" t="str">
        <f t="shared" si="30"/>
        <v>ZEDI:NO=26:ON:;</v>
      </c>
      <c r="O97" s="35" t="str">
        <f t="shared" si="31"/>
        <v>ZEDV:NO=26:6:;</v>
      </c>
      <c r="P97" s="35" t="str">
        <f t="shared" si="32"/>
        <v>ZEDG:NAME=R1326:FRMSET=9,HRMSET=10,:;</v>
      </c>
      <c r="Q97" s="35" t="str">
        <f t="shared" si="33"/>
        <v>ZEDS:NO=26:U:;</v>
      </c>
      <c r="R97" s="35" t="str">
        <f t="shared" si="34"/>
        <v>ZEDO:NAME=R1326:;</v>
      </c>
    </row>
    <row r="98" spans="1:18">
      <c r="A98" s="24">
        <v>19</v>
      </c>
      <c r="B98" s="24" t="s">
        <v>3359</v>
      </c>
      <c r="C98" s="24" t="s">
        <v>642</v>
      </c>
      <c r="D98" s="30" t="str">
        <f>LOOKUP(1,0/(('MSS&amp;MGW&amp;BSC-SPC'!$B$1:$B$347=B98)*('MSS&amp;MGW&amp;BSC-SPC'!$C$1:$C$347=C98)),'MSS&amp;MGW&amp;BSC-SPC'!$D$1:$D$347)</f>
        <v>0622</v>
      </c>
      <c r="E98" s="25" t="s">
        <v>81</v>
      </c>
      <c r="F98" s="25" t="s">
        <v>639</v>
      </c>
      <c r="G98" s="31" t="str">
        <f>LOOKUP(1,0/(('MSS&amp;MGW&amp;BSC-SPC'!$B$1:$B$347=E98)*('MSS&amp;MGW&amp;BSC-SPC'!$C$1:$C$347=F98)),'MSS&amp;MGW&amp;BSC-SPC'!$D$1:$D$347)</f>
        <v>2250</v>
      </c>
      <c r="H98" s="31">
        <v>21</v>
      </c>
      <c r="I98" s="37" t="s">
        <v>3937</v>
      </c>
      <c r="J98" s="35" t="str">
        <f t="shared" ref="J98:J121" si="35">CONCATENATE("ZEDC:TYPE=BSC,NAME=",E98,",NO=",H98,":::;")</f>
        <v>ZEDC:TYPE=BSC,NAME=R0121,NO=21:::;</v>
      </c>
      <c r="K98" s="35" t="str">
        <f t="shared" ref="K98:K121" si="36">CONCATENATE("ZEDL:NO=",H98,":NA1,",G98,":;")</f>
        <v>ZEDL:NO=21:NA1,2250:;</v>
      </c>
      <c r="L98" s="35" t="str">
        <f t="shared" ref="L98:L121" si="37">CONCATENATE("ZEDM:NO=",H98,":CLI:;")</f>
        <v>ZEDM:NO=21:CLI:;</v>
      </c>
      <c r="M98" s="35" t="str">
        <f t="shared" ref="M98:M121" si="38">CONCATENATE("ZEDP:NO=",H98,":LAC:;")</f>
        <v>ZEDP:NO=21:LAC:;</v>
      </c>
      <c r="N98" s="35" t="str">
        <f t="shared" ref="N98:N121" si="39">CONCATENATE("ZEDI:NO=",H98,":ON:;")</f>
        <v>ZEDI:NO=21:ON:;</v>
      </c>
      <c r="O98" s="35" t="str">
        <f t="shared" si="31"/>
        <v>ZEDV:NO=21:6:;</v>
      </c>
      <c r="P98" s="35" t="str">
        <f t="shared" ref="P98:P121" si="40">CONCATENATE("ZEDG:NAME=",E98,":FRMSET=9,HRMSET=10,:;")</f>
        <v>ZEDG:NAME=R0121:FRMSET=9,HRMSET=10,:;</v>
      </c>
      <c r="Q98" s="35" t="str">
        <f t="shared" ref="Q98:Q121" si="41">CONCATENATE("ZEDS:NO=",H98,":U:;")</f>
        <v>ZEDS:NO=21:U:;</v>
      </c>
      <c r="R98" s="35" t="str">
        <f t="shared" ref="R98:R121" si="42">CONCATENATE("ZEDO:NAME=",E98,":;")</f>
        <v>ZEDO:NAME=R0121:;</v>
      </c>
    </row>
    <row r="99" spans="1:18">
      <c r="A99" s="24">
        <v>20</v>
      </c>
      <c r="B99" s="24" t="s">
        <v>3359</v>
      </c>
      <c r="C99" s="24" t="s">
        <v>642</v>
      </c>
      <c r="D99" s="30" t="str">
        <f>LOOKUP(1,0/(('MSS&amp;MGW&amp;BSC-SPC'!$B$1:$B$347=B99)*('MSS&amp;MGW&amp;BSC-SPC'!$C$1:$C$347=C99)),'MSS&amp;MGW&amp;BSC-SPC'!$D$1:$D$347)</f>
        <v>0622</v>
      </c>
      <c r="E99" s="25" t="s">
        <v>82</v>
      </c>
      <c r="F99" s="25" t="s">
        <v>639</v>
      </c>
      <c r="G99" s="31" t="str">
        <f>LOOKUP(1,0/(('MSS&amp;MGW&amp;BSC-SPC'!$B$1:$B$347=E99)*('MSS&amp;MGW&amp;BSC-SPC'!$C$1:$C$347=F99)),'MSS&amp;MGW&amp;BSC-SPC'!$D$1:$D$347)</f>
        <v>2251</v>
      </c>
      <c r="H99" s="31">
        <v>22</v>
      </c>
      <c r="I99" s="37" t="s">
        <v>3936</v>
      </c>
      <c r="J99" s="35" t="str">
        <f t="shared" si="35"/>
        <v>ZEDC:TYPE=BSC,NAME=R0122,NO=22:::;</v>
      </c>
      <c r="K99" s="35" t="str">
        <f t="shared" si="36"/>
        <v>ZEDL:NO=22:NA1,2251:;</v>
      </c>
      <c r="L99" s="35" t="str">
        <f t="shared" si="37"/>
        <v>ZEDM:NO=22:CLI:;</v>
      </c>
      <c r="M99" s="35" t="str">
        <f t="shared" si="38"/>
        <v>ZEDP:NO=22:LAC:;</v>
      </c>
      <c r="N99" s="35" t="str">
        <f t="shared" si="39"/>
        <v>ZEDI:NO=22:ON:;</v>
      </c>
      <c r="O99" s="35" t="str">
        <f t="shared" si="31"/>
        <v>ZEDV:NO=22:6:;</v>
      </c>
      <c r="P99" s="35" t="str">
        <f t="shared" si="40"/>
        <v>ZEDG:NAME=R0122:FRMSET=9,HRMSET=10,:;</v>
      </c>
      <c r="Q99" s="35" t="str">
        <f t="shared" si="41"/>
        <v>ZEDS:NO=22:U:;</v>
      </c>
      <c r="R99" s="35" t="str">
        <f t="shared" si="42"/>
        <v>ZEDO:NAME=R0122:;</v>
      </c>
    </row>
    <row r="100" spans="1:18">
      <c r="A100" s="24">
        <v>21</v>
      </c>
      <c r="B100" s="24" t="s">
        <v>3359</v>
      </c>
      <c r="C100" s="24" t="s">
        <v>642</v>
      </c>
      <c r="D100" s="30" t="str">
        <f>LOOKUP(1,0/(('MSS&amp;MGW&amp;BSC-SPC'!$B$1:$B$347=B100)*('MSS&amp;MGW&amp;BSC-SPC'!$C$1:$C$347=C100)),'MSS&amp;MGW&amp;BSC-SPC'!$D$1:$D$347)</f>
        <v>0622</v>
      </c>
      <c r="E100" s="25" t="s">
        <v>83</v>
      </c>
      <c r="F100" s="25" t="s">
        <v>639</v>
      </c>
      <c r="G100" s="31" t="str">
        <f>LOOKUP(1,0/(('MSS&amp;MGW&amp;BSC-SPC'!$B$1:$B$347=E100)*('MSS&amp;MGW&amp;BSC-SPC'!$C$1:$C$347=F100)),'MSS&amp;MGW&amp;BSC-SPC'!$D$1:$D$347)</f>
        <v>2252</v>
      </c>
      <c r="H100" s="31">
        <v>23</v>
      </c>
      <c r="I100" s="37" t="s">
        <v>3936</v>
      </c>
      <c r="J100" s="35" t="str">
        <f t="shared" si="35"/>
        <v>ZEDC:TYPE=BSC,NAME=R0123,NO=23:::;</v>
      </c>
      <c r="K100" s="35" t="str">
        <f t="shared" si="36"/>
        <v>ZEDL:NO=23:NA1,2252:;</v>
      </c>
      <c r="L100" s="35" t="str">
        <f t="shared" si="37"/>
        <v>ZEDM:NO=23:CLI:;</v>
      </c>
      <c r="M100" s="35" t="str">
        <f t="shared" si="38"/>
        <v>ZEDP:NO=23:LAC:;</v>
      </c>
      <c r="N100" s="35" t="str">
        <f t="shared" si="39"/>
        <v>ZEDI:NO=23:ON:;</v>
      </c>
      <c r="O100" s="35" t="str">
        <f t="shared" si="31"/>
        <v>ZEDV:NO=23:6:;</v>
      </c>
      <c r="P100" s="35" t="str">
        <f t="shared" si="40"/>
        <v>ZEDG:NAME=R0123:FRMSET=9,HRMSET=10,:;</v>
      </c>
      <c r="Q100" s="35" t="str">
        <f t="shared" si="41"/>
        <v>ZEDS:NO=23:U:;</v>
      </c>
      <c r="R100" s="35" t="str">
        <f t="shared" si="42"/>
        <v>ZEDO:NAME=R0123:;</v>
      </c>
    </row>
    <row r="101" spans="1:18">
      <c r="A101" s="24">
        <v>22</v>
      </c>
      <c r="B101" s="24" t="s">
        <v>3359</v>
      </c>
      <c r="C101" s="24" t="s">
        <v>642</v>
      </c>
      <c r="D101" s="30" t="str">
        <f>LOOKUP(1,0/(('MSS&amp;MGW&amp;BSC-SPC'!$B$1:$B$347=B101)*('MSS&amp;MGW&amp;BSC-SPC'!$C$1:$C$347=C101)),'MSS&amp;MGW&amp;BSC-SPC'!$D$1:$D$347)</f>
        <v>0622</v>
      </c>
      <c r="E101" s="25" t="s">
        <v>84</v>
      </c>
      <c r="F101" s="25" t="s">
        <v>639</v>
      </c>
      <c r="G101" s="31" t="str">
        <f>LOOKUP(1,0/(('MSS&amp;MGW&amp;BSC-SPC'!$B$1:$B$347=E101)*('MSS&amp;MGW&amp;BSC-SPC'!$C$1:$C$347=F101)),'MSS&amp;MGW&amp;BSC-SPC'!$D$1:$D$347)</f>
        <v>2253</v>
      </c>
      <c r="H101" s="31">
        <v>24</v>
      </c>
      <c r="I101" s="37" t="s">
        <v>3936</v>
      </c>
      <c r="J101" s="35" t="str">
        <f t="shared" si="35"/>
        <v>ZEDC:TYPE=BSC,NAME=R0124,NO=24:::;</v>
      </c>
      <c r="K101" s="35" t="str">
        <f t="shared" si="36"/>
        <v>ZEDL:NO=24:NA1,2253:;</v>
      </c>
      <c r="L101" s="35" t="str">
        <f t="shared" si="37"/>
        <v>ZEDM:NO=24:CLI:;</v>
      </c>
      <c r="M101" s="35" t="str">
        <f t="shared" si="38"/>
        <v>ZEDP:NO=24:LAC:;</v>
      </c>
      <c r="N101" s="35" t="str">
        <f t="shared" si="39"/>
        <v>ZEDI:NO=24:ON:;</v>
      </c>
      <c r="O101" s="35" t="str">
        <f t="shared" ref="O101:O145" si="43">CONCATENATE("ZEDV:NO=",H101,":6:;")</f>
        <v>ZEDV:NO=24:6:;</v>
      </c>
      <c r="P101" s="35" t="str">
        <f t="shared" si="40"/>
        <v>ZEDG:NAME=R0124:FRMSET=9,HRMSET=10,:;</v>
      </c>
      <c r="Q101" s="35" t="str">
        <f t="shared" si="41"/>
        <v>ZEDS:NO=24:U:;</v>
      </c>
      <c r="R101" s="35" t="str">
        <f t="shared" si="42"/>
        <v>ZEDO:NAME=R0124:;</v>
      </c>
    </row>
    <row r="102" spans="1:18">
      <c r="A102" s="24">
        <v>23</v>
      </c>
      <c r="B102" s="24" t="s">
        <v>3359</v>
      </c>
      <c r="C102" s="24" t="s">
        <v>642</v>
      </c>
      <c r="D102" s="30" t="str">
        <f>LOOKUP(1,0/(('MSS&amp;MGW&amp;BSC-SPC'!$B$1:$B$347=B102)*('MSS&amp;MGW&amp;BSC-SPC'!$C$1:$C$347=C102)),'MSS&amp;MGW&amp;BSC-SPC'!$D$1:$D$347)</f>
        <v>0622</v>
      </c>
      <c r="E102" s="25" t="s">
        <v>85</v>
      </c>
      <c r="F102" s="25" t="s">
        <v>639</v>
      </c>
      <c r="G102" s="31" t="str">
        <f>LOOKUP(1,0/(('MSS&amp;MGW&amp;BSC-SPC'!$B$1:$B$347=E102)*('MSS&amp;MGW&amp;BSC-SPC'!$C$1:$C$347=F102)),'MSS&amp;MGW&amp;BSC-SPC'!$D$1:$D$347)</f>
        <v>2254</v>
      </c>
      <c r="H102" s="31">
        <v>25</v>
      </c>
      <c r="I102" s="37" t="s">
        <v>3936</v>
      </c>
      <c r="J102" s="35" t="str">
        <f t="shared" si="35"/>
        <v>ZEDC:TYPE=BSC,NAME=R0125,NO=25:::;</v>
      </c>
      <c r="K102" s="35" t="str">
        <f t="shared" si="36"/>
        <v>ZEDL:NO=25:NA1,2254:;</v>
      </c>
      <c r="L102" s="35" t="str">
        <f t="shared" si="37"/>
        <v>ZEDM:NO=25:CLI:;</v>
      </c>
      <c r="M102" s="35" t="str">
        <f t="shared" si="38"/>
        <v>ZEDP:NO=25:LAC:;</v>
      </c>
      <c r="N102" s="35" t="str">
        <f t="shared" si="39"/>
        <v>ZEDI:NO=25:ON:;</v>
      </c>
      <c r="O102" s="35" t="str">
        <f t="shared" si="43"/>
        <v>ZEDV:NO=25:6:;</v>
      </c>
      <c r="P102" s="35" t="str">
        <f t="shared" si="40"/>
        <v>ZEDG:NAME=R0125:FRMSET=9,HRMSET=10,:;</v>
      </c>
      <c r="Q102" s="35" t="str">
        <f t="shared" si="41"/>
        <v>ZEDS:NO=25:U:;</v>
      </c>
      <c r="R102" s="35" t="str">
        <f t="shared" si="42"/>
        <v>ZEDO:NAME=R0125:;</v>
      </c>
    </row>
    <row r="103" spans="1:18">
      <c r="A103" s="24">
        <v>24</v>
      </c>
      <c r="B103" s="24" t="s">
        <v>3359</v>
      </c>
      <c r="C103" s="24" t="s">
        <v>642</v>
      </c>
      <c r="D103" s="30" t="str">
        <f>LOOKUP(1,0/(('MSS&amp;MGW&amp;BSC-SPC'!$B$1:$B$347=B103)*('MSS&amp;MGW&amp;BSC-SPC'!$C$1:$C$347=C103)),'MSS&amp;MGW&amp;BSC-SPC'!$D$1:$D$347)</f>
        <v>0622</v>
      </c>
      <c r="E103" s="25" t="s">
        <v>86</v>
      </c>
      <c r="F103" s="25" t="s">
        <v>639</v>
      </c>
      <c r="G103" s="31" t="str">
        <f>LOOKUP(1,0/(('MSS&amp;MGW&amp;BSC-SPC'!$B$1:$B$347=E103)*('MSS&amp;MGW&amp;BSC-SPC'!$C$1:$C$347=F103)),'MSS&amp;MGW&amp;BSC-SPC'!$D$1:$D$347)</f>
        <v>2255</v>
      </c>
      <c r="H103" s="31">
        <v>26</v>
      </c>
      <c r="I103" s="37" t="s">
        <v>3936</v>
      </c>
      <c r="J103" s="35" t="str">
        <f t="shared" si="35"/>
        <v>ZEDC:TYPE=BSC,NAME=R0126,NO=26:::;</v>
      </c>
      <c r="K103" s="35" t="str">
        <f t="shared" si="36"/>
        <v>ZEDL:NO=26:NA1,2255:;</v>
      </c>
      <c r="L103" s="35" t="str">
        <f t="shared" si="37"/>
        <v>ZEDM:NO=26:CLI:;</v>
      </c>
      <c r="M103" s="35" t="str">
        <f t="shared" si="38"/>
        <v>ZEDP:NO=26:LAC:;</v>
      </c>
      <c r="N103" s="35" t="str">
        <f t="shared" si="39"/>
        <v>ZEDI:NO=26:ON:;</v>
      </c>
      <c r="O103" s="35" t="str">
        <f t="shared" si="43"/>
        <v>ZEDV:NO=26:6:;</v>
      </c>
      <c r="P103" s="35" t="str">
        <f t="shared" si="40"/>
        <v>ZEDG:NAME=R0126:FRMSET=9,HRMSET=10,:;</v>
      </c>
      <c r="Q103" s="35" t="str">
        <f t="shared" si="41"/>
        <v>ZEDS:NO=26:U:;</v>
      </c>
      <c r="R103" s="35" t="str">
        <f t="shared" si="42"/>
        <v>ZEDO:NAME=R0126:;</v>
      </c>
    </row>
    <row r="104" spans="1:18">
      <c r="A104" s="24">
        <v>25</v>
      </c>
      <c r="B104" s="24" t="s">
        <v>3359</v>
      </c>
      <c r="C104" s="24" t="s">
        <v>642</v>
      </c>
      <c r="D104" s="30" t="str">
        <f>LOOKUP(1,0/(('MSS&amp;MGW&amp;BSC-SPC'!$B$1:$B$347=B104)*('MSS&amp;MGW&amp;BSC-SPC'!$C$1:$C$347=C104)),'MSS&amp;MGW&amp;BSC-SPC'!$D$1:$D$347)</f>
        <v>0622</v>
      </c>
      <c r="E104" s="25" t="s">
        <v>87</v>
      </c>
      <c r="F104" s="25" t="s">
        <v>639</v>
      </c>
      <c r="G104" s="31" t="str">
        <f>LOOKUP(1,0/(('MSS&amp;MGW&amp;BSC-SPC'!$B$1:$B$347=E104)*('MSS&amp;MGW&amp;BSC-SPC'!$C$1:$C$347=F104)),'MSS&amp;MGW&amp;BSC-SPC'!$D$1:$D$347)</f>
        <v>22B0</v>
      </c>
      <c r="H104" s="31">
        <v>121</v>
      </c>
      <c r="I104" s="37" t="s">
        <v>3936</v>
      </c>
      <c r="J104" s="35" t="str">
        <f t="shared" si="35"/>
        <v>ZEDC:TYPE=BSC,NAME=R0721,NO=121:::;</v>
      </c>
      <c r="K104" s="35" t="str">
        <f t="shared" si="36"/>
        <v>ZEDL:NO=121:NA1,22B0:;</v>
      </c>
      <c r="L104" s="35" t="str">
        <f t="shared" si="37"/>
        <v>ZEDM:NO=121:CLI:;</v>
      </c>
      <c r="M104" s="35" t="str">
        <f t="shared" si="38"/>
        <v>ZEDP:NO=121:LAC:;</v>
      </c>
      <c r="N104" s="35" t="str">
        <f t="shared" si="39"/>
        <v>ZEDI:NO=121:ON:;</v>
      </c>
      <c r="O104" s="35" t="str">
        <f t="shared" si="43"/>
        <v>ZEDV:NO=121:6:;</v>
      </c>
      <c r="P104" s="35" t="str">
        <f t="shared" si="40"/>
        <v>ZEDG:NAME=R0721:FRMSET=9,HRMSET=10,:;</v>
      </c>
      <c r="Q104" s="35" t="str">
        <f t="shared" si="41"/>
        <v>ZEDS:NO=121:U:;</v>
      </c>
      <c r="R104" s="35" t="str">
        <f t="shared" si="42"/>
        <v>ZEDO:NAME=R0721:;</v>
      </c>
    </row>
    <row r="105" spans="1:18">
      <c r="A105" s="24">
        <v>26</v>
      </c>
      <c r="B105" s="24" t="s">
        <v>3359</v>
      </c>
      <c r="C105" s="24" t="s">
        <v>642</v>
      </c>
      <c r="D105" s="30" t="str">
        <f>LOOKUP(1,0/(('MSS&amp;MGW&amp;BSC-SPC'!$B$1:$B$347=B105)*('MSS&amp;MGW&amp;BSC-SPC'!$C$1:$C$347=C105)),'MSS&amp;MGW&amp;BSC-SPC'!$D$1:$D$347)</f>
        <v>0622</v>
      </c>
      <c r="E105" s="25" t="s">
        <v>88</v>
      </c>
      <c r="F105" s="25" t="s">
        <v>639</v>
      </c>
      <c r="G105" s="31" t="str">
        <f>LOOKUP(1,0/(('MSS&amp;MGW&amp;BSC-SPC'!$B$1:$B$347=E105)*('MSS&amp;MGW&amp;BSC-SPC'!$C$1:$C$347=F105)),'MSS&amp;MGW&amp;BSC-SPC'!$D$1:$D$347)</f>
        <v>22B1</v>
      </c>
      <c r="H105" s="31">
        <v>122</v>
      </c>
      <c r="I105" s="37" t="s">
        <v>3936</v>
      </c>
      <c r="J105" s="35" t="str">
        <f t="shared" si="35"/>
        <v>ZEDC:TYPE=BSC,NAME=R0722,NO=122:::;</v>
      </c>
      <c r="K105" s="35" t="str">
        <f t="shared" si="36"/>
        <v>ZEDL:NO=122:NA1,22B1:;</v>
      </c>
      <c r="L105" s="35" t="str">
        <f t="shared" si="37"/>
        <v>ZEDM:NO=122:CLI:;</v>
      </c>
      <c r="M105" s="35" t="str">
        <f t="shared" si="38"/>
        <v>ZEDP:NO=122:LAC:;</v>
      </c>
      <c r="N105" s="35" t="str">
        <f t="shared" si="39"/>
        <v>ZEDI:NO=122:ON:;</v>
      </c>
      <c r="O105" s="35" t="str">
        <f t="shared" si="43"/>
        <v>ZEDV:NO=122:6:;</v>
      </c>
      <c r="P105" s="35" t="str">
        <f t="shared" si="40"/>
        <v>ZEDG:NAME=R0722:FRMSET=9,HRMSET=10,:;</v>
      </c>
      <c r="Q105" s="35" t="str">
        <f t="shared" si="41"/>
        <v>ZEDS:NO=122:U:;</v>
      </c>
      <c r="R105" s="35" t="str">
        <f t="shared" si="42"/>
        <v>ZEDO:NAME=R0722:;</v>
      </c>
    </row>
    <row r="106" spans="1:18">
      <c r="A106" s="24">
        <v>27</v>
      </c>
      <c r="B106" s="24" t="s">
        <v>3359</v>
      </c>
      <c r="C106" s="24" t="s">
        <v>642</v>
      </c>
      <c r="D106" s="30" t="str">
        <f>LOOKUP(1,0/(('MSS&amp;MGW&amp;BSC-SPC'!$B$1:$B$347=B106)*('MSS&amp;MGW&amp;BSC-SPC'!$C$1:$C$347=C106)),'MSS&amp;MGW&amp;BSC-SPC'!$D$1:$D$347)</f>
        <v>0622</v>
      </c>
      <c r="E106" s="25" t="s">
        <v>89</v>
      </c>
      <c r="F106" s="25" t="s">
        <v>639</v>
      </c>
      <c r="G106" s="31" t="str">
        <f>LOOKUP(1,0/(('MSS&amp;MGW&amp;BSC-SPC'!$B$1:$B$347=E106)*('MSS&amp;MGW&amp;BSC-SPC'!$C$1:$C$347=F106)),'MSS&amp;MGW&amp;BSC-SPC'!$D$1:$D$347)</f>
        <v>22B2</v>
      </c>
      <c r="H106" s="31">
        <v>123</v>
      </c>
      <c r="I106" s="37" t="s">
        <v>3936</v>
      </c>
      <c r="J106" s="35" t="str">
        <f t="shared" si="35"/>
        <v>ZEDC:TYPE=BSC,NAME=R0723,NO=123:::;</v>
      </c>
      <c r="K106" s="35" t="str">
        <f t="shared" si="36"/>
        <v>ZEDL:NO=123:NA1,22B2:;</v>
      </c>
      <c r="L106" s="35" t="str">
        <f t="shared" si="37"/>
        <v>ZEDM:NO=123:CLI:;</v>
      </c>
      <c r="M106" s="35" t="str">
        <f t="shared" si="38"/>
        <v>ZEDP:NO=123:LAC:;</v>
      </c>
      <c r="N106" s="35" t="str">
        <f t="shared" si="39"/>
        <v>ZEDI:NO=123:ON:;</v>
      </c>
      <c r="O106" s="35" t="str">
        <f t="shared" si="43"/>
        <v>ZEDV:NO=123:6:;</v>
      </c>
      <c r="P106" s="35" t="str">
        <f t="shared" si="40"/>
        <v>ZEDG:NAME=R0723:FRMSET=9,HRMSET=10,:;</v>
      </c>
      <c r="Q106" s="35" t="str">
        <f t="shared" si="41"/>
        <v>ZEDS:NO=123:U:;</v>
      </c>
      <c r="R106" s="35" t="str">
        <f t="shared" si="42"/>
        <v>ZEDO:NAME=R0723:;</v>
      </c>
    </row>
    <row r="107" spans="1:18">
      <c r="A107" s="24">
        <v>28</v>
      </c>
      <c r="B107" s="24" t="s">
        <v>3359</v>
      </c>
      <c r="C107" s="24" t="s">
        <v>642</v>
      </c>
      <c r="D107" s="30" t="str">
        <f>LOOKUP(1,0/(('MSS&amp;MGW&amp;BSC-SPC'!$B$1:$B$347=B107)*('MSS&amp;MGW&amp;BSC-SPC'!$C$1:$C$347=C107)),'MSS&amp;MGW&amp;BSC-SPC'!$D$1:$D$347)</f>
        <v>0622</v>
      </c>
      <c r="E107" s="25" t="s">
        <v>90</v>
      </c>
      <c r="F107" s="25" t="s">
        <v>639</v>
      </c>
      <c r="G107" s="31" t="str">
        <f>LOOKUP(1,0/(('MSS&amp;MGW&amp;BSC-SPC'!$B$1:$B$347=E107)*('MSS&amp;MGW&amp;BSC-SPC'!$C$1:$C$347=F107)),'MSS&amp;MGW&amp;BSC-SPC'!$D$1:$D$347)</f>
        <v>22B3</v>
      </c>
      <c r="H107" s="31">
        <v>124</v>
      </c>
      <c r="I107" s="37" t="s">
        <v>3936</v>
      </c>
      <c r="J107" s="35" t="str">
        <f t="shared" si="35"/>
        <v>ZEDC:TYPE=BSC,NAME=R0724,NO=124:::;</v>
      </c>
      <c r="K107" s="35" t="str">
        <f t="shared" si="36"/>
        <v>ZEDL:NO=124:NA1,22B3:;</v>
      </c>
      <c r="L107" s="35" t="str">
        <f t="shared" si="37"/>
        <v>ZEDM:NO=124:CLI:;</v>
      </c>
      <c r="M107" s="35" t="str">
        <f t="shared" si="38"/>
        <v>ZEDP:NO=124:LAC:;</v>
      </c>
      <c r="N107" s="35" t="str">
        <f t="shared" si="39"/>
        <v>ZEDI:NO=124:ON:;</v>
      </c>
      <c r="O107" s="35" t="str">
        <f t="shared" si="43"/>
        <v>ZEDV:NO=124:6:;</v>
      </c>
      <c r="P107" s="35" t="str">
        <f t="shared" si="40"/>
        <v>ZEDG:NAME=R0724:FRMSET=9,HRMSET=10,:;</v>
      </c>
      <c r="Q107" s="35" t="str">
        <f t="shared" si="41"/>
        <v>ZEDS:NO=124:U:;</v>
      </c>
      <c r="R107" s="35" t="str">
        <f t="shared" si="42"/>
        <v>ZEDO:NAME=R0724:;</v>
      </c>
    </row>
    <row r="108" spans="1:18">
      <c r="A108" s="24">
        <v>29</v>
      </c>
      <c r="B108" s="24" t="s">
        <v>3359</v>
      </c>
      <c r="C108" s="24" t="s">
        <v>642</v>
      </c>
      <c r="D108" s="30" t="str">
        <f>LOOKUP(1,0/(('MSS&amp;MGW&amp;BSC-SPC'!$B$1:$B$347=B108)*('MSS&amp;MGW&amp;BSC-SPC'!$C$1:$C$347=C108)),'MSS&amp;MGW&amp;BSC-SPC'!$D$1:$D$347)</f>
        <v>0622</v>
      </c>
      <c r="E108" s="25" t="s">
        <v>91</v>
      </c>
      <c r="F108" s="25" t="s">
        <v>639</v>
      </c>
      <c r="G108" s="31" t="str">
        <f>LOOKUP(1,0/(('MSS&amp;MGW&amp;BSC-SPC'!$B$1:$B$347=E108)*('MSS&amp;MGW&amp;BSC-SPC'!$C$1:$C$347=F108)),'MSS&amp;MGW&amp;BSC-SPC'!$D$1:$D$347)</f>
        <v>22B4</v>
      </c>
      <c r="H108" s="31">
        <v>125</v>
      </c>
      <c r="I108" s="37" t="s">
        <v>3936</v>
      </c>
      <c r="J108" s="35" t="str">
        <f t="shared" si="35"/>
        <v>ZEDC:TYPE=BSC,NAME=R0725,NO=125:::;</v>
      </c>
      <c r="K108" s="35" t="str">
        <f t="shared" si="36"/>
        <v>ZEDL:NO=125:NA1,22B4:;</v>
      </c>
      <c r="L108" s="35" t="str">
        <f t="shared" si="37"/>
        <v>ZEDM:NO=125:CLI:;</v>
      </c>
      <c r="M108" s="35" t="str">
        <f t="shared" si="38"/>
        <v>ZEDP:NO=125:LAC:;</v>
      </c>
      <c r="N108" s="35" t="str">
        <f t="shared" si="39"/>
        <v>ZEDI:NO=125:ON:;</v>
      </c>
      <c r="O108" s="35" t="str">
        <f t="shared" si="43"/>
        <v>ZEDV:NO=125:6:;</v>
      </c>
      <c r="P108" s="35" t="str">
        <f t="shared" si="40"/>
        <v>ZEDG:NAME=R0725:FRMSET=9,HRMSET=10,:;</v>
      </c>
      <c r="Q108" s="35" t="str">
        <f t="shared" si="41"/>
        <v>ZEDS:NO=125:U:;</v>
      </c>
      <c r="R108" s="35" t="str">
        <f t="shared" si="42"/>
        <v>ZEDO:NAME=R0725:;</v>
      </c>
    </row>
    <row r="109" spans="1:18">
      <c r="A109" s="24">
        <v>30</v>
      </c>
      <c r="B109" s="24" t="s">
        <v>3359</v>
      </c>
      <c r="C109" s="24" t="s">
        <v>642</v>
      </c>
      <c r="D109" s="30" t="str">
        <f>LOOKUP(1,0/(('MSS&amp;MGW&amp;BSC-SPC'!$B$1:$B$347=B109)*('MSS&amp;MGW&amp;BSC-SPC'!$C$1:$C$347=C109)),'MSS&amp;MGW&amp;BSC-SPC'!$D$1:$D$347)</f>
        <v>0622</v>
      </c>
      <c r="E109" s="25" t="s">
        <v>92</v>
      </c>
      <c r="F109" s="25" t="s">
        <v>639</v>
      </c>
      <c r="G109" s="31" t="str">
        <f>LOOKUP(1,0/(('MSS&amp;MGW&amp;BSC-SPC'!$B$1:$B$347=E109)*('MSS&amp;MGW&amp;BSC-SPC'!$C$1:$C$347=F109)),'MSS&amp;MGW&amp;BSC-SPC'!$D$1:$D$347)</f>
        <v>22B5</v>
      </c>
      <c r="H109" s="31">
        <v>126</v>
      </c>
      <c r="I109" s="37" t="s">
        <v>3936</v>
      </c>
      <c r="J109" s="35" t="str">
        <f t="shared" si="35"/>
        <v>ZEDC:TYPE=BSC,NAME=R0726,NO=126:::;</v>
      </c>
      <c r="K109" s="35" t="str">
        <f t="shared" si="36"/>
        <v>ZEDL:NO=126:NA1,22B5:;</v>
      </c>
      <c r="L109" s="35" t="str">
        <f t="shared" si="37"/>
        <v>ZEDM:NO=126:CLI:;</v>
      </c>
      <c r="M109" s="35" t="str">
        <f t="shared" si="38"/>
        <v>ZEDP:NO=126:LAC:;</v>
      </c>
      <c r="N109" s="35" t="str">
        <f t="shared" si="39"/>
        <v>ZEDI:NO=126:ON:;</v>
      </c>
      <c r="O109" s="35" t="str">
        <f t="shared" si="43"/>
        <v>ZEDV:NO=126:6:;</v>
      </c>
      <c r="P109" s="35" t="str">
        <f t="shared" si="40"/>
        <v>ZEDG:NAME=R0726:FRMSET=9,HRMSET=10,:;</v>
      </c>
      <c r="Q109" s="35" t="str">
        <f t="shared" si="41"/>
        <v>ZEDS:NO=126:U:;</v>
      </c>
      <c r="R109" s="35" t="str">
        <f t="shared" si="42"/>
        <v>ZEDO:NAME=R0726:;</v>
      </c>
    </row>
    <row r="110" spans="1:18">
      <c r="A110" s="24">
        <v>31</v>
      </c>
      <c r="B110" s="24" t="s">
        <v>3359</v>
      </c>
      <c r="C110" s="24" t="s">
        <v>642</v>
      </c>
      <c r="D110" s="30" t="str">
        <f>LOOKUP(1,0/(('MSS&amp;MGW&amp;BSC-SPC'!$B$1:$B$347=B110)*('MSS&amp;MGW&amp;BSC-SPC'!$C$1:$C$347=C110)),'MSS&amp;MGW&amp;BSC-SPC'!$D$1:$D$347)</f>
        <v>0622</v>
      </c>
      <c r="E110" s="25" t="s">
        <v>93</v>
      </c>
      <c r="F110" s="25" t="s">
        <v>639</v>
      </c>
      <c r="G110" s="31" t="str">
        <f>LOOKUP(1,0/(('MSS&amp;MGW&amp;BSC-SPC'!$B$1:$B$347=E110)*('MSS&amp;MGW&amp;BSC-SPC'!$C$1:$C$347=F110)),'MSS&amp;MGW&amp;BSC-SPC'!$D$1:$D$347)</f>
        <v>22F0</v>
      </c>
      <c r="H110" s="31">
        <v>221</v>
      </c>
      <c r="I110" s="37" t="s">
        <v>3936</v>
      </c>
      <c r="J110" s="35" t="str">
        <f t="shared" si="35"/>
        <v>ZEDC:TYPE=BSC,NAME=R1121,NO=221:::;</v>
      </c>
      <c r="K110" s="35" t="str">
        <f t="shared" si="36"/>
        <v>ZEDL:NO=221:NA1,22F0:;</v>
      </c>
      <c r="L110" s="35" t="str">
        <f t="shared" si="37"/>
        <v>ZEDM:NO=221:CLI:;</v>
      </c>
      <c r="M110" s="35" t="str">
        <f t="shared" si="38"/>
        <v>ZEDP:NO=221:LAC:;</v>
      </c>
      <c r="N110" s="35" t="str">
        <f t="shared" si="39"/>
        <v>ZEDI:NO=221:ON:;</v>
      </c>
      <c r="O110" s="35" t="str">
        <f t="shared" si="43"/>
        <v>ZEDV:NO=221:6:;</v>
      </c>
      <c r="P110" s="35" t="str">
        <f t="shared" si="40"/>
        <v>ZEDG:NAME=R1121:FRMSET=9,HRMSET=10,:;</v>
      </c>
      <c r="Q110" s="35" t="str">
        <f t="shared" si="41"/>
        <v>ZEDS:NO=221:U:;</v>
      </c>
      <c r="R110" s="35" t="str">
        <f t="shared" si="42"/>
        <v>ZEDO:NAME=R1121:;</v>
      </c>
    </row>
    <row r="111" spans="1:18">
      <c r="A111" s="24">
        <v>32</v>
      </c>
      <c r="B111" s="24" t="s">
        <v>3359</v>
      </c>
      <c r="C111" s="24" t="s">
        <v>642</v>
      </c>
      <c r="D111" s="30" t="str">
        <f>LOOKUP(1,0/(('MSS&amp;MGW&amp;BSC-SPC'!$B$1:$B$347=B111)*('MSS&amp;MGW&amp;BSC-SPC'!$C$1:$C$347=C111)),'MSS&amp;MGW&amp;BSC-SPC'!$D$1:$D$347)</f>
        <v>0622</v>
      </c>
      <c r="E111" s="25" t="s">
        <v>94</v>
      </c>
      <c r="F111" s="25" t="s">
        <v>639</v>
      </c>
      <c r="G111" s="31" t="str">
        <f>LOOKUP(1,0/(('MSS&amp;MGW&amp;BSC-SPC'!$B$1:$B$347=E111)*('MSS&amp;MGW&amp;BSC-SPC'!$C$1:$C$347=F111)),'MSS&amp;MGW&amp;BSC-SPC'!$D$1:$D$347)</f>
        <v>22F1</v>
      </c>
      <c r="H111" s="31">
        <v>222</v>
      </c>
      <c r="I111" s="37" t="s">
        <v>3936</v>
      </c>
      <c r="J111" s="35" t="str">
        <f t="shared" si="35"/>
        <v>ZEDC:TYPE=BSC,NAME=R1122,NO=222:::;</v>
      </c>
      <c r="K111" s="35" t="str">
        <f t="shared" si="36"/>
        <v>ZEDL:NO=222:NA1,22F1:;</v>
      </c>
      <c r="L111" s="35" t="str">
        <f t="shared" si="37"/>
        <v>ZEDM:NO=222:CLI:;</v>
      </c>
      <c r="M111" s="35" t="str">
        <f t="shared" si="38"/>
        <v>ZEDP:NO=222:LAC:;</v>
      </c>
      <c r="N111" s="35" t="str">
        <f t="shared" si="39"/>
        <v>ZEDI:NO=222:ON:;</v>
      </c>
      <c r="O111" s="35" t="str">
        <f t="shared" si="43"/>
        <v>ZEDV:NO=222:6:;</v>
      </c>
      <c r="P111" s="35" t="str">
        <f t="shared" si="40"/>
        <v>ZEDG:NAME=R1122:FRMSET=9,HRMSET=10,:;</v>
      </c>
      <c r="Q111" s="35" t="str">
        <f t="shared" si="41"/>
        <v>ZEDS:NO=222:U:;</v>
      </c>
      <c r="R111" s="35" t="str">
        <f t="shared" si="42"/>
        <v>ZEDO:NAME=R1122:;</v>
      </c>
    </row>
    <row r="112" spans="1:18">
      <c r="A112" s="24">
        <v>33</v>
      </c>
      <c r="B112" s="24" t="s">
        <v>3359</v>
      </c>
      <c r="C112" s="24" t="s">
        <v>642</v>
      </c>
      <c r="D112" s="30" t="str">
        <f>LOOKUP(1,0/(('MSS&amp;MGW&amp;BSC-SPC'!$B$1:$B$347=B112)*('MSS&amp;MGW&amp;BSC-SPC'!$C$1:$C$347=C112)),'MSS&amp;MGW&amp;BSC-SPC'!$D$1:$D$347)</f>
        <v>0622</v>
      </c>
      <c r="E112" s="25" t="s">
        <v>95</v>
      </c>
      <c r="F112" s="25" t="s">
        <v>639</v>
      </c>
      <c r="G112" s="31" t="str">
        <f>LOOKUP(1,0/(('MSS&amp;MGW&amp;BSC-SPC'!$B$1:$B$347=E112)*('MSS&amp;MGW&amp;BSC-SPC'!$C$1:$C$347=F112)),'MSS&amp;MGW&amp;BSC-SPC'!$D$1:$D$347)</f>
        <v>22F2</v>
      </c>
      <c r="H112" s="31">
        <v>223</v>
      </c>
      <c r="I112" s="37" t="s">
        <v>3936</v>
      </c>
      <c r="J112" s="35" t="str">
        <f t="shared" si="35"/>
        <v>ZEDC:TYPE=BSC,NAME=R1123,NO=223:::;</v>
      </c>
      <c r="K112" s="35" t="str">
        <f t="shared" si="36"/>
        <v>ZEDL:NO=223:NA1,22F2:;</v>
      </c>
      <c r="L112" s="35" t="str">
        <f t="shared" si="37"/>
        <v>ZEDM:NO=223:CLI:;</v>
      </c>
      <c r="M112" s="35" t="str">
        <f t="shared" si="38"/>
        <v>ZEDP:NO=223:LAC:;</v>
      </c>
      <c r="N112" s="35" t="str">
        <f t="shared" si="39"/>
        <v>ZEDI:NO=223:ON:;</v>
      </c>
      <c r="O112" s="35" t="str">
        <f t="shared" si="43"/>
        <v>ZEDV:NO=223:6:;</v>
      </c>
      <c r="P112" s="35" t="str">
        <f t="shared" si="40"/>
        <v>ZEDG:NAME=R1123:FRMSET=9,HRMSET=10,:;</v>
      </c>
      <c r="Q112" s="35" t="str">
        <f t="shared" si="41"/>
        <v>ZEDS:NO=223:U:;</v>
      </c>
      <c r="R112" s="35" t="str">
        <f t="shared" si="42"/>
        <v>ZEDO:NAME=R1123:;</v>
      </c>
    </row>
    <row r="113" spans="1:18">
      <c r="A113" s="24">
        <v>34</v>
      </c>
      <c r="B113" s="24" t="s">
        <v>3359</v>
      </c>
      <c r="C113" s="24" t="s">
        <v>642</v>
      </c>
      <c r="D113" s="30" t="str">
        <f>LOOKUP(1,0/(('MSS&amp;MGW&amp;BSC-SPC'!$B$1:$B$347=B113)*('MSS&amp;MGW&amp;BSC-SPC'!$C$1:$C$347=C113)),'MSS&amp;MGW&amp;BSC-SPC'!$D$1:$D$347)</f>
        <v>0622</v>
      </c>
      <c r="E113" s="25" t="s">
        <v>96</v>
      </c>
      <c r="F113" s="25" t="s">
        <v>639</v>
      </c>
      <c r="G113" s="31" t="str">
        <f>LOOKUP(1,0/(('MSS&amp;MGW&amp;BSC-SPC'!$B$1:$B$347=E113)*('MSS&amp;MGW&amp;BSC-SPC'!$C$1:$C$347=F113)),'MSS&amp;MGW&amp;BSC-SPC'!$D$1:$D$347)</f>
        <v>22F3</v>
      </c>
      <c r="H113" s="31">
        <v>224</v>
      </c>
      <c r="I113" s="37" t="s">
        <v>3936</v>
      </c>
      <c r="J113" s="35" t="str">
        <f t="shared" si="35"/>
        <v>ZEDC:TYPE=BSC,NAME=R1124,NO=224:::;</v>
      </c>
      <c r="K113" s="35" t="str">
        <f t="shared" si="36"/>
        <v>ZEDL:NO=224:NA1,22F3:;</v>
      </c>
      <c r="L113" s="35" t="str">
        <f t="shared" si="37"/>
        <v>ZEDM:NO=224:CLI:;</v>
      </c>
      <c r="M113" s="35" t="str">
        <f t="shared" si="38"/>
        <v>ZEDP:NO=224:LAC:;</v>
      </c>
      <c r="N113" s="35" t="str">
        <f t="shared" si="39"/>
        <v>ZEDI:NO=224:ON:;</v>
      </c>
      <c r="O113" s="35" t="str">
        <f t="shared" si="43"/>
        <v>ZEDV:NO=224:6:;</v>
      </c>
      <c r="P113" s="35" t="str">
        <f t="shared" si="40"/>
        <v>ZEDG:NAME=R1124:FRMSET=9,HRMSET=10,:;</v>
      </c>
      <c r="Q113" s="35" t="str">
        <f t="shared" si="41"/>
        <v>ZEDS:NO=224:U:;</v>
      </c>
      <c r="R113" s="35" t="str">
        <f t="shared" si="42"/>
        <v>ZEDO:NAME=R1124:;</v>
      </c>
    </row>
    <row r="114" spans="1:18">
      <c r="A114" s="24">
        <v>35</v>
      </c>
      <c r="B114" s="24" t="s">
        <v>3359</v>
      </c>
      <c r="C114" s="24" t="s">
        <v>642</v>
      </c>
      <c r="D114" s="30" t="str">
        <f>LOOKUP(1,0/(('MSS&amp;MGW&amp;BSC-SPC'!$B$1:$B$347=B114)*('MSS&amp;MGW&amp;BSC-SPC'!$C$1:$C$347=C114)),'MSS&amp;MGW&amp;BSC-SPC'!$D$1:$D$347)</f>
        <v>0622</v>
      </c>
      <c r="E114" s="25" t="s">
        <v>97</v>
      </c>
      <c r="F114" s="25" t="s">
        <v>639</v>
      </c>
      <c r="G114" s="31" t="str">
        <f>LOOKUP(1,0/(('MSS&amp;MGW&amp;BSC-SPC'!$B$1:$B$347=E114)*('MSS&amp;MGW&amp;BSC-SPC'!$C$1:$C$347=F114)),'MSS&amp;MGW&amp;BSC-SPC'!$D$1:$D$347)</f>
        <v>22F4</v>
      </c>
      <c r="H114" s="31">
        <v>225</v>
      </c>
      <c r="I114" s="37" t="s">
        <v>3936</v>
      </c>
      <c r="J114" s="35" t="str">
        <f t="shared" si="35"/>
        <v>ZEDC:TYPE=BSC,NAME=R1125,NO=225:::;</v>
      </c>
      <c r="K114" s="35" t="str">
        <f t="shared" si="36"/>
        <v>ZEDL:NO=225:NA1,22F4:;</v>
      </c>
      <c r="L114" s="35" t="str">
        <f t="shared" si="37"/>
        <v>ZEDM:NO=225:CLI:;</v>
      </c>
      <c r="M114" s="35" t="str">
        <f t="shared" si="38"/>
        <v>ZEDP:NO=225:LAC:;</v>
      </c>
      <c r="N114" s="35" t="str">
        <f t="shared" si="39"/>
        <v>ZEDI:NO=225:ON:;</v>
      </c>
      <c r="O114" s="35" t="str">
        <f t="shared" si="43"/>
        <v>ZEDV:NO=225:6:;</v>
      </c>
      <c r="P114" s="35" t="str">
        <f t="shared" si="40"/>
        <v>ZEDG:NAME=R1125:FRMSET=9,HRMSET=10,:;</v>
      </c>
      <c r="Q114" s="35" t="str">
        <f t="shared" si="41"/>
        <v>ZEDS:NO=225:U:;</v>
      </c>
      <c r="R114" s="35" t="str">
        <f t="shared" si="42"/>
        <v>ZEDO:NAME=R1125:;</v>
      </c>
    </row>
    <row r="115" spans="1:18">
      <c r="A115" s="24">
        <v>36</v>
      </c>
      <c r="B115" s="24" t="s">
        <v>3359</v>
      </c>
      <c r="C115" s="24" t="s">
        <v>642</v>
      </c>
      <c r="D115" s="30" t="str">
        <f>LOOKUP(1,0/(('MSS&amp;MGW&amp;BSC-SPC'!$B$1:$B$347=B115)*('MSS&amp;MGW&amp;BSC-SPC'!$C$1:$C$347=C115)),'MSS&amp;MGW&amp;BSC-SPC'!$D$1:$D$347)</f>
        <v>0622</v>
      </c>
      <c r="E115" s="25" t="s">
        <v>98</v>
      </c>
      <c r="F115" s="25" t="s">
        <v>639</v>
      </c>
      <c r="G115" s="31" t="str">
        <f>LOOKUP(1,0/(('MSS&amp;MGW&amp;BSC-SPC'!$B$1:$B$347=E115)*('MSS&amp;MGW&amp;BSC-SPC'!$C$1:$C$347=F115)),'MSS&amp;MGW&amp;BSC-SPC'!$D$1:$D$347)</f>
        <v>22F5</v>
      </c>
      <c r="H115" s="31">
        <v>226</v>
      </c>
      <c r="I115" s="37" t="s">
        <v>3936</v>
      </c>
      <c r="J115" s="35" t="str">
        <f t="shared" si="35"/>
        <v>ZEDC:TYPE=BSC,NAME=R1126,NO=226:::;</v>
      </c>
      <c r="K115" s="35" t="str">
        <f t="shared" si="36"/>
        <v>ZEDL:NO=226:NA1,22F5:;</v>
      </c>
      <c r="L115" s="35" t="str">
        <f t="shared" si="37"/>
        <v>ZEDM:NO=226:CLI:;</v>
      </c>
      <c r="M115" s="35" t="str">
        <f t="shared" si="38"/>
        <v>ZEDP:NO=226:LAC:;</v>
      </c>
      <c r="N115" s="35" t="str">
        <f t="shared" si="39"/>
        <v>ZEDI:NO=226:ON:;</v>
      </c>
      <c r="O115" s="35" t="str">
        <f t="shared" si="43"/>
        <v>ZEDV:NO=226:6:;</v>
      </c>
      <c r="P115" s="35" t="str">
        <f t="shared" si="40"/>
        <v>ZEDG:NAME=R1126:FRMSET=9,HRMSET=10,:;</v>
      </c>
      <c r="Q115" s="35" t="str">
        <f t="shared" si="41"/>
        <v>ZEDS:NO=226:U:;</v>
      </c>
      <c r="R115" s="35" t="str">
        <f t="shared" si="42"/>
        <v>ZEDO:NAME=R1126:;</v>
      </c>
    </row>
    <row r="116" spans="1:18">
      <c r="A116" s="24">
        <v>37</v>
      </c>
      <c r="B116" s="24" t="s">
        <v>3359</v>
      </c>
      <c r="C116" s="24" t="s">
        <v>642</v>
      </c>
      <c r="D116" s="30" t="str">
        <f>LOOKUP(1,0/(('MSS&amp;MGW&amp;BSC-SPC'!$B$1:$B$347=B116)*('MSS&amp;MGW&amp;BSC-SPC'!$C$1:$C$347=C116)),'MSS&amp;MGW&amp;BSC-SPC'!$D$1:$D$347)</f>
        <v>0622</v>
      </c>
      <c r="E116" s="25" t="s">
        <v>99</v>
      </c>
      <c r="F116" s="25" t="s">
        <v>639</v>
      </c>
      <c r="G116" s="31" t="str">
        <f>LOOKUP(1,0/(('MSS&amp;MGW&amp;BSC-SPC'!$B$1:$B$347=E116)*('MSS&amp;MGW&amp;BSC-SPC'!$C$1:$C$347=F116)),'MSS&amp;MGW&amp;BSC-SPC'!$D$1:$D$347)</f>
        <v>2310</v>
      </c>
      <c r="H116" s="31">
        <v>321</v>
      </c>
      <c r="I116" s="37" t="s">
        <v>3936</v>
      </c>
      <c r="J116" s="35" t="str">
        <f t="shared" si="35"/>
        <v>ZEDC:TYPE=BSC,NAME=R1321,NO=321:::;</v>
      </c>
      <c r="K116" s="35" t="str">
        <f t="shared" si="36"/>
        <v>ZEDL:NO=321:NA1,2310:;</v>
      </c>
      <c r="L116" s="35" t="str">
        <f t="shared" si="37"/>
        <v>ZEDM:NO=321:CLI:;</v>
      </c>
      <c r="M116" s="35" t="str">
        <f t="shared" si="38"/>
        <v>ZEDP:NO=321:LAC:;</v>
      </c>
      <c r="N116" s="35" t="str">
        <f t="shared" si="39"/>
        <v>ZEDI:NO=321:ON:;</v>
      </c>
      <c r="O116" s="35" t="str">
        <f t="shared" si="43"/>
        <v>ZEDV:NO=321:6:;</v>
      </c>
      <c r="P116" s="35" t="str">
        <f t="shared" si="40"/>
        <v>ZEDG:NAME=R1321:FRMSET=9,HRMSET=10,:;</v>
      </c>
      <c r="Q116" s="35" t="str">
        <f t="shared" si="41"/>
        <v>ZEDS:NO=321:U:;</v>
      </c>
      <c r="R116" s="35" t="str">
        <f t="shared" si="42"/>
        <v>ZEDO:NAME=R1321:;</v>
      </c>
    </row>
    <row r="117" spans="1:18">
      <c r="A117" s="24">
        <v>38</v>
      </c>
      <c r="B117" s="24" t="s">
        <v>3359</v>
      </c>
      <c r="C117" s="24" t="s">
        <v>642</v>
      </c>
      <c r="D117" s="30" t="str">
        <f>LOOKUP(1,0/(('MSS&amp;MGW&amp;BSC-SPC'!$B$1:$B$347=B117)*('MSS&amp;MGW&amp;BSC-SPC'!$C$1:$C$347=C117)),'MSS&amp;MGW&amp;BSC-SPC'!$D$1:$D$347)</f>
        <v>0622</v>
      </c>
      <c r="E117" s="25" t="s">
        <v>100</v>
      </c>
      <c r="F117" s="25" t="s">
        <v>639</v>
      </c>
      <c r="G117" s="31" t="str">
        <f>LOOKUP(1,0/(('MSS&amp;MGW&amp;BSC-SPC'!$B$1:$B$347=E117)*('MSS&amp;MGW&amp;BSC-SPC'!$C$1:$C$347=F117)),'MSS&amp;MGW&amp;BSC-SPC'!$D$1:$D$347)</f>
        <v>2311</v>
      </c>
      <c r="H117" s="31">
        <v>322</v>
      </c>
      <c r="I117" s="37" t="s">
        <v>3936</v>
      </c>
      <c r="J117" s="35" t="str">
        <f t="shared" si="35"/>
        <v>ZEDC:TYPE=BSC,NAME=R1322,NO=322:::;</v>
      </c>
      <c r="K117" s="35" t="str">
        <f t="shared" si="36"/>
        <v>ZEDL:NO=322:NA1,2311:;</v>
      </c>
      <c r="L117" s="35" t="str">
        <f t="shared" si="37"/>
        <v>ZEDM:NO=322:CLI:;</v>
      </c>
      <c r="M117" s="35" t="str">
        <f t="shared" si="38"/>
        <v>ZEDP:NO=322:LAC:;</v>
      </c>
      <c r="N117" s="35" t="str">
        <f t="shared" si="39"/>
        <v>ZEDI:NO=322:ON:;</v>
      </c>
      <c r="O117" s="35" t="str">
        <f t="shared" si="43"/>
        <v>ZEDV:NO=322:6:;</v>
      </c>
      <c r="P117" s="35" t="str">
        <f t="shared" si="40"/>
        <v>ZEDG:NAME=R1322:FRMSET=9,HRMSET=10,:;</v>
      </c>
      <c r="Q117" s="35" t="str">
        <f t="shared" si="41"/>
        <v>ZEDS:NO=322:U:;</v>
      </c>
      <c r="R117" s="35" t="str">
        <f t="shared" si="42"/>
        <v>ZEDO:NAME=R1322:;</v>
      </c>
    </row>
    <row r="118" spans="1:18">
      <c r="A118" s="24">
        <v>39</v>
      </c>
      <c r="B118" s="24" t="s">
        <v>3359</v>
      </c>
      <c r="C118" s="24" t="s">
        <v>642</v>
      </c>
      <c r="D118" s="30" t="str">
        <f>LOOKUP(1,0/(('MSS&amp;MGW&amp;BSC-SPC'!$B$1:$B$347=B118)*('MSS&amp;MGW&amp;BSC-SPC'!$C$1:$C$347=C118)),'MSS&amp;MGW&amp;BSC-SPC'!$D$1:$D$347)</f>
        <v>0622</v>
      </c>
      <c r="E118" s="25" t="s">
        <v>101</v>
      </c>
      <c r="F118" s="25" t="s">
        <v>639</v>
      </c>
      <c r="G118" s="31" t="str">
        <f>LOOKUP(1,0/(('MSS&amp;MGW&amp;BSC-SPC'!$B$1:$B$347=E118)*('MSS&amp;MGW&amp;BSC-SPC'!$C$1:$C$347=F118)),'MSS&amp;MGW&amp;BSC-SPC'!$D$1:$D$347)</f>
        <v>2312</v>
      </c>
      <c r="H118" s="31">
        <v>323</v>
      </c>
      <c r="I118" s="37" t="s">
        <v>3936</v>
      </c>
      <c r="J118" s="35" t="str">
        <f t="shared" si="35"/>
        <v>ZEDC:TYPE=BSC,NAME=R1323,NO=323:::;</v>
      </c>
      <c r="K118" s="35" t="str">
        <f t="shared" si="36"/>
        <v>ZEDL:NO=323:NA1,2312:;</v>
      </c>
      <c r="L118" s="35" t="str">
        <f t="shared" si="37"/>
        <v>ZEDM:NO=323:CLI:;</v>
      </c>
      <c r="M118" s="35" t="str">
        <f t="shared" si="38"/>
        <v>ZEDP:NO=323:LAC:;</v>
      </c>
      <c r="N118" s="35" t="str">
        <f t="shared" si="39"/>
        <v>ZEDI:NO=323:ON:;</v>
      </c>
      <c r="O118" s="35" t="str">
        <f t="shared" si="43"/>
        <v>ZEDV:NO=323:6:;</v>
      </c>
      <c r="P118" s="35" t="str">
        <f t="shared" si="40"/>
        <v>ZEDG:NAME=R1323:FRMSET=9,HRMSET=10,:;</v>
      </c>
      <c r="Q118" s="35" t="str">
        <f t="shared" si="41"/>
        <v>ZEDS:NO=323:U:;</v>
      </c>
      <c r="R118" s="35" t="str">
        <f t="shared" si="42"/>
        <v>ZEDO:NAME=R1323:;</v>
      </c>
    </row>
    <row r="119" spans="1:18">
      <c r="A119" s="24">
        <v>40</v>
      </c>
      <c r="B119" s="24" t="s">
        <v>3359</v>
      </c>
      <c r="C119" s="24" t="s">
        <v>642</v>
      </c>
      <c r="D119" s="30" t="str">
        <f>LOOKUP(1,0/(('MSS&amp;MGW&amp;BSC-SPC'!$B$1:$B$347=B119)*('MSS&amp;MGW&amp;BSC-SPC'!$C$1:$C$347=C119)),'MSS&amp;MGW&amp;BSC-SPC'!$D$1:$D$347)</f>
        <v>0622</v>
      </c>
      <c r="E119" s="25" t="s">
        <v>102</v>
      </c>
      <c r="F119" s="25" t="s">
        <v>639</v>
      </c>
      <c r="G119" s="31" t="str">
        <f>LOOKUP(1,0/(('MSS&amp;MGW&amp;BSC-SPC'!$B$1:$B$347=E119)*('MSS&amp;MGW&amp;BSC-SPC'!$C$1:$C$347=F119)),'MSS&amp;MGW&amp;BSC-SPC'!$D$1:$D$347)</f>
        <v>2313</v>
      </c>
      <c r="H119" s="31">
        <v>324</v>
      </c>
      <c r="I119" s="37" t="s">
        <v>3936</v>
      </c>
      <c r="J119" s="35" t="str">
        <f t="shared" si="35"/>
        <v>ZEDC:TYPE=BSC,NAME=R1324,NO=324:::;</v>
      </c>
      <c r="K119" s="35" t="str">
        <f t="shared" si="36"/>
        <v>ZEDL:NO=324:NA1,2313:;</v>
      </c>
      <c r="L119" s="35" t="str">
        <f t="shared" si="37"/>
        <v>ZEDM:NO=324:CLI:;</v>
      </c>
      <c r="M119" s="35" t="str">
        <f t="shared" si="38"/>
        <v>ZEDP:NO=324:LAC:;</v>
      </c>
      <c r="N119" s="35" t="str">
        <f t="shared" si="39"/>
        <v>ZEDI:NO=324:ON:;</v>
      </c>
      <c r="O119" s="35" t="str">
        <f t="shared" si="43"/>
        <v>ZEDV:NO=324:6:;</v>
      </c>
      <c r="P119" s="35" t="str">
        <f t="shared" si="40"/>
        <v>ZEDG:NAME=R1324:FRMSET=9,HRMSET=10,:;</v>
      </c>
      <c r="Q119" s="35" t="str">
        <f t="shared" si="41"/>
        <v>ZEDS:NO=324:U:;</v>
      </c>
      <c r="R119" s="35" t="str">
        <f t="shared" si="42"/>
        <v>ZEDO:NAME=R1324:;</v>
      </c>
    </row>
    <row r="120" spans="1:18">
      <c r="A120" s="24">
        <v>41</v>
      </c>
      <c r="B120" s="24" t="s">
        <v>3359</v>
      </c>
      <c r="C120" s="24" t="s">
        <v>642</v>
      </c>
      <c r="D120" s="30" t="str">
        <f>LOOKUP(1,0/(('MSS&amp;MGW&amp;BSC-SPC'!$B$1:$B$347=B120)*('MSS&amp;MGW&amp;BSC-SPC'!$C$1:$C$347=C120)),'MSS&amp;MGW&amp;BSC-SPC'!$D$1:$D$347)</f>
        <v>0622</v>
      </c>
      <c r="E120" s="25" t="s">
        <v>103</v>
      </c>
      <c r="F120" s="25" t="s">
        <v>639</v>
      </c>
      <c r="G120" s="31" t="str">
        <f>LOOKUP(1,0/(('MSS&amp;MGW&amp;BSC-SPC'!$B$1:$B$347=E120)*('MSS&amp;MGW&amp;BSC-SPC'!$C$1:$C$347=F120)),'MSS&amp;MGW&amp;BSC-SPC'!$D$1:$D$347)</f>
        <v>2314</v>
      </c>
      <c r="H120" s="31">
        <v>325</v>
      </c>
      <c r="I120" s="37" t="s">
        <v>3936</v>
      </c>
      <c r="J120" s="35" t="str">
        <f t="shared" si="35"/>
        <v>ZEDC:TYPE=BSC,NAME=R1325,NO=325:::;</v>
      </c>
      <c r="K120" s="35" t="str">
        <f t="shared" si="36"/>
        <v>ZEDL:NO=325:NA1,2314:;</v>
      </c>
      <c r="L120" s="35" t="str">
        <f t="shared" si="37"/>
        <v>ZEDM:NO=325:CLI:;</v>
      </c>
      <c r="M120" s="35" t="str">
        <f t="shared" si="38"/>
        <v>ZEDP:NO=325:LAC:;</v>
      </c>
      <c r="N120" s="35" t="str">
        <f t="shared" si="39"/>
        <v>ZEDI:NO=325:ON:;</v>
      </c>
      <c r="O120" s="35" t="str">
        <f t="shared" si="43"/>
        <v>ZEDV:NO=325:6:;</v>
      </c>
      <c r="P120" s="35" t="str">
        <f t="shared" si="40"/>
        <v>ZEDG:NAME=R1325:FRMSET=9,HRMSET=10,:;</v>
      </c>
      <c r="Q120" s="35" t="str">
        <f t="shared" si="41"/>
        <v>ZEDS:NO=325:U:;</v>
      </c>
      <c r="R120" s="35" t="str">
        <f t="shared" si="42"/>
        <v>ZEDO:NAME=R1325:;</v>
      </c>
    </row>
    <row r="121" spans="1:18">
      <c r="A121" s="24">
        <v>42</v>
      </c>
      <c r="B121" s="24" t="s">
        <v>3359</v>
      </c>
      <c r="C121" s="24" t="s">
        <v>642</v>
      </c>
      <c r="D121" s="30" t="str">
        <f>LOOKUP(1,0/(('MSS&amp;MGW&amp;BSC-SPC'!$B$1:$B$347=B121)*('MSS&amp;MGW&amp;BSC-SPC'!$C$1:$C$347=C121)),'MSS&amp;MGW&amp;BSC-SPC'!$D$1:$D$347)</f>
        <v>0622</v>
      </c>
      <c r="E121" s="25" t="s">
        <v>104</v>
      </c>
      <c r="F121" s="25" t="s">
        <v>639</v>
      </c>
      <c r="G121" s="31" t="str">
        <f>LOOKUP(1,0/(('MSS&amp;MGW&amp;BSC-SPC'!$B$1:$B$347=E121)*('MSS&amp;MGW&amp;BSC-SPC'!$C$1:$C$347=F121)),'MSS&amp;MGW&amp;BSC-SPC'!$D$1:$D$347)</f>
        <v>2315</v>
      </c>
      <c r="H121" s="31">
        <v>326</v>
      </c>
      <c r="I121" s="37" t="s">
        <v>3936</v>
      </c>
      <c r="J121" s="35" t="str">
        <f t="shared" si="35"/>
        <v>ZEDC:TYPE=BSC,NAME=R1326,NO=326:::;</v>
      </c>
      <c r="K121" s="35" t="str">
        <f t="shared" si="36"/>
        <v>ZEDL:NO=326:NA1,2315:;</v>
      </c>
      <c r="L121" s="35" t="str">
        <f t="shared" si="37"/>
        <v>ZEDM:NO=326:CLI:;</v>
      </c>
      <c r="M121" s="35" t="str">
        <f t="shared" si="38"/>
        <v>ZEDP:NO=326:LAC:;</v>
      </c>
      <c r="N121" s="35" t="str">
        <f t="shared" si="39"/>
        <v>ZEDI:NO=326:ON:;</v>
      </c>
      <c r="O121" s="35" t="str">
        <f t="shared" si="43"/>
        <v>ZEDV:NO=326:6:;</v>
      </c>
      <c r="P121" s="35" t="str">
        <f t="shared" si="40"/>
        <v>ZEDG:NAME=R1326:FRMSET=9,HRMSET=10,:;</v>
      </c>
      <c r="Q121" s="35" t="str">
        <f t="shared" si="41"/>
        <v>ZEDS:NO=326:U:;</v>
      </c>
      <c r="R121" s="35" t="str">
        <f t="shared" si="42"/>
        <v>ZEDO:NAME=R1326:;</v>
      </c>
    </row>
    <row r="122" spans="1:18">
      <c r="A122" s="24">
        <v>19</v>
      </c>
      <c r="B122" s="24" t="s">
        <v>3361</v>
      </c>
      <c r="C122" s="24" t="s">
        <v>640</v>
      </c>
      <c r="D122" s="30" t="str">
        <f>LOOKUP(1,0/(('MSS&amp;MGW&amp;BSC-SPC'!$B$1:$B$347=B122)*('MSS&amp;MGW&amp;BSC-SPC'!$C$1:$C$347=C122)),'MSS&amp;MGW&amp;BSC-SPC'!$D$1:$D$347)</f>
        <v>0642</v>
      </c>
      <c r="E122" s="25" t="s">
        <v>81</v>
      </c>
      <c r="F122" s="25" t="s">
        <v>1344</v>
      </c>
      <c r="G122" s="31" t="str">
        <f>LOOKUP(1,0/(('MSS&amp;MGW&amp;BSC-SPC'!$B$1:$B$347=E122)*('MSS&amp;MGW&amp;BSC-SPC'!$C$1:$C$347=F122)),'MSS&amp;MGW&amp;BSC-SPC'!$D$1:$D$347)</f>
        <v>2250</v>
      </c>
      <c r="H122" s="31">
        <v>21</v>
      </c>
      <c r="I122" s="37" t="s">
        <v>3936</v>
      </c>
      <c r="J122" s="35" t="str">
        <f t="shared" ref="J122:J145" si="44">CONCATENATE("ZEDC:TYPE=BSC,NAME=",E122,",NO=",H122,":::;")</f>
        <v>ZEDC:TYPE=BSC,NAME=R0121,NO=21:::;</v>
      </c>
      <c r="K122" s="35" t="str">
        <f t="shared" ref="K122:K145" si="45">CONCATENATE("ZEDL:NO=",H122,":NA1,",G122,":;")</f>
        <v>ZEDL:NO=21:NA1,2250:;</v>
      </c>
      <c r="L122" s="35" t="str">
        <f t="shared" ref="L122:L145" si="46">CONCATENATE("ZEDM:NO=",H122,":CLI:;")</f>
        <v>ZEDM:NO=21:CLI:;</v>
      </c>
      <c r="M122" s="35" t="str">
        <f t="shared" ref="M122:M145" si="47">CONCATENATE("ZEDP:NO=",H122,":LAC:;")</f>
        <v>ZEDP:NO=21:LAC:;</v>
      </c>
      <c r="N122" s="35" t="str">
        <f t="shared" ref="N122:N145" si="48">CONCATENATE("ZEDI:NO=",H122,":ON:;")</f>
        <v>ZEDI:NO=21:ON:;</v>
      </c>
      <c r="O122" s="35" t="str">
        <f t="shared" si="43"/>
        <v>ZEDV:NO=21:6:;</v>
      </c>
      <c r="P122" s="35" t="str">
        <f t="shared" ref="P122:P145" si="49">CONCATENATE("ZEDG:NAME=",E122,":FRMSET=9,HRMSET=10,:;")</f>
        <v>ZEDG:NAME=R0121:FRMSET=9,HRMSET=10,:;</v>
      </c>
      <c r="Q122" s="35" t="str">
        <f t="shared" ref="Q122:Q145" si="50">CONCATENATE("ZEDS:NO=",H122,":U:;")</f>
        <v>ZEDS:NO=21:U:;</v>
      </c>
      <c r="R122" s="35" t="str">
        <f t="shared" ref="R122:R145" si="51">CONCATENATE("ZEDO:NAME=",E122,":;")</f>
        <v>ZEDO:NAME=R0121:;</v>
      </c>
    </row>
    <row r="123" spans="1:18">
      <c r="A123" s="24">
        <v>20</v>
      </c>
      <c r="B123" s="24" t="s">
        <v>3361</v>
      </c>
      <c r="C123" s="24" t="s">
        <v>640</v>
      </c>
      <c r="D123" s="30" t="str">
        <f>LOOKUP(1,0/(('MSS&amp;MGW&amp;BSC-SPC'!$B$1:$B$347=B123)*('MSS&amp;MGW&amp;BSC-SPC'!$C$1:$C$347=C123)),'MSS&amp;MGW&amp;BSC-SPC'!$D$1:$D$347)</f>
        <v>0642</v>
      </c>
      <c r="E123" s="25" t="s">
        <v>82</v>
      </c>
      <c r="F123" s="25" t="s">
        <v>1344</v>
      </c>
      <c r="G123" s="31" t="str">
        <f>LOOKUP(1,0/(('MSS&amp;MGW&amp;BSC-SPC'!$B$1:$B$347=E123)*('MSS&amp;MGW&amp;BSC-SPC'!$C$1:$C$347=F123)),'MSS&amp;MGW&amp;BSC-SPC'!$D$1:$D$347)</f>
        <v>2251</v>
      </c>
      <c r="H123" s="31">
        <v>22</v>
      </c>
      <c r="I123" s="37" t="s">
        <v>3936</v>
      </c>
      <c r="J123" s="35" t="str">
        <f t="shared" si="44"/>
        <v>ZEDC:TYPE=BSC,NAME=R0122,NO=22:::;</v>
      </c>
      <c r="K123" s="35" t="str">
        <f t="shared" si="45"/>
        <v>ZEDL:NO=22:NA1,2251:;</v>
      </c>
      <c r="L123" s="35" t="str">
        <f t="shared" si="46"/>
        <v>ZEDM:NO=22:CLI:;</v>
      </c>
      <c r="M123" s="35" t="str">
        <f t="shared" si="47"/>
        <v>ZEDP:NO=22:LAC:;</v>
      </c>
      <c r="N123" s="35" t="str">
        <f t="shared" si="48"/>
        <v>ZEDI:NO=22:ON:;</v>
      </c>
      <c r="O123" s="35" t="str">
        <f t="shared" si="43"/>
        <v>ZEDV:NO=22:6:;</v>
      </c>
      <c r="P123" s="35" t="str">
        <f t="shared" si="49"/>
        <v>ZEDG:NAME=R0122:FRMSET=9,HRMSET=10,:;</v>
      </c>
      <c r="Q123" s="35" t="str">
        <f t="shared" si="50"/>
        <v>ZEDS:NO=22:U:;</v>
      </c>
      <c r="R123" s="35" t="str">
        <f t="shared" si="51"/>
        <v>ZEDO:NAME=R0122:;</v>
      </c>
    </row>
    <row r="124" spans="1:18">
      <c r="A124" s="24">
        <v>21</v>
      </c>
      <c r="B124" s="24" t="s">
        <v>3361</v>
      </c>
      <c r="C124" s="24" t="s">
        <v>640</v>
      </c>
      <c r="D124" s="30" t="str">
        <f>LOOKUP(1,0/(('MSS&amp;MGW&amp;BSC-SPC'!$B$1:$B$347=B124)*('MSS&amp;MGW&amp;BSC-SPC'!$C$1:$C$347=C124)),'MSS&amp;MGW&amp;BSC-SPC'!$D$1:$D$347)</f>
        <v>0642</v>
      </c>
      <c r="E124" s="25" t="s">
        <v>83</v>
      </c>
      <c r="F124" s="25" t="s">
        <v>1344</v>
      </c>
      <c r="G124" s="31" t="str">
        <f>LOOKUP(1,0/(('MSS&amp;MGW&amp;BSC-SPC'!$B$1:$B$347=E124)*('MSS&amp;MGW&amp;BSC-SPC'!$C$1:$C$347=F124)),'MSS&amp;MGW&amp;BSC-SPC'!$D$1:$D$347)</f>
        <v>2252</v>
      </c>
      <c r="H124" s="31">
        <v>23</v>
      </c>
      <c r="I124" s="37" t="s">
        <v>3936</v>
      </c>
      <c r="J124" s="35" t="str">
        <f t="shared" si="44"/>
        <v>ZEDC:TYPE=BSC,NAME=R0123,NO=23:::;</v>
      </c>
      <c r="K124" s="35" t="str">
        <f t="shared" si="45"/>
        <v>ZEDL:NO=23:NA1,2252:;</v>
      </c>
      <c r="L124" s="35" t="str">
        <f t="shared" si="46"/>
        <v>ZEDM:NO=23:CLI:;</v>
      </c>
      <c r="M124" s="35" t="str">
        <f t="shared" si="47"/>
        <v>ZEDP:NO=23:LAC:;</v>
      </c>
      <c r="N124" s="35" t="str">
        <f t="shared" si="48"/>
        <v>ZEDI:NO=23:ON:;</v>
      </c>
      <c r="O124" s="35" t="str">
        <f t="shared" si="43"/>
        <v>ZEDV:NO=23:6:;</v>
      </c>
      <c r="P124" s="35" t="str">
        <f t="shared" si="49"/>
        <v>ZEDG:NAME=R0123:FRMSET=9,HRMSET=10,:;</v>
      </c>
      <c r="Q124" s="35" t="str">
        <f t="shared" si="50"/>
        <v>ZEDS:NO=23:U:;</v>
      </c>
      <c r="R124" s="35" t="str">
        <f t="shared" si="51"/>
        <v>ZEDO:NAME=R0123:;</v>
      </c>
    </row>
    <row r="125" spans="1:18">
      <c r="A125" s="24">
        <v>22</v>
      </c>
      <c r="B125" s="24" t="s">
        <v>3361</v>
      </c>
      <c r="C125" s="24" t="s">
        <v>640</v>
      </c>
      <c r="D125" s="30" t="str">
        <f>LOOKUP(1,0/(('MSS&amp;MGW&amp;BSC-SPC'!$B$1:$B$347=B125)*('MSS&amp;MGW&amp;BSC-SPC'!$C$1:$C$347=C125)),'MSS&amp;MGW&amp;BSC-SPC'!$D$1:$D$347)</f>
        <v>0642</v>
      </c>
      <c r="E125" s="25" t="s">
        <v>84</v>
      </c>
      <c r="F125" s="25" t="s">
        <v>1344</v>
      </c>
      <c r="G125" s="31" t="str">
        <f>LOOKUP(1,0/(('MSS&amp;MGW&amp;BSC-SPC'!$B$1:$B$347=E125)*('MSS&amp;MGW&amp;BSC-SPC'!$C$1:$C$347=F125)),'MSS&amp;MGW&amp;BSC-SPC'!$D$1:$D$347)</f>
        <v>2253</v>
      </c>
      <c r="H125" s="31">
        <v>24</v>
      </c>
      <c r="I125" s="37" t="s">
        <v>3936</v>
      </c>
      <c r="J125" s="35" t="str">
        <f t="shared" si="44"/>
        <v>ZEDC:TYPE=BSC,NAME=R0124,NO=24:::;</v>
      </c>
      <c r="K125" s="35" t="str">
        <f t="shared" si="45"/>
        <v>ZEDL:NO=24:NA1,2253:;</v>
      </c>
      <c r="L125" s="35" t="str">
        <f t="shared" si="46"/>
        <v>ZEDM:NO=24:CLI:;</v>
      </c>
      <c r="M125" s="35" t="str">
        <f t="shared" si="47"/>
        <v>ZEDP:NO=24:LAC:;</v>
      </c>
      <c r="N125" s="35" t="str">
        <f t="shared" si="48"/>
        <v>ZEDI:NO=24:ON:;</v>
      </c>
      <c r="O125" s="35" t="str">
        <f t="shared" si="43"/>
        <v>ZEDV:NO=24:6:;</v>
      </c>
      <c r="P125" s="35" t="str">
        <f t="shared" si="49"/>
        <v>ZEDG:NAME=R0124:FRMSET=9,HRMSET=10,:;</v>
      </c>
      <c r="Q125" s="35" t="str">
        <f t="shared" si="50"/>
        <v>ZEDS:NO=24:U:;</v>
      </c>
      <c r="R125" s="35" t="str">
        <f t="shared" si="51"/>
        <v>ZEDO:NAME=R0124:;</v>
      </c>
    </row>
    <row r="126" spans="1:18">
      <c r="A126" s="24">
        <v>23</v>
      </c>
      <c r="B126" s="24" t="s">
        <v>3361</v>
      </c>
      <c r="C126" s="24" t="s">
        <v>640</v>
      </c>
      <c r="D126" s="30" t="str">
        <f>LOOKUP(1,0/(('MSS&amp;MGW&amp;BSC-SPC'!$B$1:$B$347=B126)*('MSS&amp;MGW&amp;BSC-SPC'!$C$1:$C$347=C126)),'MSS&amp;MGW&amp;BSC-SPC'!$D$1:$D$347)</f>
        <v>0642</v>
      </c>
      <c r="E126" s="25" t="s">
        <v>85</v>
      </c>
      <c r="F126" s="25" t="s">
        <v>1344</v>
      </c>
      <c r="G126" s="31" t="str">
        <f>LOOKUP(1,0/(('MSS&amp;MGW&amp;BSC-SPC'!$B$1:$B$347=E126)*('MSS&amp;MGW&amp;BSC-SPC'!$C$1:$C$347=F126)),'MSS&amp;MGW&amp;BSC-SPC'!$D$1:$D$347)</f>
        <v>2254</v>
      </c>
      <c r="H126" s="31">
        <v>25</v>
      </c>
      <c r="I126" s="37" t="s">
        <v>3936</v>
      </c>
      <c r="J126" s="35" t="str">
        <f t="shared" si="44"/>
        <v>ZEDC:TYPE=BSC,NAME=R0125,NO=25:::;</v>
      </c>
      <c r="K126" s="35" t="str">
        <f t="shared" si="45"/>
        <v>ZEDL:NO=25:NA1,2254:;</v>
      </c>
      <c r="L126" s="35" t="str">
        <f t="shared" si="46"/>
        <v>ZEDM:NO=25:CLI:;</v>
      </c>
      <c r="M126" s="35" t="str">
        <f t="shared" si="47"/>
        <v>ZEDP:NO=25:LAC:;</v>
      </c>
      <c r="N126" s="35" t="str">
        <f t="shared" si="48"/>
        <v>ZEDI:NO=25:ON:;</v>
      </c>
      <c r="O126" s="35" t="str">
        <f t="shared" si="43"/>
        <v>ZEDV:NO=25:6:;</v>
      </c>
      <c r="P126" s="35" t="str">
        <f t="shared" si="49"/>
        <v>ZEDG:NAME=R0125:FRMSET=9,HRMSET=10,:;</v>
      </c>
      <c r="Q126" s="35" t="str">
        <f t="shared" si="50"/>
        <v>ZEDS:NO=25:U:;</v>
      </c>
      <c r="R126" s="35" t="str">
        <f t="shared" si="51"/>
        <v>ZEDO:NAME=R0125:;</v>
      </c>
    </row>
    <row r="127" spans="1:18">
      <c r="A127" s="24">
        <v>24</v>
      </c>
      <c r="B127" s="24" t="s">
        <v>3361</v>
      </c>
      <c r="C127" s="24" t="s">
        <v>640</v>
      </c>
      <c r="D127" s="30" t="str">
        <f>LOOKUP(1,0/(('MSS&amp;MGW&amp;BSC-SPC'!$B$1:$B$347=B127)*('MSS&amp;MGW&amp;BSC-SPC'!$C$1:$C$347=C127)),'MSS&amp;MGW&amp;BSC-SPC'!$D$1:$D$347)</f>
        <v>0642</v>
      </c>
      <c r="E127" s="25" t="s">
        <v>86</v>
      </c>
      <c r="F127" s="25" t="s">
        <v>1344</v>
      </c>
      <c r="G127" s="31" t="str">
        <f>LOOKUP(1,0/(('MSS&amp;MGW&amp;BSC-SPC'!$B$1:$B$347=E127)*('MSS&amp;MGW&amp;BSC-SPC'!$C$1:$C$347=F127)),'MSS&amp;MGW&amp;BSC-SPC'!$D$1:$D$347)</f>
        <v>2255</v>
      </c>
      <c r="H127" s="31">
        <v>26</v>
      </c>
      <c r="I127" s="37" t="s">
        <v>3936</v>
      </c>
      <c r="J127" s="35" t="str">
        <f t="shared" si="44"/>
        <v>ZEDC:TYPE=BSC,NAME=R0126,NO=26:::;</v>
      </c>
      <c r="K127" s="35" t="str">
        <f t="shared" si="45"/>
        <v>ZEDL:NO=26:NA1,2255:;</v>
      </c>
      <c r="L127" s="35" t="str">
        <f t="shared" si="46"/>
        <v>ZEDM:NO=26:CLI:;</v>
      </c>
      <c r="M127" s="35" t="str">
        <f t="shared" si="47"/>
        <v>ZEDP:NO=26:LAC:;</v>
      </c>
      <c r="N127" s="35" t="str">
        <f t="shared" si="48"/>
        <v>ZEDI:NO=26:ON:;</v>
      </c>
      <c r="O127" s="35" t="str">
        <f t="shared" si="43"/>
        <v>ZEDV:NO=26:6:;</v>
      </c>
      <c r="P127" s="35" t="str">
        <f t="shared" si="49"/>
        <v>ZEDG:NAME=R0126:FRMSET=9,HRMSET=10,:;</v>
      </c>
      <c r="Q127" s="35" t="str">
        <f t="shared" si="50"/>
        <v>ZEDS:NO=26:U:;</v>
      </c>
      <c r="R127" s="35" t="str">
        <f t="shared" si="51"/>
        <v>ZEDO:NAME=R0126:;</v>
      </c>
    </row>
    <row r="128" spans="1:18">
      <c r="A128" s="24">
        <v>25</v>
      </c>
      <c r="B128" s="24" t="s">
        <v>3361</v>
      </c>
      <c r="C128" s="24" t="s">
        <v>640</v>
      </c>
      <c r="D128" s="30" t="str">
        <f>LOOKUP(1,0/(('MSS&amp;MGW&amp;BSC-SPC'!$B$1:$B$347=B128)*('MSS&amp;MGW&amp;BSC-SPC'!$C$1:$C$347=C128)),'MSS&amp;MGW&amp;BSC-SPC'!$D$1:$D$347)</f>
        <v>0642</v>
      </c>
      <c r="E128" s="25" t="s">
        <v>87</v>
      </c>
      <c r="F128" s="25" t="s">
        <v>1344</v>
      </c>
      <c r="G128" s="31" t="str">
        <f>LOOKUP(1,0/(('MSS&amp;MGW&amp;BSC-SPC'!$B$1:$B$347=E128)*('MSS&amp;MGW&amp;BSC-SPC'!$C$1:$C$347=F128)),'MSS&amp;MGW&amp;BSC-SPC'!$D$1:$D$347)</f>
        <v>22B0</v>
      </c>
      <c r="H128" s="31">
        <v>121</v>
      </c>
      <c r="I128" s="37" t="s">
        <v>3936</v>
      </c>
      <c r="J128" s="35" t="str">
        <f t="shared" si="44"/>
        <v>ZEDC:TYPE=BSC,NAME=R0721,NO=121:::;</v>
      </c>
      <c r="K128" s="35" t="str">
        <f t="shared" si="45"/>
        <v>ZEDL:NO=121:NA1,22B0:;</v>
      </c>
      <c r="L128" s="35" t="str">
        <f t="shared" si="46"/>
        <v>ZEDM:NO=121:CLI:;</v>
      </c>
      <c r="M128" s="35" t="str">
        <f t="shared" si="47"/>
        <v>ZEDP:NO=121:LAC:;</v>
      </c>
      <c r="N128" s="35" t="str">
        <f t="shared" si="48"/>
        <v>ZEDI:NO=121:ON:;</v>
      </c>
      <c r="O128" s="35" t="str">
        <f t="shared" si="43"/>
        <v>ZEDV:NO=121:6:;</v>
      </c>
      <c r="P128" s="35" t="str">
        <f t="shared" si="49"/>
        <v>ZEDG:NAME=R0721:FRMSET=9,HRMSET=10,:;</v>
      </c>
      <c r="Q128" s="35" t="str">
        <f t="shared" si="50"/>
        <v>ZEDS:NO=121:U:;</v>
      </c>
      <c r="R128" s="35" t="str">
        <f t="shared" si="51"/>
        <v>ZEDO:NAME=R0721:;</v>
      </c>
    </row>
    <row r="129" spans="1:18">
      <c r="A129" s="24">
        <v>26</v>
      </c>
      <c r="B129" s="24" t="s">
        <v>3361</v>
      </c>
      <c r="C129" s="24" t="s">
        <v>640</v>
      </c>
      <c r="D129" s="30" t="str">
        <f>LOOKUP(1,0/(('MSS&amp;MGW&amp;BSC-SPC'!$B$1:$B$347=B129)*('MSS&amp;MGW&amp;BSC-SPC'!$C$1:$C$347=C129)),'MSS&amp;MGW&amp;BSC-SPC'!$D$1:$D$347)</f>
        <v>0642</v>
      </c>
      <c r="E129" s="25" t="s">
        <v>88</v>
      </c>
      <c r="F129" s="25" t="s">
        <v>1344</v>
      </c>
      <c r="G129" s="31" t="str">
        <f>LOOKUP(1,0/(('MSS&amp;MGW&amp;BSC-SPC'!$B$1:$B$347=E129)*('MSS&amp;MGW&amp;BSC-SPC'!$C$1:$C$347=F129)),'MSS&amp;MGW&amp;BSC-SPC'!$D$1:$D$347)</f>
        <v>22B1</v>
      </c>
      <c r="H129" s="31">
        <v>122</v>
      </c>
      <c r="I129" s="37" t="s">
        <v>3936</v>
      </c>
      <c r="J129" s="35" t="str">
        <f t="shared" si="44"/>
        <v>ZEDC:TYPE=BSC,NAME=R0722,NO=122:::;</v>
      </c>
      <c r="K129" s="35" t="str">
        <f t="shared" si="45"/>
        <v>ZEDL:NO=122:NA1,22B1:;</v>
      </c>
      <c r="L129" s="35" t="str">
        <f t="shared" si="46"/>
        <v>ZEDM:NO=122:CLI:;</v>
      </c>
      <c r="M129" s="35" t="str">
        <f t="shared" si="47"/>
        <v>ZEDP:NO=122:LAC:;</v>
      </c>
      <c r="N129" s="35" t="str">
        <f t="shared" si="48"/>
        <v>ZEDI:NO=122:ON:;</v>
      </c>
      <c r="O129" s="35" t="str">
        <f t="shared" si="43"/>
        <v>ZEDV:NO=122:6:;</v>
      </c>
      <c r="P129" s="35" t="str">
        <f t="shared" si="49"/>
        <v>ZEDG:NAME=R0722:FRMSET=9,HRMSET=10,:;</v>
      </c>
      <c r="Q129" s="35" t="str">
        <f t="shared" si="50"/>
        <v>ZEDS:NO=122:U:;</v>
      </c>
      <c r="R129" s="35" t="str">
        <f t="shared" si="51"/>
        <v>ZEDO:NAME=R0722:;</v>
      </c>
    </row>
    <row r="130" spans="1:18">
      <c r="A130" s="24">
        <v>27</v>
      </c>
      <c r="B130" s="24" t="s">
        <v>3361</v>
      </c>
      <c r="C130" s="24" t="s">
        <v>640</v>
      </c>
      <c r="D130" s="30" t="str">
        <f>LOOKUP(1,0/(('MSS&amp;MGW&amp;BSC-SPC'!$B$1:$B$347=B130)*('MSS&amp;MGW&amp;BSC-SPC'!$C$1:$C$347=C130)),'MSS&amp;MGW&amp;BSC-SPC'!$D$1:$D$347)</f>
        <v>0642</v>
      </c>
      <c r="E130" s="25" t="s">
        <v>89</v>
      </c>
      <c r="F130" s="25" t="s">
        <v>1344</v>
      </c>
      <c r="G130" s="31" t="str">
        <f>LOOKUP(1,0/(('MSS&amp;MGW&amp;BSC-SPC'!$B$1:$B$347=E130)*('MSS&amp;MGW&amp;BSC-SPC'!$C$1:$C$347=F130)),'MSS&amp;MGW&amp;BSC-SPC'!$D$1:$D$347)</f>
        <v>22B2</v>
      </c>
      <c r="H130" s="31">
        <v>123</v>
      </c>
      <c r="I130" s="37" t="s">
        <v>3936</v>
      </c>
      <c r="J130" s="35" t="str">
        <f t="shared" si="44"/>
        <v>ZEDC:TYPE=BSC,NAME=R0723,NO=123:::;</v>
      </c>
      <c r="K130" s="35" t="str">
        <f t="shared" si="45"/>
        <v>ZEDL:NO=123:NA1,22B2:;</v>
      </c>
      <c r="L130" s="35" t="str">
        <f t="shared" si="46"/>
        <v>ZEDM:NO=123:CLI:;</v>
      </c>
      <c r="M130" s="35" t="str">
        <f t="shared" si="47"/>
        <v>ZEDP:NO=123:LAC:;</v>
      </c>
      <c r="N130" s="35" t="str">
        <f t="shared" si="48"/>
        <v>ZEDI:NO=123:ON:;</v>
      </c>
      <c r="O130" s="35" t="str">
        <f t="shared" si="43"/>
        <v>ZEDV:NO=123:6:;</v>
      </c>
      <c r="P130" s="35" t="str">
        <f t="shared" si="49"/>
        <v>ZEDG:NAME=R0723:FRMSET=9,HRMSET=10,:;</v>
      </c>
      <c r="Q130" s="35" t="str">
        <f t="shared" si="50"/>
        <v>ZEDS:NO=123:U:;</v>
      </c>
      <c r="R130" s="35" t="str">
        <f t="shared" si="51"/>
        <v>ZEDO:NAME=R0723:;</v>
      </c>
    </row>
    <row r="131" spans="1:18">
      <c r="A131" s="24">
        <v>28</v>
      </c>
      <c r="B131" s="24" t="s">
        <v>3361</v>
      </c>
      <c r="C131" s="24" t="s">
        <v>640</v>
      </c>
      <c r="D131" s="30" t="str">
        <f>LOOKUP(1,0/(('MSS&amp;MGW&amp;BSC-SPC'!$B$1:$B$347=B131)*('MSS&amp;MGW&amp;BSC-SPC'!$C$1:$C$347=C131)),'MSS&amp;MGW&amp;BSC-SPC'!$D$1:$D$347)</f>
        <v>0642</v>
      </c>
      <c r="E131" s="25" t="s">
        <v>90</v>
      </c>
      <c r="F131" s="25" t="s">
        <v>1344</v>
      </c>
      <c r="G131" s="31" t="str">
        <f>LOOKUP(1,0/(('MSS&amp;MGW&amp;BSC-SPC'!$B$1:$B$347=E131)*('MSS&amp;MGW&amp;BSC-SPC'!$C$1:$C$347=F131)),'MSS&amp;MGW&amp;BSC-SPC'!$D$1:$D$347)</f>
        <v>22B3</v>
      </c>
      <c r="H131" s="31">
        <v>124</v>
      </c>
      <c r="I131" s="37" t="s">
        <v>3936</v>
      </c>
      <c r="J131" s="35" t="str">
        <f t="shared" si="44"/>
        <v>ZEDC:TYPE=BSC,NAME=R0724,NO=124:::;</v>
      </c>
      <c r="K131" s="35" t="str">
        <f t="shared" si="45"/>
        <v>ZEDL:NO=124:NA1,22B3:;</v>
      </c>
      <c r="L131" s="35" t="str">
        <f t="shared" si="46"/>
        <v>ZEDM:NO=124:CLI:;</v>
      </c>
      <c r="M131" s="35" t="str">
        <f t="shared" si="47"/>
        <v>ZEDP:NO=124:LAC:;</v>
      </c>
      <c r="N131" s="35" t="str">
        <f t="shared" si="48"/>
        <v>ZEDI:NO=124:ON:;</v>
      </c>
      <c r="O131" s="35" t="str">
        <f t="shared" si="43"/>
        <v>ZEDV:NO=124:6:;</v>
      </c>
      <c r="P131" s="35" t="str">
        <f t="shared" si="49"/>
        <v>ZEDG:NAME=R0724:FRMSET=9,HRMSET=10,:;</v>
      </c>
      <c r="Q131" s="35" t="str">
        <f t="shared" si="50"/>
        <v>ZEDS:NO=124:U:;</v>
      </c>
      <c r="R131" s="35" t="str">
        <f t="shared" si="51"/>
        <v>ZEDO:NAME=R0724:;</v>
      </c>
    </row>
    <row r="132" spans="1:18">
      <c r="A132" s="24">
        <v>29</v>
      </c>
      <c r="B132" s="24" t="s">
        <v>3361</v>
      </c>
      <c r="C132" s="24" t="s">
        <v>640</v>
      </c>
      <c r="D132" s="30" t="str">
        <f>LOOKUP(1,0/(('MSS&amp;MGW&amp;BSC-SPC'!$B$1:$B$347=B132)*('MSS&amp;MGW&amp;BSC-SPC'!$C$1:$C$347=C132)),'MSS&amp;MGW&amp;BSC-SPC'!$D$1:$D$347)</f>
        <v>0642</v>
      </c>
      <c r="E132" s="25" t="s">
        <v>91</v>
      </c>
      <c r="F132" s="25" t="s">
        <v>1344</v>
      </c>
      <c r="G132" s="31" t="str">
        <f>LOOKUP(1,0/(('MSS&amp;MGW&amp;BSC-SPC'!$B$1:$B$347=E132)*('MSS&amp;MGW&amp;BSC-SPC'!$C$1:$C$347=F132)),'MSS&amp;MGW&amp;BSC-SPC'!$D$1:$D$347)</f>
        <v>22B4</v>
      </c>
      <c r="H132" s="31">
        <v>125</v>
      </c>
      <c r="I132" s="37" t="s">
        <v>3936</v>
      </c>
      <c r="J132" s="35" t="str">
        <f t="shared" si="44"/>
        <v>ZEDC:TYPE=BSC,NAME=R0725,NO=125:::;</v>
      </c>
      <c r="K132" s="35" t="str">
        <f t="shared" si="45"/>
        <v>ZEDL:NO=125:NA1,22B4:;</v>
      </c>
      <c r="L132" s="35" t="str">
        <f t="shared" si="46"/>
        <v>ZEDM:NO=125:CLI:;</v>
      </c>
      <c r="M132" s="35" t="str">
        <f t="shared" si="47"/>
        <v>ZEDP:NO=125:LAC:;</v>
      </c>
      <c r="N132" s="35" t="str">
        <f t="shared" si="48"/>
        <v>ZEDI:NO=125:ON:;</v>
      </c>
      <c r="O132" s="35" t="str">
        <f t="shared" si="43"/>
        <v>ZEDV:NO=125:6:;</v>
      </c>
      <c r="P132" s="35" t="str">
        <f t="shared" si="49"/>
        <v>ZEDG:NAME=R0725:FRMSET=9,HRMSET=10,:;</v>
      </c>
      <c r="Q132" s="35" t="str">
        <f t="shared" si="50"/>
        <v>ZEDS:NO=125:U:;</v>
      </c>
      <c r="R132" s="35" t="str">
        <f t="shared" si="51"/>
        <v>ZEDO:NAME=R0725:;</v>
      </c>
    </row>
    <row r="133" spans="1:18">
      <c r="A133" s="24">
        <v>30</v>
      </c>
      <c r="B133" s="24" t="s">
        <v>3361</v>
      </c>
      <c r="C133" s="24" t="s">
        <v>640</v>
      </c>
      <c r="D133" s="30" t="str">
        <f>LOOKUP(1,0/(('MSS&amp;MGW&amp;BSC-SPC'!$B$1:$B$347=B133)*('MSS&amp;MGW&amp;BSC-SPC'!$C$1:$C$347=C133)),'MSS&amp;MGW&amp;BSC-SPC'!$D$1:$D$347)</f>
        <v>0642</v>
      </c>
      <c r="E133" s="25" t="s">
        <v>92</v>
      </c>
      <c r="F133" s="25" t="s">
        <v>1344</v>
      </c>
      <c r="G133" s="31" t="str">
        <f>LOOKUP(1,0/(('MSS&amp;MGW&amp;BSC-SPC'!$B$1:$B$347=E133)*('MSS&amp;MGW&amp;BSC-SPC'!$C$1:$C$347=F133)),'MSS&amp;MGW&amp;BSC-SPC'!$D$1:$D$347)</f>
        <v>22B5</v>
      </c>
      <c r="H133" s="31">
        <v>126</v>
      </c>
      <c r="I133" s="37" t="s">
        <v>3936</v>
      </c>
      <c r="J133" s="35" t="str">
        <f t="shared" si="44"/>
        <v>ZEDC:TYPE=BSC,NAME=R0726,NO=126:::;</v>
      </c>
      <c r="K133" s="35" t="str">
        <f t="shared" si="45"/>
        <v>ZEDL:NO=126:NA1,22B5:;</v>
      </c>
      <c r="L133" s="35" t="str">
        <f t="shared" si="46"/>
        <v>ZEDM:NO=126:CLI:;</v>
      </c>
      <c r="M133" s="35" t="str">
        <f t="shared" si="47"/>
        <v>ZEDP:NO=126:LAC:;</v>
      </c>
      <c r="N133" s="35" t="str">
        <f t="shared" si="48"/>
        <v>ZEDI:NO=126:ON:;</v>
      </c>
      <c r="O133" s="35" t="str">
        <f t="shared" si="43"/>
        <v>ZEDV:NO=126:6:;</v>
      </c>
      <c r="P133" s="35" t="str">
        <f t="shared" si="49"/>
        <v>ZEDG:NAME=R0726:FRMSET=9,HRMSET=10,:;</v>
      </c>
      <c r="Q133" s="35" t="str">
        <f t="shared" si="50"/>
        <v>ZEDS:NO=126:U:;</v>
      </c>
      <c r="R133" s="35" t="str">
        <f t="shared" si="51"/>
        <v>ZEDO:NAME=R0726:;</v>
      </c>
    </row>
    <row r="134" spans="1:18">
      <c r="A134" s="24">
        <v>31</v>
      </c>
      <c r="B134" s="24" t="s">
        <v>3361</v>
      </c>
      <c r="C134" s="24" t="s">
        <v>640</v>
      </c>
      <c r="D134" s="30" t="str">
        <f>LOOKUP(1,0/(('MSS&amp;MGW&amp;BSC-SPC'!$B$1:$B$347=B134)*('MSS&amp;MGW&amp;BSC-SPC'!$C$1:$C$347=C134)),'MSS&amp;MGW&amp;BSC-SPC'!$D$1:$D$347)</f>
        <v>0642</v>
      </c>
      <c r="E134" s="25" t="s">
        <v>93</v>
      </c>
      <c r="F134" s="25" t="s">
        <v>1344</v>
      </c>
      <c r="G134" s="31" t="str">
        <f>LOOKUP(1,0/(('MSS&amp;MGW&amp;BSC-SPC'!$B$1:$B$347=E134)*('MSS&amp;MGW&amp;BSC-SPC'!$C$1:$C$347=F134)),'MSS&amp;MGW&amp;BSC-SPC'!$D$1:$D$347)</f>
        <v>22F0</v>
      </c>
      <c r="H134" s="31">
        <v>221</v>
      </c>
      <c r="I134" s="37" t="s">
        <v>3936</v>
      </c>
      <c r="J134" s="35" t="str">
        <f t="shared" si="44"/>
        <v>ZEDC:TYPE=BSC,NAME=R1121,NO=221:::;</v>
      </c>
      <c r="K134" s="35" t="str">
        <f t="shared" si="45"/>
        <v>ZEDL:NO=221:NA1,22F0:;</v>
      </c>
      <c r="L134" s="35" t="str">
        <f t="shared" si="46"/>
        <v>ZEDM:NO=221:CLI:;</v>
      </c>
      <c r="M134" s="35" t="str">
        <f t="shared" si="47"/>
        <v>ZEDP:NO=221:LAC:;</v>
      </c>
      <c r="N134" s="35" t="str">
        <f t="shared" si="48"/>
        <v>ZEDI:NO=221:ON:;</v>
      </c>
      <c r="O134" s="35" t="str">
        <f t="shared" si="43"/>
        <v>ZEDV:NO=221:6:;</v>
      </c>
      <c r="P134" s="35" t="str">
        <f t="shared" si="49"/>
        <v>ZEDG:NAME=R1121:FRMSET=9,HRMSET=10,:;</v>
      </c>
      <c r="Q134" s="35" t="str">
        <f t="shared" si="50"/>
        <v>ZEDS:NO=221:U:;</v>
      </c>
      <c r="R134" s="35" t="str">
        <f t="shared" si="51"/>
        <v>ZEDO:NAME=R1121:;</v>
      </c>
    </row>
    <row r="135" spans="1:18">
      <c r="A135" s="24">
        <v>32</v>
      </c>
      <c r="B135" s="24" t="s">
        <v>3361</v>
      </c>
      <c r="C135" s="24" t="s">
        <v>640</v>
      </c>
      <c r="D135" s="30" t="str">
        <f>LOOKUP(1,0/(('MSS&amp;MGW&amp;BSC-SPC'!$B$1:$B$347=B135)*('MSS&amp;MGW&amp;BSC-SPC'!$C$1:$C$347=C135)),'MSS&amp;MGW&amp;BSC-SPC'!$D$1:$D$347)</f>
        <v>0642</v>
      </c>
      <c r="E135" s="25" t="s">
        <v>94</v>
      </c>
      <c r="F135" s="25" t="s">
        <v>1344</v>
      </c>
      <c r="G135" s="31" t="str">
        <f>LOOKUP(1,0/(('MSS&amp;MGW&amp;BSC-SPC'!$B$1:$B$347=E135)*('MSS&amp;MGW&amp;BSC-SPC'!$C$1:$C$347=F135)),'MSS&amp;MGW&amp;BSC-SPC'!$D$1:$D$347)</f>
        <v>22F1</v>
      </c>
      <c r="H135" s="31">
        <v>222</v>
      </c>
      <c r="I135" s="37" t="s">
        <v>3936</v>
      </c>
      <c r="J135" s="35" t="str">
        <f t="shared" si="44"/>
        <v>ZEDC:TYPE=BSC,NAME=R1122,NO=222:::;</v>
      </c>
      <c r="K135" s="35" t="str">
        <f t="shared" si="45"/>
        <v>ZEDL:NO=222:NA1,22F1:;</v>
      </c>
      <c r="L135" s="35" t="str">
        <f t="shared" si="46"/>
        <v>ZEDM:NO=222:CLI:;</v>
      </c>
      <c r="M135" s="35" t="str">
        <f t="shared" si="47"/>
        <v>ZEDP:NO=222:LAC:;</v>
      </c>
      <c r="N135" s="35" t="str">
        <f t="shared" si="48"/>
        <v>ZEDI:NO=222:ON:;</v>
      </c>
      <c r="O135" s="35" t="str">
        <f t="shared" si="43"/>
        <v>ZEDV:NO=222:6:;</v>
      </c>
      <c r="P135" s="35" t="str">
        <f t="shared" si="49"/>
        <v>ZEDG:NAME=R1122:FRMSET=9,HRMSET=10,:;</v>
      </c>
      <c r="Q135" s="35" t="str">
        <f t="shared" si="50"/>
        <v>ZEDS:NO=222:U:;</v>
      </c>
      <c r="R135" s="35" t="str">
        <f t="shared" si="51"/>
        <v>ZEDO:NAME=R1122:;</v>
      </c>
    </row>
    <row r="136" spans="1:18">
      <c r="A136" s="24">
        <v>33</v>
      </c>
      <c r="B136" s="24" t="s">
        <v>3361</v>
      </c>
      <c r="C136" s="24" t="s">
        <v>640</v>
      </c>
      <c r="D136" s="30" t="str">
        <f>LOOKUP(1,0/(('MSS&amp;MGW&amp;BSC-SPC'!$B$1:$B$347=B136)*('MSS&amp;MGW&amp;BSC-SPC'!$C$1:$C$347=C136)),'MSS&amp;MGW&amp;BSC-SPC'!$D$1:$D$347)</f>
        <v>0642</v>
      </c>
      <c r="E136" s="25" t="s">
        <v>95</v>
      </c>
      <c r="F136" s="25" t="s">
        <v>1344</v>
      </c>
      <c r="G136" s="31" t="str">
        <f>LOOKUP(1,0/(('MSS&amp;MGW&amp;BSC-SPC'!$B$1:$B$347=E136)*('MSS&amp;MGW&amp;BSC-SPC'!$C$1:$C$347=F136)),'MSS&amp;MGW&amp;BSC-SPC'!$D$1:$D$347)</f>
        <v>22F2</v>
      </c>
      <c r="H136" s="31">
        <v>223</v>
      </c>
      <c r="I136" s="37" t="s">
        <v>3936</v>
      </c>
      <c r="J136" s="35" t="str">
        <f t="shared" si="44"/>
        <v>ZEDC:TYPE=BSC,NAME=R1123,NO=223:::;</v>
      </c>
      <c r="K136" s="35" t="str">
        <f t="shared" si="45"/>
        <v>ZEDL:NO=223:NA1,22F2:;</v>
      </c>
      <c r="L136" s="35" t="str">
        <f t="shared" si="46"/>
        <v>ZEDM:NO=223:CLI:;</v>
      </c>
      <c r="M136" s="35" t="str">
        <f t="shared" si="47"/>
        <v>ZEDP:NO=223:LAC:;</v>
      </c>
      <c r="N136" s="35" t="str">
        <f t="shared" si="48"/>
        <v>ZEDI:NO=223:ON:;</v>
      </c>
      <c r="O136" s="35" t="str">
        <f t="shared" si="43"/>
        <v>ZEDV:NO=223:6:;</v>
      </c>
      <c r="P136" s="35" t="str">
        <f t="shared" si="49"/>
        <v>ZEDG:NAME=R1123:FRMSET=9,HRMSET=10,:;</v>
      </c>
      <c r="Q136" s="35" t="str">
        <f t="shared" si="50"/>
        <v>ZEDS:NO=223:U:;</v>
      </c>
      <c r="R136" s="35" t="str">
        <f t="shared" si="51"/>
        <v>ZEDO:NAME=R1123:;</v>
      </c>
    </row>
    <row r="137" spans="1:18">
      <c r="A137" s="24">
        <v>34</v>
      </c>
      <c r="B137" s="24" t="s">
        <v>3361</v>
      </c>
      <c r="C137" s="24" t="s">
        <v>640</v>
      </c>
      <c r="D137" s="30" t="str">
        <f>LOOKUP(1,0/(('MSS&amp;MGW&amp;BSC-SPC'!$B$1:$B$347=B137)*('MSS&amp;MGW&amp;BSC-SPC'!$C$1:$C$347=C137)),'MSS&amp;MGW&amp;BSC-SPC'!$D$1:$D$347)</f>
        <v>0642</v>
      </c>
      <c r="E137" s="25" t="s">
        <v>96</v>
      </c>
      <c r="F137" s="25" t="s">
        <v>1344</v>
      </c>
      <c r="G137" s="31" t="str">
        <f>LOOKUP(1,0/(('MSS&amp;MGW&amp;BSC-SPC'!$B$1:$B$347=E137)*('MSS&amp;MGW&amp;BSC-SPC'!$C$1:$C$347=F137)),'MSS&amp;MGW&amp;BSC-SPC'!$D$1:$D$347)</f>
        <v>22F3</v>
      </c>
      <c r="H137" s="31">
        <v>224</v>
      </c>
      <c r="I137" s="37" t="s">
        <v>3936</v>
      </c>
      <c r="J137" s="35" t="str">
        <f t="shared" si="44"/>
        <v>ZEDC:TYPE=BSC,NAME=R1124,NO=224:::;</v>
      </c>
      <c r="K137" s="35" t="str">
        <f t="shared" si="45"/>
        <v>ZEDL:NO=224:NA1,22F3:;</v>
      </c>
      <c r="L137" s="35" t="str">
        <f t="shared" si="46"/>
        <v>ZEDM:NO=224:CLI:;</v>
      </c>
      <c r="M137" s="35" t="str">
        <f t="shared" si="47"/>
        <v>ZEDP:NO=224:LAC:;</v>
      </c>
      <c r="N137" s="35" t="str">
        <f t="shared" si="48"/>
        <v>ZEDI:NO=224:ON:;</v>
      </c>
      <c r="O137" s="35" t="str">
        <f t="shared" si="43"/>
        <v>ZEDV:NO=224:6:;</v>
      </c>
      <c r="P137" s="35" t="str">
        <f t="shared" si="49"/>
        <v>ZEDG:NAME=R1124:FRMSET=9,HRMSET=10,:;</v>
      </c>
      <c r="Q137" s="35" t="str">
        <f t="shared" si="50"/>
        <v>ZEDS:NO=224:U:;</v>
      </c>
      <c r="R137" s="35" t="str">
        <f t="shared" si="51"/>
        <v>ZEDO:NAME=R1124:;</v>
      </c>
    </row>
    <row r="138" spans="1:18">
      <c r="A138" s="24">
        <v>35</v>
      </c>
      <c r="B138" s="24" t="s">
        <v>3361</v>
      </c>
      <c r="C138" s="24" t="s">
        <v>640</v>
      </c>
      <c r="D138" s="30" t="str">
        <f>LOOKUP(1,0/(('MSS&amp;MGW&amp;BSC-SPC'!$B$1:$B$347=B138)*('MSS&amp;MGW&amp;BSC-SPC'!$C$1:$C$347=C138)),'MSS&amp;MGW&amp;BSC-SPC'!$D$1:$D$347)</f>
        <v>0642</v>
      </c>
      <c r="E138" s="25" t="s">
        <v>97</v>
      </c>
      <c r="F138" s="25" t="s">
        <v>1344</v>
      </c>
      <c r="G138" s="31" t="str">
        <f>LOOKUP(1,0/(('MSS&amp;MGW&amp;BSC-SPC'!$B$1:$B$347=E138)*('MSS&amp;MGW&amp;BSC-SPC'!$C$1:$C$347=F138)),'MSS&amp;MGW&amp;BSC-SPC'!$D$1:$D$347)</f>
        <v>22F4</v>
      </c>
      <c r="H138" s="31">
        <v>225</v>
      </c>
      <c r="I138" s="37" t="s">
        <v>3936</v>
      </c>
      <c r="J138" s="35" t="str">
        <f t="shared" si="44"/>
        <v>ZEDC:TYPE=BSC,NAME=R1125,NO=225:::;</v>
      </c>
      <c r="K138" s="35" t="str">
        <f t="shared" si="45"/>
        <v>ZEDL:NO=225:NA1,22F4:;</v>
      </c>
      <c r="L138" s="35" t="str">
        <f t="shared" si="46"/>
        <v>ZEDM:NO=225:CLI:;</v>
      </c>
      <c r="M138" s="35" t="str">
        <f t="shared" si="47"/>
        <v>ZEDP:NO=225:LAC:;</v>
      </c>
      <c r="N138" s="35" t="str">
        <f t="shared" si="48"/>
        <v>ZEDI:NO=225:ON:;</v>
      </c>
      <c r="O138" s="35" t="str">
        <f t="shared" si="43"/>
        <v>ZEDV:NO=225:6:;</v>
      </c>
      <c r="P138" s="35" t="str">
        <f t="shared" si="49"/>
        <v>ZEDG:NAME=R1125:FRMSET=9,HRMSET=10,:;</v>
      </c>
      <c r="Q138" s="35" t="str">
        <f t="shared" si="50"/>
        <v>ZEDS:NO=225:U:;</v>
      </c>
      <c r="R138" s="35" t="str">
        <f t="shared" si="51"/>
        <v>ZEDO:NAME=R1125:;</v>
      </c>
    </row>
    <row r="139" spans="1:18">
      <c r="A139" s="24">
        <v>36</v>
      </c>
      <c r="B139" s="24" t="s">
        <v>3361</v>
      </c>
      <c r="C139" s="24" t="s">
        <v>642</v>
      </c>
      <c r="D139" s="30" t="str">
        <f>LOOKUP(1,0/(('MSS&amp;MGW&amp;BSC-SPC'!$B$1:$B$347=B139)*('MSS&amp;MGW&amp;BSC-SPC'!$C$1:$C$347=C139)),'MSS&amp;MGW&amp;BSC-SPC'!$D$1:$D$347)</f>
        <v>0642</v>
      </c>
      <c r="E139" s="25" t="s">
        <v>98</v>
      </c>
      <c r="F139" s="25" t="s">
        <v>639</v>
      </c>
      <c r="G139" s="31" t="str">
        <f>LOOKUP(1,0/(('MSS&amp;MGW&amp;BSC-SPC'!$B$1:$B$347=E139)*('MSS&amp;MGW&amp;BSC-SPC'!$C$1:$C$347=F139)),'MSS&amp;MGW&amp;BSC-SPC'!$D$1:$D$347)</f>
        <v>22F5</v>
      </c>
      <c r="H139" s="31">
        <v>226</v>
      </c>
      <c r="I139" s="37" t="s">
        <v>3936</v>
      </c>
      <c r="J139" s="35" t="str">
        <f t="shared" si="44"/>
        <v>ZEDC:TYPE=BSC,NAME=R1126,NO=226:::;</v>
      </c>
      <c r="K139" s="35" t="str">
        <f t="shared" si="45"/>
        <v>ZEDL:NO=226:NA1,22F5:;</v>
      </c>
      <c r="L139" s="35" t="str">
        <f t="shared" si="46"/>
        <v>ZEDM:NO=226:CLI:;</v>
      </c>
      <c r="M139" s="35" t="str">
        <f t="shared" si="47"/>
        <v>ZEDP:NO=226:LAC:;</v>
      </c>
      <c r="N139" s="35" t="str">
        <f t="shared" si="48"/>
        <v>ZEDI:NO=226:ON:;</v>
      </c>
      <c r="O139" s="35" t="str">
        <f t="shared" si="43"/>
        <v>ZEDV:NO=226:6:;</v>
      </c>
      <c r="P139" s="35" t="str">
        <f t="shared" si="49"/>
        <v>ZEDG:NAME=R1126:FRMSET=9,HRMSET=10,:;</v>
      </c>
      <c r="Q139" s="35" t="str">
        <f t="shared" si="50"/>
        <v>ZEDS:NO=226:U:;</v>
      </c>
      <c r="R139" s="35" t="str">
        <f t="shared" si="51"/>
        <v>ZEDO:NAME=R1126:;</v>
      </c>
    </row>
    <row r="140" spans="1:18">
      <c r="A140" s="24">
        <v>37</v>
      </c>
      <c r="B140" s="24" t="s">
        <v>3361</v>
      </c>
      <c r="C140" s="24" t="s">
        <v>642</v>
      </c>
      <c r="D140" s="30" t="str">
        <f>LOOKUP(1,0/(('MSS&amp;MGW&amp;BSC-SPC'!$B$1:$B$347=B140)*('MSS&amp;MGW&amp;BSC-SPC'!$C$1:$C$347=C140)),'MSS&amp;MGW&amp;BSC-SPC'!$D$1:$D$347)</f>
        <v>0642</v>
      </c>
      <c r="E140" s="25" t="s">
        <v>99</v>
      </c>
      <c r="F140" s="25" t="s">
        <v>639</v>
      </c>
      <c r="G140" s="31" t="str">
        <f>LOOKUP(1,0/(('MSS&amp;MGW&amp;BSC-SPC'!$B$1:$B$347=E140)*('MSS&amp;MGW&amp;BSC-SPC'!$C$1:$C$347=F140)),'MSS&amp;MGW&amp;BSC-SPC'!$D$1:$D$347)</f>
        <v>2310</v>
      </c>
      <c r="H140" s="31">
        <v>321</v>
      </c>
      <c r="I140" s="37" t="s">
        <v>3936</v>
      </c>
      <c r="J140" s="35" t="str">
        <f t="shared" si="44"/>
        <v>ZEDC:TYPE=BSC,NAME=R1321,NO=321:::;</v>
      </c>
      <c r="K140" s="35" t="str">
        <f t="shared" si="45"/>
        <v>ZEDL:NO=321:NA1,2310:;</v>
      </c>
      <c r="L140" s="35" t="str">
        <f t="shared" si="46"/>
        <v>ZEDM:NO=321:CLI:;</v>
      </c>
      <c r="M140" s="35" t="str">
        <f t="shared" si="47"/>
        <v>ZEDP:NO=321:LAC:;</v>
      </c>
      <c r="N140" s="35" t="str">
        <f t="shared" si="48"/>
        <v>ZEDI:NO=321:ON:;</v>
      </c>
      <c r="O140" s="35" t="str">
        <f t="shared" si="43"/>
        <v>ZEDV:NO=321:6:;</v>
      </c>
      <c r="P140" s="35" t="str">
        <f t="shared" si="49"/>
        <v>ZEDG:NAME=R1321:FRMSET=9,HRMSET=10,:;</v>
      </c>
      <c r="Q140" s="35" t="str">
        <f t="shared" si="50"/>
        <v>ZEDS:NO=321:U:;</v>
      </c>
      <c r="R140" s="35" t="str">
        <f t="shared" si="51"/>
        <v>ZEDO:NAME=R1321:;</v>
      </c>
    </row>
    <row r="141" spans="1:18">
      <c r="A141" s="24">
        <v>38</v>
      </c>
      <c r="B141" s="24" t="s">
        <v>3361</v>
      </c>
      <c r="C141" s="24" t="s">
        <v>642</v>
      </c>
      <c r="D141" s="30" t="str">
        <f>LOOKUP(1,0/(('MSS&amp;MGW&amp;BSC-SPC'!$B$1:$B$347=B141)*('MSS&amp;MGW&amp;BSC-SPC'!$C$1:$C$347=C141)),'MSS&amp;MGW&amp;BSC-SPC'!$D$1:$D$347)</f>
        <v>0642</v>
      </c>
      <c r="E141" s="25" t="s">
        <v>100</v>
      </c>
      <c r="F141" s="25" t="s">
        <v>639</v>
      </c>
      <c r="G141" s="31" t="str">
        <f>LOOKUP(1,0/(('MSS&amp;MGW&amp;BSC-SPC'!$B$1:$B$347=E141)*('MSS&amp;MGW&amp;BSC-SPC'!$C$1:$C$347=F141)),'MSS&amp;MGW&amp;BSC-SPC'!$D$1:$D$347)</f>
        <v>2311</v>
      </c>
      <c r="H141" s="31">
        <v>322</v>
      </c>
      <c r="I141" s="37" t="s">
        <v>3936</v>
      </c>
      <c r="J141" s="35" t="str">
        <f t="shared" si="44"/>
        <v>ZEDC:TYPE=BSC,NAME=R1322,NO=322:::;</v>
      </c>
      <c r="K141" s="35" t="str">
        <f t="shared" si="45"/>
        <v>ZEDL:NO=322:NA1,2311:;</v>
      </c>
      <c r="L141" s="35" t="str">
        <f t="shared" si="46"/>
        <v>ZEDM:NO=322:CLI:;</v>
      </c>
      <c r="M141" s="35" t="str">
        <f t="shared" si="47"/>
        <v>ZEDP:NO=322:LAC:;</v>
      </c>
      <c r="N141" s="35" t="str">
        <f t="shared" si="48"/>
        <v>ZEDI:NO=322:ON:;</v>
      </c>
      <c r="O141" s="35" t="str">
        <f t="shared" si="43"/>
        <v>ZEDV:NO=322:6:;</v>
      </c>
      <c r="P141" s="35" t="str">
        <f t="shared" si="49"/>
        <v>ZEDG:NAME=R1322:FRMSET=9,HRMSET=10,:;</v>
      </c>
      <c r="Q141" s="35" t="str">
        <f t="shared" si="50"/>
        <v>ZEDS:NO=322:U:;</v>
      </c>
      <c r="R141" s="35" t="str">
        <f t="shared" si="51"/>
        <v>ZEDO:NAME=R1322:;</v>
      </c>
    </row>
    <row r="142" spans="1:18">
      <c r="A142" s="24">
        <v>39</v>
      </c>
      <c r="B142" s="24" t="s">
        <v>3361</v>
      </c>
      <c r="C142" s="24" t="s">
        <v>642</v>
      </c>
      <c r="D142" s="30" t="str">
        <f>LOOKUP(1,0/(('MSS&amp;MGW&amp;BSC-SPC'!$B$1:$B$347=B142)*('MSS&amp;MGW&amp;BSC-SPC'!$C$1:$C$347=C142)),'MSS&amp;MGW&amp;BSC-SPC'!$D$1:$D$347)</f>
        <v>0642</v>
      </c>
      <c r="E142" s="25" t="s">
        <v>101</v>
      </c>
      <c r="F142" s="25" t="s">
        <v>639</v>
      </c>
      <c r="G142" s="31" t="str">
        <f>LOOKUP(1,0/(('MSS&amp;MGW&amp;BSC-SPC'!$B$1:$B$347=E142)*('MSS&amp;MGW&amp;BSC-SPC'!$C$1:$C$347=F142)),'MSS&amp;MGW&amp;BSC-SPC'!$D$1:$D$347)</f>
        <v>2312</v>
      </c>
      <c r="H142" s="31">
        <v>323</v>
      </c>
      <c r="I142" s="37" t="s">
        <v>3936</v>
      </c>
      <c r="J142" s="35" t="str">
        <f t="shared" si="44"/>
        <v>ZEDC:TYPE=BSC,NAME=R1323,NO=323:::;</v>
      </c>
      <c r="K142" s="35" t="str">
        <f t="shared" si="45"/>
        <v>ZEDL:NO=323:NA1,2312:;</v>
      </c>
      <c r="L142" s="35" t="str">
        <f t="shared" si="46"/>
        <v>ZEDM:NO=323:CLI:;</v>
      </c>
      <c r="M142" s="35" t="str">
        <f t="shared" si="47"/>
        <v>ZEDP:NO=323:LAC:;</v>
      </c>
      <c r="N142" s="35" t="str">
        <f t="shared" si="48"/>
        <v>ZEDI:NO=323:ON:;</v>
      </c>
      <c r="O142" s="35" t="str">
        <f t="shared" si="43"/>
        <v>ZEDV:NO=323:6:;</v>
      </c>
      <c r="P142" s="35" t="str">
        <f t="shared" si="49"/>
        <v>ZEDG:NAME=R1323:FRMSET=9,HRMSET=10,:;</v>
      </c>
      <c r="Q142" s="35" t="str">
        <f t="shared" si="50"/>
        <v>ZEDS:NO=323:U:;</v>
      </c>
      <c r="R142" s="35" t="str">
        <f t="shared" si="51"/>
        <v>ZEDO:NAME=R1323:;</v>
      </c>
    </row>
    <row r="143" spans="1:18">
      <c r="A143" s="24">
        <v>40</v>
      </c>
      <c r="B143" s="24" t="s">
        <v>3361</v>
      </c>
      <c r="C143" s="24" t="s">
        <v>642</v>
      </c>
      <c r="D143" s="30" t="str">
        <f>LOOKUP(1,0/(('MSS&amp;MGW&amp;BSC-SPC'!$B$1:$B$347=B143)*('MSS&amp;MGW&amp;BSC-SPC'!$C$1:$C$347=C143)),'MSS&amp;MGW&amp;BSC-SPC'!$D$1:$D$347)</f>
        <v>0642</v>
      </c>
      <c r="E143" s="25" t="s">
        <v>102</v>
      </c>
      <c r="F143" s="25" t="s">
        <v>639</v>
      </c>
      <c r="G143" s="31" t="str">
        <f>LOOKUP(1,0/(('MSS&amp;MGW&amp;BSC-SPC'!$B$1:$B$347=E143)*('MSS&amp;MGW&amp;BSC-SPC'!$C$1:$C$347=F143)),'MSS&amp;MGW&amp;BSC-SPC'!$D$1:$D$347)</f>
        <v>2313</v>
      </c>
      <c r="H143" s="31">
        <v>324</v>
      </c>
      <c r="I143" s="37" t="s">
        <v>3936</v>
      </c>
      <c r="J143" s="35" t="str">
        <f t="shared" si="44"/>
        <v>ZEDC:TYPE=BSC,NAME=R1324,NO=324:::;</v>
      </c>
      <c r="K143" s="35" t="str">
        <f t="shared" si="45"/>
        <v>ZEDL:NO=324:NA1,2313:;</v>
      </c>
      <c r="L143" s="35" t="str">
        <f t="shared" si="46"/>
        <v>ZEDM:NO=324:CLI:;</v>
      </c>
      <c r="M143" s="35" t="str">
        <f t="shared" si="47"/>
        <v>ZEDP:NO=324:LAC:;</v>
      </c>
      <c r="N143" s="35" t="str">
        <f t="shared" si="48"/>
        <v>ZEDI:NO=324:ON:;</v>
      </c>
      <c r="O143" s="35" t="str">
        <f t="shared" si="43"/>
        <v>ZEDV:NO=324:6:;</v>
      </c>
      <c r="P143" s="35" t="str">
        <f t="shared" si="49"/>
        <v>ZEDG:NAME=R1324:FRMSET=9,HRMSET=10,:;</v>
      </c>
      <c r="Q143" s="35" t="str">
        <f t="shared" si="50"/>
        <v>ZEDS:NO=324:U:;</v>
      </c>
      <c r="R143" s="35" t="str">
        <f t="shared" si="51"/>
        <v>ZEDO:NAME=R1324:;</v>
      </c>
    </row>
    <row r="144" spans="1:18">
      <c r="A144" s="24">
        <v>41</v>
      </c>
      <c r="B144" s="24" t="s">
        <v>3361</v>
      </c>
      <c r="C144" s="24" t="s">
        <v>642</v>
      </c>
      <c r="D144" s="30" t="str">
        <f>LOOKUP(1,0/(('MSS&amp;MGW&amp;BSC-SPC'!$B$1:$B$347=B144)*('MSS&amp;MGW&amp;BSC-SPC'!$C$1:$C$347=C144)),'MSS&amp;MGW&amp;BSC-SPC'!$D$1:$D$347)</f>
        <v>0642</v>
      </c>
      <c r="E144" s="25" t="s">
        <v>103</v>
      </c>
      <c r="F144" s="25" t="s">
        <v>639</v>
      </c>
      <c r="G144" s="31" t="str">
        <f>LOOKUP(1,0/(('MSS&amp;MGW&amp;BSC-SPC'!$B$1:$B$347=E144)*('MSS&amp;MGW&amp;BSC-SPC'!$C$1:$C$347=F144)),'MSS&amp;MGW&amp;BSC-SPC'!$D$1:$D$347)</f>
        <v>2314</v>
      </c>
      <c r="H144" s="31">
        <v>325</v>
      </c>
      <c r="I144" s="37" t="s">
        <v>3936</v>
      </c>
      <c r="J144" s="35" t="str">
        <f t="shared" si="44"/>
        <v>ZEDC:TYPE=BSC,NAME=R1325,NO=325:::;</v>
      </c>
      <c r="K144" s="35" t="str">
        <f t="shared" si="45"/>
        <v>ZEDL:NO=325:NA1,2314:;</v>
      </c>
      <c r="L144" s="35" t="str">
        <f t="shared" si="46"/>
        <v>ZEDM:NO=325:CLI:;</v>
      </c>
      <c r="M144" s="35" t="str">
        <f t="shared" si="47"/>
        <v>ZEDP:NO=325:LAC:;</v>
      </c>
      <c r="N144" s="35" t="str">
        <f t="shared" si="48"/>
        <v>ZEDI:NO=325:ON:;</v>
      </c>
      <c r="O144" s="35" t="str">
        <f t="shared" si="43"/>
        <v>ZEDV:NO=325:6:;</v>
      </c>
      <c r="P144" s="35" t="str">
        <f t="shared" si="49"/>
        <v>ZEDG:NAME=R1325:FRMSET=9,HRMSET=10,:;</v>
      </c>
      <c r="Q144" s="35" t="str">
        <f t="shared" si="50"/>
        <v>ZEDS:NO=325:U:;</v>
      </c>
      <c r="R144" s="35" t="str">
        <f t="shared" si="51"/>
        <v>ZEDO:NAME=R1325:;</v>
      </c>
    </row>
    <row r="145" spans="1:18">
      <c r="A145" s="24">
        <v>42</v>
      </c>
      <c r="B145" s="24" t="s">
        <v>3361</v>
      </c>
      <c r="C145" s="24" t="s">
        <v>642</v>
      </c>
      <c r="D145" s="30" t="str">
        <f>LOOKUP(1,0/(('MSS&amp;MGW&amp;BSC-SPC'!$B$1:$B$347=B145)*('MSS&amp;MGW&amp;BSC-SPC'!$C$1:$C$347=C145)),'MSS&amp;MGW&amp;BSC-SPC'!$D$1:$D$347)</f>
        <v>0642</v>
      </c>
      <c r="E145" s="25" t="s">
        <v>104</v>
      </c>
      <c r="F145" s="25" t="s">
        <v>639</v>
      </c>
      <c r="G145" s="31" t="str">
        <f>LOOKUP(1,0/(('MSS&amp;MGW&amp;BSC-SPC'!$B$1:$B$347=E145)*('MSS&amp;MGW&amp;BSC-SPC'!$C$1:$C$347=F145)),'MSS&amp;MGW&amp;BSC-SPC'!$D$1:$D$347)</f>
        <v>2315</v>
      </c>
      <c r="H145" s="31">
        <v>326</v>
      </c>
      <c r="I145" s="37" t="s">
        <v>3936</v>
      </c>
      <c r="J145" s="35" t="str">
        <f t="shared" si="44"/>
        <v>ZEDC:TYPE=BSC,NAME=R1326,NO=326:::;</v>
      </c>
      <c r="K145" s="35" t="str">
        <f t="shared" si="45"/>
        <v>ZEDL:NO=326:NA1,2315:;</v>
      </c>
      <c r="L145" s="35" t="str">
        <f t="shared" si="46"/>
        <v>ZEDM:NO=326:CLI:;</v>
      </c>
      <c r="M145" s="35" t="str">
        <f t="shared" si="47"/>
        <v>ZEDP:NO=326:LAC:;</v>
      </c>
      <c r="N145" s="35" t="str">
        <f t="shared" si="48"/>
        <v>ZEDI:NO=326:ON:;</v>
      </c>
      <c r="O145" s="35" t="str">
        <f t="shared" si="43"/>
        <v>ZEDV:NO=326:6:;</v>
      </c>
      <c r="P145" s="35" t="str">
        <f t="shared" si="49"/>
        <v>ZEDG:NAME=R1326:FRMSET=9,HRMSET=10,:;</v>
      </c>
      <c r="Q145" s="35" t="str">
        <f t="shared" si="50"/>
        <v>ZEDS:NO=326:U:;</v>
      </c>
      <c r="R145" s="35" t="str">
        <f t="shared" si="51"/>
        <v>ZEDO:NAME=R1326:;</v>
      </c>
    </row>
  </sheetData>
  <autoFilter ref="A1:I145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E269"/>
  <sheetViews>
    <sheetView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7.25" style="36" bestFit="1" customWidth="1"/>
    <col min="2" max="2" width="8.125" style="36" bestFit="1" customWidth="1"/>
    <col min="3" max="3" width="9" style="36" bestFit="1" customWidth="1"/>
    <col min="4" max="4" width="14.125" style="36" bestFit="1" customWidth="1"/>
    <col min="5" max="5" width="9" style="36" bestFit="1" customWidth="1"/>
    <col min="6" max="16384" width="9" style="36"/>
  </cols>
  <sheetData>
    <row r="1" spans="1:5">
      <c r="A1" s="22" t="s">
        <v>0</v>
      </c>
      <c r="B1" s="22" t="s">
        <v>1</v>
      </c>
      <c r="C1" s="22" t="s">
        <v>3736</v>
      </c>
      <c r="D1" s="22" t="s">
        <v>3</v>
      </c>
      <c r="E1" s="22" t="s">
        <v>5</v>
      </c>
    </row>
    <row r="2" spans="1:5">
      <c r="A2" s="2">
        <v>1</v>
      </c>
      <c r="B2" s="2" t="s">
        <v>644</v>
      </c>
      <c r="C2" s="2">
        <v>1</v>
      </c>
      <c r="D2" s="2" t="s">
        <v>3761</v>
      </c>
      <c r="E2" s="38">
        <v>29</v>
      </c>
    </row>
    <row r="3" spans="1:5">
      <c r="A3" s="2">
        <v>2</v>
      </c>
      <c r="B3" s="2" t="s">
        <v>644</v>
      </c>
      <c r="C3" s="2">
        <v>2</v>
      </c>
      <c r="D3" s="2" t="s">
        <v>3762</v>
      </c>
      <c r="E3" s="38">
        <v>29</v>
      </c>
    </row>
    <row r="4" spans="1:5">
      <c r="A4" s="2">
        <v>3</v>
      </c>
      <c r="B4" s="2" t="s">
        <v>653</v>
      </c>
      <c r="C4" s="2">
        <v>1</v>
      </c>
      <c r="D4" s="2" t="s">
        <v>3763</v>
      </c>
      <c r="E4" s="38">
        <v>29</v>
      </c>
    </row>
    <row r="5" spans="1:5">
      <c r="A5" s="2">
        <v>4</v>
      </c>
      <c r="B5" s="2" t="s">
        <v>653</v>
      </c>
      <c r="C5" s="2">
        <v>2</v>
      </c>
      <c r="D5" s="2" t="s">
        <v>3764</v>
      </c>
      <c r="E5" s="38">
        <v>29</v>
      </c>
    </row>
    <row r="6" spans="1:5">
      <c r="A6" s="2">
        <v>5</v>
      </c>
      <c r="B6" s="2" t="s">
        <v>662</v>
      </c>
      <c r="C6" s="2">
        <v>1</v>
      </c>
      <c r="D6" s="2" t="s">
        <v>3765</v>
      </c>
      <c r="E6" s="38">
        <v>29</v>
      </c>
    </row>
    <row r="7" spans="1:5">
      <c r="A7" s="2">
        <v>6</v>
      </c>
      <c r="B7" s="2" t="s">
        <v>662</v>
      </c>
      <c r="C7" s="2">
        <v>2</v>
      </c>
      <c r="D7" s="2" t="s">
        <v>3766</v>
      </c>
      <c r="E7" s="38">
        <v>29</v>
      </c>
    </row>
    <row r="8" spans="1:5">
      <c r="A8" s="2">
        <v>7</v>
      </c>
      <c r="B8" s="2" t="s">
        <v>671</v>
      </c>
      <c r="C8" s="2">
        <v>1</v>
      </c>
      <c r="D8" s="2" t="s">
        <v>3767</v>
      </c>
      <c r="E8" s="38">
        <v>29</v>
      </c>
    </row>
    <row r="9" spans="1:5">
      <c r="A9" s="2">
        <v>8</v>
      </c>
      <c r="B9" s="2" t="s">
        <v>671</v>
      </c>
      <c r="C9" s="2">
        <v>2</v>
      </c>
      <c r="D9" s="2" t="s">
        <v>3768</v>
      </c>
      <c r="E9" s="38">
        <v>29</v>
      </c>
    </row>
    <row r="10" spans="1:5">
      <c r="A10" s="2">
        <v>9</v>
      </c>
      <c r="B10" s="2" t="s">
        <v>680</v>
      </c>
      <c r="C10" s="2">
        <v>1</v>
      </c>
      <c r="D10" s="2" t="s">
        <v>3769</v>
      </c>
      <c r="E10" s="38">
        <v>29</v>
      </c>
    </row>
    <row r="11" spans="1:5">
      <c r="A11" s="2">
        <v>10</v>
      </c>
      <c r="B11" s="2" t="s">
        <v>680</v>
      </c>
      <c r="C11" s="2">
        <v>2</v>
      </c>
      <c r="D11" s="2" t="s">
        <v>3770</v>
      </c>
      <c r="E11" s="38">
        <v>29</v>
      </c>
    </row>
    <row r="12" spans="1:5">
      <c r="A12" s="2">
        <v>11</v>
      </c>
      <c r="B12" s="2" t="s">
        <v>689</v>
      </c>
      <c r="C12" s="2">
        <v>1</v>
      </c>
      <c r="D12" s="2" t="s">
        <v>3771</v>
      </c>
      <c r="E12" s="38">
        <v>29</v>
      </c>
    </row>
    <row r="13" spans="1:5">
      <c r="A13" s="2">
        <v>12</v>
      </c>
      <c r="B13" s="2" t="s">
        <v>689</v>
      </c>
      <c r="C13" s="2">
        <v>2</v>
      </c>
      <c r="D13" s="2" t="s">
        <v>3772</v>
      </c>
      <c r="E13" s="38">
        <v>29</v>
      </c>
    </row>
    <row r="14" spans="1:5">
      <c r="A14" s="2">
        <v>1</v>
      </c>
      <c r="B14" s="2" t="s">
        <v>698</v>
      </c>
      <c r="C14" s="2">
        <v>1</v>
      </c>
      <c r="D14" s="2" t="s">
        <v>3773</v>
      </c>
      <c r="E14" s="38">
        <v>29</v>
      </c>
    </row>
    <row r="15" spans="1:5">
      <c r="A15" s="2">
        <v>2</v>
      </c>
      <c r="B15" s="2" t="s">
        <v>698</v>
      </c>
      <c r="C15" s="2">
        <v>2</v>
      </c>
      <c r="D15" s="2" t="s">
        <v>3774</v>
      </c>
      <c r="E15" s="38">
        <v>29</v>
      </c>
    </row>
    <row r="16" spans="1:5">
      <c r="A16" s="2">
        <v>3</v>
      </c>
      <c r="B16" s="2" t="s">
        <v>707</v>
      </c>
      <c r="C16" s="2">
        <v>1</v>
      </c>
      <c r="D16" s="2" t="s">
        <v>3775</v>
      </c>
      <c r="E16" s="38">
        <v>29</v>
      </c>
    </row>
    <row r="17" spans="1:5">
      <c r="A17" s="2">
        <v>4</v>
      </c>
      <c r="B17" s="2" t="s">
        <v>707</v>
      </c>
      <c r="C17" s="2">
        <v>2</v>
      </c>
      <c r="D17" s="2" t="s">
        <v>3776</v>
      </c>
      <c r="E17" s="38">
        <v>29</v>
      </c>
    </row>
    <row r="18" spans="1:5">
      <c r="A18" s="2">
        <v>5</v>
      </c>
      <c r="B18" s="2" t="s">
        <v>716</v>
      </c>
      <c r="C18" s="2">
        <v>1</v>
      </c>
      <c r="D18" s="2" t="s">
        <v>3777</v>
      </c>
      <c r="E18" s="38">
        <v>29</v>
      </c>
    </row>
    <row r="19" spans="1:5">
      <c r="A19" s="2">
        <v>6</v>
      </c>
      <c r="B19" s="2" t="s">
        <v>716</v>
      </c>
      <c r="C19" s="2">
        <v>2</v>
      </c>
      <c r="D19" s="2" t="s">
        <v>3778</v>
      </c>
      <c r="E19" s="38">
        <v>29</v>
      </c>
    </row>
    <row r="20" spans="1:5">
      <c r="A20" s="2">
        <v>7</v>
      </c>
      <c r="B20" s="2" t="s">
        <v>725</v>
      </c>
      <c r="C20" s="2">
        <v>1</v>
      </c>
      <c r="D20" s="2" t="s">
        <v>3779</v>
      </c>
      <c r="E20" s="38">
        <v>29</v>
      </c>
    </row>
    <row r="21" spans="1:5">
      <c r="A21" s="2">
        <v>8</v>
      </c>
      <c r="B21" s="2" t="s">
        <v>725</v>
      </c>
      <c r="C21" s="2">
        <v>2</v>
      </c>
      <c r="D21" s="2" t="s">
        <v>3780</v>
      </c>
      <c r="E21" s="38">
        <v>29</v>
      </c>
    </row>
    <row r="22" spans="1:5">
      <c r="A22" s="2">
        <v>9</v>
      </c>
      <c r="B22" s="2" t="s">
        <v>734</v>
      </c>
      <c r="C22" s="2">
        <v>1</v>
      </c>
      <c r="D22" s="2" t="s">
        <v>3781</v>
      </c>
      <c r="E22" s="38">
        <v>29</v>
      </c>
    </row>
    <row r="23" spans="1:5">
      <c r="A23" s="2">
        <v>10</v>
      </c>
      <c r="B23" s="2" t="s">
        <v>734</v>
      </c>
      <c r="C23" s="2">
        <v>2</v>
      </c>
      <c r="D23" s="2" t="s">
        <v>3782</v>
      </c>
      <c r="E23" s="38">
        <v>29</v>
      </c>
    </row>
    <row r="24" spans="1:5">
      <c r="A24" s="2">
        <v>11</v>
      </c>
      <c r="B24" s="2" t="s">
        <v>743</v>
      </c>
      <c r="C24" s="2">
        <v>1</v>
      </c>
      <c r="D24" s="2" t="s">
        <v>3783</v>
      </c>
      <c r="E24" s="38">
        <v>29</v>
      </c>
    </row>
    <row r="25" spans="1:5">
      <c r="A25" s="2">
        <v>12</v>
      </c>
      <c r="B25" s="2" t="s">
        <v>743</v>
      </c>
      <c r="C25" s="2">
        <v>2</v>
      </c>
      <c r="D25" s="2" t="s">
        <v>3784</v>
      </c>
      <c r="E25" s="38">
        <v>29</v>
      </c>
    </row>
    <row r="26" spans="1:5">
      <c r="A26" s="2">
        <v>1</v>
      </c>
      <c r="B26" s="2" t="s">
        <v>752</v>
      </c>
      <c r="C26" s="2">
        <v>1</v>
      </c>
      <c r="D26" s="2" t="s">
        <v>3785</v>
      </c>
      <c r="E26" s="38">
        <v>29</v>
      </c>
    </row>
    <row r="27" spans="1:5">
      <c r="A27" s="2">
        <v>2</v>
      </c>
      <c r="B27" s="2" t="s">
        <v>752</v>
      </c>
      <c r="C27" s="2">
        <v>2</v>
      </c>
      <c r="D27" s="2" t="s">
        <v>3786</v>
      </c>
      <c r="E27" s="38">
        <v>29</v>
      </c>
    </row>
    <row r="28" spans="1:5">
      <c r="A28" s="2">
        <v>3</v>
      </c>
      <c r="B28" s="2" t="s">
        <v>761</v>
      </c>
      <c r="C28" s="2">
        <v>1</v>
      </c>
      <c r="D28" s="2" t="s">
        <v>3787</v>
      </c>
      <c r="E28" s="38">
        <v>29</v>
      </c>
    </row>
    <row r="29" spans="1:5">
      <c r="A29" s="2">
        <v>4</v>
      </c>
      <c r="B29" s="2" t="s">
        <v>761</v>
      </c>
      <c r="C29" s="2">
        <v>2</v>
      </c>
      <c r="D29" s="2" t="s">
        <v>3804</v>
      </c>
      <c r="E29" s="38">
        <v>29</v>
      </c>
    </row>
    <row r="30" spans="1:5">
      <c r="A30" s="2">
        <v>5</v>
      </c>
      <c r="B30" s="2" t="s">
        <v>780</v>
      </c>
      <c r="C30" s="2">
        <v>1</v>
      </c>
      <c r="D30" s="2" t="s">
        <v>3788</v>
      </c>
      <c r="E30" s="38">
        <v>29</v>
      </c>
    </row>
    <row r="31" spans="1:5">
      <c r="A31" s="2">
        <v>6</v>
      </c>
      <c r="B31" s="2" t="s">
        <v>780</v>
      </c>
      <c r="C31" s="2">
        <v>2</v>
      </c>
      <c r="D31" s="2" t="s">
        <v>3805</v>
      </c>
      <c r="E31" s="38">
        <v>29</v>
      </c>
    </row>
    <row r="32" spans="1:5">
      <c r="A32" s="2">
        <v>7</v>
      </c>
      <c r="B32" s="2" t="s">
        <v>799</v>
      </c>
      <c r="C32" s="2">
        <v>1</v>
      </c>
      <c r="D32" s="2" t="s">
        <v>3789</v>
      </c>
      <c r="E32" s="38">
        <v>29</v>
      </c>
    </row>
    <row r="33" spans="1:5">
      <c r="A33" s="2">
        <v>8</v>
      </c>
      <c r="B33" s="2" t="s">
        <v>799</v>
      </c>
      <c r="C33" s="2">
        <v>2</v>
      </c>
      <c r="D33" s="2" t="s">
        <v>3806</v>
      </c>
      <c r="E33" s="38">
        <v>29</v>
      </c>
    </row>
    <row r="34" spans="1:5">
      <c r="A34" s="2">
        <v>9</v>
      </c>
      <c r="B34" s="2" t="s">
        <v>818</v>
      </c>
      <c r="C34" s="2">
        <v>1</v>
      </c>
      <c r="D34" s="2" t="s">
        <v>3790</v>
      </c>
      <c r="E34" s="38">
        <v>29</v>
      </c>
    </row>
    <row r="35" spans="1:5">
      <c r="A35" s="2">
        <v>10</v>
      </c>
      <c r="B35" s="2" t="s">
        <v>818</v>
      </c>
      <c r="C35" s="2">
        <v>2</v>
      </c>
      <c r="D35" s="2" t="s">
        <v>3807</v>
      </c>
      <c r="E35" s="38">
        <v>29</v>
      </c>
    </row>
    <row r="36" spans="1:5">
      <c r="A36" s="2">
        <v>11</v>
      </c>
      <c r="B36" s="2" t="s">
        <v>837</v>
      </c>
      <c r="C36" s="2">
        <v>1</v>
      </c>
      <c r="D36" s="2" t="s">
        <v>3791</v>
      </c>
      <c r="E36" s="38">
        <v>29</v>
      </c>
    </row>
    <row r="37" spans="1:5">
      <c r="A37" s="2">
        <v>12</v>
      </c>
      <c r="B37" s="2" t="s">
        <v>837</v>
      </c>
      <c r="C37" s="2">
        <v>2</v>
      </c>
      <c r="D37" s="2" t="s">
        <v>3808</v>
      </c>
      <c r="E37" s="38">
        <v>29</v>
      </c>
    </row>
    <row r="38" spans="1:5">
      <c r="A38" s="2">
        <v>1</v>
      </c>
      <c r="B38" s="2" t="s">
        <v>856</v>
      </c>
      <c r="C38" s="2">
        <v>1</v>
      </c>
      <c r="D38" s="2" t="s">
        <v>3792</v>
      </c>
      <c r="E38" s="38">
        <v>29</v>
      </c>
    </row>
    <row r="39" spans="1:5">
      <c r="A39" s="2">
        <v>2</v>
      </c>
      <c r="B39" s="2" t="s">
        <v>856</v>
      </c>
      <c r="C39" s="2">
        <v>2</v>
      </c>
      <c r="D39" s="2" t="s">
        <v>3793</v>
      </c>
      <c r="E39" s="38">
        <v>29</v>
      </c>
    </row>
    <row r="40" spans="1:5">
      <c r="A40" s="2">
        <v>3</v>
      </c>
      <c r="B40" s="2" t="s">
        <v>865</v>
      </c>
      <c r="C40" s="2">
        <v>1</v>
      </c>
      <c r="D40" s="2" t="s">
        <v>3794</v>
      </c>
      <c r="E40" s="38">
        <v>29</v>
      </c>
    </row>
    <row r="41" spans="1:5">
      <c r="A41" s="2">
        <v>4</v>
      </c>
      <c r="B41" s="2" t="s">
        <v>865</v>
      </c>
      <c r="C41" s="2">
        <v>2</v>
      </c>
      <c r="D41" s="2" t="s">
        <v>3795</v>
      </c>
      <c r="E41" s="38">
        <v>29</v>
      </c>
    </row>
    <row r="42" spans="1:5">
      <c r="A42" s="2">
        <v>5</v>
      </c>
      <c r="B42" s="2" t="s">
        <v>874</v>
      </c>
      <c r="C42" s="2">
        <v>1</v>
      </c>
      <c r="D42" s="2" t="s">
        <v>3796</v>
      </c>
      <c r="E42" s="38">
        <v>29</v>
      </c>
    </row>
    <row r="43" spans="1:5">
      <c r="A43" s="2">
        <v>6</v>
      </c>
      <c r="B43" s="2" t="s">
        <v>874</v>
      </c>
      <c r="C43" s="2">
        <v>2</v>
      </c>
      <c r="D43" s="2" t="s">
        <v>3797</v>
      </c>
      <c r="E43" s="38">
        <v>29</v>
      </c>
    </row>
    <row r="44" spans="1:5">
      <c r="A44" s="2">
        <v>7</v>
      </c>
      <c r="B44" s="2" t="s">
        <v>883</v>
      </c>
      <c r="C44" s="2">
        <v>1</v>
      </c>
      <c r="D44" s="2" t="s">
        <v>3798</v>
      </c>
      <c r="E44" s="38">
        <v>29</v>
      </c>
    </row>
    <row r="45" spans="1:5">
      <c r="A45" s="2">
        <v>8</v>
      </c>
      <c r="B45" s="2" t="s">
        <v>883</v>
      </c>
      <c r="C45" s="2">
        <v>2</v>
      </c>
      <c r="D45" s="2" t="s">
        <v>3799</v>
      </c>
      <c r="E45" s="38">
        <v>29</v>
      </c>
    </row>
    <row r="46" spans="1:5">
      <c r="A46" s="2">
        <v>9</v>
      </c>
      <c r="B46" s="2" t="s">
        <v>892</v>
      </c>
      <c r="C46" s="2">
        <v>1</v>
      </c>
      <c r="D46" s="2" t="s">
        <v>3800</v>
      </c>
      <c r="E46" s="38">
        <v>29</v>
      </c>
    </row>
    <row r="47" spans="1:5">
      <c r="A47" s="2">
        <v>10</v>
      </c>
      <c r="B47" s="2" t="s">
        <v>892</v>
      </c>
      <c r="C47" s="2">
        <v>2</v>
      </c>
      <c r="D47" s="2" t="s">
        <v>3801</v>
      </c>
      <c r="E47" s="38">
        <v>29</v>
      </c>
    </row>
    <row r="48" spans="1:5">
      <c r="A48" s="2">
        <v>11</v>
      </c>
      <c r="B48" s="2" t="s">
        <v>901</v>
      </c>
      <c r="C48" s="2">
        <v>1</v>
      </c>
      <c r="D48" s="2" t="s">
        <v>3802</v>
      </c>
      <c r="E48" s="38">
        <v>29</v>
      </c>
    </row>
    <row r="49" spans="1:5">
      <c r="A49" s="2">
        <v>12</v>
      </c>
      <c r="B49" s="2" t="s">
        <v>901</v>
      </c>
      <c r="C49" s="2">
        <v>2</v>
      </c>
      <c r="D49" s="2" t="s">
        <v>3803</v>
      </c>
      <c r="E49" s="38">
        <v>29</v>
      </c>
    </row>
    <row r="50" spans="1:5">
      <c r="A50" s="2">
        <v>1</v>
      </c>
      <c r="B50" s="2" t="s">
        <v>3055</v>
      </c>
      <c r="C50" s="2">
        <v>1</v>
      </c>
      <c r="D50" s="2" t="s">
        <v>3898</v>
      </c>
      <c r="E50" s="38">
        <v>29</v>
      </c>
    </row>
    <row r="51" spans="1:5">
      <c r="A51" s="2">
        <v>2</v>
      </c>
      <c r="B51" s="2" t="s">
        <v>3055</v>
      </c>
      <c r="C51" s="2">
        <v>2</v>
      </c>
      <c r="D51" s="2" t="s">
        <v>3899</v>
      </c>
      <c r="E51" s="38">
        <v>29</v>
      </c>
    </row>
    <row r="52" spans="1:5">
      <c r="A52" s="2">
        <v>3</v>
      </c>
      <c r="B52" s="2" t="s">
        <v>1297</v>
      </c>
      <c r="C52" s="2">
        <v>1</v>
      </c>
      <c r="D52" s="2" t="s">
        <v>3900</v>
      </c>
      <c r="E52" s="38">
        <v>29</v>
      </c>
    </row>
    <row r="53" spans="1:5">
      <c r="A53" s="2">
        <v>4</v>
      </c>
      <c r="B53" s="2" t="s">
        <v>1297</v>
      </c>
      <c r="C53" s="2">
        <v>2</v>
      </c>
      <c r="D53" s="2" t="s">
        <v>3901</v>
      </c>
      <c r="E53" s="38">
        <v>29</v>
      </c>
    </row>
    <row r="54" spans="1:5">
      <c r="A54" s="2">
        <v>5</v>
      </c>
      <c r="B54" s="2" t="s">
        <v>1299</v>
      </c>
      <c r="C54" s="2">
        <v>1</v>
      </c>
      <c r="D54" s="2" t="s">
        <v>3902</v>
      </c>
      <c r="E54" s="38">
        <v>29</v>
      </c>
    </row>
    <row r="55" spans="1:5">
      <c r="A55" s="2">
        <v>6</v>
      </c>
      <c r="B55" s="2" t="s">
        <v>1299</v>
      </c>
      <c r="C55" s="2">
        <v>2</v>
      </c>
      <c r="D55" s="2" t="s">
        <v>3903</v>
      </c>
      <c r="E55" s="38">
        <v>29</v>
      </c>
    </row>
    <row r="56" spans="1:5">
      <c r="A56" s="2">
        <v>7</v>
      </c>
      <c r="B56" s="2" t="s">
        <v>1301</v>
      </c>
      <c r="C56" s="2">
        <v>1</v>
      </c>
      <c r="D56" s="2" t="s">
        <v>3904</v>
      </c>
      <c r="E56" s="38">
        <v>29</v>
      </c>
    </row>
    <row r="57" spans="1:5">
      <c r="A57" s="2">
        <v>8</v>
      </c>
      <c r="B57" s="2" t="s">
        <v>1301</v>
      </c>
      <c r="C57" s="2">
        <v>2</v>
      </c>
      <c r="D57" s="2" t="s">
        <v>3905</v>
      </c>
      <c r="E57" s="38">
        <v>29</v>
      </c>
    </row>
    <row r="58" spans="1:5">
      <c r="A58" s="2">
        <v>9</v>
      </c>
      <c r="B58" s="2" t="s">
        <v>1303</v>
      </c>
      <c r="C58" s="2">
        <v>1</v>
      </c>
      <c r="D58" s="2" t="s">
        <v>3906</v>
      </c>
      <c r="E58" s="38">
        <v>29</v>
      </c>
    </row>
    <row r="59" spans="1:5">
      <c r="A59" s="2">
        <v>10</v>
      </c>
      <c r="B59" s="2" t="s">
        <v>1303</v>
      </c>
      <c r="C59" s="2">
        <v>2</v>
      </c>
      <c r="D59" s="2" t="s">
        <v>3907</v>
      </c>
      <c r="E59" s="38">
        <v>29</v>
      </c>
    </row>
    <row r="60" spans="1:5">
      <c r="A60" s="2">
        <v>11</v>
      </c>
      <c r="B60" s="2" t="s">
        <v>1305</v>
      </c>
      <c r="C60" s="2">
        <v>1</v>
      </c>
      <c r="D60" s="2" t="s">
        <v>3908</v>
      </c>
      <c r="E60" s="38">
        <v>29</v>
      </c>
    </row>
    <row r="61" spans="1:5">
      <c r="A61" s="2">
        <v>12</v>
      </c>
      <c r="B61" s="2" t="s">
        <v>1305</v>
      </c>
      <c r="C61" s="2">
        <v>2</v>
      </c>
      <c r="D61" s="2" t="s">
        <v>3909</v>
      </c>
      <c r="E61" s="38">
        <v>29</v>
      </c>
    </row>
    <row r="62" spans="1:5">
      <c r="A62" s="2">
        <v>1</v>
      </c>
      <c r="B62" s="2" t="s">
        <v>3104</v>
      </c>
      <c r="C62" s="2">
        <v>1</v>
      </c>
      <c r="D62" s="2" t="s">
        <v>3910</v>
      </c>
      <c r="E62" s="38">
        <v>29</v>
      </c>
    </row>
    <row r="63" spans="1:5">
      <c r="A63" s="2">
        <v>2</v>
      </c>
      <c r="B63" s="2" t="s">
        <v>3104</v>
      </c>
      <c r="C63" s="2">
        <v>2</v>
      </c>
      <c r="D63" s="2" t="s">
        <v>3911</v>
      </c>
      <c r="E63" s="38">
        <v>29</v>
      </c>
    </row>
    <row r="64" spans="1:5">
      <c r="A64" s="2">
        <v>3</v>
      </c>
      <c r="B64" s="2" t="s">
        <v>1321</v>
      </c>
      <c r="C64" s="2">
        <v>1</v>
      </c>
      <c r="D64" s="2" t="s">
        <v>3912</v>
      </c>
      <c r="E64" s="38">
        <v>29</v>
      </c>
    </row>
    <row r="65" spans="1:5">
      <c r="A65" s="2">
        <v>4</v>
      </c>
      <c r="B65" s="2" t="s">
        <v>1321</v>
      </c>
      <c r="C65" s="2">
        <v>2</v>
      </c>
      <c r="D65" s="2" t="s">
        <v>3913</v>
      </c>
      <c r="E65" s="38">
        <v>29</v>
      </c>
    </row>
    <row r="66" spans="1:5">
      <c r="A66" s="2">
        <v>5</v>
      </c>
      <c r="B66" s="2" t="s">
        <v>1323</v>
      </c>
      <c r="C66" s="2">
        <v>1</v>
      </c>
      <c r="D66" s="2" t="s">
        <v>3914</v>
      </c>
      <c r="E66" s="38">
        <v>29</v>
      </c>
    </row>
    <row r="67" spans="1:5">
      <c r="A67" s="2">
        <v>6</v>
      </c>
      <c r="B67" s="2" t="s">
        <v>1323</v>
      </c>
      <c r="C67" s="2">
        <v>2</v>
      </c>
      <c r="D67" s="2" t="s">
        <v>3915</v>
      </c>
      <c r="E67" s="38">
        <v>29</v>
      </c>
    </row>
    <row r="68" spans="1:5">
      <c r="A68" s="2">
        <v>7</v>
      </c>
      <c r="B68" s="2" t="s">
        <v>1325</v>
      </c>
      <c r="C68" s="2">
        <v>1</v>
      </c>
      <c r="D68" s="2" t="s">
        <v>3916</v>
      </c>
      <c r="E68" s="38">
        <v>29</v>
      </c>
    </row>
    <row r="69" spans="1:5">
      <c r="A69" s="2">
        <v>8</v>
      </c>
      <c r="B69" s="2" t="s">
        <v>1325</v>
      </c>
      <c r="C69" s="2">
        <v>2</v>
      </c>
      <c r="D69" s="2" t="s">
        <v>3917</v>
      </c>
      <c r="E69" s="38">
        <v>29</v>
      </c>
    </row>
    <row r="70" spans="1:5">
      <c r="A70" s="2">
        <v>9</v>
      </c>
      <c r="B70" s="2" t="s">
        <v>1327</v>
      </c>
      <c r="C70" s="2">
        <v>1</v>
      </c>
      <c r="D70" s="2" t="s">
        <v>3918</v>
      </c>
      <c r="E70" s="38">
        <v>29</v>
      </c>
    </row>
    <row r="71" spans="1:5">
      <c r="A71" s="2">
        <v>10</v>
      </c>
      <c r="B71" s="2" t="s">
        <v>1327</v>
      </c>
      <c r="C71" s="2">
        <v>2</v>
      </c>
      <c r="D71" s="2" t="s">
        <v>3919</v>
      </c>
      <c r="E71" s="38">
        <v>29</v>
      </c>
    </row>
    <row r="72" spans="1:5">
      <c r="A72" s="2">
        <v>11</v>
      </c>
      <c r="B72" s="2" t="s">
        <v>1329</v>
      </c>
      <c r="C72" s="2">
        <v>1</v>
      </c>
      <c r="D72" s="2" t="s">
        <v>3920</v>
      </c>
      <c r="E72" s="38">
        <v>29</v>
      </c>
    </row>
    <row r="73" spans="1:5">
      <c r="A73" s="2">
        <v>12</v>
      </c>
      <c r="B73" s="2" t="s">
        <v>1329</v>
      </c>
      <c r="C73" s="2">
        <v>2</v>
      </c>
      <c r="D73" s="2" t="s">
        <v>3921</v>
      </c>
      <c r="E73" s="38">
        <v>29</v>
      </c>
    </row>
    <row r="74" spans="1:5">
      <c r="A74" s="2">
        <v>1</v>
      </c>
      <c r="B74" s="2" t="s">
        <v>3153</v>
      </c>
      <c r="C74" s="2">
        <v>1</v>
      </c>
      <c r="D74" s="2" t="s">
        <v>3922</v>
      </c>
      <c r="E74" s="38">
        <v>29</v>
      </c>
    </row>
    <row r="75" spans="1:5">
      <c r="A75" s="2">
        <v>2</v>
      </c>
      <c r="B75" s="2" t="s">
        <v>3153</v>
      </c>
      <c r="C75" s="2">
        <v>2</v>
      </c>
      <c r="D75" s="2" t="s">
        <v>3923</v>
      </c>
      <c r="E75" s="38">
        <v>29</v>
      </c>
    </row>
    <row r="76" spans="1:5">
      <c r="A76" s="2">
        <v>3</v>
      </c>
      <c r="B76" s="2" t="s">
        <v>1333</v>
      </c>
      <c r="C76" s="2">
        <v>1</v>
      </c>
      <c r="D76" s="2" t="s">
        <v>3924</v>
      </c>
      <c r="E76" s="38">
        <v>29</v>
      </c>
    </row>
    <row r="77" spans="1:5">
      <c r="A77" s="2">
        <v>4</v>
      </c>
      <c r="B77" s="2" t="s">
        <v>1333</v>
      </c>
      <c r="C77" s="2">
        <v>2</v>
      </c>
      <c r="D77" s="2" t="s">
        <v>3925</v>
      </c>
      <c r="E77" s="38">
        <v>29</v>
      </c>
    </row>
    <row r="78" spans="1:5">
      <c r="A78" s="2">
        <v>5</v>
      </c>
      <c r="B78" s="2" t="s">
        <v>1335</v>
      </c>
      <c r="C78" s="2">
        <v>1</v>
      </c>
      <c r="D78" s="2" t="s">
        <v>3926</v>
      </c>
      <c r="E78" s="38">
        <v>29</v>
      </c>
    </row>
    <row r="79" spans="1:5">
      <c r="A79" s="2">
        <v>6</v>
      </c>
      <c r="B79" s="2" t="s">
        <v>1335</v>
      </c>
      <c r="C79" s="2">
        <v>2</v>
      </c>
      <c r="D79" s="2" t="s">
        <v>3927</v>
      </c>
      <c r="E79" s="38">
        <v>29</v>
      </c>
    </row>
    <row r="80" spans="1:5">
      <c r="A80" s="2">
        <v>7</v>
      </c>
      <c r="B80" s="2" t="s">
        <v>1337</v>
      </c>
      <c r="C80" s="2">
        <v>1</v>
      </c>
      <c r="D80" s="2" t="s">
        <v>3928</v>
      </c>
      <c r="E80" s="38">
        <v>29</v>
      </c>
    </row>
    <row r="81" spans="1:5">
      <c r="A81" s="2">
        <v>8</v>
      </c>
      <c r="B81" s="2" t="s">
        <v>1337</v>
      </c>
      <c r="C81" s="2">
        <v>2</v>
      </c>
      <c r="D81" s="2" t="s">
        <v>3929</v>
      </c>
      <c r="E81" s="38">
        <v>29</v>
      </c>
    </row>
    <row r="82" spans="1:5">
      <c r="A82" s="2">
        <v>9</v>
      </c>
      <c r="B82" s="2" t="s">
        <v>1339</v>
      </c>
      <c r="C82" s="2">
        <v>1</v>
      </c>
      <c r="D82" s="2" t="s">
        <v>3930</v>
      </c>
      <c r="E82" s="38">
        <v>29</v>
      </c>
    </row>
    <row r="83" spans="1:5">
      <c r="A83" s="2">
        <v>10</v>
      </c>
      <c r="B83" s="2" t="s">
        <v>1339</v>
      </c>
      <c r="C83" s="2">
        <v>2</v>
      </c>
      <c r="D83" s="2" t="s">
        <v>3931</v>
      </c>
      <c r="E83" s="38">
        <v>29</v>
      </c>
    </row>
    <row r="84" spans="1:5">
      <c r="A84" s="2">
        <v>11</v>
      </c>
      <c r="B84" s="2" t="s">
        <v>1341</v>
      </c>
      <c r="C84" s="2">
        <v>1</v>
      </c>
      <c r="D84" s="2" t="s">
        <v>3932</v>
      </c>
      <c r="E84" s="38">
        <v>29</v>
      </c>
    </row>
    <row r="85" spans="1:5">
      <c r="A85" s="2">
        <v>12</v>
      </c>
      <c r="B85" s="2" t="s">
        <v>1341</v>
      </c>
      <c r="C85" s="2">
        <v>2</v>
      </c>
      <c r="D85" s="2" t="s">
        <v>3933</v>
      </c>
      <c r="E85" s="38">
        <v>29</v>
      </c>
    </row>
    <row r="86" spans="1:5">
      <c r="A86" s="2">
        <v>13</v>
      </c>
      <c r="B86" s="2" t="s">
        <v>3809</v>
      </c>
      <c r="C86" s="2">
        <v>1</v>
      </c>
      <c r="D86" s="2" t="s">
        <v>3810</v>
      </c>
      <c r="E86" s="38">
        <v>29</v>
      </c>
    </row>
    <row r="87" spans="1:5">
      <c r="A87" s="2">
        <v>14</v>
      </c>
      <c r="B87" s="2" t="s">
        <v>3809</v>
      </c>
      <c r="C87" s="2">
        <v>2</v>
      </c>
      <c r="D87" s="2" t="s">
        <v>3811</v>
      </c>
      <c r="E87" s="38">
        <v>29</v>
      </c>
    </row>
    <row r="88" spans="1:5" hidden="1">
      <c r="A88" s="22">
        <v>1</v>
      </c>
      <c r="B88" s="22" t="s">
        <v>81</v>
      </c>
      <c r="C88" s="22">
        <v>1</v>
      </c>
      <c r="D88" s="22" t="s">
        <v>607</v>
      </c>
      <c r="E88" s="39">
        <v>29</v>
      </c>
    </row>
    <row r="89" spans="1:5" hidden="1">
      <c r="A89" s="22">
        <v>2</v>
      </c>
      <c r="B89" s="22" t="s">
        <v>81</v>
      </c>
      <c r="C89" s="22">
        <v>2</v>
      </c>
      <c r="D89" s="22" t="s">
        <v>3737</v>
      </c>
      <c r="E89" s="39">
        <v>29</v>
      </c>
    </row>
    <row r="90" spans="1:5" hidden="1">
      <c r="A90" s="22">
        <v>3</v>
      </c>
      <c r="B90" s="22" t="s">
        <v>3738</v>
      </c>
      <c r="C90" s="22">
        <v>1</v>
      </c>
      <c r="D90" s="22" t="s">
        <v>608</v>
      </c>
      <c r="E90" s="39">
        <v>29</v>
      </c>
    </row>
    <row r="91" spans="1:5" hidden="1">
      <c r="A91" s="22">
        <v>4</v>
      </c>
      <c r="B91" s="22" t="s">
        <v>3738</v>
      </c>
      <c r="C91" s="22">
        <v>2</v>
      </c>
      <c r="D91" s="22" t="s">
        <v>609</v>
      </c>
      <c r="E91" s="39">
        <v>29</v>
      </c>
    </row>
    <row r="92" spans="1:5" hidden="1">
      <c r="A92" s="22">
        <v>5</v>
      </c>
      <c r="B92" s="22" t="s">
        <v>3739</v>
      </c>
      <c r="C92" s="22">
        <v>1</v>
      </c>
      <c r="D92" s="22" t="s">
        <v>3743</v>
      </c>
      <c r="E92" s="39">
        <v>29</v>
      </c>
    </row>
    <row r="93" spans="1:5" hidden="1">
      <c r="A93" s="22">
        <v>6</v>
      </c>
      <c r="B93" s="22" t="s">
        <v>3739</v>
      </c>
      <c r="C93" s="22">
        <v>2</v>
      </c>
      <c r="D93" s="22" t="s">
        <v>3744</v>
      </c>
      <c r="E93" s="39">
        <v>29</v>
      </c>
    </row>
    <row r="94" spans="1:5" hidden="1">
      <c r="A94" s="22">
        <v>7</v>
      </c>
      <c r="B94" s="22" t="s">
        <v>3740</v>
      </c>
      <c r="C94" s="22">
        <v>1</v>
      </c>
      <c r="D94" s="22" t="s">
        <v>3745</v>
      </c>
      <c r="E94" s="39">
        <v>29</v>
      </c>
    </row>
    <row r="95" spans="1:5" hidden="1">
      <c r="A95" s="22">
        <v>8</v>
      </c>
      <c r="B95" s="22" t="s">
        <v>3740</v>
      </c>
      <c r="C95" s="22">
        <v>2</v>
      </c>
      <c r="D95" s="22" t="s">
        <v>3746</v>
      </c>
      <c r="E95" s="39">
        <v>29</v>
      </c>
    </row>
    <row r="96" spans="1:5" hidden="1">
      <c r="A96" s="22">
        <v>9</v>
      </c>
      <c r="B96" s="22" t="s">
        <v>3741</v>
      </c>
      <c r="C96" s="22">
        <v>1</v>
      </c>
      <c r="D96" s="22" t="s">
        <v>3747</v>
      </c>
      <c r="E96" s="39">
        <v>29</v>
      </c>
    </row>
    <row r="97" spans="1:5" hidden="1">
      <c r="A97" s="22">
        <v>10</v>
      </c>
      <c r="B97" s="22" t="s">
        <v>3741</v>
      </c>
      <c r="C97" s="22">
        <v>2</v>
      </c>
      <c r="D97" s="22" t="s">
        <v>3748</v>
      </c>
      <c r="E97" s="39">
        <v>29</v>
      </c>
    </row>
    <row r="98" spans="1:5" hidden="1">
      <c r="A98" s="22">
        <v>11</v>
      </c>
      <c r="B98" s="22" t="s">
        <v>3742</v>
      </c>
      <c r="C98" s="22">
        <v>1</v>
      </c>
      <c r="D98" s="22" t="s">
        <v>3749</v>
      </c>
      <c r="E98" s="39">
        <v>29</v>
      </c>
    </row>
    <row r="99" spans="1:5" hidden="1">
      <c r="A99" s="22">
        <v>12</v>
      </c>
      <c r="B99" s="22" t="s">
        <v>3742</v>
      </c>
      <c r="C99" s="22">
        <v>2</v>
      </c>
      <c r="D99" s="22" t="s">
        <v>3750</v>
      </c>
      <c r="E99" s="39">
        <v>29</v>
      </c>
    </row>
    <row r="100" spans="1:5" hidden="1">
      <c r="A100" s="22">
        <v>1</v>
      </c>
      <c r="B100" s="22" t="s">
        <v>2523</v>
      </c>
      <c r="C100" s="22">
        <v>1</v>
      </c>
      <c r="D100" s="22" t="s">
        <v>3812</v>
      </c>
      <c r="E100" s="39">
        <v>29</v>
      </c>
    </row>
    <row r="101" spans="1:5" hidden="1">
      <c r="A101" s="22">
        <v>2</v>
      </c>
      <c r="B101" s="22" t="s">
        <v>2523</v>
      </c>
      <c r="C101" s="22">
        <v>2</v>
      </c>
      <c r="D101" s="22" t="s">
        <v>3813</v>
      </c>
      <c r="E101" s="39">
        <v>29</v>
      </c>
    </row>
    <row r="102" spans="1:5" hidden="1">
      <c r="A102" s="22">
        <v>3</v>
      </c>
      <c r="B102" s="22" t="s">
        <v>1006</v>
      </c>
      <c r="C102" s="22">
        <v>1</v>
      </c>
      <c r="D102" s="22" t="s">
        <v>3814</v>
      </c>
      <c r="E102" s="39">
        <v>29</v>
      </c>
    </row>
    <row r="103" spans="1:5" hidden="1">
      <c r="A103" s="22">
        <v>4</v>
      </c>
      <c r="B103" s="22" t="s">
        <v>1006</v>
      </c>
      <c r="C103" s="22">
        <v>2</v>
      </c>
      <c r="D103" s="22" t="s">
        <v>3815</v>
      </c>
      <c r="E103" s="39">
        <v>29</v>
      </c>
    </row>
    <row r="104" spans="1:5" hidden="1">
      <c r="A104" s="22">
        <v>5</v>
      </c>
      <c r="B104" s="22" t="s">
        <v>1008</v>
      </c>
      <c r="C104" s="22">
        <v>1</v>
      </c>
      <c r="D104" s="22" t="s">
        <v>3816</v>
      </c>
      <c r="E104" s="39">
        <v>29</v>
      </c>
    </row>
    <row r="105" spans="1:5" hidden="1">
      <c r="A105" s="22">
        <v>6</v>
      </c>
      <c r="B105" s="22" t="s">
        <v>1008</v>
      </c>
      <c r="C105" s="22">
        <v>2</v>
      </c>
      <c r="D105" s="22" t="s">
        <v>3817</v>
      </c>
      <c r="E105" s="39">
        <v>29</v>
      </c>
    </row>
    <row r="106" spans="1:5" hidden="1">
      <c r="A106" s="22">
        <v>7</v>
      </c>
      <c r="B106" s="22" t="s">
        <v>1010</v>
      </c>
      <c r="C106" s="22">
        <v>1</v>
      </c>
      <c r="D106" s="22" t="s">
        <v>3818</v>
      </c>
      <c r="E106" s="39">
        <v>29</v>
      </c>
    </row>
    <row r="107" spans="1:5" hidden="1">
      <c r="A107" s="22">
        <v>8</v>
      </c>
      <c r="B107" s="22" t="s">
        <v>1010</v>
      </c>
      <c r="C107" s="22">
        <v>2</v>
      </c>
      <c r="D107" s="22" t="s">
        <v>3819</v>
      </c>
      <c r="E107" s="39">
        <v>29</v>
      </c>
    </row>
    <row r="108" spans="1:5" hidden="1">
      <c r="A108" s="22">
        <v>9</v>
      </c>
      <c r="B108" s="22" t="s">
        <v>1012</v>
      </c>
      <c r="C108" s="22">
        <v>1</v>
      </c>
      <c r="D108" s="22" t="s">
        <v>3820</v>
      </c>
      <c r="E108" s="39">
        <v>29</v>
      </c>
    </row>
    <row r="109" spans="1:5" hidden="1">
      <c r="A109" s="22">
        <v>10</v>
      </c>
      <c r="B109" s="22" t="s">
        <v>1012</v>
      </c>
      <c r="C109" s="22">
        <v>2</v>
      </c>
      <c r="D109" s="22" t="s">
        <v>3821</v>
      </c>
      <c r="E109" s="39">
        <v>29</v>
      </c>
    </row>
    <row r="110" spans="1:5" hidden="1">
      <c r="A110" s="22">
        <v>11</v>
      </c>
      <c r="B110" s="22" t="s">
        <v>1014</v>
      </c>
      <c r="C110" s="22">
        <v>1</v>
      </c>
      <c r="D110" s="22" t="s">
        <v>3822</v>
      </c>
      <c r="E110" s="39">
        <v>29</v>
      </c>
    </row>
    <row r="111" spans="1:5" hidden="1">
      <c r="A111" s="22">
        <v>12</v>
      </c>
      <c r="B111" s="22" t="s">
        <v>1014</v>
      </c>
      <c r="C111" s="22">
        <v>2</v>
      </c>
      <c r="D111" s="22" t="s">
        <v>3823</v>
      </c>
      <c r="E111" s="39">
        <v>29</v>
      </c>
    </row>
    <row r="112" spans="1:5" hidden="1">
      <c r="A112" s="22">
        <v>1</v>
      </c>
      <c r="B112" s="22" t="s">
        <v>2572</v>
      </c>
      <c r="C112" s="22">
        <v>1</v>
      </c>
      <c r="D112" s="22" t="s">
        <v>3824</v>
      </c>
      <c r="E112" s="39">
        <v>29</v>
      </c>
    </row>
    <row r="113" spans="1:5" hidden="1">
      <c r="A113" s="22">
        <v>2</v>
      </c>
      <c r="B113" s="22" t="s">
        <v>2572</v>
      </c>
      <c r="C113" s="22">
        <v>2</v>
      </c>
      <c r="D113" s="22" t="s">
        <v>3825</v>
      </c>
      <c r="E113" s="39">
        <v>29</v>
      </c>
    </row>
    <row r="114" spans="1:5" hidden="1">
      <c r="A114" s="22">
        <v>3</v>
      </c>
      <c r="B114" s="22" t="s">
        <v>1030</v>
      </c>
      <c r="C114" s="22">
        <v>1</v>
      </c>
      <c r="D114" s="22" t="s">
        <v>3826</v>
      </c>
      <c r="E114" s="39">
        <v>29</v>
      </c>
    </row>
    <row r="115" spans="1:5" hidden="1">
      <c r="A115" s="22">
        <v>4</v>
      </c>
      <c r="B115" s="22" t="s">
        <v>1030</v>
      </c>
      <c r="C115" s="22">
        <v>2</v>
      </c>
      <c r="D115" s="22" t="s">
        <v>3827</v>
      </c>
      <c r="E115" s="39">
        <v>29</v>
      </c>
    </row>
    <row r="116" spans="1:5" hidden="1">
      <c r="A116" s="22">
        <v>5</v>
      </c>
      <c r="B116" s="22" t="s">
        <v>1032</v>
      </c>
      <c r="C116" s="22">
        <v>1</v>
      </c>
      <c r="D116" s="22" t="s">
        <v>3828</v>
      </c>
      <c r="E116" s="39">
        <v>29</v>
      </c>
    </row>
    <row r="117" spans="1:5" hidden="1">
      <c r="A117" s="22">
        <v>6</v>
      </c>
      <c r="B117" s="22" t="s">
        <v>1032</v>
      </c>
      <c r="C117" s="22">
        <v>2</v>
      </c>
      <c r="D117" s="22" t="s">
        <v>3829</v>
      </c>
      <c r="E117" s="39">
        <v>29</v>
      </c>
    </row>
    <row r="118" spans="1:5" hidden="1">
      <c r="A118" s="22">
        <v>7</v>
      </c>
      <c r="B118" s="22" t="s">
        <v>1034</v>
      </c>
      <c r="C118" s="22">
        <v>1</v>
      </c>
      <c r="D118" s="22" t="s">
        <v>3830</v>
      </c>
      <c r="E118" s="39">
        <v>29</v>
      </c>
    </row>
    <row r="119" spans="1:5" hidden="1">
      <c r="A119" s="22">
        <v>8</v>
      </c>
      <c r="B119" s="22" t="s">
        <v>1034</v>
      </c>
      <c r="C119" s="22">
        <v>2</v>
      </c>
      <c r="D119" s="22" t="s">
        <v>3831</v>
      </c>
      <c r="E119" s="39">
        <v>29</v>
      </c>
    </row>
    <row r="120" spans="1:5" hidden="1">
      <c r="A120" s="22">
        <v>9</v>
      </c>
      <c r="B120" s="22" t="s">
        <v>1036</v>
      </c>
      <c r="C120" s="22">
        <v>1</v>
      </c>
      <c r="D120" s="22" t="s">
        <v>3832</v>
      </c>
      <c r="E120" s="39">
        <v>29</v>
      </c>
    </row>
    <row r="121" spans="1:5" hidden="1">
      <c r="A121" s="22">
        <v>10</v>
      </c>
      <c r="B121" s="22" t="s">
        <v>1036</v>
      </c>
      <c r="C121" s="22">
        <v>2</v>
      </c>
      <c r="D121" s="22" t="s">
        <v>3833</v>
      </c>
      <c r="E121" s="39">
        <v>29</v>
      </c>
    </row>
    <row r="122" spans="1:5" hidden="1">
      <c r="A122" s="22">
        <v>11</v>
      </c>
      <c r="B122" s="22" t="s">
        <v>1038</v>
      </c>
      <c r="C122" s="22">
        <v>1</v>
      </c>
      <c r="D122" s="22" t="s">
        <v>3834</v>
      </c>
      <c r="E122" s="39">
        <v>29</v>
      </c>
    </row>
    <row r="123" spans="1:5" hidden="1">
      <c r="A123" s="22">
        <v>12</v>
      </c>
      <c r="B123" s="22" t="s">
        <v>1038</v>
      </c>
      <c r="C123" s="22">
        <v>2</v>
      </c>
      <c r="D123" s="22" t="s">
        <v>3835</v>
      </c>
      <c r="E123" s="39">
        <v>29</v>
      </c>
    </row>
    <row r="124" spans="1:5" hidden="1">
      <c r="A124" s="22">
        <v>1</v>
      </c>
      <c r="B124" s="22" t="s">
        <v>87</v>
      </c>
      <c r="C124" s="22">
        <v>1</v>
      </c>
      <c r="D124" s="22" t="s">
        <v>622</v>
      </c>
      <c r="E124" s="39">
        <v>29</v>
      </c>
    </row>
    <row r="125" spans="1:5" hidden="1">
      <c r="A125" s="22">
        <v>2</v>
      </c>
      <c r="B125" s="22" t="s">
        <v>87</v>
      </c>
      <c r="C125" s="22">
        <v>2</v>
      </c>
      <c r="D125" s="22" t="s">
        <v>623</v>
      </c>
      <c r="E125" s="39">
        <v>29</v>
      </c>
    </row>
    <row r="126" spans="1:5" hidden="1">
      <c r="A126" s="22">
        <v>3</v>
      </c>
      <c r="B126" s="22" t="s">
        <v>88</v>
      </c>
      <c r="C126" s="22">
        <v>1</v>
      </c>
      <c r="D126" s="22" t="s">
        <v>3751</v>
      </c>
      <c r="E126" s="39">
        <v>29</v>
      </c>
    </row>
    <row r="127" spans="1:5" hidden="1">
      <c r="A127" s="22">
        <v>4</v>
      </c>
      <c r="B127" s="22" t="s">
        <v>88</v>
      </c>
      <c r="C127" s="22">
        <v>2</v>
      </c>
      <c r="D127" s="22" t="s">
        <v>3752</v>
      </c>
      <c r="E127" s="39">
        <v>29</v>
      </c>
    </row>
    <row r="128" spans="1:5" hidden="1">
      <c r="A128" s="22">
        <v>5</v>
      </c>
      <c r="B128" s="22" t="s">
        <v>89</v>
      </c>
      <c r="C128" s="22">
        <v>1</v>
      </c>
      <c r="D128" s="22" t="s">
        <v>3753</v>
      </c>
      <c r="E128" s="39">
        <v>29</v>
      </c>
    </row>
    <row r="129" spans="1:5" hidden="1">
      <c r="A129" s="22">
        <v>6</v>
      </c>
      <c r="B129" s="22" t="s">
        <v>89</v>
      </c>
      <c r="C129" s="22">
        <v>2</v>
      </c>
      <c r="D129" s="22" t="s">
        <v>3754</v>
      </c>
      <c r="E129" s="39">
        <v>29</v>
      </c>
    </row>
    <row r="130" spans="1:5" hidden="1">
      <c r="A130" s="22">
        <v>7</v>
      </c>
      <c r="B130" s="22" t="s">
        <v>90</v>
      </c>
      <c r="C130" s="22">
        <v>1</v>
      </c>
      <c r="D130" s="22" t="s">
        <v>3755</v>
      </c>
      <c r="E130" s="39">
        <v>29</v>
      </c>
    </row>
    <row r="131" spans="1:5" hidden="1">
      <c r="A131" s="22">
        <v>8</v>
      </c>
      <c r="B131" s="22" t="s">
        <v>90</v>
      </c>
      <c r="C131" s="22">
        <v>2</v>
      </c>
      <c r="D131" s="22" t="s">
        <v>3756</v>
      </c>
      <c r="E131" s="39">
        <v>29</v>
      </c>
    </row>
    <row r="132" spans="1:5" hidden="1">
      <c r="A132" s="22">
        <v>9</v>
      </c>
      <c r="B132" s="22" t="s">
        <v>91</v>
      </c>
      <c r="C132" s="22">
        <v>1</v>
      </c>
      <c r="D132" s="22" t="s">
        <v>3757</v>
      </c>
      <c r="E132" s="39">
        <v>29</v>
      </c>
    </row>
    <row r="133" spans="1:5" hidden="1">
      <c r="A133" s="22">
        <v>10</v>
      </c>
      <c r="B133" s="22" t="s">
        <v>91</v>
      </c>
      <c r="C133" s="22">
        <v>2</v>
      </c>
      <c r="D133" s="22" t="s">
        <v>3758</v>
      </c>
      <c r="E133" s="39">
        <v>29</v>
      </c>
    </row>
    <row r="134" spans="1:5" hidden="1">
      <c r="A134" s="22">
        <v>11</v>
      </c>
      <c r="B134" s="22" t="s">
        <v>92</v>
      </c>
      <c r="C134" s="22">
        <v>1</v>
      </c>
      <c r="D134" s="22" t="s">
        <v>3759</v>
      </c>
      <c r="E134" s="39">
        <v>29</v>
      </c>
    </row>
    <row r="135" spans="1:5" hidden="1">
      <c r="A135" s="22">
        <v>12</v>
      </c>
      <c r="B135" s="22" t="s">
        <v>92</v>
      </c>
      <c r="C135" s="22">
        <v>2</v>
      </c>
      <c r="D135" s="22" t="s">
        <v>3760</v>
      </c>
      <c r="E135" s="39">
        <v>29</v>
      </c>
    </row>
    <row r="136" spans="1:5" hidden="1">
      <c r="A136" s="22">
        <v>1</v>
      </c>
      <c r="B136" s="22" t="s">
        <v>105</v>
      </c>
      <c r="C136" s="22">
        <v>1</v>
      </c>
      <c r="D136" s="22" t="s">
        <v>533</v>
      </c>
      <c r="E136" s="39">
        <v>29</v>
      </c>
    </row>
    <row r="137" spans="1:5" hidden="1">
      <c r="A137" s="22">
        <v>2</v>
      </c>
      <c r="B137" s="22" t="s">
        <v>105</v>
      </c>
      <c r="C137" s="22">
        <v>2</v>
      </c>
      <c r="D137" s="22" t="s">
        <v>534</v>
      </c>
      <c r="E137" s="39">
        <v>29</v>
      </c>
    </row>
    <row r="138" spans="1:5" hidden="1">
      <c r="A138" s="22">
        <v>3</v>
      </c>
      <c r="B138" s="22" t="s">
        <v>106</v>
      </c>
      <c r="C138" s="22">
        <v>1</v>
      </c>
      <c r="D138" s="22" t="s">
        <v>535</v>
      </c>
      <c r="E138" s="39">
        <v>29</v>
      </c>
    </row>
    <row r="139" spans="1:5" hidden="1">
      <c r="A139" s="22">
        <v>4</v>
      </c>
      <c r="B139" s="22" t="s">
        <v>106</v>
      </c>
      <c r="C139" s="22">
        <v>2</v>
      </c>
      <c r="D139" s="22" t="s">
        <v>536</v>
      </c>
      <c r="E139" s="39">
        <v>29</v>
      </c>
    </row>
    <row r="140" spans="1:5" hidden="1">
      <c r="A140" s="22">
        <v>5</v>
      </c>
      <c r="B140" s="22" t="s">
        <v>107</v>
      </c>
      <c r="C140" s="22">
        <v>1</v>
      </c>
      <c r="D140" s="22" t="s">
        <v>537</v>
      </c>
      <c r="E140" s="39">
        <v>29</v>
      </c>
    </row>
    <row r="141" spans="1:5" hidden="1">
      <c r="A141" s="22">
        <v>6</v>
      </c>
      <c r="B141" s="22" t="s">
        <v>107</v>
      </c>
      <c r="C141" s="22">
        <v>2</v>
      </c>
      <c r="D141" s="22" t="s">
        <v>538</v>
      </c>
      <c r="E141" s="39">
        <v>29</v>
      </c>
    </row>
    <row r="142" spans="1:5" hidden="1">
      <c r="A142" s="22">
        <v>7</v>
      </c>
      <c r="B142" s="22" t="s">
        <v>108</v>
      </c>
      <c r="C142" s="22">
        <v>1</v>
      </c>
      <c r="D142" s="22" t="s">
        <v>539</v>
      </c>
      <c r="E142" s="39">
        <v>29</v>
      </c>
    </row>
    <row r="143" spans="1:5" hidden="1">
      <c r="A143" s="22">
        <v>8</v>
      </c>
      <c r="B143" s="22" t="s">
        <v>108</v>
      </c>
      <c r="C143" s="22">
        <v>2</v>
      </c>
      <c r="D143" s="22" t="s">
        <v>540</v>
      </c>
      <c r="E143" s="39">
        <v>29</v>
      </c>
    </row>
    <row r="144" spans="1:5" hidden="1">
      <c r="A144" s="22">
        <v>9</v>
      </c>
      <c r="B144" s="22" t="s">
        <v>109</v>
      </c>
      <c r="C144" s="22">
        <v>1</v>
      </c>
      <c r="D144" s="22" t="s">
        <v>541</v>
      </c>
      <c r="E144" s="39">
        <v>29</v>
      </c>
    </row>
    <row r="145" spans="1:5" hidden="1">
      <c r="A145" s="22">
        <v>10</v>
      </c>
      <c r="B145" s="22" t="s">
        <v>109</v>
      </c>
      <c r="C145" s="22">
        <v>2</v>
      </c>
      <c r="D145" s="22" t="s">
        <v>542</v>
      </c>
      <c r="E145" s="39">
        <v>29</v>
      </c>
    </row>
    <row r="146" spans="1:5" hidden="1">
      <c r="A146" s="22">
        <v>11</v>
      </c>
      <c r="B146" s="22" t="s">
        <v>110</v>
      </c>
      <c r="C146" s="22">
        <v>1</v>
      </c>
      <c r="D146" s="22" t="s">
        <v>543</v>
      </c>
      <c r="E146" s="39">
        <v>29</v>
      </c>
    </row>
    <row r="147" spans="1:5" hidden="1">
      <c r="A147" s="22">
        <v>12</v>
      </c>
      <c r="B147" s="22" t="s">
        <v>110</v>
      </c>
      <c r="C147" s="22">
        <v>2</v>
      </c>
      <c r="D147" s="22" t="s">
        <v>544</v>
      </c>
      <c r="E147" s="39">
        <v>29</v>
      </c>
    </row>
    <row r="148" spans="1:5" hidden="1">
      <c r="A148" s="22">
        <v>1</v>
      </c>
      <c r="B148" s="22" t="s">
        <v>111</v>
      </c>
      <c r="C148" s="22">
        <v>1</v>
      </c>
      <c r="D148" s="22" t="s">
        <v>545</v>
      </c>
      <c r="E148" s="39">
        <v>29</v>
      </c>
    </row>
    <row r="149" spans="1:5" hidden="1">
      <c r="A149" s="22">
        <v>2</v>
      </c>
      <c r="B149" s="22" t="s">
        <v>111</v>
      </c>
      <c r="C149" s="22">
        <v>2</v>
      </c>
      <c r="D149" s="22" t="s">
        <v>546</v>
      </c>
      <c r="E149" s="39">
        <v>29</v>
      </c>
    </row>
    <row r="150" spans="1:5" hidden="1">
      <c r="A150" s="22">
        <v>3</v>
      </c>
      <c r="B150" s="22" t="s">
        <v>112</v>
      </c>
      <c r="C150" s="22">
        <v>1</v>
      </c>
      <c r="D150" s="22" t="s">
        <v>547</v>
      </c>
      <c r="E150" s="39">
        <v>29</v>
      </c>
    </row>
    <row r="151" spans="1:5" hidden="1">
      <c r="A151" s="22">
        <v>4</v>
      </c>
      <c r="B151" s="22" t="s">
        <v>112</v>
      </c>
      <c r="C151" s="22">
        <v>2</v>
      </c>
      <c r="D151" s="22" t="s">
        <v>548</v>
      </c>
      <c r="E151" s="39">
        <v>29</v>
      </c>
    </row>
    <row r="152" spans="1:5" hidden="1">
      <c r="A152" s="22">
        <v>5</v>
      </c>
      <c r="B152" s="22" t="s">
        <v>113</v>
      </c>
      <c r="C152" s="22">
        <v>1</v>
      </c>
      <c r="D152" s="22" t="s">
        <v>549</v>
      </c>
      <c r="E152" s="39">
        <v>29</v>
      </c>
    </row>
    <row r="153" spans="1:5" hidden="1">
      <c r="A153" s="22">
        <v>6</v>
      </c>
      <c r="B153" s="22" t="s">
        <v>113</v>
      </c>
      <c r="C153" s="22">
        <v>2</v>
      </c>
      <c r="D153" s="22" t="s">
        <v>550</v>
      </c>
      <c r="E153" s="39">
        <v>29</v>
      </c>
    </row>
    <row r="154" spans="1:5" hidden="1">
      <c r="A154" s="22">
        <v>7</v>
      </c>
      <c r="B154" s="22" t="s">
        <v>114</v>
      </c>
      <c r="C154" s="22">
        <v>1</v>
      </c>
      <c r="D154" s="22" t="s">
        <v>551</v>
      </c>
      <c r="E154" s="39">
        <v>29</v>
      </c>
    </row>
    <row r="155" spans="1:5" hidden="1">
      <c r="A155" s="22">
        <v>8</v>
      </c>
      <c r="B155" s="22" t="s">
        <v>114</v>
      </c>
      <c r="C155" s="22">
        <v>2</v>
      </c>
      <c r="D155" s="22" t="s">
        <v>552</v>
      </c>
      <c r="E155" s="39">
        <v>29</v>
      </c>
    </row>
    <row r="156" spans="1:5" hidden="1">
      <c r="A156" s="22">
        <v>9</v>
      </c>
      <c r="B156" s="22" t="s">
        <v>115</v>
      </c>
      <c r="C156" s="22">
        <v>1</v>
      </c>
      <c r="D156" s="22" t="s">
        <v>553</v>
      </c>
      <c r="E156" s="39">
        <v>29</v>
      </c>
    </row>
    <row r="157" spans="1:5" hidden="1">
      <c r="A157" s="22">
        <v>10</v>
      </c>
      <c r="B157" s="22" t="s">
        <v>115</v>
      </c>
      <c r="C157" s="22">
        <v>2</v>
      </c>
      <c r="D157" s="22" t="s">
        <v>554</v>
      </c>
      <c r="E157" s="39">
        <v>29</v>
      </c>
    </row>
    <row r="158" spans="1:5" hidden="1">
      <c r="A158" s="22">
        <v>11</v>
      </c>
      <c r="B158" s="22" t="s">
        <v>116</v>
      </c>
      <c r="C158" s="22">
        <v>1</v>
      </c>
      <c r="D158" s="22" t="s">
        <v>555</v>
      </c>
      <c r="E158" s="39">
        <v>29</v>
      </c>
    </row>
    <row r="159" spans="1:5" hidden="1">
      <c r="A159" s="22">
        <v>12</v>
      </c>
      <c r="B159" s="22" t="s">
        <v>116</v>
      </c>
      <c r="C159" s="22">
        <v>2</v>
      </c>
      <c r="D159" s="22" t="s">
        <v>556</v>
      </c>
      <c r="E159" s="39">
        <v>29</v>
      </c>
    </row>
    <row r="160" spans="1:5" hidden="1">
      <c r="A160" s="22">
        <v>1</v>
      </c>
      <c r="B160" s="22" t="s">
        <v>93</v>
      </c>
      <c r="C160" s="22">
        <v>1</v>
      </c>
      <c r="D160" s="22" t="s">
        <v>610</v>
      </c>
      <c r="E160" s="39">
        <v>29</v>
      </c>
    </row>
    <row r="161" spans="1:5" hidden="1">
      <c r="A161" s="22">
        <v>2</v>
      </c>
      <c r="B161" s="22" t="s">
        <v>93</v>
      </c>
      <c r="C161" s="22">
        <v>2</v>
      </c>
      <c r="D161" s="22" t="s">
        <v>611</v>
      </c>
      <c r="E161" s="39">
        <v>29</v>
      </c>
    </row>
    <row r="162" spans="1:5" hidden="1">
      <c r="A162" s="22">
        <v>3</v>
      </c>
      <c r="B162" s="22" t="s">
        <v>94</v>
      </c>
      <c r="C162" s="22">
        <v>1</v>
      </c>
      <c r="D162" s="22" t="s">
        <v>612</v>
      </c>
      <c r="E162" s="39">
        <v>29</v>
      </c>
    </row>
    <row r="163" spans="1:5" hidden="1">
      <c r="A163" s="22">
        <v>4</v>
      </c>
      <c r="B163" s="22" t="s">
        <v>94</v>
      </c>
      <c r="C163" s="22">
        <v>2</v>
      </c>
      <c r="D163" s="22" t="s">
        <v>613</v>
      </c>
      <c r="E163" s="39">
        <v>29</v>
      </c>
    </row>
    <row r="164" spans="1:5" hidden="1">
      <c r="A164" s="22">
        <v>5</v>
      </c>
      <c r="B164" s="22" t="s">
        <v>95</v>
      </c>
      <c r="C164" s="22">
        <v>1</v>
      </c>
      <c r="D164" s="22" t="s">
        <v>614</v>
      </c>
      <c r="E164" s="39">
        <v>29</v>
      </c>
    </row>
    <row r="165" spans="1:5" hidden="1">
      <c r="A165" s="22">
        <v>6</v>
      </c>
      <c r="B165" s="22" t="s">
        <v>95</v>
      </c>
      <c r="C165" s="22">
        <v>2</v>
      </c>
      <c r="D165" s="22" t="s">
        <v>615</v>
      </c>
      <c r="E165" s="39">
        <v>29</v>
      </c>
    </row>
    <row r="166" spans="1:5" hidden="1">
      <c r="A166" s="22">
        <v>7</v>
      </c>
      <c r="B166" s="22" t="s">
        <v>96</v>
      </c>
      <c r="C166" s="22">
        <v>1</v>
      </c>
      <c r="D166" s="22" t="s">
        <v>616</v>
      </c>
      <c r="E166" s="39">
        <v>29</v>
      </c>
    </row>
    <row r="167" spans="1:5" hidden="1">
      <c r="A167" s="22">
        <v>8</v>
      </c>
      <c r="B167" s="22" t="s">
        <v>96</v>
      </c>
      <c r="C167" s="22">
        <v>2</v>
      </c>
      <c r="D167" s="22" t="s">
        <v>617</v>
      </c>
      <c r="E167" s="39">
        <v>29</v>
      </c>
    </row>
    <row r="168" spans="1:5" hidden="1">
      <c r="A168" s="22">
        <v>9</v>
      </c>
      <c r="B168" s="22" t="s">
        <v>97</v>
      </c>
      <c r="C168" s="22">
        <v>1</v>
      </c>
      <c r="D168" s="22" t="s">
        <v>618</v>
      </c>
      <c r="E168" s="39">
        <v>29</v>
      </c>
    </row>
    <row r="169" spans="1:5" hidden="1">
      <c r="A169" s="22">
        <v>10</v>
      </c>
      <c r="B169" s="22" t="s">
        <v>97</v>
      </c>
      <c r="C169" s="22">
        <v>2</v>
      </c>
      <c r="D169" s="22" t="s">
        <v>619</v>
      </c>
      <c r="E169" s="39">
        <v>29</v>
      </c>
    </row>
    <row r="170" spans="1:5" hidden="1">
      <c r="A170" s="22">
        <v>11</v>
      </c>
      <c r="B170" s="22" t="s">
        <v>98</v>
      </c>
      <c r="C170" s="22">
        <v>1</v>
      </c>
      <c r="D170" s="22" t="s">
        <v>620</v>
      </c>
      <c r="E170" s="39">
        <v>29</v>
      </c>
    </row>
    <row r="171" spans="1:5" hidden="1">
      <c r="A171" s="22">
        <v>12</v>
      </c>
      <c r="B171" s="22" t="s">
        <v>98</v>
      </c>
      <c r="C171" s="22">
        <v>2</v>
      </c>
      <c r="D171" s="22" t="s">
        <v>621</v>
      </c>
      <c r="E171" s="39">
        <v>29</v>
      </c>
    </row>
    <row r="172" spans="1:5" hidden="1">
      <c r="A172" s="22">
        <v>1</v>
      </c>
      <c r="B172" s="22" t="s">
        <v>99</v>
      </c>
      <c r="C172" s="22">
        <v>1</v>
      </c>
      <c r="D172" s="22" t="s">
        <v>624</v>
      </c>
      <c r="E172" s="39">
        <v>29</v>
      </c>
    </row>
    <row r="173" spans="1:5" hidden="1">
      <c r="A173" s="22">
        <v>2</v>
      </c>
      <c r="B173" s="22" t="s">
        <v>99</v>
      </c>
      <c r="C173" s="22">
        <v>2</v>
      </c>
      <c r="D173" s="22" t="s">
        <v>625</v>
      </c>
      <c r="E173" s="39">
        <v>29</v>
      </c>
    </row>
    <row r="174" spans="1:5" hidden="1">
      <c r="A174" s="22">
        <v>3</v>
      </c>
      <c r="B174" s="22" t="s">
        <v>100</v>
      </c>
      <c r="C174" s="22">
        <v>1</v>
      </c>
      <c r="D174" s="22" t="s">
        <v>626</v>
      </c>
      <c r="E174" s="39">
        <v>29</v>
      </c>
    </row>
    <row r="175" spans="1:5" hidden="1">
      <c r="A175" s="22">
        <v>4</v>
      </c>
      <c r="B175" s="22" t="s">
        <v>100</v>
      </c>
      <c r="C175" s="22">
        <v>2</v>
      </c>
      <c r="D175" s="22" t="s">
        <v>627</v>
      </c>
      <c r="E175" s="39">
        <v>29</v>
      </c>
    </row>
    <row r="176" spans="1:5" hidden="1">
      <c r="A176" s="22">
        <v>5</v>
      </c>
      <c r="B176" s="22" t="s">
        <v>101</v>
      </c>
      <c r="C176" s="22">
        <v>1</v>
      </c>
      <c r="D176" s="22" t="s">
        <v>628</v>
      </c>
      <c r="E176" s="39">
        <v>29</v>
      </c>
    </row>
    <row r="177" spans="1:5" hidden="1">
      <c r="A177" s="22">
        <v>6</v>
      </c>
      <c r="B177" s="22" t="s">
        <v>101</v>
      </c>
      <c r="C177" s="22">
        <v>2</v>
      </c>
      <c r="D177" s="22" t="s">
        <v>629</v>
      </c>
      <c r="E177" s="39">
        <v>29</v>
      </c>
    </row>
    <row r="178" spans="1:5" hidden="1">
      <c r="A178" s="22">
        <v>7</v>
      </c>
      <c r="B178" s="22" t="s">
        <v>102</v>
      </c>
      <c r="C178" s="22">
        <v>1</v>
      </c>
      <c r="D178" s="22" t="s">
        <v>630</v>
      </c>
      <c r="E178" s="39">
        <v>29</v>
      </c>
    </row>
    <row r="179" spans="1:5" hidden="1">
      <c r="A179" s="22">
        <v>8</v>
      </c>
      <c r="B179" s="22" t="s">
        <v>102</v>
      </c>
      <c r="C179" s="22">
        <v>2</v>
      </c>
      <c r="D179" s="22" t="s">
        <v>631</v>
      </c>
      <c r="E179" s="39">
        <v>29</v>
      </c>
    </row>
    <row r="180" spans="1:5" hidden="1">
      <c r="A180" s="22">
        <v>9</v>
      </c>
      <c r="B180" s="22" t="s">
        <v>103</v>
      </c>
      <c r="C180" s="22">
        <v>1</v>
      </c>
      <c r="D180" s="22" t="s">
        <v>632</v>
      </c>
      <c r="E180" s="39">
        <v>29</v>
      </c>
    </row>
    <row r="181" spans="1:5" hidden="1">
      <c r="A181" s="22">
        <v>10</v>
      </c>
      <c r="B181" s="22" t="s">
        <v>103</v>
      </c>
      <c r="C181" s="22">
        <v>2</v>
      </c>
      <c r="D181" s="22" t="s">
        <v>633</v>
      </c>
      <c r="E181" s="39">
        <v>29</v>
      </c>
    </row>
    <row r="182" spans="1:5" hidden="1">
      <c r="A182" s="22">
        <v>11</v>
      </c>
      <c r="B182" s="22" t="s">
        <v>104</v>
      </c>
      <c r="C182" s="22">
        <v>1</v>
      </c>
      <c r="D182" s="22" t="s">
        <v>634</v>
      </c>
      <c r="E182" s="39">
        <v>29</v>
      </c>
    </row>
    <row r="183" spans="1:5" hidden="1">
      <c r="A183" s="22">
        <v>12</v>
      </c>
      <c r="B183" s="22" t="s">
        <v>104</v>
      </c>
      <c r="C183" s="22">
        <v>2</v>
      </c>
      <c r="D183" s="22" t="s">
        <v>635</v>
      </c>
      <c r="E183" s="39">
        <v>29</v>
      </c>
    </row>
    <row r="184" spans="1:5" hidden="1">
      <c r="A184" s="22">
        <v>1</v>
      </c>
      <c r="B184" s="22" t="s">
        <v>2621</v>
      </c>
      <c r="C184" s="22">
        <v>1</v>
      </c>
      <c r="D184" s="22" t="s">
        <v>3836</v>
      </c>
      <c r="E184" s="39">
        <v>29</v>
      </c>
    </row>
    <row r="185" spans="1:5" hidden="1">
      <c r="A185" s="22">
        <v>2</v>
      </c>
      <c r="B185" s="22" t="s">
        <v>2621</v>
      </c>
      <c r="C185" s="22">
        <v>2</v>
      </c>
      <c r="D185" s="22" t="s">
        <v>3837</v>
      </c>
      <c r="E185" s="39">
        <v>29</v>
      </c>
    </row>
    <row r="186" spans="1:5" hidden="1">
      <c r="A186" s="22">
        <v>3</v>
      </c>
      <c r="B186" s="22" t="s">
        <v>1109</v>
      </c>
      <c r="C186" s="22">
        <v>1</v>
      </c>
      <c r="D186" s="22" t="s">
        <v>3838</v>
      </c>
      <c r="E186" s="39">
        <v>29</v>
      </c>
    </row>
    <row r="187" spans="1:5" hidden="1">
      <c r="A187" s="22">
        <v>4</v>
      </c>
      <c r="B187" s="22" t="s">
        <v>1109</v>
      </c>
      <c r="C187" s="22">
        <v>2</v>
      </c>
      <c r="D187" s="22" t="s">
        <v>3839</v>
      </c>
      <c r="E187" s="39">
        <v>29</v>
      </c>
    </row>
    <row r="188" spans="1:5" hidden="1">
      <c r="A188" s="22">
        <v>5</v>
      </c>
      <c r="B188" s="22" t="s">
        <v>1111</v>
      </c>
      <c r="C188" s="22">
        <v>1</v>
      </c>
      <c r="D188" s="22" t="s">
        <v>3840</v>
      </c>
      <c r="E188" s="39">
        <v>29</v>
      </c>
    </row>
    <row r="189" spans="1:5" hidden="1">
      <c r="A189" s="22">
        <v>6</v>
      </c>
      <c r="B189" s="22" t="s">
        <v>1111</v>
      </c>
      <c r="C189" s="22">
        <v>2</v>
      </c>
      <c r="D189" s="22" t="s">
        <v>3841</v>
      </c>
      <c r="E189" s="39">
        <v>29</v>
      </c>
    </row>
    <row r="190" spans="1:5" hidden="1">
      <c r="A190" s="22">
        <v>7</v>
      </c>
      <c r="B190" s="22" t="s">
        <v>1113</v>
      </c>
      <c r="C190" s="22">
        <v>1</v>
      </c>
      <c r="D190" s="22" t="s">
        <v>3842</v>
      </c>
      <c r="E190" s="39">
        <v>29</v>
      </c>
    </row>
    <row r="191" spans="1:5" hidden="1">
      <c r="A191" s="22">
        <v>8</v>
      </c>
      <c r="B191" s="22" t="s">
        <v>1113</v>
      </c>
      <c r="C191" s="22">
        <v>2</v>
      </c>
      <c r="D191" s="22" t="s">
        <v>3843</v>
      </c>
      <c r="E191" s="39">
        <v>29</v>
      </c>
    </row>
    <row r="192" spans="1:5" hidden="1">
      <c r="A192" s="22">
        <v>9</v>
      </c>
      <c r="B192" s="22" t="s">
        <v>1115</v>
      </c>
      <c r="C192" s="22">
        <v>1</v>
      </c>
      <c r="D192" s="22" t="s">
        <v>3844</v>
      </c>
      <c r="E192" s="39">
        <v>29</v>
      </c>
    </row>
    <row r="193" spans="1:5" hidden="1">
      <c r="A193" s="22">
        <v>10</v>
      </c>
      <c r="B193" s="22" t="s">
        <v>1115</v>
      </c>
      <c r="C193" s="22">
        <v>2</v>
      </c>
      <c r="D193" s="22" t="s">
        <v>3845</v>
      </c>
      <c r="E193" s="39">
        <v>29</v>
      </c>
    </row>
    <row r="194" spans="1:5" hidden="1">
      <c r="A194" s="22">
        <v>11</v>
      </c>
      <c r="B194" s="22" t="s">
        <v>1117</v>
      </c>
      <c r="C194" s="22">
        <v>1</v>
      </c>
      <c r="D194" s="22" t="s">
        <v>3846</v>
      </c>
      <c r="E194" s="39">
        <v>29</v>
      </c>
    </row>
    <row r="195" spans="1:5" hidden="1">
      <c r="A195" s="22">
        <v>12</v>
      </c>
      <c r="B195" s="22" t="s">
        <v>1117</v>
      </c>
      <c r="C195" s="22">
        <v>2</v>
      </c>
      <c r="D195" s="22" t="s">
        <v>3847</v>
      </c>
      <c r="E195" s="39">
        <v>29</v>
      </c>
    </row>
    <row r="196" spans="1:5" hidden="1">
      <c r="A196" s="22">
        <v>13</v>
      </c>
      <c r="B196" s="22" t="s">
        <v>1117</v>
      </c>
      <c r="C196" s="22">
        <v>1</v>
      </c>
      <c r="D196" s="22" t="s">
        <v>3848</v>
      </c>
      <c r="E196" s="39">
        <v>29</v>
      </c>
    </row>
    <row r="197" spans="1:5" hidden="1">
      <c r="A197" s="22">
        <v>14</v>
      </c>
      <c r="B197" s="22" t="s">
        <v>1117</v>
      </c>
      <c r="C197" s="22">
        <v>2</v>
      </c>
      <c r="D197" s="22" t="s">
        <v>3849</v>
      </c>
      <c r="E197" s="39">
        <v>29</v>
      </c>
    </row>
    <row r="198" spans="1:5" hidden="1">
      <c r="A198" s="22">
        <v>1</v>
      </c>
      <c r="B198" s="22" t="s">
        <v>117</v>
      </c>
      <c r="C198" s="22">
        <v>1</v>
      </c>
      <c r="D198" s="22" t="s">
        <v>557</v>
      </c>
      <c r="E198" s="39">
        <v>29</v>
      </c>
    </row>
    <row r="199" spans="1:5" hidden="1">
      <c r="A199" s="22">
        <v>2</v>
      </c>
      <c r="B199" s="22" t="s">
        <v>117</v>
      </c>
      <c r="C199" s="22">
        <v>2</v>
      </c>
      <c r="D199" s="22" t="s">
        <v>558</v>
      </c>
      <c r="E199" s="39">
        <v>29</v>
      </c>
    </row>
    <row r="200" spans="1:5" hidden="1">
      <c r="A200" s="22">
        <v>3</v>
      </c>
      <c r="B200" s="22" t="s">
        <v>118</v>
      </c>
      <c r="C200" s="22">
        <v>1</v>
      </c>
      <c r="D200" s="22" t="s">
        <v>559</v>
      </c>
      <c r="E200" s="39">
        <v>29</v>
      </c>
    </row>
    <row r="201" spans="1:5" hidden="1">
      <c r="A201" s="22">
        <v>4</v>
      </c>
      <c r="B201" s="22" t="s">
        <v>118</v>
      </c>
      <c r="C201" s="22">
        <v>2</v>
      </c>
      <c r="D201" s="22" t="s">
        <v>560</v>
      </c>
      <c r="E201" s="39">
        <v>29</v>
      </c>
    </row>
    <row r="202" spans="1:5" hidden="1">
      <c r="A202" s="22">
        <v>5</v>
      </c>
      <c r="B202" s="22" t="s">
        <v>119</v>
      </c>
      <c r="C202" s="22">
        <v>1</v>
      </c>
      <c r="D202" s="22" t="s">
        <v>561</v>
      </c>
      <c r="E202" s="39">
        <v>29</v>
      </c>
    </row>
    <row r="203" spans="1:5" hidden="1">
      <c r="A203" s="22">
        <v>6</v>
      </c>
      <c r="B203" s="22" t="s">
        <v>119</v>
      </c>
      <c r="C203" s="22">
        <v>2</v>
      </c>
      <c r="D203" s="22" t="s">
        <v>562</v>
      </c>
      <c r="E203" s="39">
        <v>29</v>
      </c>
    </row>
    <row r="204" spans="1:5" hidden="1">
      <c r="A204" s="22">
        <v>7</v>
      </c>
      <c r="B204" s="22" t="s">
        <v>120</v>
      </c>
      <c r="C204" s="22">
        <v>1</v>
      </c>
      <c r="D204" s="22" t="s">
        <v>563</v>
      </c>
      <c r="E204" s="39">
        <v>29</v>
      </c>
    </row>
    <row r="205" spans="1:5" hidden="1">
      <c r="A205" s="22">
        <v>8</v>
      </c>
      <c r="B205" s="22" t="s">
        <v>120</v>
      </c>
      <c r="C205" s="22">
        <v>2</v>
      </c>
      <c r="D205" s="22" t="s">
        <v>564</v>
      </c>
      <c r="E205" s="39">
        <v>29</v>
      </c>
    </row>
    <row r="206" spans="1:5" hidden="1">
      <c r="A206" s="22">
        <v>9</v>
      </c>
      <c r="B206" s="22" t="s">
        <v>121</v>
      </c>
      <c r="C206" s="22">
        <v>1</v>
      </c>
      <c r="D206" s="22" t="s">
        <v>565</v>
      </c>
      <c r="E206" s="39">
        <v>29</v>
      </c>
    </row>
    <row r="207" spans="1:5" hidden="1">
      <c r="A207" s="22">
        <v>10</v>
      </c>
      <c r="B207" s="22" t="s">
        <v>121</v>
      </c>
      <c r="C207" s="22">
        <v>2</v>
      </c>
      <c r="D207" s="22" t="s">
        <v>566</v>
      </c>
      <c r="E207" s="39">
        <v>29</v>
      </c>
    </row>
    <row r="208" spans="1:5" hidden="1">
      <c r="A208" s="22">
        <v>11</v>
      </c>
      <c r="B208" s="22" t="s">
        <v>122</v>
      </c>
      <c r="C208" s="22">
        <v>1</v>
      </c>
      <c r="D208" s="22" t="s">
        <v>567</v>
      </c>
      <c r="E208" s="39">
        <v>29</v>
      </c>
    </row>
    <row r="209" spans="1:5" hidden="1">
      <c r="A209" s="22">
        <v>12</v>
      </c>
      <c r="B209" s="22" t="s">
        <v>122</v>
      </c>
      <c r="C209" s="22">
        <v>2</v>
      </c>
      <c r="D209" s="22" t="s">
        <v>568</v>
      </c>
      <c r="E209" s="39">
        <v>29</v>
      </c>
    </row>
    <row r="210" spans="1:5" hidden="1">
      <c r="A210" s="22">
        <v>1</v>
      </c>
      <c r="B210" s="22" t="s">
        <v>2679</v>
      </c>
      <c r="C210" s="22">
        <v>1</v>
      </c>
      <c r="D210" s="22" t="s">
        <v>3850</v>
      </c>
      <c r="E210" s="39">
        <v>29</v>
      </c>
    </row>
    <row r="211" spans="1:5" hidden="1">
      <c r="A211" s="22">
        <v>2</v>
      </c>
      <c r="B211" s="22" t="s">
        <v>2679</v>
      </c>
      <c r="C211" s="22">
        <v>2</v>
      </c>
      <c r="D211" s="22" t="s">
        <v>3862</v>
      </c>
      <c r="E211" s="39">
        <v>29</v>
      </c>
    </row>
    <row r="212" spans="1:5" hidden="1">
      <c r="A212" s="22">
        <v>3</v>
      </c>
      <c r="B212" s="22" t="s">
        <v>1168</v>
      </c>
      <c r="C212" s="22">
        <v>1</v>
      </c>
      <c r="D212" s="22" t="s">
        <v>3851</v>
      </c>
      <c r="E212" s="39">
        <v>29</v>
      </c>
    </row>
    <row r="213" spans="1:5" hidden="1">
      <c r="A213" s="22">
        <v>4</v>
      </c>
      <c r="B213" s="22" t="s">
        <v>1168</v>
      </c>
      <c r="C213" s="22">
        <v>2</v>
      </c>
      <c r="D213" s="22" t="s">
        <v>3863</v>
      </c>
      <c r="E213" s="39">
        <v>29</v>
      </c>
    </row>
    <row r="214" spans="1:5" hidden="1">
      <c r="A214" s="22">
        <v>5</v>
      </c>
      <c r="B214" s="22" t="s">
        <v>1170</v>
      </c>
      <c r="C214" s="22">
        <v>1</v>
      </c>
      <c r="D214" s="22" t="s">
        <v>3852</v>
      </c>
      <c r="E214" s="39">
        <v>29</v>
      </c>
    </row>
    <row r="215" spans="1:5" hidden="1">
      <c r="A215" s="22">
        <v>6</v>
      </c>
      <c r="B215" s="22" t="s">
        <v>1170</v>
      </c>
      <c r="C215" s="22">
        <v>2</v>
      </c>
      <c r="D215" s="22" t="s">
        <v>3864</v>
      </c>
      <c r="E215" s="39">
        <v>29</v>
      </c>
    </row>
    <row r="216" spans="1:5" hidden="1">
      <c r="A216" s="22">
        <v>7</v>
      </c>
      <c r="B216" s="22" t="s">
        <v>1172</v>
      </c>
      <c r="C216" s="22">
        <v>1</v>
      </c>
      <c r="D216" s="22" t="s">
        <v>3853</v>
      </c>
      <c r="E216" s="39">
        <v>29</v>
      </c>
    </row>
    <row r="217" spans="1:5" hidden="1">
      <c r="A217" s="22">
        <v>8</v>
      </c>
      <c r="B217" s="22" t="s">
        <v>1172</v>
      </c>
      <c r="C217" s="22">
        <v>2</v>
      </c>
      <c r="D217" s="22" t="s">
        <v>3865</v>
      </c>
      <c r="E217" s="39">
        <v>29</v>
      </c>
    </row>
    <row r="218" spans="1:5" hidden="1">
      <c r="A218" s="22">
        <v>9</v>
      </c>
      <c r="B218" s="22" t="s">
        <v>1174</v>
      </c>
      <c r="C218" s="22">
        <v>1</v>
      </c>
      <c r="D218" s="22" t="s">
        <v>3854</v>
      </c>
      <c r="E218" s="39">
        <v>29</v>
      </c>
    </row>
    <row r="219" spans="1:5" hidden="1">
      <c r="A219" s="22">
        <v>10</v>
      </c>
      <c r="B219" s="22" t="s">
        <v>1174</v>
      </c>
      <c r="C219" s="22">
        <v>2</v>
      </c>
      <c r="D219" s="22" t="s">
        <v>3866</v>
      </c>
      <c r="E219" s="39">
        <v>29</v>
      </c>
    </row>
    <row r="220" spans="1:5" hidden="1">
      <c r="A220" s="22">
        <v>11</v>
      </c>
      <c r="B220" s="22" t="s">
        <v>1176</v>
      </c>
      <c r="C220" s="22">
        <v>1</v>
      </c>
      <c r="D220" s="22" t="s">
        <v>3855</v>
      </c>
      <c r="E220" s="39">
        <v>29</v>
      </c>
    </row>
    <row r="221" spans="1:5" hidden="1">
      <c r="A221" s="22">
        <v>12</v>
      </c>
      <c r="B221" s="22" t="s">
        <v>1176</v>
      </c>
      <c r="C221" s="22">
        <v>2</v>
      </c>
      <c r="D221" s="22" t="s">
        <v>3867</v>
      </c>
      <c r="E221" s="39">
        <v>29</v>
      </c>
    </row>
    <row r="222" spans="1:5" hidden="1">
      <c r="A222" s="22">
        <v>1</v>
      </c>
      <c r="B222" s="22" t="s">
        <v>2788</v>
      </c>
      <c r="C222" s="22">
        <v>1</v>
      </c>
      <c r="D222" s="22" t="s">
        <v>3856</v>
      </c>
      <c r="E222" s="39">
        <v>29</v>
      </c>
    </row>
    <row r="223" spans="1:5" hidden="1">
      <c r="A223" s="22">
        <v>2</v>
      </c>
      <c r="B223" s="22" t="s">
        <v>2788</v>
      </c>
      <c r="C223" s="22">
        <v>2</v>
      </c>
      <c r="D223" s="22" t="s">
        <v>3868</v>
      </c>
      <c r="E223" s="39">
        <v>29</v>
      </c>
    </row>
    <row r="224" spans="1:5" hidden="1">
      <c r="A224" s="22">
        <v>3</v>
      </c>
      <c r="B224" s="22" t="s">
        <v>1192</v>
      </c>
      <c r="C224" s="22">
        <v>1</v>
      </c>
      <c r="D224" s="22" t="s">
        <v>3857</v>
      </c>
      <c r="E224" s="39">
        <v>29</v>
      </c>
    </row>
    <row r="225" spans="1:5" hidden="1">
      <c r="A225" s="22">
        <v>4</v>
      </c>
      <c r="B225" s="22" t="s">
        <v>1192</v>
      </c>
      <c r="C225" s="22">
        <v>2</v>
      </c>
      <c r="D225" s="22" t="s">
        <v>3869</v>
      </c>
      <c r="E225" s="39">
        <v>29</v>
      </c>
    </row>
    <row r="226" spans="1:5" hidden="1">
      <c r="A226" s="22">
        <v>5</v>
      </c>
      <c r="B226" s="22" t="s">
        <v>1194</v>
      </c>
      <c r="C226" s="22">
        <v>1</v>
      </c>
      <c r="D226" s="22" t="s">
        <v>3858</v>
      </c>
      <c r="E226" s="39">
        <v>29</v>
      </c>
    </row>
    <row r="227" spans="1:5" hidden="1">
      <c r="A227" s="22">
        <v>6</v>
      </c>
      <c r="B227" s="22" t="s">
        <v>1194</v>
      </c>
      <c r="C227" s="22">
        <v>2</v>
      </c>
      <c r="D227" s="22" t="s">
        <v>3870</v>
      </c>
      <c r="E227" s="39">
        <v>29</v>
      </c>
    </row>
    <row r="228" spans="1:5" hidden="1">
      <c r="A228" s="22">
        <v>7</v>
      </c>
      <c r="B228" s="22" t="s">
        <v>1196</v>
      </c>
      <c r="C228" s="22">
        <v>1</v>
      </c>
      <c r="D228" s="22" t="s">
        <v>3859</v>
      </c>
      <c r="E228" s="39">
        <v>29</v>
      </c>
    </row>
    <row r="229" spans="1:5" hidden="1">
      <c r="A229" s="22">
        <v>8</v>
      </c>
      <c r="B229" s="22" t="s">
        <v>1196</v>
      </c>
      <c r="C229" s="22">
        <v>2</v>
      </c>
      <c r="D229" s="22" t="s">
        <v>3871</v>
      </c>
      <c r="E229" s="39">
        <v>29</v>
      </c>
    </row>
    <row r="230" spans="1:5" hidden="1">
      <c r="A230" s="22">
        <v>9</v>
      </c>
      <c r="B230" s="22" t="s">
        <v>1198</v>
      </c>
      <c r="C230" s="22">
        <v>1</v>
      </c>
      <c r="D230" s="22" t="s">
        <v>3860</v>
      </c>
      <c r="E230" s="39">
        <v>29</v>
      </c>
    </row>
    <row r="231" spans="1:5" hidden="1">
      <c r="A231" s="22">
        <v>10</v>
      </c>
      <c r="B231" s="22" t="s">
        <v>1198</v>
      </c>
      <c r="C231" s="22">
        <v>2</v>
      </c>
      <c r="D231" s="22" t="s">
        <v>3872</v>
      </c>
      <c r="E231" s="39">
        <v>29</v>
      </c>
    </row>
    <row r="232" spans="1:5" hidden="1">
      <c r="A232" s="22">
        <v>11</v>
      </c>
      <c r="B232" s="22" t="s">
        <v>1200</v>
      </c>
      <c r="C232" s="22">
        <v>1</v>
      </c>
      <c r="D232" s="22" t="s">
        <v>3861</v>
      </c>
      <c r="E232" s="39">
        <v>29</v>
      </c>
    </row>
    <row r="233" spans="1:5" hidden="1">
      <c r="A233" s="22">
        <v>12</v>
      </c>
      <c r="B233" s="22" t="s">
        <v>1200</v>
      </c>
      <c r="C233" s="22">
        <v>2</v>
      </c>
      <c r="D233" s="22" t="s">
        <v>3873</v>
      </c>
      <c r="E233" s="39">
        <v>29</v>
      </c>
    </row>
    <row r="234" spans="1:5" hidden="1">
      <c r="A234" s="22">
        <v>1</v>
      </c>
      <c r="B234" s="22" t="s">
        <v>2897</v>
      </c>
      <c r="C234" s="22">
        <v>1</v>
      </c>
      <c r="D234" s="22" t="s">
        <v>3874</v>
      </c>
      <c r="E234" s="39">
        <v>29</v>
      </c>
    </row>
    <row r="235" spans="1:5" hidden="1">
      <c r="A235" s="22">
        <v>2</v>
      </c>
      <c r="B235" s="22" t="s">
        <v>2897</v>
      </c>
      <c r="C235" s="22">
        <v>2</v>
      </c>
      <c r="D235" s="22" t="s">
        <v>3875</v>
      </c>
      <c r="E235" s="39">
        <v>29</v>
      </c>
    </row>
    <row r="236" spans="1:5" hidden="1">
      <c r="A236" s="22">
        <v>3</v>
      </c>
      <c r="B236" s="22" t="s">
        <v>1216</v>
      </c>
      <c r="C236" s="22">
        <v>1</v>
      </c>
      <c r="D236" s="22" t="s">
        <v>3876</v>
      </c>
      <c r="E236" s="39">
        <v>29</v>
      </c>
    </row>
    <row r="237" spans="1:5" hidden="1">
      <c r="A237" s="22">
        <v>4</v>
      </c>
      <c r="B237" s="22" t="s">
        <v>1216</v>
      </c>
      <c r="C237" s="22">
        <v>2</v>
      </c>
      <c r="D237" s="22" t="s">
        <v>3877</v>
      </c>
      <c r="E237" s="39">
        <v>29</v>
      </c>
    </row>
    <row r="238" spans="1:5" hidden="1">
      <c r="A238" s="22">
        <v>5</v>
      </c>
      <c r="B238" s="22" t="s">
        <v>1218</v>
      </c>
      <c r="C238" s="22">
        <v>1</v>
      </c>
      <c r="D238" s="22" t="s">
        <v>3878</v>
      </c>
      <c r="E238" s="39">
        <v>29</v>
      </c>
    </row>
    <row r="239" spans="1:5" hidden="1">
      <c r="A239" s="22">
        <v>6</v>
      </c>
      <c r="B239" s="22" t="s">
        <v>1218</v>
      </c>
      <c r="C239" s="22">
        <v>2</v>
      </c>
      <c r="D239" s="22" t="s">
        <v>3879</v>
      </c>
      <c r="E239" s="39">
        <v>29</v>
      </c>
    </row>
    <row r="240" spans="1:5" hidden="1">
      <c r="A240" s="22">
        <v>7</v>
      </c>
      <c r="B240" s="22" t="s">
        <v>1220</v>
      </c>
      <c r="C240" s="22">
        <v>1</v>
      </c>
      <c r="D240" s="22" t="s">
        <v>3880</v>
      </c>
      <c r="E240" s="39">
        <v>29</v>
      </c>
    </row>
    <row r="241" spans="1:5" hidden="1">
      <c r="A241" s="22">
        <v>8</v>
      </c>
      <c r="B241" s="22" t="s">
        <v>1220</v>
      </c>
      <c r="C241" s="22">
        <v>2</v>
      </c>
      <c r="D241" s="22" t="s">
        <v>3881</v>
      </c>
      <c r="E241" s="39">
        <v>29</v>
      </c>
    </row>
    <row r="242" spans="1:5" hidden="1">
      <c r="A242" s="22">
        <v>9</v>
      </c>
      <c r="B242" s="22" t="s">
        <v>1222</v>
      </c>
      <c r="C242" s="22">
        <v>1</v>
      </c>
      <c r="D242" s="22" t="s">
        <v>3882</v>
      </c>
      <c r="E242" s="39">
        <v>29</v>
      </c>
    </row>
    <row r="243" spans="1:5" hidden="1">
      <c r="A243" s="22">
        <v>10</v>
      </c>
      <c r="B243" s="22" t="s">
        <v>1222</v>
      </c>
      <c r="C243" s="22">
        <v>2</v>
      </c>
      <c r="D243" s="22" t="s">
        <v>3883</v>
      </c>
      <c r="E243" s="39">
        <v>29</v>
      </c>
    </row>
    <row r="244" spans="1:5" hidden="1">
      <c r="A244" s="22">
        <v>11</v>
      </c>
      <c r="B244" s="22" t="s">
        <v>1224</v>
      </c>
      <c r="C244" s="22">
        <v>1</v>
      </c>
      <c r="D244" s="22" t="s">
        <v>3884</v>
      </c>
      <c r="E244" s="39">
        <v>29</v>
      </c>
    </row>
    <row r="245" spans="1:5" hidden="1">
      <c r="A245" s="22">
        <v>12</v>
      </c>
      <c r="B245" s="22" t="s">
        <v>1224</v>
      </c>
      <c r="C245" s="22">
        <v>2</v>
      </c>
      <c r="D245" s="22" t="s">
        <v>3885</v>
      </c>
      <c r="E245" s="39">
        <v>29</v>
      </c>
    </row>
    <row r="246" spans="1:5" hidden="1">
      <c r="A246" s="22">
        <v>1</v>
      </c>
      <c r="B246" s="22" t="s">
        <v>123</v>
      </c>
      <c r="C246" s="22">
        <v>1</v>
      </c>
      <c r="D246" s="22" t="s">
        <v>569</v>
      </c>
      <c r="E246" s="39">
        <v>29</v>
      </c>
    </row>
    <row r="247" spans="1:5" hidden="1">
      <c r="A247" s="22">
        <v>2</v>
      </c>
      <c r="B247" s="22" t="s">
        <v>123</v>
      </c>
      <c r="C247" s="22">
        <v>2</v>
      </c>
      <c r="D247" s="22" t="s">
        <v>570</v>
      </c>
      <c r="E247" s="39">
        <v>29</v>
      </c>
    </row>
    <row r="248" spans="1:5" hidden="1">
      <c r="A248" s="22">
        <v>3</v>
      </c>
      <c r="B248" s="22" t="s">
        <v>124</v>
      </c>
      <c r="C248" s="22">
        <v>1</v>
      </c>
      <c r="D248" s="22" t="s">
        <v>571</v>
      </c>
      <c r="E248" s="39">
        <v>29</v>
      </c>
    </row>
    <row r="249" spans="1:5" hidden="1">
      <c r="A249" s="22">
        <v>4</v>
      </c>
      <c r="B249" s="22" t="s">
        <v>124</v>
      </c>
      <c r="C249" s="22">
        <v>2</v>
      </c>
      <c r="D249" s="22" t="s">
        <v>572</v>
      </c>
      <c r="E249" s="39">
        <v>29</v>
      </c>
    </row>
    <row r="250" spans="1:5" hidden="1">
      <c r="A250" s="22">
        <v>5</v>
      </c>
      <c r="B250" s="22" t="s">
        <v>125</v>
      </c>
      <c r="C250" s="22">
        <v>1</v>
      </c>
      <c r="D250" s="22" t="s">
        <v>573</v>
      </c>
      <c r="E250" s="39">
        <v>29</v>
      </c>
    </row>
    <row r="251" spans="1:5" hidden="1">
      <c r="A251" s="22">
        <v>6</v>
      </c>
      <c r="B251" s="22" t="s">
        <v>125</v>
      </c>
      <c r="C251" s="22">
        <v>2</v>
      </c>
      <c r="D251" s="22" t="s">
        <v>574</v>
      </c>
      <c r="E251" s="39">
        <v>29</v>
      </c>
    </row>
    <row r="252" spans="1:5" hidden="1">
      <c r="A252" s="22">
        <v>7</v>
      </c>
      <c r="B252" s="22" t="s">
        <v>126</v>
      </c>
      <c r="C252" s="22">
        <v>1</v>
      </c>
      <c r="D252" s="22" t="s">
        <v>575</v>
      </c>
      <c r="E252" s="39">
        <v>29</v>
      </c>
    </row>
    <row r="253" spans="1:5" hidden="1">
      <c r="A253" s="22">
        <v>8</v>
      </c>
      <c r="B253" s="22" t="s">
        <v>126</v>
      </c>
      <c r="C253" s="22">
        <v>2</v>
      </c>
      <c r="D253" s="22" t="s">
        <v>576</v>
      </c>
      <c r="E253" s="39">
        <v>29</v>
      </c>
    </row>
    <row r="254" spans="1:5" hidden="1">
      <c r="A254" s="22">
        <v>9</v>
      </c>
      <c r="B254" s="22" t="s">
        <v>127</v>
      </c>
      <c r="C254" s="22">
        <v>1</v>
      </c>
      <c r="D254" s="22" t="s">
        <v>577</v>
      </c>
      <c r="E254" s="39">
        <v>29</v>
      </c>
    </row>
    <row r="255" spans="1:5" hidden="1">
      <c r="A255" s="22">
        <v>10</v>
      </c>
      <c r="B255" s="22" t="s">
        <v>127</v>
      </c>
      <c r="C255" s="22">
        <v>2</v>
      </c>
      <c r="D255" s="22" t="s">
        <v>578</v>
      </c>
      <c r="E255" s="39">
        <v>29</v>
      </c>
    </row>
    <row r="256" spans="1:5" hidden="1">
      <c r="A256" s="22">
        <v>11</v>
      </c>
      <c r="B256" s="22" t="s">
        <v>128</v>
      </c>
      <c r="C256" s="22">
        <v>1</v>
      </c>
      <c r="D256" s="22" t="s">
        <v>579</v>
      </c>
      <c r="E256" s="39">
        <v>29</v>
      </c>
    </row>
    <row r="257" spans="1:5" hidden="1">
      <c r="A257" s="22">
        <v>12</v>
      </c>
      <c r="B257" s="22" t="s">
        <v>128</v>
      </c>
      <c r="C257" s="22">
        <v>2</v>
      </c>
      <c r="D257" s="22" t="s">
        <v>580</v>
      </c>
      <c r="E257" s="39">
        <v>29</v>
      </c>
    </row>
    <row r="258" spans="1:5" hidden="1">
      <c r="A258" s="22">
        <v>1</v>
      </c>
      <c r="B258" s="22" t="s">
        <v>3006</v>
      </c>
      <c r="C258" s="22">
        <v>1</v>
      </c>
      <c r="D258" s="22" t="s">
        <v>3886</v>
      </c>
      <c r="E258" s="39">
        <v>29</v>
      </c>
    </row>
    <row r="259" spans="1:5" hidden="1">
      <c r="A259" s="22">
        <v>2</v>
      </c>
      <c r="B259" s="22" t="s">
        <v>3006</v>
      </c>
      <c r="C259" s="22">
        <v>2</v>
      </c>
      <c r="D259" s="22" t="s">
        <v>3892</v>
      </c>
      <c r="E259" s="39">
        <v>29</v>
      </c>
    </row>
    <row r="260" spans="1:5" hidden="1">
      <c r="A260" s="22">
        <v>3</v>
      </c>
      <c r="B260" s="22" t="s">
        <v>1273</v>
      </c>
      <c r="C260" s="22">
        <v>1</v>
      </c>
      <c r="D260" s="22" t="s">
        <v>3887</v>
      </c>
      <c r="E260" s="39">
        <v>29</v>
      </c>
    </row>
    <row r="261" spans="1:5" hidden="1">
      <c r="A261" s="22">
        <v>4</v>
      </c>
      <c r="B261" s="22" t="s">
        <v>1273</v>
      </c>
      <c r="C261" s="22">
        <v>2</v>
      </c>
      <c r="D261" s="22" t="s">
        <v>3893</v>
      </c>
      <c r="E261" s="39">
        <v>29</v>
      </c>
    </row>
    <row r="262" spans="1:5" hidden="1">
      <c r="A262" s="22">
        <v>5</v>
      </c>
      <c r="B262" s="22" t="s">
        <v>1275</v>
      </c>
      <c r="C262" s="22">
        <v>1</v>
      </c>
      <c r="D262" s="22" t="s">
        <v>3888</v>
      </c>
      <c r="E262" s="39">
        <v>29</v>
      </c>
    </row>
    <row r="263" spans="1:5" hidden="1">
      <c r="A263" s="22">
        <v>6</v>
      </c>
      <c r="B263" s="22" t="s">
        <v>1275</v>
      </c>
      <c r="C263" s="22">
        <v>2</v>
      </c>
      <c r="D263" s="22" t="s">
        <v>3894</v>
      </c>
      <c r="E263" s="39">
        <v>29</v>
      </c>
    </row>
    <row r="264" spans="1:5" hidden="1">
      <c r="A264" s="22">
        <v>7</v>
      </c>
      <c r="B264" s="22" t="s">
        <v>1277</v>
      </c>
      <c r="C264" s="22">
        <v>1</v>
      </c>
      <c r="D264" s="22" t="s">
        <v>3889</v>
      </c>
      <c r="E264" s="39">
        <v>29</v>
      </c>
    </row>
    <row r="265" spans="1:5" hidden="1">
      <c r="A265" s="22">
        <v>8</v>
      </c>
      <c r="B265" s="22" t="s">
        <v>1277</v>
      </c>
      <c r="C265" s="22">
        <v>2</v>
      </c>
      <c r="D265" s="22" t="s">
        <v>3895</v>
      </c>
      <c r="E265" s="39">
        <v>29</v>
      </c>
    </row>
    <row r="266" spans="1:5" hidden="1">
      <c r="A266" s="22">
        <v>9</v>
      </c>
      <c r="B266" s="22" t="s">
        <v>1279</v>
      </c>
      <c r="C266" s="22">
        <v>1</v>
      </c>
      <c r="D266" s="22" t="s">
        <v>3890</v>
      </c>
      <c r="E266" s="39">
        <v>29</v>
      </c>
    </row>
    <row r="267" spans="1:5" hidden="1">
      <c r="A267" s="22">
        <v>10</v>
      </c>
      <c r="B267" s="22" t="s">
        <v>1279</v>
      </c>
      <c r="C267" s="22">
        <v>2</v>
      </c>
      <c r="D267" s="22" t="s">
        <v>3896</v>
      </c>
      <c r="E267" s="39">
        <v>29</v>
      </c>
    </row>
    <row r="268" spans="1:5" hidden="1">
      <c r="A268" s="22">
        <v>11</v>
      </c>
      <c r="B268" s="22" t="s">
        <v>1281</v>
      </c>
      <c r="C268" s="22">
        <v>1</v>
      </c>
      <c r="D268" s="22" t="s">
        <v>3891</v>
      </c>
      <c r="E268" s="39">
        <v>29</v>
      </c>
    </row>
    <row r="269" spans="1:5" hidden="1">
      <c r="A269" s="22">
        <v>12</v>
      </c>
      <c r="B269" s="22" t="s">
        <v>1281</v>
      </c>
      <c r="C269" s="22">
        <v>2</v>
      </c>
      <c r="D269" s="22" t="s">
        <v>3897</v>
      </c>
      <c r="E269" s="39">
        <v>29</v>
      </c>
    </row>
  </sheetData>
  <autoFilter ref="A1:E269">
    <filterColumn colId="0">
      <colorFilter dxfId="1"/>
    </filterColumn>
    <sortState ref="A2:E269">
      <sortCondition sortBy="cellColor" ref="A1:A269" dxfId="2"/>
    </sortState>
  </autoFilter>
  <sortState ref="A2:E269">
    <sortCondition ref="B2:B269"/>
    <sortCondition ref="A2:A26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347"/>
  <sheetViews>
    <sheetView workbookViewId="0">
      <pane ySplit="1" topLeftCell="A2" activePane="bottomLeft" state="frozen"/>
      <selection pane="bottomLeft" activeCell="A22" sqref="A22"/>
    </sheetView>
  </sheetViews>
  <sheetFormatPr defaultRowHeight="12"/>
  <cols>
    <col min="1" max="1" width="7.25" style="42" bestFit="1" customWidth="1"/>
    <col min="2" max="2" width="11.625" style="42" bestFit="1" customWidth="1"/>
    <col min="3" max="3" width="8.125" style="42" bestFit="1" customWidth="1"/>
    <col min="4" max="4" width="8.625" style="43" bestFit="1" customWidth="1"/>
    <col min="5" max="5" width="10.25" style="42" bestFit="1" customWidth="1"/>
    <col min="6" max="255" width="9" style="42"/>
    <col min="256" max="256" width="3.25" style="42" bestFit="1" customWidth="1"/>
    <col min="257" max="258" width="6.75" style="42" bestFit="1" customWidth="1"/>
    <col min="259" max="259" width="11.625" style="42" bestFit="1" customWidth="1"/>
    <col min="260" max="260" width="5" style="42" bestFit="1" customWidth="1"/>
    <col min="261" max="511" width="9" style="42"/>
    <col min="512" max="512" width="3.25" style="42" bestFit="1" customWidth="1"/>
    <col min="513" max="514" width="6.75" style="42" bestFit="1" customWidth="1"/>
    <col min="515" max="515" width="11.625" style="42" bestFit="1" customWidth="1"/>
    <col min="516" max="516" width="5" style="42" bestFit="1" customWidth="1"/>
    <col min="517" max="767" width="9" style="42"/>
    <col min="768" max="768" width="3.25" style="42" bestFit="1" customWidth="1"/>
    <col min="769" max="770" width="6.75" style="42" bestFit="1" customWidth="1"/>
    <col min="771" max="771" width="11.625" style="42" bestFit="1" customWidth="1"/>
    <col min="772" max="772" width="5" style="42" bestFit="1" customWidth="1"/>
    <col min="773" max="1023" width="9" style="42"/>
    <col min="1024" max="1024" width="3.25" style="42" bestFit="1" customWidth="1"/>
    <col min="1025" max="1026" width="6.75" style="42" bestFit="1" customWidth="1"/>
    <col min="1027" max="1027" width="11.625" style="42" bestFit="1" customWidth="1"/>
    <col min="1028" max="1028" width="5" style="42" bestFit="1" customWidth="1"/>
    <col min="1029" max="1279" width="9" style="42"/>
    <col min="1280" max="1280" width="3.25" style="42" bestFit="1" customWidth="1"/>
    <col min="1281" max="1282" width="6.75" style="42" bestFit="1" customWidth="1"/>
    <col min="1283" max="1283" width="11.625" style="42" bestFit="1" customWidth="1"/>
    <col min="1284" max="1284" width="5" style="42" bestFit="1" customWidth="1"/>
    <col min="1285" max="1535" width="9" style="42"/>
    <col min="1536" max="1536" width="3.25" style="42" bestFit="1" customWidth="1"/>
    <col min="1537" max="1538" width="6.75" style="42" bestFit="1" customWidth="1"/>
    <col min="1539" max="1539" width="11.625" style="42" bestFit="1" customWidth="1"/>
    <col min="1540" max="1540" width="5" style="42" bestFit="1" customWidth="1"/>
    <col min="1541" max="1791" width="9" style="42"/>
    <col min="1792" max="1792" width="3.25" style="42" bestFit="1" customWidth="1"/>
    <col min="1793" max="1794" width="6.75" style="42" bestFit="1" customWidth="1"/>
    <col min="1795" max="1795" width="11.625" style="42" bestFit="1" customWidth="1"/>
    <col min="1796" max="1796" width="5" style="42" bestFit="1" customWidth="1"/>
    <col min="1797" max="2047" width="9" style="42"/>
    <col min="2048" max="2048" width="3.25" style="42" bestFit="1" customWidth="1"/>
    <col min="2049" max="2050" width="6.75" style="42" bestFit="1" customWidth="1"/>
    <col min="2051" max="2051" width="11.625" style="42" bestFit="1" customWidth="1"/>
    <col min="2052" max="2052" width="5" style="42" bestFit="1" customWidth="1"/>
    <col min="2053" max="2303" width="9" style="42"/>
    <col min="2304" max="2304" width="3.25" style="42" bestFit="1" customWidth="1"/>
    <col min="2305" max="2306" width="6.75" style="42" bestFit="1" customWidth="1"/>
    <col min="2307" max="2307" width="11.625" style="42" bestFit="1" customWidth="1"/>
    <col min="2308" max="2308" width="5" style="42" bestFit="1" customWidth="1"/>
    <col min="2309" max="2559" width="9" style="42"/>
    <col min="2560" max="2560" width="3.25" style="42" bestFit="1" customWidth="1"/>
    <col min="2561" max="2562" width="6.75" style="42" bestFit="1" customWidth="1"/>
    <col min="2563" max="2563" width="11.625" style="42" bestFit="1" customWidth="1"/>
    <col min="2564" max="2564" width="5" style="42" bestFit="1" customWidth="1"/>
    <col min="2565" max="2815" width="9" style="42"/>
    <col min="2816" max="2816" width="3.25" style="42" bestFit="1" customWidth="1"/>
    <col min="2817" max="2818" width="6.75" style="42" bestFit="1" customWidth="1"/>
    <col min="2819" max="2819" width="11.625" style="42" bestFit="1" customWidth="1"/>
    <col min="2820" max="2820" width="5" style="42" bestFit="1" customWidth="1"/>
    <col min="2821" max="3071" width="9" style="42"/>
    <col min="3072" max="3072" width="3.25" style="42" bestFit="1" customWidth="1"/>
    <col min="3073" max="3074" width="6.75" style="42" bestFit="1" customWidth="1"/>
    <col min="3075" max="3075" width="11.625" style="42" bestFit="1" customWidth="1"/>
    <col min="3076" max="3076" width="5" style="42" bestFit="1" customWidth="1"/>
    <col min="3077" max="3327" width="9" style="42"/>
    <col min="3328" max="3328" width="3.25" style="42" bestFit="1" customWidth="1"/>
    <col min="3329" max="3330" width="6.75" style="42" bestFit="1" customWidth="1"/>
    <col min="3331" max="3331" width="11.625" style="42" bestFit="1" customWidth="1"/>
    <col min="3332" max="3332" width="5" style="42" bestFit="1" customWidth="1"/>
    <col min="3333" max="3583" width="9" style="42"/>
    <col min="3584" max="3584" width="3.25" style="42" bestFit="1" customWidth="1"/>
    <col min="3585" max="3586" width="6.75" style="42" bestFit="1" customWidth="1"/>
    <col min="3587" max="3587" width="11.625" style="42" bestFit="1" customWidth="1"/>
    <col min="3588" max="3588" width="5" style="42" bestFit="1" customWidth="1"/>
    <col min="3589" max="3839" width="9" style="42"/>
    <col min="3840" max="3840" width="3.25" style="42" bestFit="1" customWidth="1"/>
    <col min="3841" max="3842" width="6.75" style="42" bestFit="1" customWidth="1"/>
    <col min="3843" max="3843" width="11.625" style="42" bestFit="1" customWidth="1"/>
    <col min="3844" max="3844" width="5" style="42" bestFit="1" customWidth="1"/>
    <col min="3845" max="4095" width="9" style="42"/>
    <col min="4096" max="4096" width="3.25" style="42" bestFit="1" customWidth="1"/>
    <col min="4097" max="4098" width="6.75" style="42" bestFit="1" customWidth="1"/>
    <col min="4099" max="4099" width="11.625" style="42" bestFit="1" customWidth="1"/>
    <col min="4100" max="4100" width="5" style="42" bestFit="1" customWidth="1"/>
    <col min="4101" max="4351" width="9" style="42"/>
    <col min="4352" max="4352" width="3.25" style="42" bestFit="1" customWidth="1"/>
    <col min="4353" max="4354" width="6.75" style="42" bestFit="1" customWidth="1"/>
    <col min="4355" max="4355" width="11.625" style="42" bestFit="1" customWidth="1"/>
    <col min="4356" max="4356" width="5" style="42" bestFit="1" customWidth="1"/>
    <col min="4357" max="4607" width="9" style="42"/>
    <col min="4608" max="4608" width="3.25" style="42" bestFit="1" customWidth="1"/>
    <col min="4609" max="4610" width="6.75" style="42" bestFit="1" customWidth="1"/>
    <col min="4611" max="4611" width="11.625" style="42" bestFit="1" customWidth="1"/>
    <col min="4612" max="4612" width="5" style="42" bestFit="1" customWidth="1"/>
    <col min="4613" max="4863" width="9" style="42"/>
    <col min="4864" max="4864" width="3.25" style="42" bestFit="1" customWidth="1"/>
    <col min="4865" max="4866" width="6.75" style="42" bestFit="1" customWidth="1"/>
    <col min="4867" max="4867" width="11.625" style="42" bestFit="1" customWidth="1"/>
    <col min="4868" max="4868" width="5" style="42" bestFit="1" customWidth="1"/>
    <col min="4869" max="5119" width="9" style="42"/>
    <col min="5120" max="5120" width="3.25" style="42" bestFit="1" customWidth="1"/>
    <col min="5121" max="5122" width="6.75" style="42" bestFit="1" customWidth="1"/>
    <col min="5123" max="5123" width="11.625" style="42" bestFit="1" customWidth="1"/>
    <col min="5124" max="5124" width="5" style="42" bestFit="1" customWidth="1"/>
    <col min="5125" max="5375" width="9" style="42"/>
    <col min="5376" max="5376" width="3.25" style="42" bestFit="1" customWidth="1"/>
    <col min="5377" max="5378" width="6.75" style="42" bestFit="1" customWidth="1"/>
    <col min="5379" max="5379" width="11.625" style="42" bestFit="1" customWidth="1"/>
    <col min="5380" max="5380" width="5" style="42" bestFit="1" customWidth="1"/>
    <col min="5381" max="5631" width="9" style="42"/>
    <col min="5632" max="5632" width="3.25" style="42" bestFit="1" customWidth="1"/>
    <col min="5633" max="5634" width="6.75" style="42" bestFit="1" customWidth="1"/>
    <col min="5635" max="5635" width="11.625" style="42" bestFit="1" customWidth="1"/>
    <col min="5636" max="5636" width="5" style="42" bestFit="1" customWidth="1"/>
    <col min="5637" max="5887" width="9" style="42"/>
    <col min="5888" max="5888" width="3.25" style="42" bestFit="1" customWidth="1"/>
    <col min="5889" max="5890" width="6.75" style="42" bestFit="1" customWidth="1"/>
    <col min="5891" max="5891" width="11.625" style="42" bestFit="1" customWidth="1"/>
    <col min="5892" max="5892" width="5" style="42" bestFit="1" customWidth="1"/>
    <col min="5893" max="6143" width="9" style="42"/>
    <col min="6144" max="6144" width="3.25" style="42" bestFit="1" customWidth="1"/>
    <col min="6145" max="6146" width="6.75" style="42" bestFit="1" customWidth="1"/>
    <col min="6147" max="6147" width="11.625" style="42" bestFit="1" customWidth="1"/>
    <col min="6148" max="6148" width="5" style="42" bestFit="1" customWidth="1"/>
    <col min="6149" max="6399" width="9" style="42"/>
    <col min="6400" max="6400" width="3.25" style="42" bestFit="1" customWidth="1"/>
    <col min="6401" max="6402" width="6.75" style="42" bestFit="1" customWidth="1"/>
    <col min="6403" max="6403" width="11.625" style="42" bestFit="1" customWidth="1"/>
    <col min="6404" max="6404" width="5" style="42" bestFit="1" customWidth="1"/>
    <col min="6405" max="6655" width="9" style="42"/>
    <col min="6656" max="6656" width="3.25" style="42" bestFit="1" customWidth="1"/>
    <col min="6657" max="6658" width="6.75" style="42" bestFit="1" customWidth="1"/>
    <col min="6659" max="6659" width="11.625" style="42" bestFit="1" customWidth="1"/>
    <col min="6660" max="6660" width="5" style="42" bestFit="1" customWidth="1"/>
    <col min="6661" max="6911" width="9" style="42"/>
    <col min="6912" max="6912" width="3.25" style="42" bestFit="1" customWidth="1"/>
    <col min="6913" max="6914" width="6.75" style="42" bestFit="1" customWidth="1"/>
    <col min="6915" max="6915" width="11.625" style="42" bestFit="1" customWidth="1"/>
    <col min="6916" max="6916" width="5" style="42" bestFit="1" customWidth="1"/>
    <col min="6917" max="7167" width="9" style="42"/>
    <col min="7168" max="7168" width="3.25" style="42" bestFit="1" customWidth="1"/>
    <col min="7169" max="7170" width="6.75" style="42" bestFit="1" customWidth="1"/>
    <col min="7171" max="7171" width="11.625" style="42" bestFit="1" customWidth="1"/>
    <col min="7172" max="7172" width="5" style="42" bestFit="1" customWidth="1"/>
    <col min="7173" max="7423" width="9" style="42"/>
    <col min="7424" max="7424" width="3.25" style="42" bestFit="1" customWidth="1"/>
    <col min="7425" max="7426" width="6.75" style="42" bestFit="1" customWidth="1"/>
    <col min="7427" max="7427" width="11.625" style="42" bestFit="1" customWidth="1"/>
    <col min="7428" max="7428" width="5" style="42" bestFit="1" customWidth="1"/>
    <col min="7429" max="7679" width="9" style="42"/>
    <col min="7680" max="7680" width="3.25" style="42" bestFit="1" customWidth="1"/>
    <col min="7681" max="7682" width="6.75" style="42" bestFit="1" customWidth="1"/>
    <col min="7683" max="7683" width="11.625" style="42" bestFit="1" customWidth="1"/>
    <col min="7684" max="7684" width="5" style="42" bestFit="1" customWidth="1"/>
    <col min="7685" max="7935" width="9" style="42"/>
    <col min="7936" max="7936" width="3.25" style="42" bestFit="1" customWidth="1"/>
    <col min="7937" max="7938" width="6.75" style="42" bestFit="1" customWidth="1"/>
    <col min="7939" max="7939" width="11.625" style="42" bestFit="1" customWidth="1"/>
    <col min="7940" max="7940" width="5" style="42" bestFit="1" customWidth="1"/>
    <col min="7941" max="8191" width="9" style="42"/>
    <col min="8192" max="8192" width="3.25" style="42" bestFit="1" customWidth="1"/>
    <col min="8193" max="8194" width="6.75" style="42" bestFit="1" customWidth="1"/>
    <col min="8195" max="8195" width="11.625" style="42" bestFit="1" customWidth="1"/>
    <col min="8196" max="8196" width="5" style="42" bestFit="1" customWidth="1"/>
    <col min="8197" max="8447" width="9" style="42"/>
    <col min="8448" max="8448" width="3.25" style="42" bestFit="1" customWidth="1"/>
    <col min="8449" max="8450" width="6.75" style="42" bestFit="1" customWidth="1"/>
    <col min="8451" max="8451" width="11.625" style="42" bestFit="1" customWidth="1"/>
    <col min="8452" max="8452" width="5" style="42" bestFit="1" customWidth="1"/>
    <col min="8453" max="8703" width="9" style="42"/>
    <col min="8704" max="8704" width="3.25" style="42" bestFit="1" customWidth="1"/>
    <col min="8705" max="8706" width="6.75" style="42" bestFit="1" customWidth="1"/>
    <col min="8707" max="8707" width="11.625" style="42" bestFit="1" customWidth="1"/>
    <col min="8708" max="8708" width="5" style="42" bestFit="1" customWidth="1"/>
    <col min="8709" max="8959" width="9" style="42"/>
    <col min="8960" max="8960" width="3.25" style="42" bestFit="1" customWidth="1"/>
    <col min="8961" max="8962" width="6.75" style="42" bestFit="1" customWidth="1"/>
    <col min="8963" max="8963" width="11.625" style="42" bestFit="1" customWidth="1"/>
    <col min="8964" max="8964" width="5" style="42" bestFit="1" customWidth="1"/>
    <col min="8965" max="9215" width="9" style="42"/>
    <col min="9216" max="9216" width="3.25" style="42" bestFit="1" customWidth="1"/>
    <col min="9217" max="9218" width="6.75" style="42" bestFit="1" customWidth="1"/>
    <col min="9219" max="9219" width="11.625" style="42" bestFit="1" customWidth="1"/>
    <col min="9220" max="9220" width="5" style="42" bestFit="1" customWidth="1"/>
    <col min="9221" max="9471" width="9" style="42"/>
    <col min="9472" max="9472" width="3.25" style="42" bestFit="1" customWidth="1"/>
    <col min="9473" max="9474" width="6.75" style="42" bestFit="1" customWidth="1"/>
    <col min="9475" max="9475" width="11.625" style="42" bestFit="1" customWidth="1"/>
    <col min="9476" max="9476" width="5" style="42" bestFit="1" customWidth="1"/>
    <col min="9477" max="9727" width="9" style="42"/>
    <col min="9728" max="9728" width="3.25" style="42" bestFit="1" customWidth="1"/>
    <col min="9729" max="9730" width="6.75" style="42" bestFit="1" customWidth="1"/>
    <col min="9731" max="9731" width="11.625" style="42" bestFit="1" customWidth="1"/>
    <col min="9732" max="9732" width="5" style="42" bestFit="1" customWidth="1"/>
    <col min="9733" max="9983" width="9" style="42"/>
    <col min="9984" max="9984" width="3.25" style="42" bestFit="1" customWidth="1"/>
    <col min="9985" max="9986" width="6.75" style="42" bestFit="1" customWidth="1"/>
    <col min="9987" max="9987" width="11.625" style="42" bestFit="1" customWidth="1"/>
    <col min="9988" max="9988" width="5" style="42" bestFit="1" customWidth="1"/>
    <col min="9989" max="10239" width="9" style="42"/>
    <col min="10240" max="10240" width="3.25" style="42" bestFit="1" customWidth="1"/>
    <col min="10241" max="10242" width="6.75" style="42" bestFit="1" customWidth="1"/>
    <col min="10243" max="10243" width="11.625" style="42" bestFit="1" customWidth="1"/>
    <col min="10244" max="10244" width="5" style="42" bestFit="1" customWidth="1"/>
    <col min="10245" max="10495" width="9" style="42"/>
    <col min="10496" max="10496" width="3.25" style="42" bestFit="1" customWidth="1"/>
    <col min="10497" max="10498" width="6.75" style="42" bestFit="1" customWidth="1"/>
    <col min="10499" max="10499" width="11.625" style="42" bestFit="1" customWidth="1"/>
    <col min="10500" max="10500" width="5" style="42" bestFit="1" customWidth="1"/>
    <col min="10501" max="10751" width="9" style="42"/>
    <col min="10752" max="10752" width="3.25" style="42" bestFit="1" customWidth="1"/>
    <col min="10753" max="10754" width="6.75" style="42" bestFit="1" customWidth="1"/>
    <col min="10755" max="10755" width="11.625" style="42" bestFit="1" customWidth="1"/>
    <col min="10756" max="10756" width="5" style="42" bestFit="1" customWidth="1"/>
    <col min="10757" max="11007" width="9" style="42"/>
    <col min="11008" max="11008" width="3.25" style="42" bestFit="1" customWidth="1"/>
    <col min="11009" max="11010" width="6.75" style="42" bestFit="1" customWidth="1"/>
    <col min="11011" max="11011" width="11.625" style="42" bestFit="1" customWidth="1"/>
    <col min="11012" max="11012" width="5" style="42" bestFit="1" customWidth="1"/>
    <col min="11013" max="11263" width="9" style="42"/>
    <col min="11264" max="11264" width="3.25" style="42" bestFit="1" customWidth="1"/>
    <col min="11265" max="11266" width="6.75" style="42" bestFit="1" customWidth="1"/>
    <col min="11267" max="11267" width="11.625" style="42" bestFit="1" customWidth="1"/>
    <col min="11268" max="11268" width="5" style="42" bestFit="1" customWidth="1"/>
    <col min="11269" max="11519" width="9" style="42"/>
    <col min="11520" max="11520" width="3.25" style="42" bestFit="1" customWidth="1"/>
    <col min="11521" max="11522" width="6.75" style="42" bestFit="1" customWidth="1"/>
    <col min="11523" max="11523" width="11.625" style="42" bestFit="1" customWidth="1"/>
    <col min="11524" max="11524" width="5" style="42" bestFit="1" customWidth="1"/>
    <col min="11525" max="11775" width="9" style="42"/>
    <col min="11776" max="11776" width="3.25" style="42" bestFit="1" customWidth="1"/>
    <col min="11777" max="11778" width="6.75" style="42" bestFit="1" customWidth="1"/>
    <col min="11779" max="11779" width="11.625" style="42" bestFit="1" customWidth="1"/>
    <col min="11780" max="11780" width="5" style="42" bestFit="1" customWidth="1"/>
    <col min="11781" max="12031" width="9" style="42"/>
    <col min="12032" max="12032" width="3.25" style="42" bestFit="1" customWidth="1"/>
    <col min="12033" max="12034" width="6.75" style="42" bestFit="1" customWidth="1"/>
    <col min="12035" max="12035" width="11.625" style="42" bestFit="1" customWidth="1"/>
    <col min="12036" max="12036" width="5" style="42" bestFit="1" customWidth="1"/>
    <col min="12037" max="12287" width="9" style="42"/>
    <col min="12288" max="12288" width="3.25" style="42" bestFit="1" customWidth="1"/>
    <col min="12289" max="12290" width="6.75" style="42" bestFit="1" customWidth="1"/>
    <col min="12291" max="12291" width="11.625" style="42" bestFit="1" customWidth="1"/>
    <col min="12292" max="12292" width="5" style="42" bestFit="1" customWidth="1"/>
    <col min="12293" max="12543" width="9" style="42"/>
    <col min="12544" max="12544" width="3.25" style="42" bestFit="1" customWidth="1"/>
    <col min="12545" max="12546" width="6.75" style="42" bestFit="1" customWidth="1"/>
    <col min="12547" max="12547" width="11.625" style="42" bestFit="1" customWidth="1"/>
    <col min="12548" max="12548" width="5" style="42" bestFit="1" customWidth="1"/>
    <col min="12549" max="12799" width="9" style="42"/>
    <col min="12800" max="12800" width="3.25" style="42" bestFit="1" customWidth="1"/>
    <col min="12801" max="12802" width="6.75" style="42" bestFit="1" customWidth="1"/>
    <col min="12803" max="12803" width="11.625" style="42" bestFit="1" customWidth="1"/>
    <col min="12804" max="12804" width="5" style="42" bestFit="1" customWidth="1"/>
    <col min="12805" max="13055" width="9" style="42"/>
    <col min="13056" max="13056" width="3.25" style="42" bestFit="1" customWidth="1"/>
    <col min="13057" max="13058" width="6.75" style="42" bestFit="1" customWidth="1"/>
    <col min="13059" max="13059" width="11.625" style="42" bestFit="1" customWidth="1"/>
    <col min="13060" max="13060" width="5" style="42" bestFit="1" customWidth="1"/>
    <col min="13061" max="13311" width="9" style="42"/>
    <col min="13312" max="13312" width="3.25" style="42" bestFit="1" customWidth="1"/>
    <col min="13313" max="13314" width="6.75" style="42" bestFit="1" customWidth="1"/>
    <col min="13315" max="13315" width="11.625" style="42" bestFit="1" customWidth="1"/>
    <col min="13316" max="13316" width="5" style="42" bestFit="1" customWidth="1"/>
    <col min="13317" max="13567" width="9" style="42"/>
    <col min="13568" max="13568" width="3.25" style="42" bestFit="1" customWidth="1"/>
    <col min="13569" max="13570" width="6.75" style="42" bestFit="1" customWidth="1"/>
    <col min="13571" max="13571" width="11.625" style="42" bestFit="1" customWidth="1"/>
    <col min="13572" max="13572" width="5" style="42" bestFit="1" customWidth="1"/>
    <col min="13573" max="13823" width="9" style="42"/>
    <col min="13824" max="13824" width="3.25" style="42" bestFit="1" customWidth="1"/>
    <col min="13825" max="13826" width="6.75" style="42" bestFit="1" customWidth="1"/>
    <col min="13827" max="13827" width="11.625" style="42" bestFit="1" customWidth="1"/>
    <col min="13828" max="13828" width="5" style="42" bestFit="1" customWidth="1"/>
    <col min="13829" max="14079" width="9" style="42"/>
    <col min="14080" max="14080" width="3.25" style="42" bestFit="1" customWidth="1"/>
    <col min="14081" max="14082" width="6.75" style="42" bestFit="1" customWidth="1"/>
    <col min="14083" max="14083" width="11.625" style="42" bestFit="1" customWidth="1"/>
    <col min="14084" max="14084" width="5" style="42" bestFit="1" customWidth="1"/>
    <col min="14085" max="14335" width="9" style="42"/>
    <col min="14336" max="14336" width="3.25" style="42" bestFit="1" customWidth="1"/>
    <col min="14337" max="14338" width="6.75" style="42" bestFit="1" customWidth="1"/>
    <col min="14339" max="14339" width="11.625" style="42" bestFit="1" customWidth="1"/>
    <col min="14340" max="14340" width="5" style="42" bestFit="1" customWidth="1"/>
    <col min="14341" max="14591" width="9" style="42"/>
    <col min="14592" max="14592" width="3.25" style="42" bestFit="1" customWidth="1"/>
    <col min="14593" max="14594" width="6.75" style="42" bestFit="1" customWidth="1"/>
    <col min="14595" max="14595" width="11.625" style="42" bestFit="1" customWidth="1"/>
    <col min="14596" max="14596" width="5" style="42" bestFit="1" customWidth="1"/>
    <col min="14597" max="14847" width="9" style="42"/>
    <col min="14848" max="14848" width="3.25" style="42" bestFit="1" customWidth="1"/>
    <col min="14849" max="14850" width="6.75" style="42" bestFit="1" customWidth="1"/>
    <col min="14851" max="14851" width="11.625" style="42" bestFit="1" customWidth="1"/>
    <col min="14852" max="14852" width="5" style="42" bestFit="1" customWidth="1"/>
    <col min="14853" max="15103" width="9" style="42"/>
    <col min="15104" max="15104" width="3.25" style="42" bestFit="1" customWidth="1"/>
    <col min="15105" max="15106" width="6.75" style="42" bestFit="1" customWidth="1"/>
    <col min="15107" max="15107" width="11.625" style="42" bestFit="1" customWidth="1"/>
    <col min="15108" max="15108" width="5" style="42" bestFit="1" customWidth="1"/>
    <col min="15109" max="15359" width="9" style="42"/>
    <col min="15360" max="15360" width="3.25" style="42" bestFit="1" customWidth="1"/>
    <col min="15361" max="15362" width="6.75" style="42" bestFit="1" customWidth="1"/>
    <col min="15363" max="15363" width="11.625" style="42" bestFit="1" customWidth="1"/>
    <col min="15364" max="15364" width="5" style="42" bestFit="1" customWidth="1"/>
    <col min="15365" max="15615" width="9" style="42"/>
    <col min="15616" max="15616" width="3.25" style="42" bestFit="1" customWidth="1"/>
    <col min="15617" max="15618" width="6.75" style="42" bestFit="1" customWidth="1"/>
    <col min="15619" max="15619" width="11.625" style="42" bestFit="1" customWidth="1"/>
    <col min="15620" max="15620" width="5" style="42" bestFit="1" customWidth="1"/>
    <col min="15621" max="15871" width="9" style="42"/>
    <col min="15872" max="15872" width="3.25" style="42" bestFit="1" customWidth="1"/>
    <col min="15873" max="15874" width="6.75" style="42" bestFit="1" customWidth="1"/>
    <col min="15875" max="15875" width="11.625" style="42" bestFit="1" customWidth="1"/>
    <col min="15876" max="15876" width="5" style="42" bestFit="1" customWidth="1"/>
    <col min="15877" max="16127" width="9" style="42"/>
    <col min="16128" max="16128" width="3.25" style="42" bestFit="1" customWidth="1"/>
    <col min="16129" max="16130" width="6.75" style="42" bestFit="1" customWidth="1"/>
    <col min="16131" max="16131" width="11.625" style="42" bestFit="1" customWidth="1"/>
    <col min="16132" max="16132" width="5" style="42" bestFit="1" customWidth="1"/>
    <col min="16133" max="16384" width="9" style="42"/>
  </cols>
  <sheetData>
    <row r="1" spans="1:4">
      <c r="A1" s="40" t="s">
        <v>918</v>
      </c>
      <c r="B1" s="40" t="s">
        <v>919</v>
      </c>
      <c r="C1" s="40" t="s">
        <v>920</v>
      </c>
      <c r="D1" s="41" t="s">
        <v>921</v>
      </c>
    </row>
    <row r="2" spans="1:4" hidden="1">
      <c r="A2" s="40">
        <v>1</v>
      </c>
      <c r="B2" s="40" t="s">
        <v>13</v>
      </c>
      <c r="C2" s="40" t="s">
        <v>922</v>
      </c>
      <c r="D2" s="41" t="s">
        <v>923</v>
      </c>
    </row>
    <row r="3" spans="1:4" hidden="1">
      <c r="A3" s="40">
        <v>2</v>
      </c>
      <c r="B3" s="40" t="s">
        <v>924</v>
      </c>
      <c r="C3" s="40" t="s">
        <v>922</v>
      </c>
      <c r="D3" s="41" t="s">
        <v>925</v>
      </c>
    </row>
    <row r="4" spans="1:4" hidden="1">
      <c r="A4" s="40">
        <v>3</v>
      </c>
      <c r="B4" s="40" t="s">
        <v>926</v>
      </c>
      <c r="C4" s="40" t="s">
        <v>922</v>
      </c>
      <c r="D4" s="41" t="s">
        <v>927</v>
      </c>
    </row>
    <row r="5" spans="1:4" hidden="1">
      <c r="A5" s="40">
        <v>4</v>
      </c>
      <c r="B5" s="40" t="s">
        <v>928</v>
      </c>
      <c r="C5" s="40" t="s">
        <v>922</v>
      </c>
      <c r="D5" s="41" t="s">
        <v>929</v>
      </c>
    </row>
    <row r="6" spans="1:4" hidden="1">
      <c r="A6" s="40">
        <v>5</v>
      </c>
      <c r="B6" s="40" t="s">
        <v>930</v>
      </c>
      <c r="C6" s="40" t="s">
        <v>922</v>
      </c>
      <c r="D6" s="41" t="s">
        <v>931</v>
      </c>
    </row>
    <row r="7" spans="1:4" hidden="1">
      <c r="A7" s="40">
        <v>6</v>
      </c>
      <c r="B7" s="40" t="s">
        <v>932</v>
      </c>
      <c r="C7" s="40" t="s">
        <v>922</v>
      </c>
      <c r="D7" s="41" t="s">
        <v>933</v>
      </c>
    </row>
    <row r="8" spans="1:4" hidden="1">
      <c r="A8" s="40">
        <v>7</v>
      </c>
      <c r="B8" s="40" t="s">
        <v>74</v>
      </c>
      <c r="C8" s="40" t="s">
        <v>922</v>
      </c>
      <c r="D8" s="41" t="s">
        <v>934</v>
      </c>
    </row>
    <row r="9" spans="1:4" hidden="1">
      <c r="A9" s="40">
        <v>8</v>
      </c>
      <c r="B9" s="40" t="s">
        <v>77</v>
      </c>
      <c r="C9" s="40" t="s">
        <v>922</v>
      </c>
      <c r="D9" s="41" t="s">
        <v>935</v>
      </c>
    </row>
    <row r="10" spans="1:4" hidden="1">
      <c r="A10" s="40">
        <v>9</v>
      </c>
      <c r="B10" s="40" t="s">
        <v>3355</v>
      </c>
      <c r="C10" s="40" t="s">
        <v>3356</v>
      </c>
      <c r="D10" s="41" t="s">
        <v>3357</v>
      </c>
    </row>
    <row r="11" spans="1:4" hidden="1">
      <c r="A11" s="40">
        <v>10</v>
      </c>
      <c r="B11" s="40" t="s">
        <v>78</v>
      </c>
      <c r="C11" s="40" t="s">
        <v>922</v>
      </c>
      <c r="D11" s="41" t="s">
        <v>936</v>
      </c>
    </row>
    <row r="12" spans="1:4" hidden="1">
      <c r="A12" s="40">
        <v>11</v>
      </c>
      <c r="B12" s="40" t="s">
        <v>75</v>
      </c>
      <c r="C12" s="40" t="s">
        <v>922</v>
      </c>
      <c r="D12" s="41" t="s">
        <v>937</v>
      </c>
    </row>
    <row r="13" spans="1:4" hidden="1">
      <c r="A13" s="40">
        <v>12</v>
      </c>
      <c r="B13" s="40" t="s">
        <v>938</v>
      </c>
      <c r="C13" s="40" t="s">
        <v>922</v>
      </c>
      <c r="D13" s="41" t="s">
        <v>939</v>
      </c>
    </row>
    <row r="14" spans="1:4" hidden="1">
      <c r="A14" s="40">
        <v>13</v>
      </c>
      <c r="B14" s="40" t="s">
        <v>76</v>
      </c>
      <c r="C14" s="40" t="s">
        <v>922</v>
      </c>
      <c r="D14" s="41" t="s">
        <v>940</v>
      </c>
    </row>
    <row r="15" spans="1:4" hidden="1">
      <c r="A15" s="40">
        <v>14</v>
      </c>
      <c r="B15" s="40" t="s">
        <v>941</v>
      </c>
      <c r="C15" s="40" t="s">
        <v>922</v>
      </c>
      <c r="D15" s="41" t="s">
        <v>942</v>
      </c>
    </row>
    <row r="16" spans="1:4" hidden="1">
      <c r="A16" s="40">
        <v>15</v>
      </c>
      <c r="B16" s="40" t="s">
        <v>943</v>
      </c>
      <c r="C16" s="40" t="s">
        <v>922</v>
      </c>
      <c r="D16" s="41" t="s">
        <v>944</v>
      </c>
    </row>
    <row r="17" spans="1:4" hidden="1">
      <c r="A17" s="40">
        <v>16</v>
      </c>
      <c r="B17" s="40" t="s">
        <v>945</v>
      </c>
      <c r="C17" s="40" t="s">
        <v>922</v>
      </c>
      <c r="D17" s="41" t="s">
        <v>946</v>
      </c>
    </row>
    <row r="18" spans="1:4" hidden="1">
      <c r="A18" s="40">
        <v>17</v>
      </c>
      <c r="B18" s="40" t="s">
        <v>3358</v>
      </c>
      <c r="C18" s="40" t="s">
        <v>922</v>
      </c>
      <c r="D18" s="41" t="s">
        <v>3362</v>
      </c>
    </row>
    <row r="19" spans="1:4" hidden="1">
      <c r="A19" s="40">
        <v>18</v>
      </c>
      <c r="B19" s="40" t="s">
        <v>3359</v>
      </c>
      <c r="C19" s="40" t="s">
        <v>922</v>
      </c>
      <c r="D19" s="41" t="s">
        <v>3363</v>
      </c>
    </row>
    <row r="20" spans="1:4" hidden="1">
      <c r="A20" s="40">
        <v>19</v>
      </c>
      <c r="B20" s="40" t="s">
        <v>3360</v>
      </c>
      <c r="C20" s="40" t="s">
        <v>922</v>
      </c>
      <c r="D20" s="41" t="s">
        <v>3364</v>
      </c>
    </row>
    <row r="21" spans="1:4" hidden="1">
      <c r="A21" s="40">
        <v>20</v>
      </c>
      <c r="B21" s="40" t="s">
        <v>3361</v>
      </c>
      <c r="C21" s="40" t="s">
        <v>922</v>
      </c>
      <c r="D21" s="41" t="s">
        <v>3365</v>
      </c>
    </row>
    <row r="22" spans="1:4">
      <c r="A22" s="44">
        <v>21</v>
      </c>
      <c r="B22" s="44" t="s">
        <v>947</v>
      </c>
      <c r="C22" s="44" t="s">
        <v>922</v>
      </c>
      <c r="D22" s="45" t="s">
        <v>948</v>
      </c>
    </row>
    <row r="23" spans="1:4" hidden="1">
      <c r="A23" s="40">
        <v>22</v>
      </c>
      <c r="B23" s="40" t="s">
        <v>79</v>
      </c>
      <c r="C23" s="40" t="s">
        <v>922</v>
      </c>
      <c r="D23" s="41" t="s">
        <v>949</v>
      </c>
    </row>
    <row r="24" spans="1:4">
      <c r="A24" s="44">
        <v>23</v>
      </c>
      <c r="B24" s="44" t="s">
        <v>950</v>
      </c>
      <c r="C24" s="44" t="s">
        <v>922</v>
      </c>
      <c r="D24" s="45" t="s">
        <v>951</v>
      </c>
    </row>
    <row r="25" spans="1:4" hidden="1">
      <c r="A25" s="40">
        <v>24</v>
      </c>
      <c r="B25" s="40" t="s">
        <v>952</v>
      </c>
      <c r="C25" s="40" t="s">
        <v>922</v>
      </c>
      <c r="D25" s="41" t="s">
        <v>953</v>
      </c>
    </row>
    <row r="26" spans="1:4" hidden="1">
      <c r="A26" s="40">
        <v>25</v>
      </c>
      <c r="B26" s="40" t="s">
        <v>954</v>
      </c>
      <c r="C26" s="40" t="s">
        <v>922</v>
      </c>
      <c r="D26" s="41" t="s">
        <v>955</v>
      </c>
    </row>
    <row r="27" spans="1:4" hidden="1">
      <c r="A27" s="40">
        <v>26</v>
      </c>
      <c r="B27" s="40" t="s">
        <v>956</v>
      </c>
      <c r="C27" s="40" t="s">
        <v>922</v>
      </c>
      <c r="D27" s="41" t="s">
        <v>957</v>
      </c>
    </row>
    <row r="28" spans="1:4" hidden="1">
      <c r="A28" s="40">
        <v>27</v>
      </c>
      <c r="B28" s="40" t="s">
        <v>958</v>
      </c>
      <c r="C28" s="40" t="s">
        <v>922</v>
      </c>
      <c r="D28" s="41" t="s">
        <v>959</v>
      </c>
    </row>
    <row r="29" spans="1:4" hidden="1">
      <c r="A29" s="40">
        <v>28</v>
      </c>
      <c r="B29" s="40" t="s">
        <v>960</v>
      </c>
      <c r="C29" s="40" t="s">
        <v>922</v>
      </c>
      <c r="D29" s="41" t="s">
        <v>961</v>
      </c>
    </row>
    <row r="30" spans="1:4" hidden="1">
      <c r="A30" s="40">
        <v>29</v>
      </c>
      <c r="B30" s="40" t="s">
        <v>962</v>
      </c>
      <c r="C30" s="40" t="s">
        <v>922</v>
      </c>
      <c r="D30" s="41" t="s">
        <v>963</v>
      </c>
    </row>
    <row r="31" spans="1:4" hidden="1">
      <c r="A31" s="40">
        <v>30</v>
      </c>
      <c r="B31" s="40" t="s">
        <v>964</v>
      </c>
      <c r="C31" s="40" t="s">
        <v>922</v>
      </c>
      <c r="D31" s="41" t="s">
        <v>965</v>
      </c>
    </row>
    <row r="32" spans="1:4">
      <c r="A32" s="44">
        <v>31</v>
      </c>
      <c r="B32" s="44" t="s">
        <v>966</v>
      </c>
      <c r="C32" s="44" t="s">
        <v>922</v>
      </c>
      <c r="D32" s="45" t="s">
        <v>967</v>
      </c>
    </row>
    <row r="33" spans="1:4" hidden="1">
      <c r="A33" s="40">
        <v>32</v>
      </c>
      <c r="B33" s="40" t="s">
        <v>968</v>
      </c>
      <c r="C33" s="40" t="s">
        <v>922</v>
      </c>
      <c r="D33" s="41" t="s">
        <v>969</v>
      </c>
    </row>
    <row r="34" spans="1:4">
      <c r="A34" s="44">
        <v>33</v>
      </c>
      <c r="B34" s="44" t="s">
        <v>970</v>
      </c>
      <c r="C34" s="44" t="s">
        <v>922</v>
      </c>
      <c r="D34" s="45" t="s">
        <v>971</v>
      </c>
    </row>
    <row r="35" spans="1:4" hidden="1">
      <c r="A35" s="40">
        <v>34</v>
      </c>
      <c r="B35" s="40" t="s">
        <v>80</v>
      </c>
      <c r="C35" s="40" t="s">
        <v>922</v>
      </c>
      <c r="D35" s="41" t="s">
        <v>972</v>
      </c>
    </row>
    <row r="36" spans="1:4" hidden="1">
      <c r="A36" s="40">
        <v>35</v>
      </c>
      <c r="B36" s="40" t="s">
        <v>973</v>
      </c>
      <c r="C36" s="40" t="s">
        <v>922</v>
      </c>
      <c r="D36" s="41" t="s">
        <v>974</v>
      </c>
    </row>
    <row r="37" spans="1:4" hidden="1">
      <c r="A37" s="40">
        <v>36</v>
      </c>
      <c r="B37" s="40" t="s">
        <v>975</v>
      </c>
      <c r="C37" s="40" t="s">
        <v>922</v>
      </c>
      <c r="D37" s="41" t="s">
        <v>976</v>
      </c>
    </row>
    <row r="38" spans="1:4">
      <c r="A38" s="44">
        <v>37</v>
      </c>
      <c r="B38" s="44" t="s">
        <v>977</v>
      </c>
      <c r="C38" s="44" t="s">
        <v>922</v>
      </c>
      <c r="D38" s="45" t="s">
        <v>978</v>
      </c>
    </row>
    <row r="39" spans="1:4" hidden="1">
      <c r="A39" s="40">
        <v>38</v>
      </c>
      <c r="B39" s="40" t="s">
        <v>979</v>
      </c>
      <c r="C39" s="40" t="s">
        <v>922</v>
      </c>
      <c r="D39" s="41" t="s">
        <v>980</v>
      </c>
    </row>
    <row r="40" spans="1:4">
      <c r="A40" s="44">
        <v>39</v>
      </c>
      <c r="B40" s="44" t="s">
        <v>981</v>
      </c>
      <c r="C40" s="44" t="s">
        <v>922</v>
      </c>
      <c r="D40" s="45" t="s">
        <v>982</v>
      </c>
    </row>
    <row r="41" spans="1:4">
      <c r="A41" s="44">
        <v>40</v>
      </c>
      <c r="B41" s="44" t="s">
        <v>983</v>
      </c>
      <c r="C41" s="44" t="s">
        <v>922</v>
      </c>
      <c r="D41" s="45" t="s">
        <v>984</v>
      </c>
    </row>
    <row r="42" spans="1:4" hidden="1">
      <c r="A42" s="40">
        <v>1</v>
      </c>
      <c r="B42" s="40" t="s">
        <v>517</v>
      </c>
      <c r="C42" s="40" t="s">
        <v>1573</v>
      </c>
      <c r="D42" s="41" t="s">
        <v>1598</v>
      </c>
    </row>
    <row r="43" spans="1:4" hidden="1">
      <c r="A43" s="40">
        <v>2</v>
      </c>
      <c r="B43" s="40" t="s">
        <v>518</v>
      </c>
      <c r="C43" s="40" t="s">
        <v>1573</v>
      </c>
      <c r="D43" s="41" t="s">
        <v>1599</v>
      </c>
    </row>
    <row r="44" spans="1:4" hidden="1">
      <c r="A44" s="40">
        <v>3</v>
      </c>
      <c r="B44" s="40" t="s">
        <v>581</v>
      </c>
      <c r="C44" s="40" t="s">
        <v>1573</v>
      </c>
      <c r="D44" s="41" t="s">
        <v>1600</v>
      </c>
    </row>
    <row r="45" spans="1:4" hidden="1">
      <c r="A45" s="40">
        <v>4</v>
      </c>
      <c r="B45" s="40" t="s">
        <v>1601</v>
      </c>
      <c r="C45" s="40" t="s">
        <v>1573</v>
      </c>
      <c r="D45" s="41" t="s">
        <v>1602</v>
      </c>
    </row>
    <row r="46" spans="1:4" hidden="1">
      <c r="A46" s="40">
        <v>5</v>
      </c>
      <c r="B46" s="40" t="s">
        <v>1603</v>
      </c>
      <c r="C46" s="40" t="s">
        <v>1573</v>
      </c>
      <c r="D46" s="41" t="s">
        <v>1604</v>
      </c>
    </row>
    <row r="47" spans="1:4" hidden="1">
      <c r="A47" s="40">
        <v>6</v>
      </c>
      <c r="B47" s="40" t="s">
        <v>1605</v>
      </c>
      <c r="C47" s="40" t="s">
        <v>1573</v>
      </c>
      <c r="D47" s="41" t="s">
        <v>1606</v>
      </c>
    </row>
    <row r="48" spans="1:4" hidden="1">
      <c r="A48" s="40">
        <v>7</v>
      </c>
      <c r="B48" s="40" t="s">
        <v>1607</v>
      </c>
      <c r="C48" s="40" t="s">
        <v>1573</v>
      </c>
      <c r="D48" s="41" t="s">
        <v>1608</v>
      </c>
    </row>
    <row r="49" spans="1:4" hidden="1">
      <c r="A49" s="40">
        <v>8</v>
      </c>
      <c r="B49" s="40" t="s">
        <v>1574</v>
      </c>
      <c r="C49" s="40" t="s">
        <v>1573</v>
      </c>
      <c r="D49" s="41" t="s">
        <v>1609</v>
      </c>
    </row>
    <row r="50" spans="1:4" hidden="1">
      <c r="A50" s="40">
        <v>9</v>
      </c>
      <c r="B50" s="40" t="s">
        <v>1577</v>
      </c>
      <c r="C50" s="40" t="s">
        <v>1573</v>
      </c>
      <c r="D50" s="41" t="s">
        <v>1610</v>
      </c>
    </row>
    <row r="51" spans="1:4" hidden="1">
      <c r="A51" s="40">
        <v>10</v>
      </c>
      <c r="B51" s="40" t="s">
        <v>1611</v>
      </c>
      <c r="C51" s="40" t="s">
        <v>1573</v>
      </c>
      <c r="D51" s="41" t="s">
        <v>1612</v>
      </c>
    </row>
    <row r="52" spans="1:4" hidden="1">
      <c r="A52" s="40">
        <v>11</v>
      </c>
      <c r="B52" s="40" t="s">
        <v>1613</v>
      </c>
      <c r="C52" s="40" t="s">
        <v>1573</v>
      </c>
      <c r="D52" s="41" t="s">
        <v>1614</v>
      </c>
    </row>
    <row r="53" spans="1:4" hidden="1">
      <c r="A53" s="40">
        <v>12</v>
      </c>
      <c r="B53" s="40" t="s">
        <v>1575</v>
      </c>
      <c r="C53" s="40" t="s">
        <v>1573</v>
      </c>
      <c r="D53" s="41" t="s">
        <v>1615</v>
      </c>
    </row>
    <row r="54" spans="1:4" hidden="1">
      <c r="A54" s="40">
        <v>13</v>
      </c>
      <c r="B54" s="40" t="s">
        <v>1578</v>
      </c>
      <c r="C54" s="40" t="s">
        <v>1573</v>
      </c>
      <c r="D54" s="41" t="s">
        <v>1616</v>
      </c>
    </row>
    <row r="55" spans="1:4" hidden="1">
      <c r="A55" s="40">
        <v>14</v>
      </c>
      <c r="B55" s="40" t="s">
        <v>519</v>
      </c>
      <c r="C55" s="40" t="s">
        <v>1573</v>
      </c>
      <c r="D55" s="41" t="s">
        <v>1617</v>
      </c>
    </row>
    <row r="56" spans="1:4" hidden="1">
      <c r="A56" s="40">
        <v>15</v>
      </c>
      <c r="B56" s="40" t="s">
        <v>520</v>
      </c>
      <c r="C56" s="40" t="s">
        <v>1573</v>
      </c>
      <c r="D56" s="41" t="s">
        <v>1618</v>
      </c>
    </row>
    <row r="57" spans="1:4" hidden="1">
      <c r="A57" s="40">
        <v>16</v>
      </c>
      <c r="B57" s="40" t="s">
        <v>584</v>
      </c>
      <c r="C57" s="40" t="s">
        <v>1573</v>
      </c>
      <c r="D57" s="41" t="s">
        <v>1619</v>
      </c>
    </row>
    <row r="58" spans="1:4" hidden="1">
      <c r="A58" s="40">
        <v>17</v>
      </c>
      <c r="B58" s="40" t="s">
        <v>523</v>
      </c>
      <c r="C58" s="40" t="s">
        <v>1573</v>
      </c>
      <c r="D58" s="41" t="s">
        <v>1620</v>
      </c>
    </row>
    <row r="59" spans="1:4" hidden="1">
      <c r="A59" s="40">
        <v>18</v>
      </c>
      <c r="B59" s="40" t="s">
        <v>524</v>
      </c>
      <c r="C59" s="40" t="s">
        <v>1573</v>
      </c>
      <c r="D59" s="41" t="s">
        <v>1621</v>
      </c>
    </row>
    <row r="60" spans="1:4" hidden="1">
      <c r="A60" s="40">
        <v>19</v>
      </c>
      <c r="B60" s="40" t="s">
        <v>525</v>
      </c>
      <c r="C60" s="40" t="s">
        <v>1573</v>
      </c>
      <c r="D60" s="41" t="s">
        <v>1622</v>
      </c>
    </row>
    <row r="61" spans="1:4" hidden="1">
      <c r="A61" s="40">
        <v>20</v>
      </c>
      <c r="B61" s="40" t="s">
        <v>3366</v>
      </c>
      <c r="C61" s="40" t="s">
        <v>1573</v>
      </c>
      <c r="D61" s="41" t="s">
        <v>3369</v>
      </c>
    </row>
    <row r="62" spans="1:4" hidden="1">
      <c r="A62" s="40">
        <v>21</v>
      </c>
      <c r="B62" s="40" t="s">
        <v>3367</v>
      </c>
      <c r="C62" s="40" t="s">
        <v>1573</v>
      </c>
      <c r="D62" s="41" t="s">
        <v>3370</v>
      </c>
    </row>
    <row r="63" spans="1:4" hidden="1">
      <c r="A63" s="40">
        <v>22</v>
      </c>
      <c r="B63" s="40" t="s">
        <v>3368</v>
      </c>
      <c r="C63" s="40" t="s">
        <v>1573</v>
      </c>
      <c r="D63" s="41" t="s">
        <v>3371</v>
      </c>
    </row>
    <row r="64" spans="1:4" hidden="1">
      <c r="A64" s="40">
        <v>23</v>
      </c>
      <c r="B64" s="40" t="s">
        <v>526</v>
      </c>
      <c r="C64" s="40" t="s">
        <v>1573</v>
      </c>
      <c r="D64" s="41" t="s">
        <v>1623</v>
      </c>
    </row>
    <row r="65" spans="1:4" hidden="1">
      <c r="A65" s="40">
        <v>24</v>
      </c>
      <c r="B65" s="40" t="s">
        <v>527</v>
      </c>
      <c r="C65" s="40" t="s">
        <v>1573</v>
      </c>
      <c r="D65" s="41" t="s">
        <v>1624</v>
      </c>
    </row>
    <row r="66" spans="1:4" hidden="1">
      <c r="A66" s="40">
        <v>25</v>
      </c>
      <c r="B66" s="40" t="s">
        <v>528</v>
      </c>
      <c r="C66" s="40" t="s">
        <v>1573</v>
      </c>
      <c r="D66" s="41" t="s">
        <v>1625</v>
      </c>
    </row>
    <row r="67" spans="1:4" hidden="1">
      <c r="A67" s="40">
        <v>26</v>
      </c>
      <c r="B67" s="40" t="s">
        <v>521</v>
      </c>
      <c r="C67" s="40" t="s">
        <v>1573</v>
      </c>
      <c r="D67" s="41" t="s">
        <v>1626</v>
      </c>
    </row>
    <row r="68" spans="1:4" hidden="1">
      <c r="A68" s="40">
        <v>27</v>
      </c>
      <c r="B68" s="40" t="s">
        <v>522</v>
      </c>
      <c r="C68" s="40" t="s">
        <v>1573</v>
      </c>
      <c r="D68" s="41" t="s">
        <v>1627</v>
      </c>
    </row>
    <row r="69" spans="1:4" hidden="1">
      <c r="A69" s="40">
        <v>28</v>
      </c>
      <c r="B69" s="40" t="s">
        <v>585</v>
      </c>
      <c r="C69" s="40" t="s">
        <v>1573</v>
      </c>
      <c r="D69" s="41" t="s">
        <v>1628</v>
      </c>
    </row>
    <row r="70" spans="1:4" hidden="1">
      <c r="A70" s="40">
        <v>29</v>
      </c>
      <c r="B70" s="40" t="s">
        <v>1629</v>
      </c>
      <c r="C70" s="40" t="s">
        <v>1573</v>
      </c>
      <c r="D70" s="41" t="s">
        <v>1630</v>
      </c>
    </row>
    <row r="71" spans="1:4" hidden="1">
      <c r="A71" s="40">
        <v>30</v>
      </c>
      <c r="B71" s="40" t="s">
        <v>1631</v>
      </c>
      <c r="C71" s="40" t="s">
        <v>1573</v>
      </c>
      <c r="D71" s="41" t="s">
        <v>1632</v>
      </c>
    </row>
    <row r="72" spans="1:4" hidden="1">
      <c r="A72" s="40">
        <v>31</v>
      </c>
      <c r="B72" s="40" t="s">
        <v>1633</v>
      </c>
      <c r="C72" s="40" t="s">
        <v>1573</v>
      </c>
      <c r="D72" s="41" t="s">
        <v>1634</v>
      </c>
    </row>
    <row r="73" spans="1:4" hidden="1">
      <c r="A73" s="40">
        <v>32</v>
      </c>
      <c r="B73" s="40" t="s">
        <v>586</v>
      </c>
      <c r="C73" s="40" t="s">
        <v>1573</v>
      </c>
      <c r="D73" s="41" t="s">
        <v>1635</v>
      </c>
    </row>
    <row r="74" spans="1:4" hidden="1">
      <c r="A74" s="40">
        <v>33</v>
      </c>
      <c r="B74" s="40" t="s">
        <v>587</v>
      </c>
      <c r="C74" s="40" t="s">
        <v>1573</v>
      </c>
      <c r="D74" s="41" t="s">
        <v>1636</v>
      </c>
    </row>
    <row r="75" spans="1:4" hidden="1">
      <c r="A75" s="40">
        <v>34</v>
      </c>
      <c r="B75" s="40" t="s">
        <v>588</v>
      </c>
      <c r="C75" s="40" t="s">
        <v>1573</v>
      </c>
      <c r="D75" s="41" t="s">
        <v>1637</v>
      </c>
    </row>
    <row r="76" spans="1:4" hidden="1">
      <c r="A76" s="40">
        <v>35</v>
      </c>
      <c r="B76" s="40" t="s">
        <v>1580</v>
      </c>
      <c r="C76" s="40" t="s">
        <v>1573</v>
      </c>
      <c r="D76" s="41" t="s">
        <v>1638</v>
      </c>
    </row>
    <row r="77" spans="1:4" hidden="1">
      <c r="A77" s="40">
        <v>36</v>
      </c>
      <c r="B77" s="40" t="s">
        <v>1584</v>
      </c>
      <c r="C77" s="40" t="s">
        <v>1573</v>
      </c>
      <c r="D77" s="41" t="s">
        <v>1639</v>
      </c>
    </row>
    <row r="78" spans="1:4" hidden="1">
      <c r="A78" s="40">
        <v>37</v>
      </c>
      <c r="B78" s="40" t="s">
        <v>1588</v>
      </c>
      <c r="C78" s="40" t="s">
        <v>1573</v>
      </c>
      <c r="D78" s="41" t="s">
        <v>1640</v>
      </c>
    </row>
    <row r="79" spans="1:4" hidden="1">
      <c r="A79" s="40">
        <v>38</v>
      </c>
      <c r="B79" s="40" t="s">
        <v>1641</v>
      </c>
      <c r="C79" s="40" t="s">
        <v>1573</v>
      </c>
      <c r="D79" s="41" t="s">
        <v>1642</v>
      </c>
    </row>
    <row r="80" spans="1:4" hidden="1">
      <c r="A80" s="40">
        <v>39</v>
      </c>
      <c r="B80" s="40" t="s">
        <v>1643</v>
      </c>
      <c r="C80" s="40" t="s">
        <v>1573</v>
      </c>
      <c r="D80" s="41" t="s">
        <v>1644</v>
      </c>
    </row>
    <row r="81" spans="1:4" hidden="1">
      <c r="A81" s="40">
        <v>40</v>
      </c>
      <c r="B81" s="40" t="s">
        <v>1576</v>
      </c>
      <c r="C81" s="40" t="s">
        <v>1573</v>
      </c>
      <c r="D81" s="41" t="s">
        <v>1645</v>
      </c>
    </row>
    <row r="82" spans="1:4" hidden="1">
      <c r="A82" s="40">
        <v>41</v>
      </c>
      <c r="B82" s="40" t="s">
        <v>1579</v>
      </c>
      <c r="C82" s="40" t="s">
        <v>1573</v>
      </c>
      <c r="D82" s="41" t="s">
        <v>1646</v>
      </c>
    </row>
    <row r="83" spans="1:4" hidden="1">
      <c r="A83" s="40">
        <v>42</v>
      </c>
      <c r="B83" s="40" t="s">
        <v>3354</v>
      </c>
      <c r="C83" s="40" t="s">
        <v>922</v>
      </c>
      <c r="D83" s="41" t="s">
        <v>3375</v>
      </c>
    </row>
    <row r="84" spans="1:4" hidden="1">
      <c r="A84" s="40">
        <v>43</v>
      </c>
      <c r="B84" s="40" t="s">
        <v>3372</v>
      </c>
      <c r="C84" s="40" t="s">
        <v>922</v>
      </c>
      <c r="D84" s="41" t="s">
        <v>3376</v>
      </c>
    </row>
    <row r="85" spans="1:4" hidden="1">
      <c r="A85" s="40">
        <v>44</v>
      </c>
      <c r="B85" s="40" t="s">
        <v>3373</v>
      </c>
      <c r="C85" s="40" t="s">
        <v>922</v>
      </c>
      <c r="D85" s="41" t="s">
        <v>3377</v>
      </c>
    </row>
    <row r="86" spans="1:4" hidden="1">
      <c r="A86" s="40">
        <v>45</v>
      </c>
      <c r="B86" s="40" t="s">
        <v>3374</v>
      </c>
      <c r="C86" s="40" t="s">
        <v>922</v>
      </c>
      <c r="D86" s="41" t="s">
        <v>3378</v>
      </c>
    </row>
    <row r="87" spans="1:4">
      <c r="A87" s="44">
        <v>46</v>
      </c>
      <c r="B87" s="44" t="s">
        <v>910</v>
      </c>
      <c r="C87" s="44" t="s">
        <v>1573</v>
      </c>
      <c r="D87" s="45" t="s">
        <v>1647</v>
      </c>
    </row>
    <row r="88" spans="1:4">
      <c r="A88" s="44">
        <v>47</v>
      </c>
      <c r="B88" s="44" t="s">
        <v>911</v>
      </c>
      <c r="C88" s="44" t="s">
        <v>1573</v>
      </c>
      <c r="D88" s="45" t="s">
        <v>1648</v>
      </c>
    </row>
    <row r="89" spans="1:4">
      <c r="A89" s="44">
        <v>48</v>
      </c>
      <c r="B89" s="44" t="s">
        <v>1345</v>
      </c>
      <c r="C89" s="44" t="s">
        <v>1573</v>
      </c>
      <c r="D89" s="45" t="s">
        <v>1649</v>
      </c>
    </row>
    <row r="90" spans="1:4" hidden="1">
      <c r="A90" s="40">
        <v>49</v>
      </c>
      <c r="B90" s="40" t="s">
        <v>529</v>
      </c>
      <c r="C90" s="40" t="s">
        <v>1573</v>
      </c>
      <c r="D90" s="41" t="s">
        <v>1650</v>
      </c>
    </row>
    <row r="91" spans="1:4" hidden="1">
      <c r="A91" s="40">
        <v>50</v>
      </c>
      <c r="B91" s="40" t="s">
        <v>530</v>
      </c>
      <c r="C91" s="40" t="s">
        <v>1573</v>
      </c>
      <c r="D91" s="41" t="s">
        <v>1651</v>
      </c>
    </row>
    <row r="92" spans="1:4" hidden="1">
      <c r="A92" s="40">
        <v>51</v>
      </c>
      <c r="B92" s="40" t="s">
        <v>589</v>
      </c>
      <c r="C92" s="40" t="s">
        <v>1573</v>
      </c>
      <c r="D92" s="41" t="s">
        <v>1652</v>
      </c>
    </row>
    <row r="93" spans="1:4">
      <c r="A93" s="44">
        <v>52</v>
      </c>
      <c r="B93" s="44" t="s">
        <v>912</v>
      </c>
      <c r="C93" s="44" t="s">
        <v>922</v>
      </c>
      <c r="D93" s="45" t="s">
        <v>1653</v>
      </c>
    </row>
    <row r="94" spans="1:4">
      <c r="A94" s="44">
        <v>53</v>
      </c>
      <c r="B94" s="44" t="s">
        <v>913</v>
      </c>
      <c r="C94" s="44" t="s">
        <v>922</v>
      </c>
      <c r="D94" s="45" t="s">
        <v>1654</v>
      </c>
    </row>
    <row r="95" spans="1:4">
      <c r="A95" s="44">
        <v>54</v>
      </c>
      <c r="B95" s="44" t="s">
        <v>1346</v>
      </c>
      <c r="C95" s="44" t="s">
        <v>922</v>
      </c>
      <c r="D95" s="45" t="s">
        <v>1655</v>
      </c>
    </row>
    <row r="96" spans="1:4" hidden="1">
      <c r="A96" s="40">
        <v>55</v>
      </c>
      <c r="B96" s="40" t="s">
        <v>1581</v>
      </c>
      <c r="C96" s="40" t="s">
        <v>922</v>
      </c>
      <c r="D96" s="41" t="s">
        <v>1656</v>
      </c>
    </row>
    <row r="97" spans="1:4" hidden="1">
      <c r="A97" s="40">
        <v>56</v>
      </c>
      <c r="B97" s="40" t="s">
        <v>1585</v>
      </c>
      <c r="C97" s="40" t="s">
        <v>922</v>
      </c>
      <c r="D97" s="41" t="s">
        <v>1657</v>
      </c>
    </row>
    <row r="98" spans="1:4" hidden="1">
      <c r="A98" s="40">
        <v>57</v>
      </c>
      <c r="B98" s="40" t="s">
        <v>1589</v>
      </c>
      <c r="C98" s="40" t="s">
        <v>922</v>
      </c>
      <c r="D98" s="41" t="s">
        <v>1658</v>
      </c>
    </row>
    <row r="99" spans="1:4" hidden="1">
      <c r="A99" s="40">
        <v>58</v>
      </c>
      <c r="B99" s="40" t="s">
        <v>1659</v>
      </c>
      <c r="C99" s="40" t="s">
        <v>922</v>
      </c>
      <c r="D99" s="41" t="s">
        <v>1660</v>
      </c>
    </row>
    <row r="100" spans="1:4" hidden="1">
      <c r="A100" s="40">
        <v>59</v>
      </c>
      <c r="B100" s="40" t="s">
        <v>1661</v>
      </c>
      <c r="C100" s="40" t="s">
        <v>922</v>
      </c>
      <c r="D100" s="41" t="s">
        <v>1662</v>
      </c>
    </row>
    <row r="101" spans="1:4" hidden="1">
      <c r="A101" s="40">
        <v>60</v>
      </c>
      <c r="B101" s="40" t="s">
        <v>1582</v>
      </c>
      <c r="C101" s="40" t="s">
        <v>922</v>
      </c>
      <c r="D101" s="41" t="s">
        <v>1663</v>
      </c>
    </row>
    <row r="102" spans="1:4" hidden="1">
      <c r="A102" s="40">
        <v>61</v>
      </c>
      <c r="B102" s="40" t="s">
        <v>1586</v>
      </c>
      <c r="C102" s="40" t="s">
        <v>922</v>
      </c>
      <c r="D102" s="41" t="s">
        <v>1664</v>
      </c>
    </row>
    <row r="103" spans="1:4" hidden="1">
      <c r="A103" s="40">
        <v>62</v>
      </c>
      <c r="B103" s="40" t="s">
        <v>1590</v>
      </c>
      <c r="C103" s="40" t="s">
        <v>922</v>
      </c>
      <c r="D103" s="41" t="s">
        <v>1665</v>
      </c>
    </row>
    <row r="104" spans="1:4" hidden="1">
      <c r="A104" s="40">
        <v>63</v>
      </c>
      <c r="B104" s="40" t="s">
        <v>1666</v>
      </c>
      <c r="C104" s="40" t="s">
        <v>922</v>
      </c>
      <c r="D104" s="41" t="s">
        <v>1667</v>
      </c>
    </row>
    <row r="105" spans="1:4" hidden="1">
      <c r="A105" s="40">
        <v>64</v>
      </c>
      <c r="B105" s="40" t="s">
        <v>1668</v>
      </c>
      <c r="C105" s="40" t="s">
        <v>922</v>
      </c>
      <c r="D105" s="41" t="s">
        <v>1669</v>
      </c>
    </row>
    <row r="106" spans="1:4" hidden="1">
      <c r="A106" s="40">
        <v>65</v>
      </c>
      <c r="B106" s="40" t="s">
        <v>1583</v>
      </c>
      <c r="C106" s="40" t="s">
        <v>922</v>
      </c>
      <c r="D106" s="41" t="s">
        <v>1670</v>
      </c>
    </row>
    <row r="107" spans="1:4" hidden="1">
      <c r="A107" s="40">
        <v>66</v>
      </c>
      <c r="B107" s="40" t="s">
        <v>1587</v>
      </c>
      <c r="C107" s="40" t="s">
        <v>922</v>
      </c>
      <c r="D107" s="41" t="s">
        <v>1671</v>
      </c>
    </row>
    <row r="108" spans="1:4" hidden="1">
      <c r="A108" s="40">
        <v>67</v>
      </c>
      <c r="B108" s="40" t="s">
        <v>1591</v>
      </c>
      <c r="C108" s="40" t="s">
        <v>922</v>
      </c>
      <c r="D108" s="41" t="s">
        <v>1672</v>
      </c>
    </row>
    <row r="109" spans="1:4" hidden="1">
      <c r="A109" s="40">
        <v>68</v>
      </c>
      <c r="B109" s="40" t="s">
        <v>1673</v>
      </c>
      <c r="C109" s="40" t="s">
        <v>922</v>
      </c>
      <c r="D109" s="41" t="s">
        <v>1674</v>
      </c>
    </row>
    <row r="110" spans="1:4" hidden="1">
      <c r="A110" s="40">
        <v>69</v>
      </c>
      <c r="B110" s="40" t="s">
        <v>1675</v>
      </c>
      <c r="C110" s="40" t="s">
        <v>922</v>
      </c>
      <c r="D110" s="41" t="s">
        <v>1676</v>
      </c>
    </row>
    <row r="111" spans="1:4" hidden="1">
      <c r="A111" s="40">
        <v>70</v>
      </c>
      <c r="B111" s="40" t="s">
        <v>1677</v>
      </c>
      <c r="C111" s="40" t="s">
        <v>922</v>
      </c>
      <c r="D111" s="41" t="s">
        <v>1678</v>
      </c>
    </row>
    <row r="112" spans="1:4" hidden="1">
      <c r="A112" s="40">
        <v>71</v>
      </c>
      <c r="B112" s="40" t="s">
        <v>1679</v>
      </c>
      <c r="C112" s="40" t="s">
        <v>922</v>
      </c>
      <c r="D112" s="41" t="s">
        <v>1680</v>
      </c>
    </row>
    <row r="113" spans="1:4">
      <c r="A113" s="44">
        <v>72</v>
      </c>
      <c r="B113" s="44" t="s">
        <v>914</v>
      </c>
      <c r="C113" s="44" t="s">
        <v>922</v>
      </c>
      <c r="D113" s="45" t="s">
        <v>1681</v>
      </c>
    </row>
    <row r="114" spans="1:4">
      <c r="A114" s="44">
        <v>73</v>
      </c>
      <c r="B114" s="44" t="s">
        <v>915</v>
      </c>
      <c r="C114" s="44" t="s">
        <v>922</v>
      </c>
      <c r="D114" s="45" t="s">
        <v>1682</v>
      </c>
    </row>
    <row r="115" spans="1:4" hidden="1">
      <c r="A115" s="40">
        <v>74</v>
      </c>
      <c r="B115" s="40" t="s">
        <v>1683</v>
      </c>
      <c r="C115" s="40" t="s">
        <v>922</v>
      </c>
      <c r="D115" s="41" t="s">
        <v>1684</v>
      </c>
    </row>
    <row r="116" spans="1:4" hidden="1">
      <c r="A116" s="40">
        <v>75</v>
      </c>
      <c r="B116" s="40" t="s">
        <v>1685</v>
      </c>
      <c r="C116" s="40" t="s">
        <v>922</v>
      </c>
      <c r="D116" s="41" t="s">
        <v>1686</v>
      </c>
    </row>
    <row r="117" spans="1:4">
      <c r="A117" s="44">
        <v>76</v>
      </c>
      <c r="B117" s="44" t="s">
        <v>916</v>
      </c>
      <c r="C117" s="44" t="s">
        <v>922</v>
      </c>
      <c r="D117" s="45" t="s">
        <v>1687</v>
      </c>
    </row>
    <row r="118" spans="1:4">
      <c r="A118" s="44">
        <v>77</v>
      </c>
      <c r="B118" s="44" t="s">
        <v>917</v>
      </c>
      <c r="C118" s="44" t="s">
        <v>922</v>
      </c>
      <c r="D118" s="45" t="s">
        <v>1688</v>
      </c>
    </row>
    <row r="119" spans="1:4" hidden="1">
      <c r="A119" s="40">
        <v>78</v>
      </c>
      <c r="B119" s="40" t="s">
        <v>531</v>
      </c>
      <c r="C119" s="40" t="s">
        <v>922</v>
      </c>
      <c r="D119" s="41" t="s">
        <v>1689</v>
      </c>
    </row>
    <row r="120" spans="1:4" hidden="1">
      <c r="A120" s="40">
        <v>79</v>
      </c>
      <c r="B120" s="40" t="s">
        <v>532</v>
      </c>
      <c r="C120" s="40" t="s">
        <v>922</v>
      </c>
      <c r="D120" s="41" t="s">
        <v>1690</v>
      </c>
    </row>
    <row r="121" spans="1:4" hidden="1">
      <c r="A121" s="40">
        <v>80</v>
      </c>
      <c r="B121" s="40" t="s">
        <v>1691</v>
      </c>
      <c r="C121" s="40" t="s">
        <v>922</v>
      </c>
      <c r="D121" s="41" t="s">
        <v>1692</v>
      </c>
    </row>
    <row r="122" spans="1:4" hidden="1">
      <c r="A122" s="40">
        <v>81</v>
      </c>
      <c r="B122" s="40" t="s">
        <v>1693</v>
      </c>
      <c r="C122" s="40" t="s">
        <v>922</v>
      </c>
      <c r="D122" s="41" t="s">
        <v>1694</v>
      </c>
    </row>
    <row r="123" spans="1:4" hidden="1">
      <c r="A123" s="40">
        <v>82</v>
      </c>
      <c r="B123" s="40" t="s">
        <v>1695</v>
      </c>
      <c r="C123" s="40" t="s">
        <v>922</v>
      </c>
      <c r="D123" s="41" t="s">
        <v>1696</v>
      </c>
    </row>
    <row r="124" spans="1:4" hidden="1">
      <c r="A124" s="40">
        <v>83</v>
      </c>
      <c r="B124" s="40" t="s">
        <v>1697</v>
      </c>
      <c r="C124" s="40" t="s">
        <v>922</v>
      </c>
      <c r="D124" s="41" t="s">
        <v>1698</v>
      </c>
    </row>
    <row r="125" spans="1:4">
      <c r="A125" s="44">
        <v>84</v>
      </c>
      <c r="B125" s="44" t="s">
        <v>1699</v>
      </c>
      <c r="C125" s="44" t="s">
        <v>922</v>
      </c>
      <c r="D125" s="45" t="s">
        <v>1700</v>
      </c>
    </row>
    <row r="126" spans="1:4">
      <c r="A126" s="44">
        <v>85</v>
      </c>
      <c r="B126" s="44" t="s">
        <v>1701</v>
      </c>
      <c r="C126" s="44" t="s">
        <v>922</v>
      </c>
      <c r="D126" s="45" t="s">
        <v>1702</v>
      </c>
    </row>
    <row r="127" spans="1:4" hidden="1">
      <c r="A127" s="40">
        <v>86</v>
      </c>
      <c r="B127" s="40" t="s">
        <v>1703</v>
      </c>
      <c r="C127" s="40" t="s">
        <v>922</v>
      </c>
      <c r="D127" s="41" t="s">
        <v>1704</v>
      </c>
    </row>
    <row r="128" spans="1:4" hidden="1">
      <c r="A128" s="40">
        <v>87</v>
      </c>
      <c r="B128" s="40" t="s">
        <v>1705</v>
      </c>
      <c r="C128" s="40" t="s">
        <v>922</v>
      </c>
      <c r="D128" s="41" t="s">
        <v>1706</v>
      </c>
    </row>
    <row r="129" spans="1:4">
      <c r="A129" s="44">
        <v>88</v>
      </c>
      <c r="B129" s="44" t="s">
        <v>1707</v>
      </c>
      <c r="C129" s="44" t="s">
        <v>922</v>
      </c>
      <c r="D129" s="45" t="s">
        <v>1708</v>
      </c>
    </row>
    <row r="130" spans="1:4">
      <c r="A130" s="44">
        <v>89</v>
      </c>
      <c r="B130" s="44" t="s">
        <v>1709</v>
      </c>
      <c r="C130" s="44" t="s">
        <v>922</v>
      </c>
      <c r="D130" s="45" t="s">
        <v>1710</v>
      </c>
    </row>
    <row r="131" spans="1:4">
      <c r="A131" s="44">
        <v>90</v>
      </c>
      <c r="B131" s="44" t="s">
        <v>1711</v>
      </c>
      <c r="C131" s="44" t="s">
        <v>922</v>
      </c>
      <c r="D131" s="45" t="s">
        <v>1712</v>
      </c>
    </row>
    <row r="132" spans="1:4">
      <c r="A132" s="44">
        <v>91</v>
      </c>
      <c r="B132" s="44" t="s">
        <v>1713</v>
      </c>
      <c r="C132" s="44" t="s">
        <v>922</v>
      </c>
      <c r="D132" s="45" t="s">
        <v>1714</v>
      </c>
    </row>
    <row r="133" spans="1:4" hidden="1">
      <c r="A133" s="40">
        <v>1</v>
      </c>
      <c r="B133" s="40" t="s">
        <v>985</v>
      </c>
      <c r="C133" s="40" t="s">
        <v>922</v>
      </c>
      <c r="D133" s="41" t="s">
        <v>986</v>
      </c>
    </row>
    <row r="134" spans="1:4" hidden="1">
      <c r="A134" s="40">
        <v>2</v>
      </c>
      <c r="B134" s="40" t="s">
        <v>82</v>
      </c>
      <c r="C134" s="40" t="s">
        <v>922</v>
      </c>
      <c r="D134" s="41" t="s">
        <v>987</v>
      </c>
    </row>
    <row r="135" spans="1:4" hidden="1">
      <c r="A135" s="40">
        <v>3</v>
      </c>
      <c r="B135" s="40" t="s">
        <v>83</v>
      </c>
      <c r="C135" s="40" t="s">
        <v>922</v>
      </c>
      <c r="D135" s="41" t="s">
        <v>988</v>
      </c>
    </row>
    <row r="136" spans="1:4" hidden="1">
      <c r="A136" s="40">
        <v>4</v>
      </c>
      <c r="B136" s="40" t="s">
        <v>84</v>
      </c>
      <c r="C136" s="40" t="s">
        <v>922</v>
      </c>
      <c r="D136" s="41" t="s">
        <v>989</v>
      </c>
    </row>
    <row r="137" spans="1:4" hidden="1">
      <c r="A137" s="40">
        <v>5</v>
      </c>
      <c r="B137" s="40" t="s">
        <v>85</v>
      </c>
      <c r="C137" s="40" t="s">
        <v>922</v>
      </c>
      <c r="D137" s="41" t="s">
        <v>990</v>
      </c>
    </row>
    <row r="138" spans="1:4" hidden="1">
      <c r="A138" s="40">
        <v>6</v>
      </c>
      <c r="B138" s="40" t="s">
        <v>86</v>
      </c>
      <c r="C138" s="40" t="s">
        <v>922</v>
      </c>
      <c r="D138" s="41" t="s">
        <v>991</v>
      </c>
    </row>
    <row r="139" spans="1:4" hidden="1">
      <c r="A139" s="40">
        <v>7</v>
      </c>
      <c r="B139" s="40" t="s">
        <v>992</v>
      </c>
      <c r="C139" s="40" t="s">
        <v>922</v>
      </c>
      <c r="D139" s="41" t="s">
        <v>993</v>
      </c>
    </row>
    <row r="140" spans="1:4" hidden="1">
      <c r="A140" s="40">
        <v>8</v>
      </c>
      <c r="B140" s="40" t="s">
        <v>994</v>
      </c>
      <c r="C140" s="40" t="s">
        <v>922</v>
      </c>
      <c r="D140" s="41" t="s">
        <v>995</v>
      </c>
    </row>
    <row r="141" spans="1:4" hidden="1">
      <c r="A141" s="40">
        <v>9</v>
      </c>
      <c r="B141" s="40" t="s">
        <v>996</v>
      </c>
      <c r="C141" s="40" t="s">
        <v>922</v>
      </c>
      <c r="D141" s="41" t="s">
        <v>997</v>
      </c>
    </row>
    <row r="142" spans="1:4" hidden="1">
      <c r="A142" s="40">
        <v>10</v>
      </c>
      <c r="B142" s="40" t="s">
        <v>998</v>
      </c>
      <c r="C142" s="40" t="s">
        <v>922</v>
      </c>
      <c r="D142" s="41" t="s">
        <v>999</v>
      </c>
    </row>
    <row r="143" spans="1:4" hidden="1">
      <c r="A143" s="40">
        <v>11</v>
      </c>
      <c r="B143" s="40" t="s">
        <v>1000</v>
      </c>
      <c r="C143" s="40" t="s">
        <v>922</v>
      </c>
      <c r="D143" s="41" t="s">
        <v>1001</v>
      </c>
    </row>
    <row r="144" spans="1:4" hidden="1">
      <c r="A144" s="40">
        <v>12</v>
      </c>
      <c r="B144" s="40" t="s">
        <v>1002</v>
      </c>
      <c r="C144" s="40" t="s">
        <v>922</v>
      </c>
      <c r="D144" s="41" t="s">
        <v>1003</v>
      </c>
    </row>
    <row r="145" spans="1:4" hidden="1">
      <c r="A145" s="40">
        <v>13</v>
      </c>
      <c r="B145" s="40" t="s">
        <v>1004</v>
      </c>
      <c r="C145" s="40" t="s">
        <v>922</v>
      </c>
      <c r="D145" s="41" t="s">
        <v>1005</v>
      </c>
    </row>
    <row r="146" spans="1:4" hidden="1">
      <c r="A146" s="40">
        <v>14</v>
      </c>
      <c r="B146" s="40" t="s">
        <v>1006</v>
      </c>
      <c r="C146" s="40" t="s">
        <v>922</v>
      </c>
      <c r="D146" s="41" t="s">
        <v>1007</v>
      </c>
    </row>
    <row r="147" spans="1:4" hidden="1">
      <c r="A147" s="40">
        <v>15</v>
      </c>
      <c r="B147" s="40" t="s">
        <v>1008</v>
      </c>
      <c r="C147" s="40" t="s">
        <v>922</v>
      </c>
      <c r="D147" s="41" t="s">
        <v>1009</v>
      </c>
    </row>
    <row r="148" spans="1:4" hidden="1">
      <c r="A148" s="40">
        <v>16</v>
      </c>
      <c r="B148" s="40" t="s">
        <v>1010</v>
      </c>
      <c r="C148" s="40" t="s">
        <v>922</v>
      </c>
      <c r="D148" s="41" t="s">
        <v>1011</v>
      </c>
    </row>
    <row r="149" spans="1:4" hidden="1">
      <c r="A149" s="40">
        <v>17</v>
      </c>
      <c r="B149" s="40" t="s">
        <v>1012</v>
      </c>
      <c r="C149" s="40" t="s">
        <v>922</v>
      </c>
      <c r="D149" s="41" t="s">
        <v>1013</v>
      </c>
    </row>
    <row r="150" spans="1:4" hidden="1">
      <c r="A150" s="40">
        <v>18</v>
      </c>
      <c r="B150" s="40" t="s">
        <v>1014</v>
      </c>
      <c r="C150" s="40" t="s">
        <v>922</v>
      </c>
      <c r="D150" s="41" t="s">
        <v>1015</v>
      </c>
    </row>
    <row r="151" spans="1:4" hidden="1">
      <c r="A151" s="40">
        <v>19</v>
      </c>
      <c r="B151" s="40" t="s">
        <v>1016</v>
      </c>
      <c r="C151" s="40" t="s">
        <v>922</v>
      </c>
      <c r="D151" s="41" t="s">
        <v>1017</v>
      </c>
    </row>
    <row r="152" spans="1:4" hidden="1">
      <c r="A152" s="40">
        <v>20</v>
      </c>
      <c r="B152" s="40" t="s">
        <v>1018</v>
      </c>
      <c r="C152" s="40" t="s">
        <v>922</v>
      </c>
      <c r="D152" s="41" t="s">
        <v>1019</v>
      </c>
    </row>
    <row r="153" spans="1:4" hidden="1">
      <c r="A153" s="40">
        <v>21</v>
      </c>
      <c r="B153" s="40" t="s">
        <v>1020</v>
      </c>
      <c r="C153" s="40" t="s">
        <v>922</v>
      </c>
      <c r="D153" s="41" t="s">
        <v>1021</v>
      </c>
    </row>
    <row r="154" spans="1:4" hidden="1">
      <c r="A154" s="40">
        <v>22</v>
      </c>
      <c r="B154" s="40" t="s">
        <v>1022</v>
      </c>
      <c r="C154" s="40" t="s">
        <v>922</v>
      </c>
      <c r="D154" s="41" t="s">
        <v>1023</v>
      </c>
    </row>
    <row r="155" spans="1:4" hidden="1">
      <c r="A155" s="40">
        <v>23</v>
      </c>
      <c r="B155" s="40" t="s">
        <v>1024</v>
      </c>
      <c r="C155" s="40" t="s">
        <v>922</v>
      </c>
      <c r="D155" s="41" t="s">
        <v>1025</v>
      </c>
    </row>
    <row r="156" spans="1:4" hidden="1">
      <c r="A156" s="40">
        <v>24</v>
      </c>
      <c r="B156" s="40" t="s">
        <v>1026</v>
      </c>
      <c r="C156" s="40" t="s">
        <v>922</v>
      </c>
      <c r="D156" s="41" t="s">
        <v>1027</v>
      </c>
    </row>
    <row r="157" spans="1:4" hidden="1">
      <c r="A157" s="40">
        <v>25</v>
      </c>
      <c r="B157" s="40" t="s">
        <v>1028</v>
      </c>
      <c r="C157" s="40" t="s">
        <v>922</v>
      </c>
      <c r="D157" s="41" t="s">
        <v>1029</v>
      </c>
    </row>
    <row r="158" spans="1:4" hidden="1">
      <c r="A158" s="40">
        <v>26</v>
      </c>
      <c r="B158" s="40" t="s">
        <v>1030</v>
      </c>
      <c r="C158" s="40" t="s">
        <v>922</v>
      </c>
      <c r="D158" s="41" t="s">
        <v>1031</v>
      </c>
    </row>
    <row r="159" spans="1:4" hidden="1">
      <c r="A159" s="40">
        <v>27</v>
      </c>
      <c r="B159" s="40" t="s">
        <v>1032</v>
      </c>
      <c r="C159" s="40" t="s">
        <v>922</v>
      </c>
      <c r="D159" s="41" t="s">
        <v>1033</v>
      </c>
    </row>
    <row r="160" spans="1:4" hidden="1">
      <c r="A160" s="40">
        <v>28</v>
      </c>
      <c r="B160" s="40" t="s">
        <v>1034</v>
      </c>
      <c r="C160" s="40" t="s">
        <v>922</v>
      </c>
      <c r="D160" s="41" t="s">
        <v>1035</v>
      </c>
    </row>
    <row r="161" spans="1:4" hidden="1">
      <c r="A161" s="40">
        <v>29</v>
      </c>
      <c r="B161" s="40" t="s">
        <v>1036</v>
      </c>
      <c r="C161" s="40" t="s">
        <v>922</v>
      </c>
      <c r="D161" s="41" t="s">
        <v>1037</v>
      </c>
    </row>
    <row r="162" spans="1:4" hidden="1">
      <c r="A162" s="40">
        <v>30</v>
      </c>
      <c r="B162" s="40" t="s">
        <v>1038</v>
      </c>
      <c r="C162" s="40" t="s">
        <v>922</v>
      </c>
      <c r="D162" s="41" t="s">
        <v>1039</v>
      </c>
    </row>
    <row r="163" spans="1:4" hidden="1">
      <c r="A163" s="40">
        <v>31</v>
      </c>
      <c r="B163" s="40" t="s">
        <v>1040</v>
      </c>
      <c r="C163" s="40" t="s">
        <v>922</v>
      </c>
      <c r="D163" s="41" t="s">
        <v>1041</v>
      </c>
    </row>
    <row r="164" spans="1:4" hidden="1">
      <c r="A164" s="40">
        <v>32</v>
      </c>
      <c r="B164" s="40" t="s">
        <v>1042</v>
      </c>
      <c r="C164" s="40" t="s">
        <v>922</v>
      </c>
      <c r="D164" s="41" t="s">
        <v>1043</v>
      </c>
    </row>
    <row r="165" spans="1:4" hidden="1">
      <c r="A165" s="40">
        <v>33</v>
      </c>
      <c r="B165" s="40" t="s">
        <v>1044</v>
      </c>
      <c r="C165" s="40" t="s">
        <v>922</v>
      </c>
      <c r="D165" s="41" t="s">
        <v>1045</v>
      </c>
    </row>
    <row r="166" spans="1:4" hidden="1">
      <c r="A166" s="40">
        <v>34</v>
      </c>
      <c r="B166" s="40" t="s">
        <v>1046</v>
      </c>
      <c r="C166" s="40" t="s">
        <v>922</v>
      </c>
      <c r="D166" s="41" t="s">
        <v>1047</v>
      </c>
    </row>
    <row r="167" spans="1:4" hidden="1">
      <c r="A167" s="40">
        <v>35</v>
      </c>
      <c r="B167" s="40" t="s">
        <v>1048</v>
      </c>
      <c r="C167" s="40" t="s">
        <v>922</v>
      </c>
      <c r="D167" s="41" t="s">
        <v>1049</v>
      </c>
    </row>
    <row r="168" spans="1:4" hidden="1">
      <c r="A168" s="40">
        <v>36</v>
      </c>
      <c r="B168" s="40" t="s">
        <v>1050</v>
      </c>
      <c r="C168" s="40" t="s">
        <v>922</v>
      </c>
      <c r="D168" s="41" t="s">
        <v>1051</v>
      </c>
    </row>
    <row r="169" spans="1:4" hidden="1">
      <c r="A169" s="40">
        <v>37</v>
      </c>
      <c r="B169" s="40" t="s">
        <v>1052</v>
      </c>
      <c r="C169" s="40" t="s">
        <v>922</v>
      </c>
      <c r="D169" s="41" t="s">
        <v>1053</v>
      </c>
    </row>
    <row r="170" spans="1:4" hidden="1">
      <c r="A170" s="40">
        <v>38</v>
      </c>
      <c r="B170" s="40" t="s">
        <v>88</v>
      </c>
      <c r="C170" s="40" t="s">
        <v>922</v>
      </c>
      <c r="D170" s="41" t="s">
        <v>1054</v>
      </c>
    </row>
    <row r="171" spans="1:4" hidden="1">
      <c r="A171" s="40">
        <v>39</v>
      </c>
      <c r="B171" s="40" t="s">
        <v>89</v>
      </c>
      <c r="C171" s="40" t="s">
        <v>922</v>
      </c>
      <c r="D171" s="41" t="s">
        <v>1055</v>
      </c>
    </row>
    <row r="172" spans="1:4" hidden="1">
      <c r="A172" s="40">
        <v>40</v>
      </c>
      <c r="B172" s="40" t="s">
        <v>90</v>
      </c>
      <c r="C172" s="40" t="s">
        <v>922</v>
      </c>
      <c r="D172" s="41" t="s">
        <v>1056</v>
      </c>
    </row>
    <row r="173" spans="1:4" hidden="1">
      <c r="A173" s="40">
        <v>41</v>
      </c>
      <c r="B173" s="40" t="s">
        <v>91</v>
      </c>
      <c r="C173" s="40" t="s">
        <v>922</v>
      </c>
      <c r="D173" s="41" t="s">
        <v>1057</v>
      </c>
    </row>
    <row r="174" spans="1:4" hidden="1">
      <c r="A174" s="40">
        <v>42</v>
      </c>
      <c r="B174" s="40" t="s">
        <v>92</v>
      </c>
      <c r="C174" s="40" t="s">
        <v>922</v>
      </c>
      <c r="D174" s="41" t="s">
        <v>1058</v>
      </c>
    </row>
    <row r="175" spans="1:4" hidden="1">
      <c r="A175" s="40">
        <v>43</v>
      </c>
      <c r="B175" s="40" t="s">
        <v>1059</v>
      </c>
      <c r="C175" s="40" t="s">
        <v>922</v>
      </c>
      <c r="D175" s="41" t="s">
        <v>1060</v>
      </c>
    </row>
    <row r="176" spans="1:4" hidden="1">
      <c r="A176" s="40">
        <v>44</v>
      </c>
      <c r="B176" s="40" t="s">
        <v>106</v>
      </c>
      <c r="C176" s="40" t="s">
        <v>922</v>
      </c>
      <c r="D176" s="41" t="s">
        <v>1061</v>
      </c>
    </row>
    <row r="177" spans="1:4" hidden="1">
      <c r="A177" s="40">
        <v>45</v>
      </c>
      <c r="B177" s="40" t="s">
        <v>107</v>
      </c>
      <c r="C177" s="40" t="s">
        <v>922</v>
      </c>
      <c r="D177" s="41" t="s">
        <v>513</v>
      </c>
    </row>
    <row r="178" spans="1:4" hidden="1">
      <c r="A178" s="40">
        <v>46</v>
      </c>
      <c r="B178" s="40" t="s">
        <v>108</v>
      </c>
      <c r="C178" s="40" t="s">
        <v>922</v>
      </c>
      <c r="D178" s="41" t="s">
        <v>514</v>
      </c>
    </row>
    <row r="179" spans="1:4" hidden="1">
      <c r="A179" s="40">
        <v>47</v>
      </c>
      <c r="B179" s="40" t="s">
        <v>109</v>
      </c>
      <c r="C179" s="40" t="s">
        <v>922</v>
      </c>
      <c r="D179" s="41" t="s">
        <v>515</v>
      </c>
    </row>
    <row r="180" spans="1:4" hidden="1">
      <c r="A180" s="40">
        <v>48</v>
      </c>
      <c r="B180" s="40" t="s">
        <v>110</v>
      </c>
      <c r="C180" s="40" t="s">
        <v>922</v>
      </c>
      <c r="D180" s="41" t="s">
        <v>516</v>
      </c>
    </row>
    <row r="181" spans="1:4" hidden="1">
      <c r="A181" s="40">
        <v>49</v>
      </c>
      <c r="B181" s="40" t="s">
        <v>1062</v>
      </c>
      <c r="C181" s="40" t="s">
        <v>922</v>
      </c>
      <c r="D181" s="41" t="s">
        <v>1063</v>
      </c>
    </row>
    <row r="182" spans="1:4" hidden="1">
      <c r="A182" s="40">
        <v>50</v>
      </c>
      <c r="B182" s="40" t="s">
        <v>112</v>
      </c>
      <c r="C182" s="40" t="s">
        <v>922</v>
      </c>
      <c r="D182" s="41" t="s">
        <v>1064</v>
      </c>
    </row>
    <row r="183" spans="1:4" hidden="1">
      <c r="A183" s="40">
        <v>51</v>
      </c>
      <c r="B183" s="40" t="s">
        <v>113</v>
      </c>
      <c r="C183" s="40" t="s">
        <v>922</v>
      </c>
      <c r="D183" s="41" t="s">
        <v>1065</v>
      </c>
    </row>
    <row r="184" spans="1:4" hidden="1">
      <c r="A184" s="40">
        <v>52</v>
      </c>
      <c r="B184" s="40" t="s">
        <v>114</v>
      </c>
      <c r="C184" s="40" t="s">
        <v>922</v>
      </c>
      <c r="D184" s="41" t="s">
        <v>1066</v>
      </c>
    </row>
    <row r="185" spans="1:4" hidden="1">
      <c r="A185" s="40">
        <v>53</v>
      </c>
      <c r="B185" s="40" t="s">
        <v>115</v>
      </c>
      <c r="C185" s="40" t="s">
        <v>922</v>
      </c>
      <c r="D185" s="41" t="s">
        <v>1067</v>
      </c>
    </row>
    <row r="186" spans="1:4" hidden="1">
      <c r="A186" s="40">
        <v>54</v>
      </c>
      <c r="B186" s="40" t="s">
        <v>116</v>
      </c>
      <c r="C186" s="40" t="s">
        <v>922</v>
      </c>
      <c r="D186" s="41" t="s">
        <v>1068</v>
      </c>
    </row>
    <row r="187" spans="1:4" hidden="1">
      <c r="A187" s="40">
        <v>55</v>
      </c>
      <c r="B187" s="40" t="s">
        <v>1069</v>
      </c>
      <c r="C187" s="40" t="s">
        <v>922</v>
      </c>
      <c r="D187" s="41" t="s">
        <v>1070</v>
      </c>
    </row>
    <row r="188" spans="1:4" hidden="1">
      <c r="A188" s="40">
        <v>56</v>
      </c>
      <c r="B188" s="40" t="s">
        <v>94</v>
      </c>
      <c r="C188" s="40" t="s">
        <v>922</v>
      </c>
      <c r="D188" s="41" t="s">
        <v>1071</v>
      </c>
    </row>
    <row r="189" spans="1:4" hidden="1">
      <c r="A189" s="40">
        <v>57</v>
      </c>
      <c r="B189" s="40" t="s">
        <v>95</v>
      </c>
      <c r="C189" s="40" t="s">
        <v>922</v>
      </c>
      <c r="D189" s="41" t="s">
        <v>1072</v>
      </c>
    </row>
    <row r="190" spans="1:4" hidden="1">
      <c r="A190" s="40">
        <v>58</v>
      </c>
      <c r="B190" s="40" t="s">
        <v>96</v>
      </c>
      <c r="C190" s="40" t="s">
        <v>922</v>
      </c>
      <c r="D190" s="41" t="s">
        <v>1073</v>
      </c>
    </row>
    <row r="191" spans="1:4" hidden="1">
      <c r="A191" s="40">
        <v>59</v>
      </c>
      <c r="B191" s="40" t="s">
        <v>97</v>
      </c>
      <c r="C191" s="40" t="s">
        <v>922</v>
      </c>
      <c r="D191" s="41" t="s">
        <v>1074</v>
      </c>
    </row>
    <row r="192" spans="1:4" hidden="1">
      <c r="A192" s="40">
        <v>60</v>
      </c>
      <c r="B192" s="40" t="s">
        <v>98</v>
      </c>
      <c r="C192" s="40" t="s">
        <v>922</v>
      </c>
      <c r="D192" s="41" t="s">
        <v>1075</v>
      </c>
    </row>
    <row r="193" spans="1:4" hidden="1">
      <c r="A193" s="40">
        <v>61</v>
      </c>
      <c r="B193" s="40" t="s">
        <v>1076</v>
      </c>
      <c r="C193" s="40" t="s">
        <v>922</v>
      </c>
      <c r="D193" s="41" t="s">
        <v>1077</v>
      </c>
    </row>
    <row r="194" spans="1:4" hidden="1">
      <c r="A194" s="40">
        <v>62</v>
      </c>
      <c r="B194" s="40" t="s">
        <v>1078</v>
      </c>
      <c r="C194" s="40" t="s">
        <v>922</v>
      </c>
      <c r="D194" s="41" t="s">
        <v>1079</v>
      </c>
    </row>
    <row r="195" spans="1:4" hidden="1">
      <c r="A195" s="40">
        <v>63</v>
      </c>
      <c r="B195" s="40" t="s">
        <v>1080</v>
      </c>
      <c r="C195" s="40" t="s">
        <v>922</v>
      </c>
      <c r="D195" s="41" t="s">
        <v>1081</v>
      </c>
    </row>
    <row r="196" spans="1:4" hidden="1">
      <c r="A196" s="40">
        <v>64</v>
      </c>
      <c r="B196" s="40" t="s">
        <v>1082</v>
      </c>
      <c r="C196" s="40" t="s">
        <v>922</v>
      </c>
      <c r="D196" s="41" t="s">
        <v>1083</v>
      </c>
    </row>
    <row r="197" spans="1:4" hidden="1">
      <c r="A197" s="40">
        <v>65</v>
      </c>
      <c r="B197" s="40" t="s">
        <v>1084</v>
      </c>
      <c r="C197" s="40" t="s">
        <v>922</v>
      </c>
      <c r="D197" s="41" t="s">
        <v>1085</v>
      </c>
    </row>
    <row r="198" spans="1:4" hidden="1">
      <c r="A198" s="40">
        <v>66</v>
      </c>
      <c r="B198" s="40" t="s">
        <v>1086</v>
      </c>
      <c r="C198" s="40" t="s">
        <v>922</v>
      </c>
      <c r="D198" s="41" t="s">
        <v>1087</v>
      </c>
    </row>
    <row r="199" spans="1:4" hidden="1">
      <c r="A199" s="40">
        <v>67</v>
      </c>
      <c r="B199" s="40" t="s">
        <v>1596</v>
      </c>
      <c r="C199" s="40" t="s">
        <v>1344</v>
      </c>
      <c r="D199" s="41" t="s">
        <v>1597</v>
      </c>
    </row>
    <row r="200" spans="1:4" hidden="1">
      <c r="A200" s="40">
        <v>68</v>
      </c>
      <c r="B200" s="40" t="s">
        <v>1088</v>
      </c>
      <c r="C200" s="40" t="s">
        <v>922</v>
      </c>
      <c r="D200" s="41" t="s">
        <v>1089</v>
      </c>
    </row>
    <row r="201" spans="1:4" hidden="1">
      <c r="A201" s="40">
        <v>69</v>
      </c>
      <c r="B201" s="40" t="s">
        <v>100</v>
      </c>
      <c r="C201" s="40" t="s">
        <v>922</v>
      </c>
      <c r="D201" s="41" t="s">
        <v>1090</v>
      </c>
    </row>
    <row r="202" spans="1:4" hidden="1">
      <c r="A202" s="40">
        <v>70</v>
      </c>
      <c r="B202" s="40" t="s">
        <v>101</v>
      </c>
      <c r="C202" s="40" t="s">
        <v>922</v>
      </c>
      <c r="D202" s="41" t="s">
        <v>1091</v>
      </c>
    </row>
    <row r="203" spans="1:4" hidden="1">
      <c r="A203" s="40">
        <v>71</v>
      </c>
      <c r="B203" s="40" t="s">
        <v>102</v>
      </c>
      <c r="C203" s="40" t="s">
        <v>922</v>
      </c>
      <c r="D203" s="41" t="s">
        <v>1092</v>
      </c>
    </row>
    <row r="204" spans="1:4" hidden="1">
      <c r="A204" s="40">
        <v>72</v>
      </c>
      <c r="B204" s="40" t="s">
        <v>103</v>
      </c>
      <c r="C204" s="40" t="s">
        <v>922</v>
      </c>
      <c r="D204" s="41" t="s">
        <v>1093</v>
      </c>
    </row>
    <row r="205" spans="1:4" hidden="1">
      <c r="A205" s="40">
        <v>73</v>
      </c>
      <c r="B205" s="40" t="s">
        <v>104</v>
      </c>
      <c r="C205" s="40" t="s">
        <v>922</v>
      </c>
      <c r="D205" s="41" t="s">
        <v>1094</v>
      </c>
    </row>
    <row r="206" spans="1:4" hidden="1">
      <c r="A206" s="40">
        <v>74</v>
      </c>
      <c r="B206" s="40" t="s">
        <v>1095</v>
      </c>
      <c r="C206" s="40" t="s">
        <v>922</v>
      </c>
      <c r="D206" s="41" t="s">
        <v>1096</v>
      </c>
    </row>
    <row r="207" spans="1:4" hidden="1">
      <c r="A207" s="40">
        <v>75</v>
      </c>
      <c r="B207" s="40" t="s">
        <v>1097</v>
      </c>
      <c r="C207" s="40" t="s">
        <v>922</v>
      </c>
      <c r="D207" s="41" t="s">
        <v>1098</v>
      </c>
    </row>
    <row r="208" spans="1:4" hidden="1">
      <c r="A208" s="40">
        <v>76</v>
      </c>
      <c r="B208" s="40" t="s">
        <v>1099</v>
      </c>
      <c r="C208" s="40" t="s">
        <v>922</v>
      </c>
      <c r="D208" s="41" t="s">
        <v>1100</v>
      </c>
    </row>
    <row r="209" spans="1:4" hidden="1">
      <c r="A209" s="40">
        <v>77</v>
      </c>
      <c r="B209" s="40" t="s">
        <v>1101</v>
      </c>
      <c r="C209" s="40" t="s">
        <v>922</v>
      </c>
      <c r="D209" s="41" t="s">
        <v>1102</v>
      </c>
    </row>
    <row r="210" spans="1:4" hidden="1">
      <c r="A210" s="40">
        <v>78</v>
      </c>
      <c r="B210" s="40" t="s">
        <v>1103</v>
      </c>
      <c r="C210" s="40" t="s">
        <v>922</v>
      </c>
      <c r="D210" s="41" t="s">
        <v>1104</v>
      </c>
    </row>
    <row r="211" spans="1:4" hidden="1">
      <c r="A211" s="40">
        <v>79</v>
      </c>
      <c r="B211" s="40" t="s">
        <v>1105</v>
      </c>
      <c r="C211" s="40" t="s">
        <v>922</v>
      </c>
      <c r="D211" s="41" t="s">
        <v>1106</v>
      </c>
    </row>
    <row r="212" spans="1:4" hidden="1">
      <c r="A212" s="40">
        <v>80</v>
      </c>
      <c r="B212" s="40" t="s">
        <v>1107</v>
      </c>
      <c r="C212" s="40" t="s">
        <v>922</v>
      </c>
      <c r="D212" s="41" t="s">
        <v>1108</v>
      </c>
    </row>
    <row r="213" spans="1:4" hidden="1">
      <c r="A213" s="40">
        <v>81</v>
      </c>
      <c r="B213" s="40" t="s">
        <v>1109</v>
      </c>
      <c r="C213" s="40" t="s">
        <v>922</v>
      </c>
      <c r="D213" s="41" t="s">
        <v>1110</v>
      </c>
    </row>
    <row r="214" spans="1:4" hidden="1">
      <c r="A214" s="40">
        <v>82</v>
      </c>
      <c r="B214" s="40" t="s">
        <v>1111</v>
      </c>
      <c r="C214" s="40" t="s">
        <v>922</v>
      </c>
      <c r="D214" s="41" t="s">
        <v>1112</v>
      </c>
    </row>
    <row r="215" spans="1:4" hidden="1">
      <c r="A215" s="40">
        <v>83</v>
      </c>
      <c r="B215" s="40" t="s">
        <v>1113</v>
      </c>
      <c r="C215" s="40" t="s">
        <v>922</v>
      </c>
      <c r="D215" s="41" t="s">
        <v>1114</v>
      </c>
    </row>
    <row r="216" spans="1:4" hidden="1">
      <c r="A216" s="40">
        <v>84</v>
      </c>
      <c r="B216" s="40" t="s">
        <v>1115</v>
      </c>
      <c r="C216" s="40" t="s">
        <v>922</v>
      </c>
      <c r="D216" s="41" t="s">
        <v>1116</v>
      </c>
    </row>
    <row r="217" spans="1:4" hidden="1">
      <c r="A217" s="40">
        <v>85</v>
      </c>
      <c r="B217" s="40" t="s">
        <v>1117</v>
      </c>
      <c r="C217" s="40" t="s">
        <v>922</v>
      </c>
      <c r="D217" s="41" t="s">
        <v>1118</v>
      </c>
    </row>
    <row r="218" spans="1:4" hidden="1">
      <c r="A218" s="40">
        <v>86</v>
      </c>
      <c r="B218" s="40" t="s">
        <v>1119</v>
      </c>
      <c r="C218" s="40" t="s">
        <v>922</v>
      </c>
      <c r="D218" s="41" t="s">
        <v>1120</v>
      </c>
    </row>
    <row r="219" spans="1:4" hidden="1">
      <c r="A219" s="40">
        <v>87</v>
      </c>
      <c r="B219" s="40" t="s">
        <v>1121</v>
      </c>
      <c r="C219" s="40" t="s">
        <v>922</v>
      </c>
      <c r="D219" s="41" t="s">
        <v>1122</v>
      </c>
    </row>
    <row r="220" spans="1:4" hidden="1">
      <c r="A220" s="40">
        <v>88</v>
      </c>
      <c r="B220" s="40" t="s">
        <v>1123</v>
      </c>
      <c r="C220" s="40" t="s">
        <v>922</v>
      </c>
      <c r="D220" s="41" t="s">
        <v>1124</v>
      </c>
    </row>
    <row r="221" spans="1:4" hidden="1">
      <c r="A221" s="40">
        <v>89</v>
      </c>
      <c r="B221" s="40" t="s">
        <v>1125</v>
      </c>
      <c r="C221" s="40" t="s">
        <v>922</v>
      </c>
      <c r="D221" s="41" t="s">
        <v>1126</v>
      </c>
    </row>
    <row r="222" spans="1:4" hidden="1">
      <c r="A222" s="40">
        <v>90</v>
      </c>
      <c r="B222" s="40" t="s">
        <v>1127</v>
      </c>
      <c r="C222" s="40" t="s">
        <v>922</v>
      </c>
      <c r="D222" s="41" t="s">
        <v>1128</v>
      </c>
    </row>
    <row r="223" spans="1:4" hidden="1">
      <c r="A223" s="40">
        <v>91</v>
      </c>
      <c r="B223" s="40" t="s">
        <v>1129</v>
      </c>
      <c r="C223" s="40" t="s">
        <v>922</v>
      </c>
      <c r="D223" s="41" t="s">
        <v>1130</v>
      </c>
    </row>
    <row r="224" spans="1:4" hidden="1">
      <c r="A224" s="40">
        <v>92</v>
      </c>
      <c r="B224" s="40" t="s">
        <v>1131</v>
      </c>
      <c r="C224" s="40" t="s">
        <v>922</v>
      </c>
      <c r="D224" s="41" t="s">
        <v>1132</v>
      </c>
    </row>
    <row r="225" spans="1:4">
      <c r="A225" s="44">
        <v>93</v>
      </c>
      <c r="B225" s="44" t="s">
        <v>1133</v>
      </c>
      <c r="C225" s="44" t="s">
        <v>922</v>
      </c>
      <c r="D225" s="45" t="s">
        <v>1134</v>
      </c>
    </row>
    <row r="226" spans="1:4">
      <c r="A226" s="44">
        <v>94</v>
      </c>
      <c r="B226" s="44" t="s">
        <v>653</v>
      </c>
      <c r="C226" s="44" t="s">
        <v>922</v>
      </c>
      <c r="D226" s="45" t="s">
        <v>1135</v>
      </c>
    </row>
    <row r="227" spans="1:4">
      <c r="A227" s="44">
        <v>95</v>
      </c>
      <c r="B227" s="44" t="s">
        <v>662</v>
      </c>
      <c r="C227" s="44" t="s">
        <v>922</v>
      </c>
      <c r="D227" s="45" t="s">
        <v>1136</v>
      </c>
    </row>
    <row r="228" spans="1:4">
      <c r="A228" s="44">
        <v>96</v>
      </c>
      <c r="B228" s="44" t="s">
        <v>671</v>
      </c>
      <c r="C228" s="44" t="s">
        <v>922</v>
      </c>
      <c r="D228" s="45" t="s">
        <v>1137</v>
      </c>
    </row>
    <row r="229" spans="1:4">
      <c r="A229" s="44">
        <v>97</v>
      </c>
      <c r="B229" s="44" t="s">
        <v>680</v>
      </c>
      <c r="C229" s="44" t="s">
        <v>922</v>
      </c>
      <c r="D229" s="45" t="s">
        <v>1138</v>
      </c>
    </row>
    <row r="230" spans="1:4">
      <c r="A230" s="44">
        <v>98</v>
      </c>
      <c r="B230" s="44" t="s">
        <v>689</v>
      </c>
      <c r="C230" s="44" t="s">
        <v>922</v>
      </c>
      <c r="D230" s="45" t="s">
        <v>1139</v>
      </c>
    </row>
    <row r="231" spans="1:4" hidden="1">
      <c r="A231" s="40">
        <v>99</v>
      </c>
      <c r="B231" s="40" t="s">
        <v>1140</v>
      </c>
      <c r="C231" s="40" t="s">
        <v>922</v>
      </c>
      <c r="D231" s="41" t="s">
        <v>1141</v>
      </c>
    </row>
    <row r="232" spans="1:4" hidden="1">
      <c r="A232" s="40">
        <v>100</v>
      </c>
      <c r="B232" s="40" t="s">
        <v>118</v>
      </c>
      <c r="C232" s="40" t="s">
        <v>922</v>
      </c>
      <c r="D232" s="41" t="s">
        <v>1142</v>
      </c>
    </row>
    <row r="233" spans="1:4" hidden="1">
      <c r="A233" s="40">
        <v>101</v>
      </c>
      <c r="B233" s="40" t="s">
        <v>119</v>
      </c>
      <c r="C233" s="40" t="s">
        <v>922</v>
      </c>
      <c r="D233" s="41" t="s">
        <v>1143</v>
      </c>
    </row>
    <row r="234" spans="1:4" hidden="1">
      <c r="A234" s="40">
        <v>102</v>
      </c>
      <c r="B234" s="40" t="s">
        <v>120</v>
      </c>
      <c r="C234" s="40" t="s">
        <v>922</v>
      </c>
      <c r="D234" s="41" t="s">
        <v>1144</v>
      </c>
    </row>
    <row r="235" spans="1:4" hidden="1">
      <c r="A235" s="40">
        <v>103</v>
      </c>
      <c r="B235" s="40" t="s">
        <v>121</v>
      </c>
      <c r="C235" s="40" t="s">
        <v>922</v>
      </c>
      <c r="D235" s="41" t="s">
        <v>1145</v>
      </c>
    </row>
    <row r="236" spans="1:4" hidden="1">
      <c r="A236" s="40">
        <v>104</v>
      </c>
      <c r="B236" s="40" t="s">
        <v>122</v>
      </c>
      <c r="C236" s="40" t="s">
        <v>922</v>
      </c>
      <c r="D236" s="41" t="s">
        <v>1146</v>
      </c>
    </row>
    <row r="237" spans="1:4">
      <c r="A237" s="44">
        <v>105</v>
      </c>
      <c r="B237" s="44" t="s">
        <v>1147</v>
      </c>
      <c r="C237" s="44" t="s">
        <v>922</v>
      </c>
      <c r="D237" s="45" t="s">
        <v>1148</v>
      </c>
    </row>
    <row r="238" spans="1:4">
      <c r="A238" s="44">
        <v>106</v>
      </c>
      <c r="B238" s="44" t="s">
        <v>707</v>
      </c>
      <c r="C238" s="44" t="s">
        <v>922</v>
      </c>
      <c r="D238" s="45" t="s">
        <v>1149</v>
      </c>
    </row>
    <row r="239" spans="1:4">
      <c r="A239" s="44">
        <v>107</v>
      </c>
      <c r="B239" s="44" t="s">
        <v>716</v>
      </c>
      <c r="C239" s="44" t="s">
        <v>922</v>
      </c>
      <c r="D239" s="45" t="s">
        <v>1150</v>
      </c>
    </row>
    <row r="240" spans="1:4">
      <c r="A240" s="44">
        <v>108</v>
      </c>
      <c r="B240" s="44" t="s">
        <v>725</v>
      </c>
      <c r="C240" s="44" t="s">
        <v>922</v>
      </c>
      <c r="D240" s="45" t="s">
        <v>1151</v>
      </c>
    </row>
    <row r="241" spans="1:4">
      <c r="A241" s="44">
        <v>109</v>
      </c>
      <c r="B241" s="44" t="s">
        <v>734</v>
      </c>
      <c r="C241" s="44" t="s">
        <v>922</v>
      </c>
      <c r="D241" s="45" t="s">
        <v>1152</v>
      </c>
    </row>
    <row r="242" spans="1:4">
      <c r="A242" s="44">
        <v>110</v>
      </c>
      <c r="B242" s="44" t="s">
        <v>743</v>
      </c>
      <c r="C242" s="44" t="s">
        <v>922</v>
      </c>
      <c r="D242" s="45" t="s">
        <v>1153</v>
      </c>
    </row>
    <row r="243" spans="1:4" hidden="1">
      <c r="A243" s="40">
        <v>111</v>
      </c>
      <c r="B243" s="40" t="s">
        <v>1154</v>
      </c>
      <c r="C243" s="40" t="s">
        <v>922</v>
      </c>
      <c r="D243" s="41" t="s">
        <v>1155</v>
      </c>
    </row>
    <row r="244" spans="1:4" hidden="1">
      <c r="A244" s="40">
        <v>112</v>
      </c>
      <c r="B244" s="40" t="s">
        <v>1156</v>
      </c>
      <c r="C244" s="40" t="s">
        <v>922</v>
      </c>
      <c r="D244" s="41" t="s">
        <v>1157</v>
      </c>
    </row>
    <row r="245" spans="1:4" hidden="1">
      <c r="A245" s="40">
        <v>113</v>
      </c>
      <c r="B245" s="40" t="s">
        <v>1158</v>
      </c>
      <c r="C245" s="40" t="s">
        <v>922</v>
      </c>
      <c r="D245" s="41" t="s">
        <v>1159</v>
      </c>
    </row>
    <row r="246" spans="1:4" hidden="1">
      <c r="A246" s="40">
        <v>114</v>
      </c>
      <c r="B246" s="40" t="s">
        <v>1160</v>
      </c>
      <c r="C246" s="40" t="s">
        <v>922</v>
      </c>
      <c r="D246" s="41" t="s">
        <v>1161</v>
      </c>
    </row>
    <row r="247" spans="1:4" hidden="1">
      <c r="A247" s="40">
        <v>115</v>
      </c>
      <c r="B247" s="40" t="s">
        <v>1162</v>
      </c>
      <c r="C247" s="40" t="s">
        <v>922</v>
      </c>
      <c r="D247" s="41" t="s">
        <v>1163</v>
      </c>
    </row>
    <row r="248" spans="1:4" hidden="1">
      <c r="A248" s="40">
        <v>116</v>
      </c>
      <c r="B248" s="40" t="s">
        <v>1164</v>
      </c>
      <c r="C248" s="40" t="s">
        <v>922</v>
      </c>
      <c r="D248" s="41" t="s">
        <v>1165</v>
      </c>
    </row>
    <row r="249" spans="1:4" hidden="1">
      <c r="A249" s="40">
        <v>117</v>
      </c>
      <c r="B249" s="40" t="s">
        <v>1571</v>
      </c>
      <c r="C249" s="40" t="s">
        <v>922</v>
      </c>
      <c r="D249" s="41" t="s">
        <v>1572</v>
      </c>
    </row>
    <row r="250" spans="1:4" hidden="1">
      <c r="A250" s="40">
        <v>118</v>
      </c>
      <c r="B250" s="40" t="s">
        <v>1166</v>
      </c>
      <c r="C250" s="40" t="s">
        <v>922</v>
      </c>
      <c r="D250" s="41" t="s">
        <v>1167</v>
      </c>
    </row>
    <row r="251" spans="1:4" hidden="1">
      <c r="A251" s="40">
        <v>119</v>
      </c>
      <c r="B251" s="40" t="s">
        <v>1168</v>
      </c>
      <c r="C251" s="40" t="s">
        <v>922</v>
      </c>
      <c r="D251" s="41" t="s">
        <v>1169</v>
      </c>
    </row>
    <row r="252" spans="1:4" hidden="1">
      <c r="A252" s="40">
        <v>120</v>
      </c>
      <c r="B252" s="40" t="s">
        <v>1170</v>
      </c>
      <c r="C252" s="40" t="s">
        <v>922</v>
      </c>
      <c r="D252" s="41" t="s">
        <v>1171</v>
      </c>
    </row>
    <row r="253" spans="1:4" hidden="1">
      <c r="A253" s="40">
        <v>121</v>
      </c>
      <c r="B253" s="40" t="s">
        <v>1172</v>
      </c>
      <c r="C253" s="40" t="s">
        <v>922</v>
      </c>
      <c r="D253" s="41" t="s">
        <v>1173</v>
      </c>
    </row>
    <row r="254" spans="1:4" hidden="1">
      <c r="A254" s="40">
        <v>122</v>
      </c>
      <c r="B254" s="40" t="s">
        <v>1174</v>
      </c>
      <c r="C254" s="40" t="s">
        <v>922</v>
      </c>
      <c r="D254" s="41" t="s">
        <v>1175</v>
      </c>
    </row>
    <row r="255" spans="1:4" hidden="1">
      <c r="A255" s="40">
        <v>123</v>
      </c>
      <c r="B255" s="40" t="s">
        <v>1176</v>
      </c>
      <c r="C255" s="40" t="s">
        <v>922</v>
      </c>
      <c r="D255" s="41" t="s">
        <v>1177</v>
      </c>
    </row>
    <row r="256" spans="1:4" hidden="1">
      <c r="A256" s="40">
        <v>124</v>
      </c>
      <c r="B256" s="40" t="s">
        <v>1178</v>
      </c>
      <c r="C256" s="40" t="s">
        <v>922</v>
      </c>
      <c r="D256" s="41" t="s">
        <v>1179</v>
      </c>
    </row>
    <row r="257" spans="1:4" hidden="1">
      <c r="A257" s="40">
        <v>125</v>
      </c>
      <c r="B257" s="40" t="s">
        <v>1180</v>
      </c>
      <c r="C257" s="40" t="s">
        <v>922</v>
      </c>
      <c r="D257" s="41" t="s">
        <v>1181</v>
      </c>
    </row>
    <row r="258" spans="1:4" hidden="1">
      <c r="A258" s="40">
        <v>126</v>
      </c>
      <c r="B258" s="40" t="s">
        <v>1182</v>
      </c>
      <c r="C258" s="40" t="s">
        <v>922</v>
      </c>
      <c r="D258" s="41" t="s">
        <v>1183</v>
      </c>
    </row>
    <row r="259" spans="1:4" hidden="1">
      <c r="A259" s="40">
        <v>127</v>
      </c>
      <c r="B259" s="40" t="s">
        <v>1184</v>
      </c>
      <c r="C259" s="40" t="s">
        <v>922</v>
      </c>
      <c r="D259" s="41" t="s">
        <v>1185</v>
      </c>
    </row>
    <row r="260" spans="1:4" hidden="1">
      <c r="A260" s="40">
        <v>128</v>
      </c>
      <c r="B260" s="40" t="s">
        <v>1186</v>
      </c>
      <c r="C260" s="40" t="s">
        <v>922</v>
      </c>
      <c r="D260" s="41" t="s">
        <v>1187</v>
      </c>
    </row>
    <row r="261" spans="1:4" hidden="1">
      <c r="A261" s="40">
        <v>129</v>
      </c>
      <c r="B261" s="40" t="s">
        <v>1188</v>
      </c>
      <c r="C261" s="40" t="s">
        <v>922</v>
      </c>
      <c r="D261" s="41" t="s">
        <v>1189</v>
      </c>
    </row>
    <row r="262" spans="1:4" hidden="1">
      <c r="A262" s="40">
        <v>130</v>
      </c>
      <c r="B262" s="40" t="s">
        <v>1190</v>
      </c>
      <c r="C262" s="40" t="s">
        <v>922</v>
      </c>
      <c r="D262" s="41" t="s">
        <v>1191</v>
      </c>
    </row>
    <row r="263" spans="1:4" hidden="1">
      <c r="A263" s="40">
        <v>131</v>
      </c>
      <c r="B263" s="40" t="s">
        <v>1192</v>
      </c>
      <c r="C263" s="40" t="s">
        <v>922</v>
      </c>
      <c r="D263" s="41" t="s">
        <v>1193</v>
      </c>
    </row>
    <row r="264" spans="1:4" hidden="1">
      <c r="A264" s="40">
        <v>132</v>
      </c>
      <c r="B264" s="40" t="s">
        <v>1194</v>
      </c>
      <c r="C264" s="40" t="s">
        <v>922</v>
      </c>
      <c r="D264" s="41" t="s">
        <v>1195</v>
      </c>
    </row>
    <row r="265" spans="1:4" hidden="1">
      <c r="A265" s="40">
        <v>133</v>
      </c>
      <c r="B265" s="40" t="s">
        <v>1196</v>
      </c>
      <c r="C265" s="40" t="s">
        <v>922</v>
      </c>
      <c r="D265" s="41" t="s">
        <v>1197</v>
      </c>
    </row>
    <row r="266" spans="1:4" hidden="1">
      <c r="A266" s="40">
        <v>134</v>
      </c>
      <c r="B266" s="40" t="s">
        <v>1198</v>
      </c>
      <c r="C266" s="40" t="s">
        <v>922</v>
      </c>
      <c r="D266" s="41" t="s">
        <v>1199</v>
      </c>
    </row>
    <row r="267" spans="1:4" hidden="1">
      <c r="A267" s="40">
        <v>135</v>
      </c>
      <c r="B267" s="40" t="s">
        <v>1200</v>
      </c>
      <c r="C267" s="40" t="s">
        <v>922</v>
      </c>
      <c r="D267" s="41" t="s">
        <v>1201</v>
      </c>
    </row>
    <row r="268" spans="1:4" hidden="1">
      <c r="A268" s="40">
        <v>136</v>
      </c>
      <c r="B268" s="40" t="s">
        <v>1202</v>
      </c>
      <c r="C268" s="40" t="s">
        <v>922</v>
      </c>
      <c r="D268" s="41" t="s">
        <v>1203</v>
      </c>
    </row>
    <row r="269" spans="1:4" hidden="1">
      <c r="A269" s="40">
        <v>137</v>
      </c>
      <c r="B269" s="40" t="s">
        <v>1204</v>
      </c>
      <c r="C269" s="40" t="s">
        <v>922</v>
      </c>
      <c r="D269" s="41" t="s">
        <v>1205</v>
      </c>
    </row>
    <row r="270" spans="1:4" hidden="1">
      <c r="A270" s="40">
        <v>138</v>
      </c>
      <c r="B270" s="40" t="s">
        <v>1206</v>
      </c>
      <c r="C270" s="40" t="s">
        <v>922</v>
      </c>
      <c r="D270" s="41" t="s">
        <v>1207</v>
      </c>
    </row>
    <row r="271" spans="1:4" hidden="1">
      <c r="A271" s="40">
        <v>139</v>
      </c>
      <c r="B271" s="40" t="s">
        <v>1208</v>
      </c>
      <c r="C271" s="40" t="s">
        <v>922</v>
      </c>
      <c r="D271" s="41" t="s">
        <v>1209</v>
      </c>
    </row>
    <row r="272" spans="1:4" hidden="1">
      <c r="A272" s="40">
        <v>140</v>
      </c>
      <c r="B272" s="40" t="s">
        <v>1210</v>
      </c>
      <c r="C272" s="40" t="s">
        <v>922</v>
      </c>
      <c r="D272" s="41" t="s">
        <v>1211</v>
      </c>
    </row>
    <row r="273" spans="1:4" hidden="1">
      <c r="A273" s="40">
        <v>141</v>
      </c>
      <c r="B273" s="40" t="s">
        <v>1212</v>
      </c>
      <c r="C273" s="40" t="s">
        <v>922</v>
      </c>
      <c r="D273" s="41" t="s">
        <v>1213</v>
      </c>
    </row>
    <row r="274" spans="1:4" hidden="1">
      <c r="A274" s="40">
        <v>142</v>
      </c>
      <c r="B274" s="40" t="s">
        <v>1214</v>
      </c>
      <c r="C274" s="40" t="s">
        <v>922</v>
      </c>
      <c r="D274" s="41" t="s">
        <v>1215</v>
      </c>
    </row>
    <row r="275" spans="1:4" hidden="1">
      <c r="A275" s="40">
        <v>143</v>
      </c>
      <c r="B275" s="40" t="s">
        <v>1216</v>
      </c>
      <c r="C275" s="40" t="s">
        <v>922</v>
      </c>
      <c r="D275" s="41" t="s">
        <v>1217</v>
      </c>
    </row>
    <row r="276" spans="1:4" hidden="1">
      <c r="A276" s="40">
        <v>144</v>
      </c>
      <c r="B276" s="40" t="s">
        <v>1218</v>
      </c>
      <c r="C276" s="40" t="s">
        <v>922</v>
      </c>
      <c r="D276" s="41" t="s">
        <v>1219</v>
      </c>
    </row>
    <row r="277" spans="1:4" hidden="1">
      <c r="A277" s="40">
        <v>145</v>
      </c>
      <c r="B277" s="40" t="s">
        <v>1220</v>
      </c>
      <c r="C277" s="40" t="s">
        <v>922</v>
      </c>
      <c r="D277" s="41" t="s">
        <v>1221</v>
      </c>
    </row>
    <row r="278" spans="1:4" hidden="1">
      <c r="A278" s="40">
        <v>146</v>
      </c>
      <c r="B278" s="40" t="s">
        <v>1222</v>
      </c>
      <c r="C278" s="40" t="s">
        <v>922</v>
      </c>
      <c r="D278" s="41" t="s">
        <v>1223</v>
      </c>
    </row>
    <row r="279" spans="1:4" hidden="1">
      <c r="A279" s="40">
        <v>147</v>
      </c>
      <c r="B279" s="40" t="s">
        <v>1224</v>
      </c>
      <c r="C279" s="40" t="s">
        <v>922</v>
      </c>
      <c r="D279" s="41" t="s">
        <v>1225</v>
      </c>
    </row>
    <row r="280" spans="1:4" hidden="1">
      <c r="A280" s="40">
        <v>148</v>
      </c>
      <c r="B280" s="40" t="s">
        <v>1226</v>
      </c>
      <c r="C280" s="40" t="s">
        <v>922</v>
      </c>
      <c r="D280" s="41" t="s">
        <v>1227</v>
      </c>
    </row>
    <row r="281" spans="1:4" hidden="1">
      <c r="A281" s="40">
        <v>149</v>
      </c>
      <c r="B281" s="40" t="s">
        <v>1228</v>
      </c>
      <c r="C281" s="40" t="s">
        <v>922</v>
      </c>
      <c r="D281" s="41" t="s">
        <v>1229</v>
      </c>
    </row>
    <row r="282" spans="1:4" hidden="1">
      <c r="A282" s="40">
        <v>150</v>
      </c>
      <c r="B282" s="40" t="s">
        <v>1230</v>
      </c>
      <c r="C282" s="40" t="s">
        <v>922</v>
      </c>
      <c r="D282" s="41" t="s">
        <v>1231</v>
      </c>
    </row>
    <row r="283" spans="1:4" hidden="1">
      <c r="A283" s="40">
        <v>151</v>
      </c>
      <c r="B283" s="40" t="s">
        <v>1232</v>
      </c>
      <c r="C283" s="40" t="s">
        <v>922</v>
      </c>
      <c r="D283" s="41" t="s">
        <v>1233</v>
      </c>
    </row>
    <row r="284" spans="1:4" hidden="1">
      <c r="A284" s="40">
        <v>152</v>
      </c>
      <c r="B284" s="40" t="s">
        <v>1234</v>
      </c>
      <c r="C284" s="40" t="s">
        <v>922</v>
      </c>
      <c r="D284" s="41" t="s">
        <v>1235</v>
      </c>
    </row>
    <row r="285" spans="1:4" hidden="1">
      <c r="A285" s="40">
        <v>153</v>
      </c>
      <c r="B285" s="40" t="s">
        <v>1236</v>
      </c>
      <c r="C285" s="40" t="s">
        <v>922</v>
      </c>
      <c r="D285" s="41" t="s">
        <v>1237</v>
      </c>
    </row>
    <row r="286" spans="1:4">
      <c r="A286" s="44">
        <v>154</v>
      </c>
      <c r="B286" s="44" t="s">
        <v>1238</v>
      </c>
      <c r="C286" s="44" t="s">
        <v>922</v>
      </c>
      <c r="D286" s="45" t="s">
        <v>1239</v>
      </c>
    </row>
    <row r="287" spans="1:4">
      <c r="A287" s="44">
        <v>155</v>
      </c>
      <c r="B287" s="44" t="s">
        <v>761</v>
      </c>
      <c r="C287" s="44" t="s">
        <v>922</v>
      </c>
      <c r="D287" s="45" t="s">
        <v>1240</v>
      </c>
    </row>
    <row r="288" spans="1:4">
      <c r="A288" s="44">
        <v>156</v>
      </c>
      <c r="B288" s="44" t="s">
        <v>780</v>
      </c>
      <c r="C288" s="44" t="s">
        <v>922</v>
      </c>
      <c r="D288" s="45" t="s">
        <v>1241</v>
      </c>
    </row>
    <row r="289" spans="1:4">
      <c r="A289" s="44">
        <v>157</v>
      </c>
      <c r="B289" s="44" t="s">
        <v>799</v>
      </c>
      <c r="C289" s="44" t="s">
        <v>922</v>
      </c>
      <c r="D289" s="45" t="s">
        <v>1242</v>
      </c>
    </row>
    <row r="290" spans="1:4">
      <c r="A290" s="44">
        <v>158</v>
      </c>
      <c r="B290" s="44" t="s">
        <v>818</v>
      </c>
      <c r="C290" s="44" t="s">
        <v>922</v>
      </c>
      <c r="D290" s="45" t="s">
        <v>1243</v>
      </c>
    </row>
    <row r="291" spans="1:4">
      <c r="A291" s="44">
        <v>159</v>
      </c>
      <c r="B291" s="44" t="s">
        <v>837</v>
      </c>
      <c r="C291" s="44" t="s">
        <v>922</v>
      </c>
      <c r="D291" s="45" t="s">
        <v>1244</v>
      </c>
    </row>
    <row r="292" spans="1:4">
      <c r="A292" s="44">
        <v>160</v>
      </c>
      <c r="B292" s="44" t="s">
        <v>1594</v>
      </c>
      <c r="C292" s="44" t="s">
        <v>1344</v>
      </c>
      <c r="D292" s="45" t="s">
        <v>1595</v>
      </c>
    </row>
    <row r="293" spans="1:4" hidden="1">
      <c r="A293" s="40">
        <v>161</v>
      </c>
      <c r="B293" s="40" t="s">
        <v>1245</v>
      </c>
      <c r="C293" s="40" t="s">
        <v>922</v>
      </c>
      <c r="D293" s="41" t="s">
        <v>1246</v>
      </c>
    </row>
    <row r="294" spans="1:4" hidden="1">
      <c r="A294" s="40">
        <v>162</v>
      </c>
      <c r="B294" s="40" t="s">
        <v>1247</v>
      </c>
      <c r="C294" s="40" t="s">
        <v>922</v>
      </c>
      <c r="D294" s="41" t="s">
        <v>1248</v>
      </c>
    </row>
    <row r="295" spans="1:4" hidden="1">
      <c r="A295" s="40">
        <v>163</v>
      </c>
      <c r="B295" s="40" t="s">
        <v>1249</v>
      </c>
      <c r="C295" s="40" t="s">
        <v>922</v>
      </c>
      <c r="D295" s="41" t="s">
        <v>1250</v>
      </c>
    </row>
    <row r="296" spans="1:4" hidden="1">
      <c r="A296" s="40">
        <v>164</v>
      </c>
      <c r="B296" s="40" t="s">
        <v>1251</v>
      </c>
      <c r="C296" s="40" t="s">
        <v>922</v>
      </c>
      <c r="D296" s="41" t="s">
        <v>1252</v>
      </c>
    </row>
    <row r="297" spans="1:4" hidden="1">
      <c r="A297" s="40">
        <v>165</v>
      </c>
      <c r="B297" s="40" t="s">
        <v>1253</v>
      </c>
      <c r="C297" s="40" t="s">
        <v>922</v>
      </c>
      <c r="D297" s="41" t="s">
        <v>1254</v>
      </c>
    </row>
    <row r="298" spans="1:4" hidden="1">
      <c r="A298" s="40">
        <v>166</v>
      </c>
      <c r="B298" s="40" t="s">
        <v>1255</v>
      </c>
      <c r="C298" s="40" t="s">
        <v>922</v>
      </c>
      <c r="D298" s="41" t="s">
        <v>1256</v>
      </c>
    </row>
    <row r="299" spans="1:4">
      <c r="A299" s="44">
        <v>167</v>
      </c>
      <c r="B299" s="44" t="s">
        <v>1257</v>
      </c>
      <c r="C299" s="44" t="s">
        <v>922</v>
      </c>
      <c r="D299" s="45" t="s">
        <v>1258</v>
      </c>
    </row>
    <row r="300" spans="1:4">
      <c r="A300" s="44">
        <v>168</v>
      </c>
      <c r="B300" s="44" t="s">
        <v>865</v>
      </c>
      <c r="C300" s="44" t="s">
        <v>922</v>
      </c>
      <c r="D300" s="45" t="s">
        <v>1259</v>
      </c>
    </row>
    <row r="301" spans="1:4">
      <c r="A301" s="44">
        <v>169</v>
      </c>
      <c r="B301" s="44" t="s">
        <v>874</v>
      </c>
      <c r="C301" s="44" t="s">
        <v>922</v>
      </c>
      <c r="D301" s="45" t="s">
        <v>1260</v>
      </c>
    </row>
    <row r="302" spans="1:4">
      <c r="A302" s="44">
        <v>170</v>
      </c>
      <c r="B302" s="44" t="s">
        <v>883</v>
      </c>
      <c r="C302" s="44" t="s">
        <v>922</v>
      </c>
      <c r="D302" s="45" t="s">
        <v>1261</v>
      </c>
    </row>
    <row r="303" spans="1:4">
      <c r="A303" s="44">
        <v>171</v>
      </c>
      <c r="B303" s="44" t="s">
        <v>892</v>
      </c>
      <c r="C303" s="44" t="s">
        <v>922</v>
      </c>
      <c r="D303" s="45" t="s">
        <v>1262</v>
      </c>
    </row>
    <row r="304" spans="1:4">
      <c r="A304" s="44">
        <v>172</v>
      </c>
      <c r="B304" s="44" t="s">
        <v>901</v>
      </c>
      <c r="C304" s="44" t="s">
        <v>922</v>
      </c>
      <c r="D304" s="45" t="s">
        <v>1263</v>
      </c>
    </row>
    <row r="305" spans="1:4" hidden="1">
      <c r="A305" s="40">
        <v>173</v>
      </c>
      <c r="B305" s="40" t="s">
        <v>1264</v>
      </c>
      <c r="C305" s="40" t="s">
        <v>922</v>
      </c>
      <c r="D305" s="41" t="s">
        <v>1265</v>
      </c>
    </row>
    <row r="306" spans="1:4" hidden="1">
      <c r="A306" s="40">
        <v>174</v>
      </c>
      <c r="B306" s="40" t="s">
        <v>124</v>
      </c>
      <c r="C306" s="40" t="s">
        <v>922</v>
      </c>
      <c r="D306" s="41" t="s">
        <v>1266</v>
      </c>
    </row>
    <row r="307" spans="1:4" hidden="1">
      <c r="A307" s="40">
        <v>175</v>
      </c>
      <c r="B307" s="40" t="s">
        <v>125</v>
      </c>
      <c r="C307" s="40" t="s">
        <v>922</v>
      </c>
      <c r="D307" s="41" t="s">
        <v>1267</v>
      </c>
    </row>
    <row r="308" spans="1:4" hidden="1">
      <c r="A308" s="40">
        <v>176</v>
      </c>
      <c r="B308" s="40" t="s">
        <v>126</v>
      </c>
      <c r="C308" s="40" t="s">
        <v>922</v>
      </c>
      <c r="D308" s="41" t="s">
        <v>1268</v>
      </c>
    </row>
    <row r="309" spans="1:4" hidden="1">
      <c r="A309" s="40">
        <v>177</v>
      </c>
      <c r="B309" s="40" t="s">
        <v>127</v>
      </c>
      <c r="C309" s="40" t="s">
        <v>922</v>
      </c>
      <c r="D309" s="41" t="s">
        <v>1269</v>
      </c>
    </row>
    <row r="310" spans="1:4" hidden="1">
      <c r="A310" s="40">
        <v>178</v>
      </c>
      <c r="B310" s="40" t="s">
        <v>128</v>
      </c>
      <c r="C310" s="40" t="s">
        <v>922</v>
      </c>
      <c r="D310" s="41" t="s">
        <v>1270</v>
      </c>
    </row>
    <row r="311" spans="1:4" hidden="1">
      <c r="A311" s="40">
        <v>179</v>
      </c>
      <c r="B311" s="40" t="s">
        <v>1271</v>
      </c>
      <c r="C311" s="40" t="s">
        <v>922</v>
      </c>
      <c r="D311" s="41" t="s">
        <v>1272</v>
      </c>
    </row>
    <row r="312" spans="1:4" hidden="1">
      <c r="A312" s="40">
        <v>180</v>
      </c>
      <c r="B312" s="40" t="s">
        <v>1273</v>
      </c>
      <c r="C312" s="40" t="s">
        <v>922</v>
      </c>
      <c r="D312" s="41" t="s">
        <v>1274</v>
      </c>
    </row>
    <row r="313" spans="1:4" hidden="1">
      <c r="A313" s="40">
        <v>181</v>
      </c>
      <c r="B313" s="40" t="s">
        <v>1275</v>
      </c>
      <c r="C313" s="40" t="s">
        <v>922</v>
      </c>
      <c r="D313" s="41" t="s">
        <v>1276</v>
      </c>
    </row>
    <row r="314" spans="1:4" hidden="1">
      <c r="A314" s="40">
        <v>182</v>
      </c>
      <c r="B314" s="40" t="s">
        <v>1277</v>
      </c>
      <c r="C314" s="40" t="s">
        <v>922</v>
      </c>
      <c r="D314" s="41" t="s">
        <v>1278</v>
      </c>
    </row>
    <row r="315" spans="1:4" hidden="1">
      <c r="A315" s="40">
        <v>183</v>
      </c>
      <c r="B315" s="40" t="s">
        <v>1279</v>
      </c>
      <c r="C315" s="40" t="s">
        <v>922</v>
      </c>
      <c r="D315" s="41" t="s">
        <v>1280</v>
      </c>
    </row>
    <row r="316" spans="1:4" hidden="1">
      <c r="A316" s="40">
        <v>184</v>
      </c>
      <c r="B316" s="40" t="s">
        <v>1281</v>
      </c>
      <c r="C316" s="40" t="s">
        <v>922</v>
      </c>
      <c r="D316" s="41" t="s">
        <v>1282</v>
      </c>
    </row>
    <row r="317" spans="1:4" hidden="1">
      <c r="A317" s="40">
        <v>185</v>
      </c>
      <c r="B317" s="40" t="s">
        <v>1283</v>
      </c>
      <c r="C317" s="40" t="s">
        <v>922</v>
      </c>
      <c r="D317" s="41" t="s">
        <v>1284</v>
      </c>
    </row>
    <row r="318" spans="1:4" hidden="1">
      <c r="A318" s="40">
        <v>186</v>
      </c>
      <c r="B318" s="40" t="s">
        <v>1285</v>
      </c>
      <c r="C318" s="40" t="s">
        <v>922</v>
      </c>
      <c r="D318" s="41" t="s">
        <v>1286</v>
      </c>
    </row>
    <row r="319" spans="1:4" hidden="1">
      <c r="A319" s="40">
        <v>187</v>
      </c>
      <c r="B319" s="40" t="s">
        <v>1287</v>
      </c>
      <c r="C319" s="40" t="s">
        <v>922</v>
      </c>
      <c r="D319" s="41" t="s">
        <v>1288</v>
      </c>
    </row>
    <row r="320" spans="1:4" hidden="1">
      <c r="A320" s="40">
        <v>188</v>
      </c>
      <c r="B320" s="40" t="s">
        <v>1289</v>
      </c>
      <c r="C320" s="40" t="s">
        <v>922</v>
      </c>
      <c r="D320" s="41" t="s">
        <v>1290</v>
      </c>
    </row>
    <row r="321" spans="1:4" hidden="1">
      <c r="A321" s="40">
        <v>189</v>
      </c>
      <c r="B321" s="40" t="s">
        <v>1291</v>
      </c>
      <c r="C321" s="40" t="s">
        <v>922</v>
      </c>
      <c r="D321" s="41" t="s">
        <v>1292</v>
      </c>
    </row>
    <row r="322" spans="1:4" hidden="1">
      <c r="A322" s="40">
        <v>190</v>
      </c>
      <c r="B322" s="40" t="s">
        <v>1293</v>
      </c>
      <c r="C322" s="40" t="s">
        <v>922</v>
      </c>
      <c r="D322" s="41" t="s">
        <v>1294</v>
      </c>
    </row>
    <row r="323" spans="1:4" hidden="1">
      <c r="A323" s="40">
        <v>191</v>
      </c>
      <c r="B323" s="40" t="s">
        <v>1592</v>
      </c>
      <c r="C323" s="40" t="s">
        <v>922</v>
      </c>
      <c r="D323" s="41" t="s">
        <v>1593</v>
      </c>
    </row>
    <row r="324" spans="1:4">
      <c r="A324" s="44">
        <v>192</v>
      </c>
      <c r="B324" s="44" t="s">
        <v>1295</v>
      </c>
      <c r="C324" s="44" t="s">
        <v>922</v>
      </c>
      <c r="D324" s="45" t="s">
        <v>1296</v>
      </c>
    </row>
    <row r="325" spans="1:4">
      <c r="A325" s="44">
        <v>193</v>
      </c>
      <c r="B325" s="44" t="s">
        <v>1297</v>
      </c>
      <c r="C325" s="44" t="s">
        <v>922</v>
      </c>
      <c r="D325" s="45" t="s">
        <v>1298</v>
      </c>
    </row>
    <row r="326" spans="1:4">
      <c r="A326" s="44">
        <v>194</v>
      </c>
      <c r="B326" s="44" t="s">
        <v>1299</v>
      </c>
      <c r="C326" s="44" t="s">
        <v>922</v>
      </c>
      <c r="D326" s="45" t="s">
        <v>1300</v>
      </c>
    </row>
    <row r="327" spans="1:4">
      <c r="A327" s="44">
        <v>195</v>
      </c>
      <c r="B327" s="44" t="s">
        <v>1301</v>
      </c>
      <c r="C327" s="44" t="s">
        <v>922</v>
      </c>
      <c r="D327" s="45" t="s">
        <v>1302</v>
      </c>
    </row>
    <row r="328" spans="1:4">
      <c r="A328" s="44">
        <v>196</v>
      </c>
      <c r="B328" s="44" t="s">
        <v>1303</v>
      </c>
      <c r="C328" s="44" t="s">
        <v>922</v>
      </c>
      <c r="D328" s="45" t="s">
        <v>1304</v>
      </c>
    </row>
    <row r="329" spans="1:4">
      <c r="A329" s="44">
        <v>197</v>
      </c>
      <c r="B329" s="44" t="s">
        <v>1305</v>
      </c>
      <c r="C329" s="44" t="s">
        <v>922</v>
      </c>
      <c r="D329" s="45" t="s">
        <v>1306</v>
      </c>
    </row>
    <row r="330" spans="1:4" hidden="1">
      <c r="A330" s="40">
        <v>198</v>
      </c>
      <c r="B330" s="40" t="s">
        <v>1307</v>
      </c>
      <c r="C330" s="40" t="s">
        <v>922</v>
      </c>
      <c r="D330" s="41" t="s">
        <v>1308</v>
      </c>
    </row>
    <row r="331" spans="1:4" hidden="1">
      <c r="A331" s="40">
        <v>199</v>
      </c>
      <c r="B331" s="40" t="s">
        <v>1309</v>
      </c>
      <c r="C331" s="40" t="s">
        <v>922</v>
      </c>
      <c r="D331" s="41" t="s">
        <v>1310</v>
      </c>
    </row>
    <row r="332" spans="1:4" hidden="1">
      <c r="A332" s="40">
        <v>200</v>
      </c>
      <c r="B332" s="40" t="s">
        <v>1311</v>
      </c>
      <c r="C332" s="40" t="s">
        <v>922</v>
      </c>
      <c r="D332" s="41" t="s">
        <v>1312</v>
      </c>
    </row>
    <row r="333" spans="1:4" hidden="1">
      <c r="A333" s="40">
        <v>201</v>
      </c>
      <c r="B333" s="40" t="s">
        <v>1313</v>
      </c>
      <c r="C333" s="40" t="s">
        <v>922</v>
      </c>
      <c r="D333" s="41" t="s">
        <v>1314</v>
      </c>
    </row>
    <row r="334" spans="1:4" hidden="1">
      <c r="A334" s="40">
        <v>202</v>
      </c>
      <c r="B334" s="40" t="s">
        <v>1315</v>
      </c>
      <c r="C334" s="40" t="s">
        <v>922</v>
      </c>
      <c r="D334" s="41" t="s">
        <v>1316</v>
      </c>
    </row>
    <row r="335" spans="1:4" hidden="1">
      <c r="A335" s="40">
        <v>203</v>
      </c>
      <c r="B335" s="40" t="s">
        <v>1317</v>
      </c>
      <c r="C335" s="40" t="s">
        <v>922</v>
      </c>
      <c r="D335" s="41" t="s">
        <v>1318</v>
      </c>
    </row>
    <row r="336" spans="1:4">
      <c r="A336" s="44">
        <v>204</v>
      </c>
      <c r="B336" s="44" t="s">
        <v>1319</v>
      </c>
      <c r="C336" s="44" t="s">
        <v>922</v>
      </c>
      <c r="D336" s="45" t="s">
        <v>1320</v>
      </c>
    </row>
    <row r="337" spans="1:4">
      <c r="A337" s="44">
        <v>205</v>
      </c>
      <c r="B337" s="44" t="s">
        <v>1321</v>
      </c>
      <c r="C337" s="44" t="s">
        <v>922</v>
      </c>
      <c r="D337" s="45" t="s">
        <v>1322</v>
      </c>
    </row>
    <row r="338" spans="1:4">
      <c r="A338" s="44">
        <v>206</v>
      </c>
      <c r="B338" s="44" t="s">
        <v>1323</v>
      </c>
      <c r="C338" s="44" t="s">
        <v>922</v>
      </c>
      <c r="D338" s="45" t="s">
        <v>1324</v>
      </c>
    </row>
    <row r="339" spans="1:4">
      <c r="A339" s="44">
        <v>207</v>
      </c>
      <c r="B339" s="44" t="s">
        <v>1325</v>
      </c>
      <c r="C339" s="44" t="s">
        <v>922</v>
      </c>
      <c r="D339" s="45" t="s">
        <v>1326</v>
      </c>
    </row>
    <row r="340" spans="1:4">
      <c r="A340" s="44">
        <v>208</v>
      </c>
      <c r="B340" s="44" t="s">
        <v>1327</v>
      </c>
      <c r="C340" s="44" t="s">
        <v>922</v>
      </c>
      <c r="D340" s="45" t="s">
        <v>1328</v>
      </c>
    </row>
    <row r="341" spans="1:4">
      <c r="A341" s="44">
        <v>209</v>
      </c>
      <c r="B341" s="44" t="s">
        <v>1329</v>
      </c>
      <c r="C341" s="44" t="s">
        <v>922</v>
      </c>
      <c r="D341" s="45" t="s">
        <v>1330</v>
      </c>
    </row>
    <row r="342" spans="1:4">
      <c r="A342" s="44">
        <v>210</v>
      </c>
      <c r="B342" s="44" t="s">
        <v>1331</v>
      </c>
      <c r="C342" s="44" t="s">
        <v>922</v>
      </c>
      <c r="D342" s="45" t="s">
        <v>1332</v>
      </c>
    </row>
    <row r="343" spans="1:4">
      <c r="A343" s="44">
        <v>211</v>
      </c>
      <c r="B343" s="44" t="s">
        <v>1333</v>
      </c>
      <c r="C343" s="44" t="s">
        <v>922</v>
      </c>
      <c r="D343" s="45" t="s">
        <v>1334</v>
      </c>
    </row>
    <row r="344" spans="1:4">
      <c r="A344" s="44">
        <v>212</v>
      </c>
      <c r="B344" s="44" t="s">
        <v>1335</v>
      </c>
      <c r="C344" s="44" t="s">
        <v>922</v>
      </c>
      <c r="D344" s="45" t="s">
        <v>1336</v>
      </c>
    </row>
    <row r="345" spans="1:4">
      <c r="A345" s="44">
        <v>213</v>
      </c>
      <c r="B345" s="44" t="s">
        <v>1337</v>
      </c>
      <c r="C345" s="44" t="s">
        <v>922</v>
      </c>
      <c r="D345" s="45" t="s">
        <v>1338</v>
      </c>
    </row>
    <row r="346" spans="1:4">
      <c r="A346" s="44">
        <v>214</v>
      </c>
      <c r="B346" s="44" t="s">
        <v>1339</v>
      </c>
      <c r="C346" s="44" t="s">
        <v>922</v>
      </c>
      <c r="D346" s="45" t="s">
        <v>1340</v>
      </c>
    </row>
    <row r="347" spans="1:4">
      <c r="A347" s="44">
        <v>215</v>
      </c>
      <c r="B347" s="44" t="s">
        <v>1341</v>
      </c>
      <c r="C347" s="44" t="s">
        <v>922</v>
      </c>
      <c r="D347" s="45" t="s">
        <v>1342</v>
      </c>
    </row>
  </sheetData>
  <autoFilter ref="A1:D347">
    <filterColumn colId="0">
      <colorFilter dxfId="0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73"/>
  <sheetViews>
    <sheetView workbookViewId="0">
      <selection activeCell="H2" sqref="H2"/>
    </sheetView>
  </sheetViews>
  <sheetFormatPr defaultRowHeight="12"/>
  <cols>
    <col min="1" max="1" width="7.25" style="16" bestFit="1" customWidth="1"/>
    <col min="2" max="2" width="8.125" style="16" bestFit="1" customWidth="1"/>
    <col min="3" max="3" width="9.875" style="16" bestFit="1" customWidth="1"/>
    <col min="4" max="5" width="14.625" style="16" bestFit="1" customWidth="1"/>
    <col min="6" max="6" width="8.125" style="16" bestFit="1" customWidth="1"/>
    <col min="7" max="7" width="9" style="16" bestFit="1" customWidth="1"/>
    <col min="8" max="8" width="14.125" style="16" bestFit="1" customWidth="1"/>
    <col min="9" max="10" width="0.625" style="6" customWidth="1"/>
    <col min="11" max="11" width="0.625" style="4" customWidth="1"/>
    <col min="12" max="12" width="1.375" style="4" customWidth="1"/>
    <col min="13" max="16384" width="9" style="4"/>
  </cols>
  <sheetData>
    <row r="1" spans="1:12">
      <c r="A1" s="2" t="s">
        <v>3976</v>
      </c>
      <c r="B1" s="2" t="s">
        <v>3977</v>
      </c>
      <c r="C1" s="2" t="s">
        <v>3978</v>
      </c>
      <c r="D1" s="2" t="s">
        <v>3979</v>
      </c>
      <c r="E1" s="2" t="s">
        <v>3980</v>
      </c>
      <c r="F1" s="1" t="s">
        <v>3981</v>
      </c>
      <c r="G1" s="1" t="s">
        <v>3982</v>
      </c>
      <c r="H1" s="1" t="s">
        <v>3983</v>
      </c>
      <c r="I1" s="5"/>
      <c r="J1" s="5"/>
      <c r="K1" s="3"/>
      <c r="L1" s="3"/>
    </row>
    <row r="2" spans="1:12">
      <c r="A2" s="2">
        <v>1</v>
      </c>
      <c r="B2" s="2" t="s">
        <v>517</v>
      </c>
      <c r="C2" s="2">
        <v>2</v>
      </c>
      <c r="D2" s="2" t="str">
        <f>LOOKUP(1,0/(('MGW-IP'!$B$1:$B$183=B2)*('MGW-IP'!$C$1:$C$183=C2)),'MGW-IP'!$D$1:$D$183)</f>
        <v>10.112.175.4</v>
      </c>
      <c r="E2" s="2" t="str">
        <f>LOOKUP(1,0/(('MGW-IP'!$B$1:$B$183=B2)*('MGW-IP'!$C$1:$C$183=C2)),'MGW-IP'!$E$1:$E$183)</f>
        <v>10.112.175.12</v>
      </c>
      <c r="F2" s="1" t="s">
        <v>81</v>
      </c>
      <c r="G2" s="1">
        <v>1</v>
      </c>
      <c r="H2" s="1" t="str">
        <f>LOOKUP(1,0/(('BSC-IP(媒体)'!$B$1:$B$269=F2)*('BSC-IP(媒体)'!$C$1:$C$269=G2)),'BSC-IP(媒体)'!$D$1:$D$269)</f>
        <v>10.112.217.132</v>
      </c>
      <c r="I2" s="17" t="str">
        <f t="shared" ref="I2:I65" si="0">CONCATENATE("ZQRX:NPGEP,",C2,":IP=",H2,":PING:I=",D2,",:;")</f>
        <v>ZQRX:NPGEP,2:IP=10.112.217.132:PING:I=10.112.175.4,:;</v>
      </c>
      <c r="J2" s="17" t="str">
        <f t="shared" ref="J2:J65" si="1">CONCATENATE("ZQRX:NPGEP,",C2,":IP=",H2,":PING:I=",E2,",:;")</f>
        <v>ZQRX:NPGEP,2:IP=10.112.217.132:PING:I=10.112.175.12,:;</v>
      </c>
      <c r="K2" s="17" t="str">
        <f>CONCATENATE("ZQRX:NPGEP,",C2,":IP=",H3,":PING:I=",D2,",:;")</f>
        <v>ZQRX:NPGEP,2:IP=10.112.217.5:PING:I=10.112.175.4,:;</v>
      </c>
      <c r="L2" s="17" t="str">
        <f>CONCATENATE("ZQRX:NPGEP,",C2,":IP=",H3,":PING:I=",E2,",:;")</f>
        <v>ZQRX:NPGEP,2:IP=10.112.217.5:PING:I=10.112.175.12,:;</v>
      </c>
    </row>
    <row r="3" spans="1:12">
      <c r="A3" s="2">
        <v>2</v>
      </c>
      <c r="B3" s="2" t="s">
        <v>517</v>
      </c>
      <c r="C3" s="2">
        <v>4</v>
      </c>
      <c r="D3" s="2" t="str">
        <f>LOOKUP(1,0/(('MGW-IP'!$B$1:$B$183=B3)*('MGW-IP'!$C$1:$C$183=C3)),'MGW-IP'!$D$1:$D$183)</f>
        <v>10.112.175.20</v>
      </c>
      <c r="E3" s="2" t="str">
        <f>LOOKUP(1,0/(('MGW-IP'!$B$1:$B$183=B3)*('MGW-IP'!$C$1:$C$183=C3)),'MGW-IP'!$E$1:$E$183)</f>
        <v>10.112.175.28</v>
      </c>
      <c r="F3" s="1" t="s">
        <v>81</v>
      </c>
      <c r="G3" s="1">
        <v>2</v>
      </c>
      <c r="H3" s="1" t="str">
        <f>LOOKUP(1,0/(('BSC-IP(媒体)'!$B$1:$B$269=F3)*('BSC-IP(媒体)'!$C$1:$C$269=G3)),'BSC-IP(媒体)'!$D$1:$D$269)</f>
        <v>10.112.217.5</v>
      </c>
      <c r="I3" s="17" t="str">
        <f t="shared" si="0"/>
        <v>ZQRX:NPGEP,4:IP=10.112.217.5:PING:I=10.112.175.20,:;</v>
      </c>
      <c r="J3" s="17" t="str">
        <f t="shared" si="1"/>
        <v>ZQRX:NPGEP,4:IP=10.112.217.5:PING:I=10.112.175.28,:;</v>
      </c>
      <c r="K3" s="17" t="str">
        <f>CONCATENATE("ZQRX:NPGEP,",C3,":IP=",H2,":PING:I=",D3,",:;")</f>
        <v>ZQRX:NPGEP,4:IP=10.112.217.132:PING:I=10.112.175.20,:;</v>
      </c>
      <c r="L3" s="17" t="str">
        <f>CONCATENATE("ZQRX:NPGEP,",C3,":IP=",H2,":PING:I=",E3,",:;")</f>
        <v>ZQRX:NPGEP,4:IP=10.112.217.132:PING:I=10.112.175.28,:;</v>
      </c>
    </row>
    <row r="4" spans="1:12">
      <c r="A4" s="2">
        <v>3</v>
      </c>
      <c r="B4" s="2" t="s">
        <v>517</v>
      </c>
      <c r="C4" s="2">
        <v>2</v>
      </c>
      <c r="D4" s="2" t="str">
        <f>LOOKUP(1,0/(('MGW-IP'!$B$1:$B$183=B4)*('MGW-IP'!$C$1:$C$183=C4)),'MGW-IP'!$D$1:$D$183)</f>
        <v>10.112.175.4</v>
      </c>
      <c r="E4" s="2" t="str">
        <f>LOOKUP(1,0/(('MGW-IP'!$B$1:$B$183=B4)*('MGW-IP'!$C$1:$C$183=C4)),'MGW-IP'!$E$1:$E$183)</f>
        <v>10.112.175.12</v>
      </c>
      <c r="F4" s="1" t="s">
        <v>82</v>
      </c>
      <c r="G4" s="1">
        <v>1</v>
      </c>
      <c r="H4" s="1" t="str">
        <f>LOOKUP(1,0/(('BSC-IP(媒体)'!$B$1:$B$269=F4)*('BSC-IP(媒体)'!$C$1:$C$269=G4)),'BSC-IP(媒体)'!$D$1:$D$269)</f>
        <v>10.112.217.140</v>
      </c>
      <c r="I4" s="17" t="str">
        <f t="shared" si="0"/>
        <v>ZQRX:NPGEP,2:IP=10.112.217.140:PING:I=10.112.175.4,:;</v>
      </c>
      <c r="J4" s="17" t="str">
        <f t="shared" si="1"/>
        <v>ZQRX:NPGEP,2:IP=10.112.217.140:PING:I=10.112.175.12,:;</v>
      </c>
      <c r="K4" s="17" t="str">
        <f>CONCATENATE("ZQRX:NPGEP,",C4,":IP=",H5,":PING:I=",D4,",:;")</f>
        <v>ZQRX:NPGEP,2:IP=10.112.217.13:PING:I=10.112.175.4,:;</v>
      </c>
      <c r="L4" s="17" t="str">
        <f>CONCATENATE("ZQRX:NPGEP,",C4,":IP=",H5,":PING:I=",E4,",:;")</f>
        <v>ZQRX:NPGEP,2:IP=10.112.217.13:PING:I=10.112.175.12,:;</v>
      </c>
    </row>
    <row r="5" spans="1:12">
      <c r="A5" s="2">
        <v>4</v>
      </c>
      <c r="B5" s="2" t="s">
        <v>517</v>
      </c>
      <c r="C5" s="2">
        <v>4</v>
      </c>
      <c r="D5" s="2" t="str">
        <f>LOOKUP(1,0/(('MGW-IP'!$B$1:$B$183=B5)*('MGW-IP'!$C$1:$C$183=C5)),'MGW-IP'!$D$1:$D$183)</f>
        <v>10.112.175.20</v>
      </c>
      <c r="E5" s="2" t="str">
        <f>LOOKUP(1,0/(('MGW-IP'!$B$1:$B$183=B5)*('MGW-IP'!$C$1:$C$183=C5)),'MGW-IP'!$E$1:$E$183)</f>
        <v>10.112.175.28</v>
      </c>
      <c r="F5" s="1" t="s">
        <v>82</v>
      </c>
      <c r="G5" s="1">
        <v>2</v>
      </c>
      <c r="H5" s="1" t="str">
        <f>LOOKUP(1,0/(('BSC-IP(媒体)'!$B$1:$B$269=F5)*('BSC-IP(媒体)'!$C$1:$C$269=G5)),'BSC-IP(媒体)'!$D$1:$D$269)</f>
        <v>10.112.217.13</v>
      </c>
      <c r="I5" s="17" t="str">
        <f t="shared" si="0"/>
        <v>ZQRX:NPGEP,4:IP=10.112.217.13:PING:I=10.112.175.20,:;</v>
      </c>
      <c r="J5" s="17" t="str">
        <f t="shared" si="1"/>
        <v>ZQRX:NPGEP,4:IP=10.112.217.13:PING:I=10.112.175.28,:;</v>
      </c>
      <c r="K5" s="17" t="str">
        <f>CONCATENATE("ZQRX:NPGEP,",C5,":IP=",H4,":PING:I=",D5,",:;")</f>
        <v>ZQRX:NPGEP,4:IP=10.112.217.140:PING:I=10.112.175.20,:;</v>
      </c>
      <c r="L5" s="17" t="str">
        <f>CONCATENATE("ZQRX:NPGEP,",C5,":IP=",H4,":PING:I=",E5,",:;")</f>
        <v>ZQRX:NPGEP,4:IP=10.112.217.140:PING:I=10.112.175.28,:;</v>
      </c>
    </row>
    <row r="6" spans="1:12">
      <c r="A6" s="2">
        <v>5</v>
      </c>
      <c r="B6" s="2" t="s">
        <v>517</v>
      </c>
      <c r="C6" s="2">
        <v>2</v>
      </c>
      <c r="D6" s="2" t="str">
        <f>LOOKUP(1,0/(('MGW-IP'!$B$1:$B$183=B6)*('MGW-IP'!$C$1:$C$183=C6)),'MGW-IP'!$D$1:$D$183)</f>
        <v>10.112.175.4</v>
      </c>
      <c r="E6" s="2" t="str">
        <f>LOOKUP(1,0/(('MGW-IP'!$B$1:$B$183=B6)*('MGW-IP'!$C$1:$C$183=C6)),'MGW-IP'!$E$1:$E$183)</f>
        <v>10.112.175.12</v>
      </c>
      <c r="F6" s="1" t="s">
        <v>83</v>
      </c>
      <c r="G6" s="1">
        <v>1</v>
      </c>
      <c r="H6" s="1" t="str">
        <f>LOOKUP(1,0/(('BSC-IP(媒体)'!$B$1:$B$269=F6)*('BSC-IP(媒体)'!$C$1:$C$269=G6)),'BSC-IP(媒体)'!$D$1:$D$269)</f>
        <v>10.112.217.148</v>
      </c>
      <c r="I6" s="17" t="str">
        <f t="shared" si="0"/>
        <v>ZQRX:NPGEP,2:IP=10.112.217.148:PING:I=10.112.175.4,:;</v>
      </c>
      <c r="J6" s="17" t="str">
        <f t="shared" si="1"/>
        <v>ZQRX:NPGEP,2:IP=10.112.217.148:PING:I=10.112.175.12,:;</v>
      </c>
      <c r="K6" s="17" t="str">
        <f>CONCATENATE("ZQRX:NPGEP,",C6,":IP=",H7,":PING:I=",D6,",:;")</f>
        <v>ZQRX:NPGEP,2:IP=10.112.217.21:PING:I=10.112.175.4,:;</v>
      </c>
      <c r="L6" s="17" t="str">
        <f>CONCATENATE("ZQRX:NPGEP,",C6,":IP=",H7,":PING:I=",E6,",:;")</f>
        <v>ZQRX:NPGEP,2:IP=10.112.217.21:PING:I=10.112.175.12,:;</v>
      </c>
    </row>
    <row r="7" spans="1:12">
      <c r="A7" s="2">
        <v>6</v>
      </c>
      <c r="B7" s="2" t="s">
        <v>517</v>
      </c>
      <c r="C7" s="2">
        <v>4</v>
      </c>
      <c r="D7" s="2" t="str">
        <f>LOOKUP(1,0/(('MGW-IP'!$B$1:$B$183=B7)*('MGW-IP'!$C$1:$C$183=C7)),'MGW-IP'!$D$1:$D$183)</f>
        <v>10.112.175.20</v>
      </c>
      <c r="E7" s="2" t="str">
        <f>LOOKUP(1,0/(('MGW-IP'!$B$1:$B$183=B7)*('MGW-IP'!$C$1:$C$183=C7)),'MGW-IP'!$E$1:$E$183)</f>
        <v>10.112.175.28</v>
      </c>
      <c r="F7" s="1" t="s">
        <v>83</v>
      </c>
      <c r="G7" s="1">
        <v>2</v>
      </c>
      <c r="H7" s="1" t="str">
        <f>LOOKUP(1,0/(('BSC-IP(媒体)'!$B$1:$B$269=F7)*('BSC-IP(媒体)'!$C$1:$C$269=G7)),'BSC-IP(媒体)'!$D$1:$D$269)</f>
        <v>10.112.217.21</v>
      </c>
      <c r="I7" s="17" t="str">
        <f t="shared" si="0"/>
        <v>ZQRX:NPGEP,4:IP=10.112.217.21:PING:I=10.112.175.20,:;</v>
      </c>
      <c r="J7" s="17" t="str">
        <f t="shared" si="1"/>
        <v>ZQRX:NPGEP,4:IP=10.112.217.21:PING:I=10.112.175.28,:;</v>
      </c>
      <c r="K7" s="17" t="str">
        <f>CONCATENATE("ZQRX:NPGEP,",C7,":IP=",H6,":PING:I=",D7,",:;")</f>
        <v>ZQRX:NPGEP,4:IP=10.112.217.148:PING:I=10.112.175.20,:;</v>
      </c>
      <c r="L7" s="17" t="str">
        <f>CONCATENATE("ZQRX:NPGEP,",C7,":IP=",H6,":PING:I=",E7,",:;")</f>
        <v>ZQRX:NPGEP,4:IP=10.112.217.148:PING:I=10.112.175.28,:;</v>
      </c>
    </row>
    <row r="8" spans="1:12">
      <c r="A8" s="2">
        <v>7</v>
      </c>
      <c r="B8" s="2" t="s">
        <v>517</v>
      </c>
      <c r="C8" s="2">
        <v>2</v>
      </c>
      <c r="D8" s="2" t="str">
        <f>LOOKUP(1,0/(('MGW-IP'!$B$1:$B$183=B8)*('MGW-IP'!$C$1:$C$183=C8)),'MGW-IP'!$D$1:$D$183)</f>
        <v>10.112.175.4</v>
      </c>
      <c r="E8" s="2" t="str">
        <f>LOOKUP(1,0/(('MGW-IP'!$B$1:$B$183=B8)*('MGW-IP'!$C$1:$C$183=C8)),'MGW-IP'!$E$1:$E$183)</f>
        <v>10.112.175.12</v>
      </c>
      <c r="F8" s="1" t="s">
        <v>84</v>
      </c>
      <c r="G8" s="1">
        <v>1</v>
      </c>
      <c r="H8" s="1" t="str">
        <f>LOOKUP(1,0/(('BSC-IP(媒体)'!$B$1:$B$269=F8)*('BSC-IP(媒体)'!$C$1:$C$269=G8)),'BSC-IP(媒体)'!$D$1:$D$269)</f>
        <v>10.112.217.156</v>
      </c>
      <c r="I8" s="17" t="str">
        <f t="shared" si="0"/>
        <v>ZQRX:NPGEP,2:IP=10.112.217.156:PING:I=10.112.175.4,:;</v>
      </c>
      <c r="J8" s="17" t="str">
        <f t="shared" si="1"/>
        <v>ZQRX:NPGEP,2:IP=10.112.217.156:PING:I=10.112.175.12,:;</v>
      </c>
      <c r="K8" s="17" t="str">
        <f>CONCATENATE("ZQRX:NPGEP,",C8,":IP=",H9,":PING:I=",D8,",:;")</f>
        <v>ZQRX:NPGEP,2:IP=10.112.217.29:PING:I=10.112.175.4,:;</v>
      </c>
      <c r="L8" s="17" t="str">
        <f>CONCATENATE("ZQRX:NPGEP,",C8,":IP=",H9,":PING:I=",E8,",:;")</f>
        <v>ZQRX:NPGEP,2:IP=10.112.217.29:PING:I=10.112.175.12,:;</v>
      </c>
    </row>
    <row r="9" spans="1:12">
      <c r="A9" s="2">
        <v>8</v>
      </c>
      <c r="B9" s="2" t="s">
        <v>517</v>
      </c>
      <c r="C9" s="2">
        <v>4</v>
      </c>
      <c r="D9" s="2" t="str">
        <f>LOOKUP(1,0/(('MGW-IP'!$B$1:$B$183=B9)*('MGW-IP'!$C$1:$C$183=C9)),'MGW-IP'!$D$1:$D$183)</f>
        <v>10.112.175.20</v>
      </c>
      <c r="E9" s="2" t="str">
        <f>LOOKUP(1,0/(('MGW-IP'!$B$1:$B$183=B9)*('MGW-IP'!$C$1:$C$183=C9)),'MGW-IP'!$E$1:$E$183)</f>
        <v>10.112.175.28</v>
      </c>
      <c r="F9" s="1" t="s">
        <v>84</v>
      </c>
      <c r="G9" s="1">
        <v>2</v>
      </c>
      <c r="H9" s="1" t="str">
        <f>LOOKUP(1,0/(('BSC-IP(媒体)'!$B$1:$B$269=F9)*('BSC-IP(媒体)'!$C$1:$C$269=G9)),'BSC-IP(媒体)'!$D$1:$D$269)</f>
        <v>10.112.217.29</v>
      </c>
      <c r="I9" s="17" t="str">
        <f t="shared" si="0"/>
        <v>ZQRX:NPGEP,4:IP=10.112.217.29:PING:I=10.112.175.20,:;</v>
      </c>
      <c r="J9" s="17" t="str">
        <f t="shared" si="1"/>
        <v>ZQRX:NPGEP,4:IP=10.112.217.29:PING:I=10.112.175.28,:;</v>
      </c>
      <c r="K9" s="17" t="str">
        <f>CONCATENATE("ZQRX:NPGEP,",C9,":IP=",H8,":PING:I=",D9,",:;")</f>
        <v>ZQRX:NPGEP,4:IP=10.112.217.156:PING:I=10.112.175.20,:;</v>
      </c>
      <c r="L9" s="17" t="str">
        <f>CONCATENATE("ZQRX:NPGEP,",C9,":IP=",H8,":PING:I=",E9,",:;")</f>
        <v>ZQRX:NPGEP,4:IP=10.112.217.156:PING:I=10.112.175.28,:;</v>
      </c>
    </row>
    <row r="10" spans="1:12">
      <c r="A10" s="2">
        <v>9</v>
      </c>
      <c r="B10" s="2" t="s">
        <v>517</v>
      </c>
      <c r="C10" s="2">
        <v>2</v>
      </c>
      <c r="D10" s="2" t="str">
        <f>LOOKUP(1,0/(('MGW-IP'!$B$1:$B$183=B10)*('MGW-IP'!$C$1:$C$183=C10)),'MGW-IP'!$D$1:$D$183)</f>
        <v>10.112.175.4</v>
      </c>
      <c r="E10" s="2" t="str">
        <f>LOOKUP(1,0/(('MGW-IP'!$B$1:$B$183=B10)*('MGW-IP'!$C$1:$C$183=C10)),'MGW-IP'!$E$1:$E$183)</f>
        <v>10.112.175.12</v>
      </c>
      <c r="F10" s="1" t="s">
        <v>85</v>
      </c>
      <c r="G10" s="1">
        <v>1</v>
      </c>
      <c r="H10" s="1" t="str">
        <f>LOOKUP(1,0/(('BSC-IP(媒体)'!$B$1:$B$269=F10)*('BSC-IP(媒体)'!$C$1:$C$269=G10)),'BSC-IP(媒体)'!$D$1:$D$269)</f>
        <v>10.112.217.164</v>
      </c>
      <c r="I10" s="17" t="str">
        <f t="shared" si="0"/>
        <v>ZQRX:NPGEP,2:IP=10.112.217.164:PING:I=10.112.175.4,:;</v>
      </c>
      <c r="J10" s="17" t="str">
        <f t="shared" si="1"/>
        <v>ZQRX:NPGEP,2:IP=10.112.217.164:PING:I=10.112.175.12,:;</v>
      </c>
      <c r="K10" s="17" t="str">
        <f>CONCATENATE("ZQRX:NPGEP,",C10,":IP=",H11,":PING:I=",D10,",:;")</f>
        <v>ZQRX:NPGEP,2:IP=10.112.217.37:PING:I=10.112.175.4,:;</v>
      </c>
      <c r="L10" s="17" t="str">
        <f>CONCATENATE("ZQRX:NPGEP,",C10,":IP=",H11,":PING:I=",E10,",:;")</f>
        <v>ZQRX:NPGEP,2:IP=10.112.217.37:PING:I=10.112.175.12,:;</v>
      </c>
    </row>
    <row r="11" spans="1:12">
      <c r="A11" s="2">
        <v>10</v>
      </c>
      <c r="B11" s="2" t="s">
        <v>517</v>
      </c>
      <c r="C11" s="2">
        <v>4</v>
      </c>
      <c r="D11" s="2" t="str">
        <f>LOOKUP(1,0/(('MGW-IP'!$B$1:$B$183=B11)*('MGW-IP'!$C$1:$C$183=C11)),'MGW-IP'!$D$1:$D$183)</f>
        <v>10.112.175.20</v>
      </c>
      <c r="E11" s="2" t="str">
        <f>LOOKUP(1,0/(('MGW-IP'!$B$1:$B$183=B11)*('MGW-IP'!$C$1:$C$183=C11)),'MGW-IP'!$E$1:$E$183)</f>
        <v>10.112.175.28</v>
      </c>
      <c r="F11" s="1" t="s">
        <v>85</v>
      </c>
      <c r="G11" s="1">
        <v>2</v>
      </c>
      <c r="H11" s="1" t="str">
        <f>LOOKUP(1,0/(('BSC-IP(媒体)'!$B$1:$B$269=F11)*('BSC-IP(媒体)'!$C$1:$C$269=G11)),'BSC-IP(媒体)'!$D$1:$D$269)</f>
        <v>10.112.217.37</v>
      </c>
      <c r="I11" s="17" t="str">
        <f t="shared" si="0"/>
        <v>ZQRX:NPGEP,4:IP=10.112.217.37:PING:I=10.112.175.20,:;</v>
      </c>
      <c r="J11" s="17" t="str">
        <f t="shared" si="1"/>
        <v>ZQRX:NPGEP,4:IP=10.112.217.37:PING:I=10.112.175.28,:;</v>
      </c>
      <c r="K11" s="17" t="str">
        <f>CONCATENATE("ZQRX:NPGEP,",C11,":IP=",H10,":PING:I=",D11,",:;")</f>
        <v>ZQRX:NPGEP,4:IP=10.112.217.164:PING:I=10.112.175.20,:;</v>
      </c>
      <c r="L11" s="17" t="str">
        <f>CONCATENATE("ZQRX:NPGEP,",C11,":IP=",H10,":PING:I=",E11,",:;")</f>
        <v>ZQRX:NPGEP,4:IP=10.112.217.164:PING:I=10.112.175.28,:;</v>
      </c>
    </row>
    <row r="12" spans="1:12">
      <c r="A12" s="2">
        <v>11</v>
      </c>
      <c r="B12" s="2" t="s">
        <v>517</v>
      </c>
      <c r="C12" s="2">
        <v>2</v>
      </c>
      <c r="D12" s="2" t="str">
        <f>LOOKUP(1,0/(('MGW-IP'!$B$1:$B$183=B12)*('MGW-IP'!$C$1:$C$183=C12)),'MGW-IP'!$D$1:$D$183)</f>
        <v>10.112.175.4</v>
      </c>
      <c r="E12" s="2" t="str">
        <f>LOOKUP(1,0/(('MGW-IP'!$B$1:$B$183=B12)*('MGW-IP'!$C$1:$C$183=C12)),'MGW-IP'!$E$1:$E$183)</f>
        <v>10.112.175.12</v>
      </c>
      <c r="F12" s="1" t="s">
        <v>86</v>
      </c>
      <c r="G12" s="1">
        <v>1</v>
      </c>
      <c r="H12" s="1" t="str">
        <f>LOOKUP(1,0/(('BSC-IP(媒体)'!$B$1:$B$269=F12)*('BSC-IP(媒体)'!$C$1:$C$269=G12)),'BSC-IP(媒体)'!$D$1:$D$269)</f>
        <v>10.112.217.172</v>
      </c>
      <c r="I12" s="17" t="str">
        <f t="shared" si="0"/>
        <v>ZQRX:NPGEP,2:IP=10.112.217.172:PING:I=10.112.175.4,:;</v>
      </c>
      <c r="J12" s="17" t="str">
        <f t="shared" si="1"/>
        <v>ZQRX:NPGEP,2:IP=10.112.217.172:PING:I=10.112.175.12,:;</v>
      </c>
      <c r="K12" s="17" t="str">
        <f>CONCATENATE("ZQRX:NPGEP,",C12,":IP=",H13,":PING:I=",D12,",:;")</f>
        <v>ZQRX:NPGEP,2:IP=10.112.217.45:PING:I=10.112.175.4,:;</v>
      </c>
      <c r="L12" s="17" t="str">
        <f>CONCATENATE("ZQRX:NPGEP,",C12,":IP=",H13,":PING:I=",E12,",:;")</f>
        <v>ZQRX:NPGEP,2:IP=10.112.217.45:PING:I=10.112.175.12,:;</v>
      </c>
    </row>
    <row r="13" spans="1:12">
      <c r="A13" s="2">
        <v>12</v>
      </c>
      <c r="B13" s="2" t="s">
        <v>517</v>
      </c>
      <c r="C13" s="2">
        <v>4</v>
      </c>
      <c r="D13" s="2" t="str">
        <f>LOOKUP(1,0/(('MGW-IP'!$B$1:$B$183=B13)*('MGW-IP'!$C$1:$C$183=C13)),'MGW-IP'!$D$1:$D$183)</f>
        <v>10.112.175.20</v>
      </c>
      <c r="E13" s="2" t="str">
        <f>LOOKUP(1,0/(('MGW-IP'!$B$1:$B$183=B13)*('MGW-IP'!$C$1:$C$183=C13)),'MGW-IP'!$E$1:$E$183)</f>
        <v>10.112.175.28</v>
      </c>
      <c r="F13" s="1" t="s">
        <v>86</v>
      </c>
      <c r="G13" s="1">
        <v>2</v>
      </c>
      <c r="H13" s="1" t="str">
        <f>LOOKUP(1,0/(('BSC-IP(媒体)'!$B$1:$B$269=F13)*('BSC-IP(媒体)'!$C$1:$C$269=G13)),'BSC-IP(媒体)'!$D$1:$D$269)</f>
        <v>10.112.217.45</v>
      </c>
      <c r="I13" s="17" t="str">
        <f t="shared" si="0"/>
        <v>ZQRX:NPGEP,4:IP=10.112.217.45:PING:I=10.112.175.20,:;</v>
      </c>
      <c r="J13" s="17" t="str">
        <f t="shared" si="1"/>
        <v>ZQRX:NPGEP,4:IP=10.112.217.45:PING:I=10.112.175.28,:;</v>
      </c>
      <c r="K13" s="17" t="str">
        <f>CONCATENATE("ZQRX:NPGEP,",C13,":IP=",H12,":PING:I=",D13,",:;")</f>
        <v>ZQRX:NPGEP,4:IP=10.112.217.172:PING:I=10.112.175.20,:;</v>
      </c>
      <c r="L13" s="17" t="str">
        <f>CONCATENATE("ZQRX:NPGEP,",C13,":IP=",H12,":PING:I=",E13,",:;")</f>
        <v>ZQRX:NPGEP,4:IP=10.112.217.172:PING:I=10.112.175.28,:;</v>
      </c>
    </row>
    <row r="14" spans="1:12">
      <c r="A14" s="2">
        <v>13</v>
      </c>
      <c r="B14" s="2" t="s">
        <v>517</v>
      </c>
      <c r="C14" s="2">
        <v>2</v>
      </c>
      <c r="D14" s="2" t="str">
        <f>LOOKUP(1,0/(('MGW-IP'!$B$1:$B$183=B14)*('MGW-IP'!$C$1:$C$183=C14)),'MGW-IP'!$D$1:$D$183)</f>
        <v>10.112.175.4</v>
      </c>
      <c r="E14" s="2" t="str">
        <f>LOOKUP(1,0/(('MGW-IP'!$B$1:$B$183=B14)*('MGW-IP'!$C$1:$C$183=C14)),'MGW-IP'!$E$1:$E$183)</f>
        <v>10.112.175.12</v>
      </c>
      <c r="F14" s="1" t="s">
        <v>87</v>
      </c>
      <c r="G14" s="1">
        <v>1</v>
      </c>
      <c r="H14" s="1" t="str">
        <f>LOOKUP(1,0/(('BSC-IP(媒体)'!$B$1:$B$269=F14)*('BSC-IP(媒体)'!$C$1:$C$269=G14)),'BSC-IP(媒体)'!$D$1:$D$269)</f>
        <v>10.112.217.180</v>
      </c>
      <c r="I14" s="17" t="str">
        <f t="shared" si="0"/>
        <v>ZQRX:NPGEP,2:IP=10.112.217.180:PING:I=10.112.175.4,:;</v>
      </c>
      <c r="J14" s="17" t="str">
        <f t="shared" si="1"/>
        <v>ZQRX:NPGEP,2:IP=10.112.217.180:PING:I=10.112.175.12,:;</v>
      </c>
      <c r="K14" s="17" t="str">
        <f>CONCATENATE("ZQRX:NPGEP,",C14,":IP=",H15,":PING:I=",D14,",:;")</f>
        <v>ZQRX:NPGEP,2:IP=10.112.217.53:PING:I=10.112.175.4,:;</v>
      </c>
      <c r="L14" s="17" t="str">
        <f>CONCATENATE("ZQRX:NPGEP,",C14,":IP=",H15,":PING:I=",E14,",:;")</f>
        <v>ZQRX:NPGEP,2:IP=10.112.217.53:PING:I=10.112.175.12,:;</v>
      </c>
    </row>
    <row r="15" spans="1:12">
      <c r="A15" s="2">
        <v>14</v>
      </c>
      <c r="B15" s="2" t="s">
        <v>517</v>
      </c>
      <c r="C15" s="2">
        <v>4</v>
      </c>
      <c r="D15" s="2" t="str">
        <f>LOOKUP(1,0/(('MGW-IP'!$B$1:$B$183=B15)*('MGW-IP'!$C$1:$C$183=C15)),'MGW-IP'!$D$1:$D$183)</f>
        <v>10.112.175.20</v>
      </c>
      <c r="E15" s="2" t="str">
        <f>LOOKUP(1,0/(('MGW-IP'!$B$1:$B$183=B15)*('MGW-IP'!$C$1:$C$183=C15)),'MGW-IP'!$E$1:$E$183)</f>
        <v>10.112.175.28</v>
      </c>
      <c r="F15" s="1" t="s">
        <v>87</v>
      </c>
      <c r="G15" s="1">
        <v>2</v>
      </c>
      <c r="H15" s="1" t="str">
        <f>LOOKUP(1,0/(('BSC-IP(媒体)'!$B$1:$B$269=F15)*('BSC-IP(媒体)'!$C$1:$C$269=G15)),'BSC-IP(媒体)'!$D$1:$D$269)</f>
        <v>10.112.217.53</v>
      </c>
      <c r="I15" s="17" t="str">
        <f t="shared" si="0"/>
        <v>ZQRX:NPGEP,4:IP=10.112.217.53:PING:I=10.112.175.20,:;</v>
      </c>
      <c r="J15" s="17" t="str">
        <f t="shared" si="1"/>
        <v>ZQRX:NPGEP,4:IP=10.112.217.53:PING:I=10.112.175.28,:;</v>
      </c>
      <c r="K15" s="17" t="str">
        <f>CONCATENATE("ZQRX:NPGEP,",C15,":IP=",H14,":PING:I=",D15,",:;")</f>
        <v>ZQRX:NPGEP,4:IP=10.112.217.180:PING:I=10.112.175.20,:;</v>
      </c>
      <c r="L15" s="17" t="str">
        <f>CONCATENATE("ZQRX:NPGEP,",C15,":IP=",H14,":PING:I=",E15,",:;")</f>
        <v>ZQRX:NPGEP,4:IP=10.112.217.180:PING:I=10.112.175.28,:;</v>
      </c>
    </row>
    <row r="16" spans="1:12">
      <c r="A16" s="2">
        <v>15</v>
      </c>
      <c r="B16" s="2" t="s">
        <v>517</v>
      </c>
      <c r="C16" s="2">
        <v>2</v>
      </c>
      <c r="D16" s="2" t="str">
        <f>LOOKUP(1,0/(('MGW-IP'!$B$1:$B$183=B16)*('MGW-IP'!$C$1:$C$183=C16)),'MGW-IP'!$D$1:$D$183)</f>
        <v>10.112.175.4</v>
      </c>
      <c r="E16" s="2" t="str">
        <f>LOOKUP(1,0/(('MGW-IP'!$B$1:$B$183=B16)*('MGW-IP'!$C$1:$C$183=C16)),'MGW-IP'!$E$1:$E$183)</f>
        <v>10.112.175.12</v>
      </c>
      <c r="F16" s="1" t="s">
        <v>88</v>
      </c>
      <c r="G16" s="1">
        <v>1</v>
      </c>
      <c r="H16" s="1" t="str">
        <f>LOOKUP(1,0/(('BSC-IP(媒体)'!$B$1:$B$269=F16)*('BSC-IP(媒体)'!$C$1:$C$269=G16)),'BSC-IP(媒体)'!$D$1:$D$269)</f>
        <v>10.112.217.188</v>
      </c>
      <c r="I16" s="17" t="str">
        <f t="shared" si="0"/>
        <v>ZQRX:NPGEP,2:IP=10.112.217.188:PING:I=10.112.175.4,:;</v>
      </c>
      <c r="J16" s="17" t="str">
        <f t="shared" si="1"/>
        <v>ZQRX:NPGEP,2:IP=10.112.217.188:PING:I=10.112.175.12,:;</v>
      </c>
      <c r="K16" s="17" t="str">
        <f>CONCATENATE("ZQRX:NPGEP,",C16,":IP=",H17,":PING:I=",D16,",:;")</f>
        <v>ZQRX:NPGEP,2:IP=10.112.217.61:PING:I=10.112.175.4,:;</v>
      </c>
      <c r="L16" s="17" t="str">
        <f>CONCATENATE("ZQRX:NPGEP,",C16,":IP=",H17,":PING:I=",E16,",:;")</f>
        <v>ZQRX:NPGEP,2:IP=10.112.217.61:PING:I=10.112.175.12,:;</v>
      </c>
    </row>
    <row r="17" spans="1:12">
      <c r="A17" s="2">
        <v>16</v>
      </c>
      <c r="B17" s="2" t="s">
        <v>517</v>
      </c>
      <c r="C17" s="2">
        <v>4</v>
      </c>
      <c r="D17" s="2" t="str">
        <f>LOOKUP(1,0/(('MGW-IP'!$B$1:$B$183=B17)*('MGW-IP'!$C$1:$C$183=C17)),'MGW-IP'!$D$1:$D$183)</f>
        <v>10.112.175.20</v>
      </c>
      <c r="E17" s="2" t="str">
        <f>LOOKUP(1,0/(('MGW-IP'!$B$1:$B$183=B17)*('MGW-IP'!$C$1:$C$183=C17)),'MGW-IP'!$E$1:$E$183)</f>
        <v>10.112.175.28</v>
      </c>
      <c r="F17" s="1" t="s">
        <v>88</v>
      </c>
      <c r="G17" s="1">
        <v>2</v>
      </c>
      <c r="H17" s="1" t="str">
        <f>LOOKUP(1,0/(('BSC-IP(媒体)'!$B$1:$B$269=F17)*('BSC-IP(媒体)'!$C$1:$C$269=G17)),'BSC-IP(媒体)'!$D$1:$D$269)</f>
        <v>10.112.217.61</v>
      </c>
      <c r="I17" s="17" t="str">
        <f t="shared" si="0"/>
        <v>ZQRX:NPGEP,4:IP=10.112.217.61:PING:I=10.112.175.20,:;</v>
      </c>
      <c r="J17" s="17" t="str">
        <f t="shared" si="1"/>
        <v>ZQRX:NPGEP,4:IP=10.112.217.61:PING:I=10.112.175.28,:;</v>
      </c>
      <c r="K17" s="17" t="str">
        <f>CONCATENATE("ZQRX:NPGEP,",C17,":IP=",H16,":PING:I=",D17,",:;")</f>
        <v>ZQRX:NPGEP,4:IP=10.112.217.188:PING:I=10.112.175.20,:;</v>
      </c>
      <c r="L17" s="17" t="str">
        <f>CONCATENATE("ZQRX:NPGEP,",C17,":IP=",H16,":PING:I=",E17,",:;")</f>
        <v>ZQRX:NPGEP,4:IP=10.112.217.188:PING:I=10.112.175.28,:;</v>
      </c>
    </row>
    <row r="18" spans="1:12">
      <c r="A18" s="2">
        <v>17</v>
      </c>
      <c r="B18" s="2" t="s">
        <v>517</v>
      </c>
      <c r="C18" s="2">
        <v>2</v>
      </c>
      <c r="D18" s="2" t="str">
        <f>LOOKUP(1,0/(('MGW-IP'!$B$1:$B$183=B18)*('MGW-IP'!$C$1:$C$183=C18)),'MGW-IP'!$D$1:$D$183)</f>
        <v>10.112.175.4</v>
      </c>
      <c r="E18" s="2" t="str">
        <f>LOOKUP(1,0/(('MGW-IP'!$B$1:$B$183=B18)*('MGW-IP'!$C$1:$C$183=C18)),'MGW-IP'!$E$1:$E$183)</f>
        <v>10.112.175.12</v>
      </c>
      <c r="F18" s="1" t="s">
        <v>89</v>
      </c>
      <c r="G18" s="1">
        <v>1</v>
      </c>
      <c r="H18" s="1" t="str">
        <f>LOOKUP(1,0/(('BSC-IP(媒体)'!$B$1:$B$269=F18)*('BSC-IP(媒体)'!$C$1:$C$269=G18)),'BSC-IP(媒体)'!$D$1:$D$269)</f>
        <v>10.112.217.196</v>
      </c>
      <c r="I18" s="17" t="str">
        <f t="shared" si="0"/>
        <v>ZQRX:NPGEP,2:IP=10.112.217.196:PING:I=10.112.175.4,:;</v>
      </c>
      <c r="J18" s="17" t="str">
        <f t="shared" si="1"/>
        <v>ZQRX:NPGEP,2:IP=10.112.217.196:PING:I=10.112.175.12,:;</v>
      </c>
      <c r="K18" s="17" t="str">
        <f>CONCATENATE("ZQRX:NPGEP,",C18,":IP=",H19,":PING:I=",D18,",:;")</f>
        <v>ZQRX:NPGEP,2:IP=10.112.217.69:PING:I=10.112.175.4,:;</v>
      </c>
      <c r="L18" s="17" t="str">
        <f>CONCATENATE("ZQRX:NPGEP,",C18,":IP=",H19,":PING:I=",E18,",:;")</f>
        <v>ZQRX:NPGEP,2:IP=10.112.217.69:PING:I=10.112.175.12,:;</v>
      </c>
    </row>
    <row r="19" spans="1:12">
      <c r="A19" s="2">
        <v>18</v>
      </c>
      <c r="B19" s="2" t="s">
        <v>517</v>
      </c>
      <c r="C19" s="2">
        <v>4</v>
      </c>
      <c r="D19" s="2" t="str">
        <f>LOOKUP(1,0/(('MGW-IP'!$B$1:$B$183=B19)*('MGW-IP'!$C$1:$C$183=C19)),'MGW-IP'!$D$1:$D$183)</f>
        <v>10.112.175.20</v>
      </c>
      <c r="E19" s="2" t="str">
        <f>LOOKUP(1,0/(('MGW-IP'!$B$1:$B$183=B19)*('MGW-IP'!$C$1:$C$183=C19)),'MGW-IP'!$E$1:$E$183)</f>
        <v>10.112.175.28</v>
      </c>
      <c r="F19" s="1" t="s">
        <v>89</v>
      </c>
      <c r="G19" s="1">
        <v>2</v>
      </c>
      <c r="H19" s="1" t="str">
        <f>LOOKUP(1,0/(('BSC-IP(媒体)'!$B$1:$B$269=F19)*('BSC-IP(媒体)'!$C$1:$C$269=G19)),'BSC-IP(媒体)'!$D$1:$D$269)</f>
        <v>10.112.217.69</v>
      </c>
      <c r="I19" s="17" t="str">
        <f t="shared" si="0"/>
        <v>ZQRX:NPGEP,4:IP=10.112.217.69:PING:I=10.112.175.20,:;</v>
      </c>
      <c r="J19" s="17" t="str">
        <f t="shared" si="1"/>
        <v>ZQRX:NPGEP,4:IP=10.112.217.69:PING:I=10.112.175.28,:;</v>
      </c>
      <c r="K19" s="17" t="str">
        <f>CONCATENATE("ZQRX:NPGEP,",C19,":IP=",H18,":PING:I=",D19,",:;")</f>
        <v>ZQRX:NPGEP,4:IP=10.112.217.196:PING:I=10.112.175.20,:;</v>
      </c>
      <c r="L19" s="17" t="str">
        <f>CONCATENATE("ZQRX:NPGEP,",C19,":IP=",H18,":PING:I=",E19,",:;")</f>
        <v>ZQRX:NPGEP,4:IP=10.112.217.196:PING:I=10.112.175.28,:;</v>
      </c>
    </row>
    <row r="20" spans="1:12">
      <c r="A20" s="2">
        <v>19</v>
      </c>
      <c r="B20" s="2" t="s">
        <v>517</v>
      </c>
      <c r="C20" s="2">
        <v>2</v>
      </c>
      <c r="D20" s="2" t="str">
        <f>LOOKUP(1,0/(('MGW-IP'!$B$1:$B$183=B20)*('MGW-IP'!$C$1:$C$183=C20)),'MGW-IP'!$D$1:$D$183)</f>
        <v>10.112.175.4</v>
      </c>
      <c r="E20" s="2" t="str">
        <f>LOOKUP(1,0/(('MGW-IP'!$B$1:$B$183=B20)*('MGW-IP'!$C$1:$C$183=C20)),'MGW-IP'!$E$1:$E$183)</f>
        <v>10.112.175.12</v>
      </c>
      <c r="F20" s="1" t="s">
        <v>90</v>
      </c>
      <c r="G20" s="1">
        <v>1</v>
      </c>
      <c r="H20" s="1" t="str">
        <f>LOOKUP(1,0/(('BSC-IP(媒体)'!$B$1:$B$269=F20)*('BSC-IP(媒体)'!$C$1:$C$269=G20)),'BSC-IP(媒体)'!$D$1:$D$269)</f>
        <v>10.112.217.204</v>
      </c>
      <c r="I20" s="17" t="str">
        <f t="shared" si="0"/>
        <v>ZQRX:NPGEP,2:IP=10.112.217.204:PING:I=10.112.175.4,:;</v>
      </c>
      <c r="J20" s="17" t="str">
        <f t="shared" si="1"/>
        <v>ZQRX:NPGEP,2:IP=10.112.217.204:PING:I=10.112.175.12,:;</v>
      </c>
      <c r="K20" s="17" t="str">
        <f>CONCATENATE("ZQRX:NPGEP,",C20,":IP=",H21,":PING:I=",D20,",:;")</f>
        <v>ZQRX:NPGEP,2:IP=10.112.217.77:PING:I=10.112.175.4,:;</v>
      </c>
      <c r="L20" s="17" t="str">
        <f>CONCATENATE("ZQRX:NPGEP,",C20,":IP=",H21,":PING:I=",E20,",:;")</f>
        <v>ZQRX:NPGEP,2:IP=10.112.217.77:PING:I=10.112.175.12,:;</v>
      </c>
    </row>
    <row r="21" spans="1:12">
      <c r="A21" s="2">
        <v>20</v>
      </c>
      <c r="B21" s="2" t="s">
        <v>517</v>
      </c>
      <c r="C21" s="2">
        <v>4</v>
      </c>
      <c r="D21" s="2" t="str">
        <f>LOOKUP(1,0/(('MGW-IP'!$B$1:$B$183=B21)*('MGW-IP'!$C$1:$C$183=C21)),'MGW-IP'!$D$1:$D$183)</f>
        <v>10.112.175.20</v>
      </c>
      <c r="E21" s="2" t="str">
        <f>LOOKUP(1,0/(('MGW-IP'!$B$1:$B$183=B21)*('MGW-IP'!$C$1:$C$183=C21)),'MGW-IP'!$E$1:$E$183)</f>
        <v>10.112.175.28</v>
      </c>
      <c r="F21" s="1" t="s">
        <v>90</v>
      </c>
      <c r="G21" s="1">
        <v>2</v>
      </c>
      <c r="H21" s="1" t="str">
        <f>LOOKUP(1,0/(('BSC-IP(媒体)'!$B$1:$B$269=F21)*('BSC-IP(媒体)'!$C$1:$C$269=G21)),'BSC-IP(媒体)'!$D$1:$D$269)</f>
        <v>10.112.217.77</v>
      </c>
      <c r="I21" s="17" t="str">
        <f t="shared" si="0"/>
        <v>ZQRX:NPGEP,4:IP=10.112.217.77:PING:I=10.112.175.20,:;</v>
      </c>
      <c r="J21" s="17" t="str">
        <f t="shared" si="1"/>
        <v>ZQRX:NPGEP,4:IP=10.112.217.77:PING:I=10.112.175.28,:;</v>
      </c>
      <c r="K21" s="17" t="str">
        <f>CONCATENATE("ZQRX:NPGEP,",C21,":IP=",H20,":PING:I=",D21,",:;")</f>
        <v>ZQRX:NPGEP,4:IP=10.112.217.204:PING:I=10.112.175.20,:;</v>
      </c>
      <c r="L21" s="17" t="str">
        <f>CONCATENATE("ZQRX:NPGEP,",C21,":IP=",H20,":PING:I=",E21,",:;")</f>
        <v>ZQRX:NPGEP,4:IP=10.112.217.204:PING:I=10.112.175.28,:;</v>
      </c>
    </row>
    <row r="22" spans="1:12">
      <c r="A22" s="2">
        <v>21</v>
      </c>
      <c r="B22" s="2" t="s">
        <v>517</v>
      </c>
      <c r="C22" s="2">
        <v>2</v>
      </c>
      <c r="D22" s="2" t="str">
        <f>LOOKUP(1,0/(('MGW-IP'!$B$1:$B$183=B22)*('MGW-IP'!$C$1:$C$183=C22)),'MGW-IP'!$D$1:$D$183)</f>
        <v>10.112.175.4</v>
      </c>
      <c r="E22" s="2" t="str">
        <f>LOOKUP(1,0/(('MGW-IP'!$B$1:$B$183=B22)*('MGW-IP'!$C$1:$C$183=C22)),'MGW-IP'!$E$1:$E$183)</f>
        <v>10.112.175.12</v>
      </c>
      <c r="F22" s="1" t="s">
        <v>91</v>
      </c>
      <c r="G22" s="1">
        <v>1</v>
      </c>
      <c r="H22" s="1" t="str">
        <f>LOOKUP(1,0/(('BSC-IP(媒体)'!$B$1:$B$269=F22)*('BSC-IP(媒体)'!$C$1:$C$269=G22)),'BSC-IP(媒体)'!$D$1:$D$269)</f>
        <v>10.112.217.212</v>
      </c>
      <c r="I22" s="17" t="str">
        <f t="shared" si="0"/>
        <v>ZQRX:NPGEP,2:IP=10.112.217.212:PING:I=10.112.175.4,:;</v>
      </c>
      <c r="J22" s="17" t="str">
        <f t="shared" si="1"/>
        <v>ZQRX:NPGEP,2:IP=10.112.217.212:PING:I=10.112.175.12,:;</v>
      </c>
      <c r="K22" s="17" t="str">
        <f>CONCATENATE("ZQRX:NPGEP,",C22,":IP=",H23,":PING:I=",D22,",:;")</f>
        <v>ZQRX:NPGEP,2:IP=10.112.217.85:PING:I=10.112.175.4,:;</v>
      </c>
      <c r="L22" s="17" t="str">
        <f>CONCATENATE("ZQRX:NPGEP,",C22,":IP=",H23,":PING:I=",E22,",:;")</f>
        <v>ZQRX:NPGEP,2:IP=10.112.217.85:PING:I=10.112.175.12,:;</v>
      </c>
    </row>
    <row r="23" spans="1:12">
      <c r="A23" s="2">
        <v>22</v>
      </c>
      <c r="B23" s="2" t="s">
        <v>517</v>
      </c>
      <c r="C23" s="2">
        <v>4</v>
      </c>
      <c r="D23" s="2" t="str">
        <f>LOOKUP(1,0/(('MGW-IP'!$B$1:$B$183=B23)*('MGW-IP'!$C$1:$C$183=C23)),'MGW-IP'!$D$1:$D$183)</f>
        <v>10.112.175.20</v>
      </c>
      <c r="E23" s="2" t="str">
        <f>LOOKUP(1,0/(('MGW-IP'!$B$1:$B$183=B23)*('MGW-IP'!$C$1:$C$183=C23)),'MGW-IP'!$E$1:$E$183)</f>
        <v>10.112.175.28</v>
      </c>
      <c r="F23" s="1" t="s">
        <v>91</v>
      </c>
      <c r="G23" s="1">
        <v>2</v>
      </c>
      <c r="H23" s="1" t="str">
        <f>LOOKUP(1,0/(('BSC-IP(媒体)'!$B$1:$B$269=F23)*('BSC-IP(媒体)'!$C$1:$C$269=G23)),'BSC-IP(媒体)'!$D$1:$D$269)</f>
        <v>10.112.217.85</v>
      </c>
      <c r="I23" s="17" t="str">
        <f t="shared" si="0"/>
        <v>ZQRX:NPGEP,4:IP=10.112.217.85:PING:I=10.112.175.20,:;</v>
      </c>
      <c r="J23" s="17" t="str">
        <f t="shared" si="1"/>
        <v>ZQRX:NPGEP,4:IP=10.112.217.85:PING:I=10.112.175.28,:;</v>
      </c>
      <c r="K23" s="17" t="str">
        <f>CONCATENATE("ZQRX:NPGEP,",C23,":IP=",H22,":PING:I=",D23,",:;")</f>
        <v>ZQRX:NPGEP,4:IP=10.112.217.212:PING:I=10.112.175.20,:;</v>
      </c>
      <c r="L23" s="17" t="str">
        <f>CONCATENATE("ZQRX:NPGEP,",C23,":IP=",H22,":PING:I=",E23,",:;")</f>
        <v>ZQRX:NPGEP,4:IP=10.112.217.212:PING:I=10.112.175.28,:;</v>
      </c>
    </row>
    <row r="24" spans="1:12">
      <c r="A24" s="2">
        <v>23</v>
      </c>
      <c r="B24" s="2" t="s">
        <v>517</v>
      </c>
      <c r="C24" s="2">
        <v>2</v>
      </c>
      <c r="D24" s="2" t="str">
        <f>LOOKUP(1,0/(('MGW-IP'!$B$1:$B$183=B24)*('MGW-IP'!$C$1:$C$183=C24)),'MGW-IP'!$D$1:$D$183)</f>
        <v>10.112.175.4</v>
      </c>
      <c r="E24" s="2" t="str">
        <f>LOOKUP(1,0/(('MGW-IP'!$B$1:$B$183=B24)*('MGW-IP'!$C$1:$C$183=C24)),'MGW-IP'!$E$1:$E$183)</f>
        <v>10.112.175.12</v>
      </c>
      <c r="F24" s="1" t="s">
        <v>92</v>
      </c>
      <c r="G24" s="1">
        <v>1</v>
      </c>
      <c r="H24" s="1" t="str">
        <f>LOOKUP(1,0/(('BSC-IP(媒体)'!$B$1:$B$269=F24)*('BSC-IP(媒体)'!$C$1:$C$269=G24)),'BSC-IP(媒体)'!$D$1:$D$269)</f>
        <v>10.112.217.220</v>
      </c>
      <c r="I24" s="17" t="str">
        <f t="shared" si="0"/>
        <v>ZQRX:NPGEP,2:IP=10.112.217.220:PING:I=10.112.175.4,:;</v>
      </c>
      <c r="J24" s="17" t="str">
        <f t="shared" si="1"/>
        <v>ZQRX:NPGEP,2:IP=10.112.217.220:PING:I=10.112.175.12,:;</v>
      </c>
      <c r="K24" s="17" t="str">
        <f>CONCATENATE("ZQRX:NPGEP,",C24,":IP=",H25,":PING:I=",D24,",:;")</f>
        <v>ZQRX:NPGEP,2:IP=10.112.217.93:PING:I=10.112.175.4,:;</v>
      </c>
      <c r="L24" s="17" t="str">
        <f>CONCATENATE("ZQRX:NPGEP,",C24,":IP=",H25,":PING:I=",E24,",:;")</f>
        <v>ZQRX:NPGEP,2:IP=10.112.217.93:PING:I=10.112.175.12,:;</v>
      </c>
    </row>
    <row r="25" spans="1:12">
      <c r="A25" s="2">
        <v>24</v>
      </c>
      <c r="B25" s="2" t="s">
        <v>517</v>
      </c>
      <c r="C25" s="2">
        <v>4</v>
      </c>
      <c r="D25" s="2" t="str">
        <f>LOOKUP(1,0/(('MGW-IP'!$B$1:$B$183=B25)*('MGW-IP'!$C$1:$C$183=C25)),'MGW-IP'!$D$1:$D$183)</f>
        <v>10.112.175.20</v>
      </c>
      <c r="E25" s="2" t="str">
        <f>LOOKUP(1,0/(('MGW-IP'!$B$1:$B$183=B25)*('MGW-IP'!$C$1:$C$183=C25)),'MGW-IP'!$E$1:$E$183)</f>
        <v>10.112.175.28</v>
      </c>
      <c r="F25" s="1" t="s">
        <v>92</v>
      </c>
      <c r="G25" s="1">
        <v>2</v>
      </c>
      <c r="H25" s="1" t="str">
        <f>LOOKUP(1,0/(('BSC-IP(媒体)'!$B$1:$B$269=F25)*('BSC-IP(媒体)'!$C$1:$C$269=G25)),'BSC-IP(媒体)'!$D$1:$D$269)</f>
        <v>10.112.217.93</v>
      </c>
      <c r="I25" s="17" t="str">
        <f t="shared" si="0"/>
        <v>ZQRX:NPGEP,4:IP=10.112.217.93:PING:I=10.112.175.20,:;</v>
      </c>
      <c r="J25" s="17" t="str">
        <f t="shared" si="1"/>
        <v>ZQRX:NPGEP,4:IP=10.112.217.93:PING:I=10.112.175.28,:;</v>
      </c>
      <c r="K25" s="17" t="str">
        <f>CONCATENATE("ZQRX:NPGEP,",C25,":IP=",H24,":PING:I=",D25,",:;")</f>
        <v>ZQRX:NPGEP,4:IP=10.112.217.220:PING:I=10.112.175.20,:;</v>
      </c>
      <c r="L25" s="17" t="str">
        <f>CONCATENATE("ZQRX:NPGEP,",C25,":IP=",H24,":PING:I=",E25,",:;")</f>
        <v>ZQRX:NPGEP,4:IP=10.112.217.220:PING:I=10.112.175.28,:;</v>
      </c>
    </row>
    <row r="26" spans="1:12">
      <c r="A26" s="2">
        <v>25</v>
      </c>
      <c r="B26" s="2" t="s">
        <v>517</v>
      </c>
      <c r="C26" s="2">
        <v>2</v>
      </c>
      <c r="D26" s="2" t="str">
        <f>LOOKUP(1,0/(('MGW-IP'!$B$1:$B$183=B26)*('MGW-IP'!$C$1:$C$183=C26)),'MGW-IP'!$D$1:$D$183)</f>
        <v>10.112.175.4</v>
      </c>
      <c r="E26" s="2" t="str">
        <f>LOOKUP(1,0/(('MGW-IP'!$B$1:$B$183=B26)*('MGW-IP'!$C$1:$C$183=C26)),'MGW-IP'!$E$1:$E$183)</f>
        <v>10.112.175.12</v>
      </c>
      <c r="F26" s="1" t="s">
        <v>93</v>
      </c>
      <c r="G26" s="1">
        <v>1</v>
      </c>
      <c r="H26" s="1" t="str">
        <f>LOOKUP(1,0/(('BSC-IP(媒体)'!$B$1:$B$269=F26)*('BSC-IP(媒体)'!$C$1:$C$269=G26)),'BSC-IP(媒体)'!$D$1:$D$269)</f>
        <v>10.112.218.132</v>
      </c>
      <c r="I26" s="17" t="str">
        <f t="shared" si="0"/>
        <v>ZQRX:NPGEP,2:IP=10.112.218.132:PING:I=10.112.175.4,:;</v>
      </c>
      <c r="J26" s="17" t="str">
        <f t="shared" si="1"/>
        <v>ZQRX:NPGEP,2:IP=10.112.218.132:PING:I=10.112.175.12,:;</v>
      </c>
      <c r="K26" s="17" t="str">
        <f>CONCATENATE("ZQRX:NPGEP,",C26,":IP=",H27,":PING:I=",D26,",:;")</f>
        <v>ZQRX:NPGEP,2:IP=10.112.218.5:PING:I=10.112.175.4,:;</v>
      </c>
      <c r="L26" s="17" t="str">
        <f>CONCATENATE("ZQRX:NPGEP,",C26,":IP=",H27,":PING:I=",E26,",:;")</f>
        <v>ZQRX:NPGEP,2:IP=10.112.218.5:PING:I=10.112.175.12,:;</v>
      </c>
    </row>
    <row r="27" spans="1:12">
      <c r="A27" s="2">
        <v>26</v>
      </c>
      <c r="B27" s="2" t="s">
        <v>517</v>
      </c>
      <c r="C27" s="2">
        <v>4</v>
      </c>
      <c r="D27" s="2" t="str">
        <f>LOOKUP(1,0/(('MGW-IP'!$B$1:$B$183=B27)*('MGW-IP'!$C$1:$C$183=C27)),'MGW-IP'!$D$1:$D$183)</f>
        <v>10.112.175.20</v>
      </c>
      <c r="E27" s="2" t="str">
        <f>LOOKUP(1,0/(('MGW-IP'!$B$1:$B$183=B27)*('MGW-IP'!$C$1:$C$183=C27)),'MGW-IP'!$E$1:$E$183)</f>
        <v>10.112.175.28</v>
      </c>
      <c r="F27" s="1" t="s">
        <v>93</v>
      </c>
      <c r="G27" s="1">
        <v>2</v>
      </c>
      <c r="H27" s="1" t="str">
        <f>LOOKUP(1,0/(('BSC-IP(媒体)'!$B$1:$B$269=F27)*('BSC-IP(媒体)'!$C$1:$C$269=G27)),'BSC-IP(媒体)'!$D$1:$D$269)</f>
        <v>10.112.218.5</v>
      </c>
      <c r="I27" s="17" t="str">
        <f t="shared" si="0"/>
        <v>ZQRX:NPGEP,4:IP=10.112.218.5:PING:I=10.112.175.20,:;</v>
      </c>
      <c r="J27" s="17" t="str">
        <f t="shared" si="1"/>
        <v>ZQRX:NPGEP,4:IP=10.112.218.5:PING:I=10.112.175.28,:;</v>
      </c>
      <c r="K27" s="17" t="str">
        <f>CONCATENATE("ZQRX:NPGEP,",C27,":IP=",H26,":PING:I=",D27,",:;")</f>
        <v>ZQRX:NPGEP,4:IP=10.112.218.132:PING:I=10.112.175.20,:;</v>
      </c>
      <c r="L27" s="17" t="str">
        <f>CONCATENATE("ZQRX:NPGEP,",C27,":IP=",H26,":PING:I=",E27,",:;")</f>
        <v>ZQRX:NPGEP,4:IP=10.112.218.132:PING:I=10.112.175.28,:;</v>
      </c>
    </row>
    <row r="28" spans="1:12">
      <c r="A28" s="2">
        <v>27</v>
      </c>
      <c r="B28" s="2" t="s">
        <v>517</v>
      </c>
      <c r="C28" s="2">
        <v>2</v>
      </c>
      <c r="D28" s="2" t="str">
        <f>LOOKUP(1,0/(('MGW-IP'!$B$1:$B$183=B28)*('MGW-IP'!$C$1:$C$183=C28)),'MGW-IP'!$D$1:$D$183)</f>
        <v>10.112.175.4</v>
      </c>
      <c r="E28" s="2" t="str">
        <f>LOOKUP(1,0/(('MGW-IP'!$B$1:$B$183=B28)*('MGW-IP'!$C$1:$C$183=C28)),'MGW-IP'!$E$1:$E$183)</f>
        <v>10.112.175.12</v>
      </c>
      <c r="F28" s="1" t="s">
        <v>94</v>
      </c>
      <c r="G28" s="1">
        <v>1</v>
      </c>
      <c r="H28" s="1" t="str">
        <f>LOOKUP(1,0/(('BSC-IP(媒体)'!$B$1:$B$269=F28)*('BSC-IP(媒体)'!$C$1:$C$269=G28)),'BSC-IP(媒体)'!$D$1:$D$269)</f>
        <v>10.112.218.140</v>
      </c>
      <c r="I28" s="17" t="str">
        <f t="shared" si="0"/>
        <v>ZQRX:NPGEP,2:IP=10.112.218.140:PING:I=10.112.175.4,:;</v>
      </c>
      <c r="J28" s="17" t="str">
        <f t="shared" si="1"/>
        <v>ZQRX:NPGEP,2:IP=10.112.218.140:PING:I=10.112.175.12,:;</v>
      </c>
      <c r="K28" s="17" t="str">
        <f>CONCATENATE("ZQRX:NPGEP,",C28,":IP=",H29,":PING:I=",D28,",:;")</f>
        <v>ZQRX:NPGEP,2:IP=10.112.218.13:PING:I=10.112.175.4,:;</v>
      </c>
      <c r="L28" s="17" t="str">
        <f>CONCATENATE("ZQRX:NPGEP,",C28,":IP=",H29,":PING:I=",E28,",:;")</f>
        <v>ZQRX:NPGEP,2:IP=10.112.218.13:PING:I=10.112.175.12,:;</v>
      </c>
    </row>
    <row r="29" spans="1:12">
      <c r="A29" s="2">
        <v>28</v>
      </c>
      <c r="B29" s="2" t="s">
        <v>517</v>
      </c>
      <c r="C29" s="2">
        <v>4</v>
      </c>
      <c r="D29" s="2" t="str">
        <f>LOOKUP(1,0/(('MGW-IP'!$B$1:$B$183=B29)*('MGW-IP'!$C$1:$C$183=C29)),'MGW-IP'!$D$1:$D$183)</f>
        <v>10.112.175.20</v>
      </c>
      <c r="E29" s="2" t="str">
        <f>LOOKUP(1,0/(('MGW-IP'!$B$1:$B$183=B29)*('MGW-IP'!$C$1:$C$183=C29)),'MGW-IP'!$E$1:$E$183)</f>
        <v>10.112.175.28</v>
      </c>
      <c r="F29" s="1" t="s">
        <v>94</v>
      </c>
      <c r="G29" s="1">
        <v>2</v>
      </c>
      <c r="H29" s="1" t="str">
        <f>LOOKUP(1,0/(('BSC-IP(媒体)'!$B$1:$B$269=F29)*('BSC-IP(媒体)'!$C$1:$C$269=G29)),'BSC-IP(媒体)'!$D$1:$D$269)</f>
        <v>10.112.218.13</v>
      </c>
      <c r="I29" s="17" t="str">
        <f t="shared" si="0"/>
        <v>ZQRX:NPGEP,4:IP=10.112.218.13:PING:I=10.112.175.20,:;</v>
      </c>
      <c r="J29" s="17" t="str">
        <f t="shared" si="1"/>
        <v>ZQRX:NPGEP,4:IP=10.112.218.13:PING:I=10.112.175.28,:;</v>
      </c>
      <c r="K29" s="17" t="str">
        <f>CONCATENATE("ZQRX:NPGEP,",C29,":IP=",H28,":PING:I=",D29,",:;")</f>
        <v>ZQRX:NPGEP,4:IP=10.112.218.140:PING:I=10.112.175.20,:;</v>
      </c>
      <c r="L29" s="17" t="str">
        <f>CONCATENATE("ZQRX:NPGEP,",C29,":IP=",H28,":PING:I=",E29,",:;")</f>
        <v>ZQRX:NPGEP,4:IP=10.112.218.140:PING:I=10.112.175.28,:;</v>
      </c>
    </row>
    <row r="30" spans="1:12">
      <c r="A30" s="2">
        <v>29</v>
      </c>
      <c r="B30" s="2" t="s">
        <v>517</v>
      </c>
      <c r="C30" s="2">
        <v>2</v>
      </c>
      <c r="D30" s="2" t="str">
        <f>LOOKUP(1,0/(('MGW-IP'!$B$1:$B$183=B30)*('MGW-IP'!$C$1:$C$183=C30)),'MGW-IP'!$D$1:$D$183)</f>
        <v>10.112.175.4</v>
      </c>
      <c r="E30" s="2" t="str">
        <f>LOOKUP(1,0/(('MGW-IP'!$B$1:$B$183=B30)*('MGW-IP'!$C$1:$C$183=C30)),'MGW-IP'!$E$1:$E$183)</f>
        <v>10.112.175.12</v>
      </c>
      <c r="F30" s="1" t="s">
        <v>95</v>
      </c>
      <c r="G30" s="1">
        <v>1</v>
      </c>
      <c r="H30" s="1" t="str">
        <f>LOOKUP(1,0/(('BSC-IP(媒体)'!$B$1:$B$269=F30)*('BSC-IP(媒体)'!$C$1:$C$269=G30)),'BSC-IP(媒体)'!$D$1:$D$269)</f>
        <v>10.112.218.148</v>
      </c>
      <c r="I30" s="17" t="str">
        <f t="shared" si="0"/>
        <v>ZQRX:NPGEP,2:IP=10.112.218.148:PING:I=10.112.175.4,:;</v>
      </c>
      <c r="J30" s="17" t="str">
        <f t="shared" si="1"/>
        <v>ZQRX:NPGEP,2:IP=10.112.218.148:PING:I=10.112.175.12,:;</v>
      </c>
      <c r="K30" s="17" t="str">
        <f>CONCATENATE("ZQRX:NPGEP,",C30,":IP=",H31,":PING:I=",D30,",:;")</f>
        <v>ZQRX:NPGEP,2:IP=10.112.218.21:PING:I=10.112.175.4,:;</v>
      </c>
      <c r="L30" s="17" t="str">
        <f>CONCATENATE("ZQRX:NPGEP,",C30,":IP=",H31,":PING:I=",E30,",:;")</f>
        <v>ZQRX:NPGEP,2:IP=10.112.218.21:PING:I=10.112.175.12,:;</v>
      </c>
    </row>
    <row r="31" spans="1:12">
      <c r="A31" s="2">
        <v>30</v>
      </c>
      <c r="B31" s="2" t="s">
        <v>517</v>
      </c>
      <c r="C31" s="2">
        <v>4</v>
      </c>
      <c r="D31" s="2" t="str">
        <f>LOOKUP(1,0/(('MGW-IP'!$B$1:$B$183=B31)*('MGW-IP'!$C$1:$C$183=C31)),'MGW-IP'!$D$1:$D$183)</f>
        <v>10.112.175.20</v>
      </c>
      <c r="E31" s="2" t="str">
        <f>LOOKUP(1,0/(('MGW-IP'!$B$1:$B$183=B31)*('MGW-IP'!$C$1:$C$183=C31)),'MGW-IP'!$E$1:$E$183)</f>
        <v>10.112.175.28</v>
      </c>
      <c r="F31" s="1" t="s">
        <v>95</v>
      </c>
      <c r="G31" s="1">
        <v>2</v>
      </c>
      <c r="H31" s="1" t="str">
        <f>LOOKUP(1,0/(('BSC-IP(媒体)'!$B$1:$B$269=F31)*('BSC-IP(媒体)'!$C$1:$C$269=G31)),'BSC-IP(媒体)'!$D$1:$D$269)</f>
        <v>10.112.218.21</v>
      </c>
      <c r="I31" s="17" t="str">
        <f t="shared" si="0"/>
        <v>ZQRX:NPGEP,4:IP=10.112.218.21:PING:I=10.112.175.20,:;</v>
      </c>
      <c r="J31" s="17" t="str">
        <f t="shared" si="1"/>
        <v>ZQRX:NPGEP,4:IP=10.112.218.21:PING:I=10.112.175.28,:;</v>
      </c>
      <c r="K31" s="17" t="str">
        <f>CONCATENATE("ZQRX:NPGEP,",C31,":IP=",H30,":PING:I=",D31,",:;")</f>
        <v>ZQRX:NPGEP,4:IP=10.112.218.148:PING:I=10.112.175.20,:;</v>
      </c>
      <c r="L31" s="17" t="str">
        <f>CONCATENATE("ZQRX:NPGEP,",C31,":IP=",H30,":PING:I=",E31,",:;")</f>
        <v>ZQRX:NPGEP,4:IP=10.112.218.148:PING:I=10.112.175.28,:;</v>
      </c>
    </row>
    <row r="32" spans="1:12">
      <c r="A32" s="2">
        <v>31</v>
      </c>
      <c r="B32" s="2" t="s">
        <v>517</v>
      </c>
      <c r="C32" s="2">
        <v>2</v>
      </c>
      <c r="D32" s="2" t="str">
        <f>LOOKUP(1,0/(('MGW-IP'!$B$1:$B$183=B32)*('MGW-IP'!$C$1:$C$183=C32)),'MGW-IP'!$D$1:$D$183)</f>
        <v>10.112.175.4</v>
      </c>
      <c r="E32" s="2" t="str">
        <f>LOOKUP(1,0/(('MGW-IP'!$B$1:$B$183=B32)*('MGW-IP'!$C$1:$C$183=C32)),'MGW-IP'!$E$1:$E$183)</f>
        <v>10.112.175.12</v>
      </c>
      <c r="F32" s="1" t="s">
        <v>96</v>
      </c>
      <c r="G32" s="1">
        <v>1</v>
      </c>
      <c r="H32" s="1" t="str">
        <f>LOOKUP(1,0/(('BSC-IP(媒体)'!$B$1:$B$269=F32)*('BSC-IP(媒体)'!$C$1:$C$269=G32)),'BSC-IP(媒体)'!$D$1:$D$269)</f>
        <v>10.112.218.156</v>
      </c>
      <c r="I32" s="17" t="str">
        <f t="shared" si="0"/>
        <v>ZQRX:NPGEP,2:IP=10.112.218.156:PING:I=10.112.175.4,:;</v>
      </c>
      <c r="J32" s="17" t="str">
        <f t="shared" si="1"/>
        <v>ZQRX:NPGEP,2:IP=10.112.218.156:PING:I=10.112.175.12,:;</v>
      </c>
      <c r="K32" s="17" t="str">
        <f>CONCATENATE("ZQRX:NPGEP,",C32,":IP=",H33,":PING:I=",D32,",:;")</f>
        <v>ZQRX:NPGEP,2:IP=10.112.218.29:PING:I=10.112.175.4,:;</v>
      </c>
      <c r="L32" s="17" t="str">
        <f>CONCATENATE("ZQRX:NPGEP,",C32,":IP=",H33,":PING:I=",E32,",:;")</f>
        <v>ZQRX:NPGEP,2:IP=10.112.218.29:PING:I=10.112.175.12,:;</v>
      </c>
    </row>
    <row r="33" spans="1:12">
      <c r="A33" s="2">
        <v>32</v>
      </c>
      <c r="B33" s="2" t="s">
        <v>517</v>
      </c>
      <c r="C33" s="2">
        <v>4</v>
      </c>
      <c r="D33" s="2" t="str">
        <f>LOOKUP(1,0/(('MGW-IP'!$B$1:$B$183=B33)*('MGW-IP'!$C$1:$C$183=C33)),'MGW-IP'!$D$1:$D$183)</f>
        <v>10.112.175.20</v>
      </c>
      <c r="E33" s="2" t="str">
        <f>LOOKUP(1,0/(('MGW-IP'!$B$1:$B$183=B33)*('MGW-IP'!$C$1:$C$183=C33)),'MGW-IP'!$E$1:$E$183)</f>
        <v>10.112.175.28</v>
      </c>
      <c r="F33" s="1" t="s">
        <v>96</v>
      </c>
      <c r="G33" s="1">
        <v>2</v>
      </c>
      <c r="H33" s="1" t="str">
        <f>LOOKUP(1,0/(('BSC-IP(媒体)'!$B$1:$B$269=F33)*('BSC-IP(媒体)'!$C$1:$C$269=G33)),'BSC-IP(媒体)'!$D$1:$D$269)</f>
        <v>10.112.218.29</v>
      </c>
      <c r="I33" s="17" t="str">
        <f t="shared" si="0"/>
        <v>ZQRX:NPGEP,4:IP=10.112.218.29:PING:I=10.112.175.20,:;</v>
      </c>
      <c r="J33" s="17" t="str">
        <f t="shared" si="1"/>
        <v>ZQRX:NPGEP,4:IP=10.112.218.29:PING:I=10.112.175.28,:;</v>
      </c>
      <c r="K33" s="17" t="str">
        <f>CONCATENATE("ZQRX:NPGEP,",C33,":IP=",H32,":PING:I=",D33,",:;")</f>
        <v>ZQRX:NPGEP,4:IP=10.112.218.156:PING:I=10.112.175.20,:;</v>
      </c>
      <c r="L33" s="17" t="str">
        <f>CONCATENATE("ZQRX:NPGEP,",C33,":IP=",H32,":PING:I=",E33,",:;")</f>
        <v>ZQRX:NPGEP,4:IP=10.112.218.156:PING:I=10.112.175.28,:;</v>
      </c>
    </row>
    <row r="34" spans="1:12">
      <c r="A34" s="2">
        <v>33</v>
      </c>
      <c r="B34" s="2" t="s">
        <v>517</v>
      </c>
      <c r="C34" s="2">
        <v>2</v>
      </c>
      <c r="D34" s="2" t="str">
        <f>LOOKUP(1,0/(('MGW-IP'!$B$1:$B$183=B34)*('MGW-IP'!$C$1:$C$183=C34)),'MGW-IP'!$D$1:$D$183)</f>
        <v>10.112.175.4</v>
      </c>
      <c r="E34" s="2" t="str">
        <f>LOOKUP(1,0/(('MGW-IP'!$B$1:$B$183=B34)*('MGW-IP'!$C$1:$C$183=C34)),'MGW-IP'!$E$1:$E$183)</f>
        <v>10.112.175.12</v>
      </c>
      <c r="F34" s="1" t="s">
        <v>97</v>
      </c>
      <c r="G34" s="1">
        <v>1</v>
      </c>
      <c r="H34" s="1" t="str">
        <f>LOOKUP(1,0/(('BSC-IP(媒体)'!$B$1:$B$269=F34)*('BSC-IP(媒体)'!$C$1:$C$269=G34)),'BSC-IP(媒体)'!$D$1:$D$269)</f>
        <v>10.112.218.164</v>
      </c>
      <c r="I34" s="17" t="str">
        <f t="shared" si="0"/>
        <v>ZQRX:NPGEP,2:IP=10.112.218.164:PING:I=10.112.175.4,:;</v>
      </c>
      <c r="J34" s="17" t="str">
        <f t="shared" si="1"/>
        <v>ZQRX:NPGEP,2:IP=10.112.218.164:PING:I=10.112.175.12,:;</v>
      </c>
      <c r="K34" s="17" t="str">
        <f>CONCATENATE("ZQRX:NPGEP,",C34,":IP=",H35,":PING:I=",D34,",:;")</f>
        <v>ZQRX:NPGEP,2:IP=10.112.218.37:PING:I=10.112.175.4,:;</v>
      </c>
      <c r="L34" s="17" t="str">
        <f>CONCATENATE("ZQRX:NPGEP,",C34,":IP=",H35,":PING:I=",E34,",:;")</f>
        <v>ZQRX:NPGEP,2:IP=10.112.218.37:PING:I=10.112.175.12,:;</v>
      </c>
    </row>
    <row r="35" spans="1:12">
      <c r="A35" s="2">
        <v>34</v>
      </c>
      <c r="B35" s="2" t="s">
        <v>517</v>
      </c>
      <c r="C35" s="2">
        <v>4</v>
      </c>
      <c r="D35" s="2" t="str">
        <f>LOOKUP(1,0/(('MGW-IP'!$B$1:$B$183=B35)*('MGW-IP'!$C$1:$C$183=C35)),'MGW-IP'!$D$1:$D$183)</f>
        <v>10.112.175.20</v>
      </c>
      <c r="E35" s="2" t="str">
        <f>LOOKUP(1,0/(('MGW-IP'!$B$1:$B$183=B35)*('MGW-IP'!$C$1:$C$183=C35)),'MGW-IP'!$E$1:$E$183)</f>
        <v>10.112.175.28</v>
      </c>
      <c r="F35" s="1" t="s">
        <v>97</v>
      </c>
      <c r="G35" s="1">
        <v>2</v>
      </c>
      <c r="H35" s="1" t="str">
        <f>LOOKUP(1,0/(('BSC-IP(媒体)'!$B$1:$B$269=F35)*('BSC-IP(媒体)'!$C$1:$C$269=G35)),'BSC-IP(媒体)'!$D$1:$D$269)</f>
        <v>10.112.218.37</v>
      </c>
      <c r="I35" s="17" t="str">
        <f t="shared" si="0"/>
        <v>ZQRX:NPGEP,4:IP=10.112.218.37:PING:I=10.112.175.20,:;</v>
      </c>
      <c r="J35" s="17" t="str">
        <f t="shared" si="1"/>
        <v>ZQRX:NPGEP,4:IP=10.112.218.37:PING:I=10.112.175.28,:;</v>
      </c>
      <c r="K35" s="17" t="str">
        <f>CONCATENATE("ZQRX:NPGEP,",C35,":IP=",H34,":PING:I=",D35,",:;")</f>
        <v>ZQRX:NPGEP,4:IP=10.112.218.164:PING:I=10.112.175.20,:;</v>
      </c>
      <c r="L35" s="17" t="str">
        <f>CONCATENATE("ZQRX:NPGEP,",C35,":IP=",H34,":PING:I=",E35,",:;")</f>
        <v>ZQRX:NPGEP,4:IP=10.112.218.164:PING:I=10.112.175.28,:;</v>
      </c>
    </row>
    <row r="36" spans="1:12">
      <c r="A36" s="2">
        <v>35</v>
      </c>
      <c r="B36" s="2" t="s">
        <v>517</v>
      </c>
      <c r="C36" s="2">
        <v>2</v>
      </c>
      <c r="D36" s="2" t="str">
        <f>LOOKUP(1,0/(('MGW-IP'!$B$1:$B$183=B36)*('MGW-IP'!$C$1:$C$183=C36)),'MGW-IP'!$D$1:$D$183)</f>
        <v>10.112.175.4</v>
      </c>
      <c r="E36" s="2" t="str">
        <f>LOOKUP(1,0/(('MGW-IP'!$B$1:$B$183=B36)*('MGW-IP'!$C$1:$C$183=C36)),'MGW-IP'!$E$1:$E$183)</f>
        <v>10.112.175.12</v>
      </c>
      <c r="F36" s="1" t="s">
        <v>98</v>
      </c>
      <c r="G36" s="1">
        <v>1</v>
      </c>
      <c r="H36" s="1" t="str">
        <f>LOOKUP(1,0/(('BSC-IP(媒体)'!$B$1:$B$269=F36)*('BSC-IP(媒体)'!$C$1:$C$269=G36)),'BSC-IP(媒体)'!$D$1:$D$269)</f>
        <v>10.112.218.172</v>
      </c>
      <c r="I36" s="17" t="str">
        <f t="shared" si="0"/>
        <v>ZQRX:NPGEP,2:IP=10.112.218.172:PING:I=10.112.175.4,:;</v>
      </c>
      <c r="J36" s="17" t="str">
        <f t="shared" si="1"/>
        <v>ZQRX:NPGEP,2:IP=10.112.218.172:PING:I=10.112.175.12,:;</v>
      </c>
      <c r="K36" s="17" t="str">
        <f>CONCATENATE("ZQRX:NPGEP,",C36,":IP=",H37,":PING:I=",D36,",:;")</f>
        <v>ZQRX:NPGEP,2:IP=10.112.218.45:PING:I=10.112.175.4,:;</v>
      </c>
      <c r="L36" s="17" t="str">
        <f>CONCATENATE("ZQRX:NPGEP,",C36,":IP=",H37,":PING:I=",E36,",:;")</f>
        <v>ZQRX:NPGEP,2:IP=10.112.218.45:PING:I=10.112.175.12,:;</v>
      </c>
    </row>
    <row r="37" spans="1:12">
      <c r="A37" s="2">
        <v>36</v>
      </c>
      <c r="B37" s="2" t="s">
        <v>517</v>
      </c>
      <c r="C37" s="2">
        <v>4</v>
      </c>
      <c r="D37" s="2" t="str">
        <f>LOOKUP(1,0/(('MGW-IP'!$B$1:$B$183=B37)*('MGW-IP'!$C$1:$C$183=C37)),'MGW-IP'!$D$1:$D$183)</f>
        <v>10.112.175.20</v>
      </c>
      <c r="E37" s="2" t="str">
        <f>LOOKUP(1,0/(('MGW-IP'!$B$1:$B$183=B37)*('MGW-IP'!$C$1:$C$183=C37)),'MGW-IP'!$E$1:$E$183)</f>
        <v>10.112.175.28</v>
      </c>
      <c r="F37" s="1" t="s">
        <v>98</v>
      </c>
      <c r="G37" s="1">
        <v>2</v>
      </c>
      <c r="H37" s="1" t="str">
        <f>LOOKUP(1,0/(('BSC-IP(媒体)'!$B$1:$B$269=F37)*('BSC-IP(媒体)'!$C$1:$C$269=G37)),'BSC-IP(媒体)'!$D$1:$D$269)</f>
        <v>10.112.218.45</v>
      </c>
      <c r="I37" s="17" t="str">
        <f t="shared" si="0"/>
        <v>ZQRX:NPGEP,4:IP=10.112.218.45:PING:I=10.112.175.20,:;</v>
      </c>
      <c r="J37" s="17" t="str">
        <f t="shared" si="1"/>
        <v>ZQRX:NPGEP,4:IP=10.112.218.45:PING:I=10.112.175.28,:;</v>
      </c>
      <c r="K37" s="17" t="str">
        <f>CONCATENATE("ZQRX:NPGEP,",C37,":IP=",H36,":PING:I=",D37,",:;")</f>
        <v>ZQRX:NPGEP,4:IP=10.112.218.172:PING:I=10.112.175.20,:;</v>
      </c>
      <c r="L37" s="17" t="str">
        <f>CONCATENATE("ZQRX:NPGEP,",C37,":IP=",H36,":PING:I=",E37,",:;")</f>
        <v>ZQRX:NPGEP,4:IP=10.112.218.172:PING:I=10.112.175.28,:;</v>
      </c>
    </row>
    <row r="38" spans="1:12">
      <c r="A38" s="2">
        <v>37</v>
      </c>
      <c r="B38" s="2" t="s">
        <v>517</v>
      </c>
      <c r="C38" s="2">
        <v>2</v>
      </c>
      <c r="D38" s="2" t="str">
        <f>LOOKUP(1,0/(('MGW-IP'!$B$1:$B$183=B38)*('MGW-IP'!$C$1:$C$183=C38)),'MGW-IP'!$D$1:$D$183)</f>
        <v>10.112.175.4</v>
      </c>
      <c r="E38" s="2" t="str">
        <f>LOOKUP(1,0/(('MGW-IP'!$B$1:$B$183=B38)*('MGW-IP'!$C$1:$C$183=C38)),'MGW-IP'!$E$1:$E$183)</f>
        <v>10.112.175.12</v>
      </c>
      <c r="F38" s="1" t="s">
        <v>99</v>
      </c>
      <c r="G38" s="1">
        <v>1</v>
      </c>
      <c r="H38" s="1" t="str">
        <f>LOOKUP(1,0/(('BSC-IP(媒体)'!$B$1:$B$269=F38)*('BSC-IP(媒体)'!$C$1:$C$269=G38)),'BSC-IP(媒体)'!$D$1:$D$269)</f>
        <v>10.112.218.180</v>
      </c>
      <c r="I38" s="17" t="str">
        <f t="shared" si="0"/>
        <v>ZQRX:NPGEP,2:IP=10.112.218.180:PING:I=10.112.175.4,:;</v>
      </c>
      <c r="J38" s="17" t="str">
        <f t="shared" si="1"/>
        <v>ZQRX:NPGEP,2:IP=10.112.218.180:PING:I=10.112.175.12,:;</v>
      </c>
      <c r="K38" s="17" t="str">
        <f>CONCATENATE("ZQRX:NPGEP,",C38,":IP=",H39,":PING:I=",D38,",:;")</f>
        <v>ZQRX:NPGEP,2:IP=10.112.218.53:PING:I=10.112.175.4,:;</v>
      </c>
      <c r="L38" s="17" t="str">
        <f>CONCATENATE("ZQRX:NPGEP,",C38,":IP=",H39,":PING:I=",E38,",:;")</f>
        <v>ZQRX:NPGEP,2:IP=10.112.218.53:PING:I=10.112.175.12,:;</v>
      </c>
    </row>
    <row r="39" spans="1:12">
      <c r="A39" s="2">
        <v>38</v>
      </c>
      <c r="B39" s="2" t="s">
        <v>517</v>
      </c>
      <c r="C39" s="2">
        <v>4</v>
      </c>
      <c r="D39" s="2" t="str">
        <f>LOOKUP(1,0/(('MGW-IP'!$B$1:$B$183=B39)*('MGW-IP'!$C$1:$C$183=C39)),'MGW-IP'!$D$1:$D$183)</f>
        <v>10.112.175.20</v>
      </c>
      <c r="E39" s="2" t="str">
        <f>LOOKUP(1,0/(('MGW-IP'!$B$1:$B$183=B39)*('MGW-IP'!$C$1:$C$183=C39)),'MGW-IP'!$E$1:$E$183)</f>
        <v>10.112.175.28</v>
      </c>
      <c r="F39" s="1" t="s">
        <v>99</v>
      </c>
      <c r="G39" s="1">
        <v>2</v>
      </c>
      <c r="H39" s="1" t="str">
        <f>LOOKUP(1,0/(('BSC-IP(媒体)'!$B$1:$B$269=F39)*('BSC-IP(媒体)'!$C$1:$C$269=G39)),'BSC-IP(媒体)'!$D$1:$D$269)</f>
        <v>10.112.218.53</v>
      </c>
      <c r="I39" s="17" t="str">
        <f t="shared" si="0"/>
        <v>ZQRX:NPGEP,4:IP=10.112.218.53:PING:I=10.112.175.20,:;</v>
      </c>
      <c r="J39" s="17" t="str">
        <f t="shared" si="1"/>
        <v>ZQRX:NPGEP,4:IP=10.112.218.53:PING:I=10.112.175.28,:;</v>
      </c>
      <c r="K39" s="17" t="str">
        <f>CONCATENATE("ZQRX:NPGEP,",C39,":IP=",H38,":PING:I=",D39,",:;")</f>
        <v>ZQRX:NPGEP,4:IP=10.112.218.180:PING:I=10.112.175.20,:;</v>
      </c>
      <c r="L39" s="17" t="str">
        <f>CONCATENATE("ZQRX:NPGEP,",C39,":IP=",H38,":PING:I=",E39,",:;")</f>
        <v>ZQRX:NPGEP,4:IP=10.112.218.180:PING:I=10.112.175.28,:;</v>
      </c>
    </row>
    <row r="40" spans="1:12">
      <c r="A40" s="2">
        <v>39</v>
      </c>
      <c r="B40" s="2" t="s">
        <v>517</v>
      </c>
      <c r="C40" s="2">
        <v>2</v>
      </c>
      <c r="D40" s="2" t="str">
        <f>LOOKUP(1,0/(('MGW-IP'!$B$1:$B$183=B40)*('MGW-IP'!$C$1:$C$183=C40)),'MGW-IP'!$D$1:$D$183)</f>
        <v>10.112.175.4</v>
      </c>
      <c r="E40" s="2" t="str">
        <f>LOOKUP(1,0/(('MGW-IP'!$B$1:$B$183=B40)*('MGW-IP'!$C$1:$C$183=C40)),'MGW-IP'!$E$1:$E$183)</f>
        <v>10.112.175.12</v>
      </c>
      <c r="F40" s="1" t="s">
        <v>100</v>
      </c>
      <c r="G40" s="1">
        <v>1</v>
      </c>
      <c r="H40" s="1" t="str">
        <f>LOOKUP(1,0/(('BSC-IP(媒体)'!$B$1:$B$269=F40)*('BSC-IP(媒体)'!$C$1:$C$269=G40)),'BSC-IP(媒体)'!$D$1:$D$269)</f>
        <v>10.112.218.188</v>
      </c>
      <c r="I40" s="17" t="str">
        <f t="shared" si="0"/>
        <v>ZQRX:NPGEP,2:IP=10.112.218.188:PING:I=10.112.175.4,:;</v>
      </c>
      <c r="J40" s="17" t="str">
        <f t="shared" si="1"/>
        <v>ZQRX:NPGEP,2:IP=10.112.218.188:PING:I=10.112.175.12,:;</v>
      </c>
      <c r="K40" s="17" t="str">
        <f>CONCATENATE("ZQRX:NPGEP,",C40,":IP=",H41,":PING:I=",D40,",:;")</f>
        <v>ZQRX:NPGEP,2:IP=10.112.218.61:PING:I=10.112.175.4,:;</v>
      </c>
      <c r="L40" s="17" t="str">
        <f>CONCATENATE("ZQRX:NPGEP,",C40,":IP=",H41,":PING:I=",E40,",:;")</f>
        <v>ZQRX:NPGEP,2:IP=10.112.218.61:PING:I=10.112.175.12,:;</v>
      </c>
    </row>
    <row r="41" spans="1:12">
      <c r="A41" s="2">
        <v>40</v>
      </c>
      <c r="B41" s="2" t="s">
        <v>517</v>
      </c>
      <c r="C41" s="2">
        <v>4</v>
      </c>
      <c r="D41" s="2" t="str">
        <f>LOOKUP(1,0/(('MGW-IP'!$B$1:$B$183=B41)*('MGW-IP'!$C$1:$C$183=C41)),'MGW-IP'!$D$1:$D$183)</f>
        <v>10.112.175.20</v>
      </c>
      <c r="E41" s="2" t="str">
        <f>LOOKUP(1,0/(('MGW-IP'!$B$1:$B$183=B41)*('MGW-IP'!$C$1:$C$183=C41)),'MGW-IP'!$E$1:$E$183)</f>
        <v>10.112.175.28</v>
      </c>
      <c r="F41" s="1" t="s">
        <v>100</v>
      </c>
      <c r="G41" s="1">
        <v>2</v>
      </c>
      <c r="H41" s="1" t="str">
        <f>LOOKUP(1,0/(('BSC-IP(媒体)'!$B$1:$B$269=F41)*('BSC-IP(媒体)'!$C$1:$C$269=G41)),'BSC-IP(媒体)'!$D$1:$D$269)</f>
        <v>10.112.218.61</v>
      </c>
      <c r="I41" s="17" t="str">
        <f t="shared" si="0"/>
        <v>ZQRX:NPGEP,4:IP=10.112.218.61:PING:I=10.112.175.20,:;</v>
      </c>
      <c r="J41" s="17" t="str">
        <f t="shared" si="1"/>
        <v>ZQRX:NPGEP,4:IP=10.112.218.61:PING:I=10.112.175.28,:;</v>
      </c>
      <c r="K41" s="17" t="str">
        <f>CONCATENATE("ZQRX:NPGEP,",C41,":IP=",H40,":PING:I=",D41,",:;")</f>
        <v>ZQRX:NPGEP,4:IP=10.112.218.188:PING:I=10.112.175.20,:;</v>
      </c>
      <c r="L41" s="17" t="str">
        <f>CONCATENATE("ZQRX:NPGEP,",C41,":IP=",H40,":PING:I=",E41,",:;")</f>
        <v>ZQRX:NPGEP,4:IP=10.112.218.188:PING:I=10.112.175.28,:;</v>
      </c>
    </row>
    <row r="42" spans="1:12">
      <c r="A42" s="2">
        <v>41</v>
      </c>
      <c r="B42" s="2" t="s">
        <v>517</v>
      </c>
      <c r="C42" s="2">
        <v>2</v>
      </c>
      <c r="D42" s="2" t="str">
        <f>LOOKUP(1,0/(('MGW-IP'!$B$1:$B$183=B42)*('MGW-IP'!$C$1:$C$183=C42)),'MGW-IP'!$D$1:$D$183)</f>
        <v>10.112.175.4</v>
      </c>
      <c r="E42" s="2" t="str">
        <f>LOOKUP(1,0/(('MGW-IP'!$B$1:$B$183=B42)*('MGW-IP'!$C$1:$C$183=C42)),'MGW-IP'!$E$1:$E$183)</f>
        <v>10.112.175.12</v>
      </c>
      <c r="F42" s="1" t="s">
        <v>101</v>
      </c>
      <c r="G42" s="1">
        <v>1</v>
      </c>
      <c r="H42" s="1" t="str">
        <f>LOOKUP(1,0/(('BSC-IP(媒体)'!$B$1:$B$269=F42)*('BSC-IP(媒体)'!$C$1:$C$269=G42)),'BSC-IP(媒体)'!$D$1:$D$269)</f>
        <v>10.112.218.196</v>
      </c>
      <c r="I42" s="17" t="str">
        <f t="shared" si="0"/>
        <v>ZQRX:NPGEP,2:IP=10.112.218.196:PING:I=10.112.175.4,:;</v>
      </c>
      <c r="J42" s="17" t="str">
        <f t="shared" si="1"/>
        <v>ZQRX:NPGEP,2:IP=10.112.218.196:PING:I=10.112.175.12,:;</v>
      </c>
      <c r="K42" s="17" t="str">
        <f>CONCATENATE("ZQRX:NPGEP,",C42,":IP=",H43,":PING:I=",D42,",:;")</f>
        <v>ZQRX:NPGEP,2:IP=10.112.218.69:PING:I=10.112.175.4,:;</v>
      </c>
      <c r="L42" s="17" t="str">
        <f>CONCATENATE("ZQRX:NPGEP,",C42,":IP=",H43,":PING:I=",E42,",:;")</f>
        <v>ZQRX:NPGEP,2:IP=10.112.218.69:PING:I=10.112.175.12,:;</v>
      </c>
    </row>
    <row r="43" spans="1:12">
      <c r="A43" s="2">
        <v>42</v>
      </c>
      <c r="B43" s="2" t="s">
        <v>517</v>
      </c>
      <c r="C43" s="2">
        <v>4</v>
      </c>
      <c r="D43" s="2" t="str">
        <f>LOOKUP(1,0/(('MGW-IP'!$B$1:$B$183=B43)*('MGW-IP'!$C$1:$C$183=C43)),'MGW-IP'!$D$1:$D$183)</f>
        <v>10.112.175.20</v>
      </c>
      <c r="E43" s="2" t="str">
        <f>LOOKUP(1,0/(('MGW-IP'!$B$1:$B$183=B43)*('MGW-IP'!$C$1:$C$183=C43)),'MGW-IP'!$E$1:$E$183)</f>
        <v>10.112.175.28</v>
      </c>
      <c r="F43" s="1" t="s">
        <v>101</v>
      </c>
      <c r="G43" s="1">
        <v>2</v>
      </c>
      <c r="H43" s="1" t="str">
        <f>LOOKUP(1,0/(('BSC-IP(媒体)'!$B$1:$B$269=F43)*('BSC-IP(媒体)'!$C$1:$C$269=G43)),'BSC-IP(媒体)'!$D$1:$D$269)</f>
        <v>10.112.218.69</v>
      </c>
      <c r="I43" s="17" t="str">
        <f t="shared" si="0"/>
        <v>ZQRX:NPGEP,4:IP=10.112.218.69:PING:I=10.112.175.20,:;</v>
      </c>
      <c r="J43" s="17" t="str">
        <f t="shared" si="1"/>
        <v>ZQRX:NPGEP,4:IP=10.112.218.69:PING:I=10.112.175.28,:;</v>
      </c>
      <c r="K43" s="17" t="str">
        <f>CONCATENATE("ZQRX:NPGEP,",C43,":IP=",H42,":PING:I=",D43,",:;")</f>
        <v>ZQRX:NPGEP,4:IP=10.112.218.196:PING:I=10.112.175.20,:;</v>
      </c>
      <c r="L43" s="17" t="str">
        <f>CONCATENATE("ZQRX:NPGEP,",C43,":IP=",H42,":PING:I=",E43,",:;")</f>
        <v>ZQRX:NPGEP,4:IP=10.112.218.196:PING:I=10.112.175.28,:;</v>
      </c>
    </row>
    <row r="44" spans="1:12">
      <c r="A44" s="2">
        <v>43</v>
      </c>
      <c r="B44" s="2" t="s">
        <v>517</v>
      </c>
      <c r="C44" s="2">
        <v>2</v>
      </c>
      <c r="D44" s="2" t="str">
        <f>LOOKUP(1,0/(('MGW-IP'!$B$1:$B$183=B44)*('MGW-IP'!$C$1:$C$183=C44)),'MGW-IP'!$D$1:$D$183)</f>
        <v>10.112.175.4</v>
      </c>
      <c r="E44" s="2" t="str">
        <f>LOOKUP(1,0/(('MGW-IP'!$B$1:$B$183=B44)*('MGW-IP'!$C$1:$C$183=C44)),'MGW-IP'!$E$1:$E$183)</f>
        <v>10.112.175.12</v>
      </c>
      <c r="F44" s="1" t="s">
        <v>102</v>
      </c>
      <c r="G44" s="1">
        <v>1</v>
      </c>
      <c r="H44" s="1" t="str">
        <f>LOOKUP(1,0/(('BSC-IP(媒体)'!$B$1:$B$269=F44)*('BSC-IP(媒体)'!$C$1:$C$269=G44)),'BSC-IP(媒体)'!$D$1:$D$269)</f>
        <v>10.112.218.204</v>
      </c>
      <c r="I44" s="17" t="str">
        <f t="shared" si="0"/>
        <v>ZQRX:NPGEP,2:IP=10.112.218.204:PING:I=10.112.175.4,:;</v>
      </c>
      <c r="J44" s="17" t="str">
        <f t="shared" si="1"/>
        <v>ZQRX:NPGEP,2:IP=10.112.218.204:PING:I=10.112.175.12,:;</v>
      </c>
      <c r="K44" s="17" t="str">
        <f>CONCATENATE("ZQRX:NPGEP,",C44,":IP=",H45,":PING:I=",D44,",:;")</f>
        <v>ZQRX:NPGEP,2:IP=10.112.218.77:PING:I=10.112.175.4,:;</v>
      </c>
      <c r="L44" s="17" t="str">
        <f>CONCATENATE("ZQRX:NPGEP,",C44,":IP=",H45,":PING:I=",E44,",:;")</f>
        <v>ZQRX:NPGEP,2:IP=10.112.218.77:PING:I=10.112.175.12,:;</v>
      </c>
    </row>
    <row r="45" spans="1:12">
      <c r="A45" s="2">
        <v>44</v>
      </c>
      <c r="B45" s="2" t="s">
        <v>517</v>
      </c>
      <c r="C45" s="2">
        <v>4</v>
      </c>
      <c r="D45" s="2" t="str">
        <f>LOOKUP(1,0/(('MGW-IP'!$B$1:$B$183=B45)*('MGW-IP'!$C$1:$C$183=C45)),'MGW-IP'!$D$1:$D$183)</f>
        <v>10.112.175.20</v>
      </c>
      <c r="E45" s="2" t="str">
        <f>LOOKUP(1,0/(('MGW-IP'!$B$1:$B$183=B45)*('MGW-IP'!$C$1:$C$183=C45)),'MGW-IP'!$E$1:$E$183)</f>
        <v>10.112.175.28</v>
      </c>
      <c r="F45" s="1" t="s">
        <v>102</v>
      </c>
      <c r="G45" s="1">
        <v>2</v>
      </c>
      <c r="H45" s="1" t="str">
        <f>LOOKUP(1,0/(('BSC-IP(媒体)'!$B$1:$B$269=F45)*('BSC-IP(媒体)'!$C$1:$C$269=G45)),'BSC-IP(媒体)'!$D$1:$D$269)</f>
        <v>10.112.218.77</v>
      </c>
      <c r="I45" s="17" t="str">
        <f t="shared" si="0"/>
        <v>ZQRX:NPGEP,4:IP=10.112.218.77:PING:I=10.112.175.20,:;</v>
      </c>
      <c r="J45" s="17" t="str">
        <f t="shared" si="1"/>
        <v>ZQRX:NPGEP,4:IP=10.112.218.77:PING:I=10.112.175.28,:;</v>
      </c>
      <c r="K45" s="17" t="str">
        <f>CONCATENATE("ZQRX:NPGEP,",C45,":IP=",H44,":PING:I=",D45,",:;")</f>
        <v>ZQRX:NPGEP,4:IP=10.112.218.204:PING:I=10.112.175.20,:;</v>
      </c>
      <c r="L45" s="17" t="str">
        <f>CONCATENATE("ZQRX:NPGEP,",C45,":IP=",H44,":PING:I=",E45,",:;")</f>
        <v>ZQRX:NPGEP,4:IP=10.112.218.204:PING:I=10.112.175.28,:;</v>
      </c>
    </row>
    <row r="46" spans="1:12">
      <c r="A46" s="2">
        <v>45</v>
      </c>
      <c r="B46" s="2" t="s">
        <v>517</v>
      </c>
      <c r="C46" s="2">
        <v>2</v>
      </c>
      <c r="D46" s="2" t="str">
        <f>LOOKUP(1,0/(('MGW-IP'!$B$1:$B$183=B46)*('MGW-IP'!$C$1:$C$183=C46)),'MGW-IP'!$D$1:$D$183)</f>
        <v>10.112.175.4</v>
      </c>
      <c r="E46" s="2" t="str">
        <f>LOOKUP(1,0/(('MGW-IP'!$B$1:$B$183=B46)*('MGW-IP'!$C$1:$C$183=C46)),'MGW-IP'!$E$1:$E$183)</f>
        <v>10.112.175.12</v>
      </c>
      <c r="F46" s="1" t="s">
        <v>103</v>
      </c>
      <c r="G46" s="1">
        <v>1</v>
      </c>
      <c r="H46" s="1" t="str">
        <f>LOOKUP(1,0/(('BSC-IP(媒体)'!$B$1:$B$269=F46)*('BSC-IP(媒体)'!$C$1:$C$269=G46)),'BSC-IP(媒体)'!$D$1:$D$269)</f>
        <v>10.112.218.212</v>
      </c>
      <c r="I46" s="17" t="str">
        <f t="shared" si="0"/>
        <v>ZQRX:NPGEP,2:IP=10.112.218.212:PING:I=10.112.175.4,:;</v>
      </c>
      <c r="J46" s="17" t="str">
        <f t="shared" si="1"/>
        <v>ZQRX:NPGEP,2:IP=10.112.218.212:PING:I=10.112.175.12,:;</v>
      </c>
      <c r="K46" s="17" t="str">
        <f>CONCATENATE("ZQRX:NPGEP,",C46,":IP=",H47,":PING:I=",D46,",:;")</f>
        <v>ZQRX:NPGEP,2:IP=10.112.218.85:PING:I=10.112.175.4,:;</v>
      </c>
      <c r="L46" s="17" t="str">
        <f>CONCATENATE("ZQRX:NPGEP,",C46,":IP=",H47,":PING:I=",E46,",:;")</f>
        <v>ZQRX:NPGEP,2:IP=10.112.218.85:PING:I=10.112.175.12,:;</v>
      </c>
    </row>
    <row r="47" spans="1:12">
      <c r="A47" s="2">
        <v>46</v>
      </c>
      <c r="B47" s="2" t="s">
        <v>517</v>
      </c>
      <c r="C47" s="2">
        <v>4</v>
      </c>
      <c r="D47" s="2" t="str">
        <f>LOOKUP(1,0/(('MGW-IP'!$B$1:$B$183=B47)*('MGW-IP'!$C$1:$C$183=C47)),'MGW-IP'!$D$1:$D$183)</f>
        <v>10.112.175.20</v>
      </c>
      <c r="E47" s="2" t="str">
        <f>LOOKUP(1,0/(('MGW-IP'!$B$1:$B$183=B47)*('MGW-IP'!$C$1:$C$183=C47)),'MGW-IP'!$E$1:$E$183)</f>
        <v>10.112.175.28</v>
      </c>
      <c r="F47" s="1" t="s">
        <v>103</v>
      </c>
      <c r="G47" s="1">
        <v>2</v>
      </c>
      <c r="H47" s="1" t="str">
        <f>LOOKUP(1,0/(('BSC-IP(媒体)'!$B$1:$B$269=F47)*('BSC-IP(媒体)'!$C$1:$C$269=G47)),'BSC-IP(媒体)'!$D$1:$D$269)</f>
        <v>10.112.218.85</v>
      </c>
      <c r="I47" s="17" t="str">
        <f t="shared" si="0"/>
        <v>ZQRX:NPGEP,4:IP=10.112.218.85:PING:I=10.112.175.20,:;</v>
      </c>
      <c r="J47" s="17" t="str">
        <f t="shared" si="1"/>
        <v>ZQRX:NPGEP,4:IP=10.112.218.85:PING:I=10.112.175.28,:;</v>
      </c>
      <c r="K47" s="17" t="str">
        <f>CONCATENATE("ZQRX:NPGEP,",C47,":IP=",H46,":PING:I=",D47,",:;")</f>
        <v>ZQRX:NPGEP,4:IP=10.112.218.212:PING:I=10.112.175.20,:;</v>
      </c>
      <c r="L47" s="17" t="str">
        <f>CONCATENATE("ZQRX:NPGEP,",C47,":IP=",H46,":PING:I=",E47,",:;")</f>
        <v>ZQRX:NPGEP,4:IP=10.112.218.212:PING:I=10.112.175.28,:;</v>
      </c>
    </row>
    <row r="48" spans="1:12">
      <c r="A48" s="2">
        <v>47</v>
      </c>
      <c r="B48" s="2" t="s">
        <v>517</v>
      </c>
      <c r="C48" s="2">
        <v>2</v>
      </c>
      <c r="D48" s="2" t="str">
        <f>LOOKUP(1,0/(('MGW-IP'!$B$1:$B$183=B48)*('MGW-IP'!$C$1:$C$183=C48)),'MGW-IP'!$D$1:$D$183)</f>
        <v>10.112.175.4</v>
      </c>
      <c r="E48" s="2" t="str">
        <f>LOOKUP(1,0/(('MGW-IP'!$B$1:$B$183=B48)*('MGW-IP'!$C$1:$C$183=C48)),'MGW-IP'!$E$1:$E$183)</f>
        <v>10.112.175.12</v>
      </c>
      <c r="F48" s="1" t="s">
        <v>104</v>
      </c>
      <c r="G48" s="1">
        <v>1</v>
      </c>
      <c r="H48" s="1" t="str">
        <f>LOOKUP(1,0/(('BSC-IP(媒体)'!$B$1:$B$269=F48)*('BSC-IP(媒体)'!$C$1:$C$269=G48)),'BSC-IP(媒体)'!$D$1:$D$269)</f>
        <v>10.112.218.220</v>
      </c>
      <c r="I48" s="17" t="str">
        <f t="shared" si="0"/>
        <v>ZQRX:NPGEP,2:IP=10.112.218.220:PING:I=10.112.175.4,:;</v>
      </c>
      <c r="J48" s="17" t="str">
        <f t="shared" si="1"/>
        <v>ZQRX:NPGEP,2:IP=10.112.218.220:PING:I=10.112.175.12,:;</v>
      </c>
      <c r="K48" s="17" t="str">
        <f>CONCATENATE("ZQRX:NPGEP,",C48,":IP=",H49,":PING:I=",D48,",:;")</f>
        <v>ZQRX:NPGEP,2:IP=10.112.218.93:PING:I=10.112.175.4,:;</v>
      </c>
      <c r="L48" s="17" t="str">
        <f>CONCATENATE("ZQRX:NPGEP,",C48,":IP=",H49,":PING:I=",E48,",:;")</f>
        <v>ZQRX:NPGEP,2:IP=10.112.218.93:PING:I=10.112.175.12,:;</v>
      </c>
    </row>
    <row r="49" spans="1:12">
      <c r="A49" s="2">
        <v>48</v>
      </c>
      <c r="B49" s="2" t="s">
        <v>517</v>
      </c>
      <c r="C49" s="2">
        <v>4</v>
      </c>
      <c r="D49" s="2" t="str">
        <f>LOOKUP(1,0/(('MGW-IP'!$B$1:$B$183=B49)*('MGW-IP'!$C$1:$C$183=C49)),'MGW-IP'!$D$1:$D$183)</f>
        <v>10.112.175.20</v>
      </c>
      <c r="E49" s="2" t="str">
        <f>LOOKUP(1,0/(('MGW-IP'!$B$1:$B$183=B49)*('MGW-IP'!$C$1:$C$183=C49)),'MGW-IP'!$E$1:$E$183)</f>
        <v>10.112.175.28</v>
      </c>
      <c r="F49" s="1" t="s">
        <v>104</v>
      </c>
      <c r="G49" s="1">
        <v>2</v>
      </c>
      <c r="H49" s="1" t="str">
        <f>LOOKUP(1,0/(('BSC-IP(媒体)'!$B$1:$B$269=F49)*('BSC-IP(媒体)'!$C$1:$C$269=G49)),'BSC-IP(媒体)'!$D$1:$D$269)</f>
        <v>10.112.218.93</v>
      </c>
      <c r="I49" s="17" t="str">
        <f t="shared" si="0"/>
        <v>ZQRX:NPGEP,4:IP=10.112.218.93:PING:I=10.112.175.20,:;</v>
      </c>
      <c r="J49" s="17" t="str">
        <f t="shared" si="1"/>
        <v>ZQRX:NPGEP,4:IP=10.112.218.93:PING:I=10.112.175.28,:;</v>
      </c>
      <c r="K49" s="17" t="str">
        <f>CONCATENATE("ZQRX:NPGEP,",C49,":IP=",H48,":PING:I=",D49,",:;")</f>
        <v>ZQRX:NPGEP,4:IP=10.112.218.220:PING:I=10.112.175.20,:;</v>
      </c>
      <c r="L49" s="17" t="str">
        <f>CONCATENATE("ZQRX:NPGEP,",C49,":IP=",H48,":PING:I=",E49,",:;")</f>
        <v>ZQRX:NPGEP,4:IP=10.112.218.220:PING:I=10.112.175.28,:;</v>
      </c>
    </row>
    <row r="50" spans="1:12">
      <c r="A50" s="2">
        <v>1</v>
      </c>
      <c r="B50" s="2" t="s">
        <v>518</v>
      </c>
      <c r="C50" s="2">
        <v>2</v>
      </c>
      <c r="D50" s="2" t="str">
        <f>LOOKUP(1,0/(('MGW-IP'!$B$1:$B$183=B50)*('MGW-IP'!$C$1:$C$183=C50)),'MGW-IP'!$D$1:$D$183)</f>
        <v>10.112.175.36</v>
      </c>
      <c r="E50" s="2" t="str">
        <f>LOOKUP(1,0/(('MGW-IP'!$B$1:$B$183=B50)*('MGW-IP'!$C$1:$C$183=C50)),'MGW-IP'!$E$1:$E$183)</f>
        <v>10.112.175.44</v>
      </c>
      <c r="F50" s="1" t="s">
        <v>81</v>
      </c>
      <c r="G50" s="1">
        <v>1</v>
      </c>
      <c r="H50" s="1" t="str">
        <f>LOOKUP(1,0/(('BSC-IP(媒体)'!$B$1:$B$269=F50)*('BSC-IP(媒体)'!$C$1:$C$269=G50)),'BSC-IP(媒体)'!$D$1:$D$269)</f>
        <v>10.112.217.132</v>
      </c>
      <c r="I50" s="17" t="str">
        <f t="shared" si="0"/>
        <v>ZQRX:NPGEP,2:IP=10.112.217.132:PING:I=10.112.175.36,:;</v>
      </c>
      <c r="J50" s="17" t="str">
        <f t="shared" si="1"/>
        <v>ZQRX:NPGEP,2:IP=10.112.217.132:PING:I=10.112.175.44,:;</v>
      </c>
      <c r="K50" s="17" t="str">
        <f>CONCATENATE("ZQRX:NPGEP,",C50,":IP=",H51,":PING:I=",D50,",:;")</f>
        <v>ZQRX:NPGEP,2:IP=10.112.217.5:PING:I=10.112.175.36,:;</v>
      </c>
      <c r="L50" s="17" t="str">
        <f>CONCATENATE("ZQRX:NPGEP,",C50,":IP=",H51,":PING:I=",E50,",:;")</f>
        <v>ZQRX:NPGEP,2:IP=10.112.217.5:PING:I=10.112.175.44,:;</v>
      </c>
    </row>
    <row r="51" spans="1:12">
      <c r="A51" s="2">
        <v>2</v>
      </c>
      <c r="B51" s="2" t="s">
        <v>518</v>
      </c>
      <c r="C51" s="2">
        <v>4</v>
      </c>
      <c r="D51" s="2" t="str">
        <f>LOOKUP(1,0/(('MGW-IP'!$B$1:$B$183=B51)*('MGW-IP'!$C$1:$C$183=C51)),'MGW-IP'!$D$1:$D$183)</f>
        <v>10.112.175.52</v>
      </c>
      <c r="E51" s="2" t="str">
        <f>LOOKUP(1,0/(('MGW-IP'!$B$1:$B$183=B51)*('MGW-IP'!$C$1:$C$183=C51)),'MGW-IP'!$E$1:$E$183)</f>
        <v>10.112.175.60</v>
      </c>
      <c r="F51" s="1" t="s">
        <v>81</v>
      </c>
      <c r="G51" s="1">
        <v>2</v>
      </c>
      <c r="H51" s="1" t="str">
        <f>LOOKUP(1,0/(('BSC-IP(媒体)'!$B$1:$B$269=F51)*('BSC-IP(媒体)'!$C$1:$C$269=G51)),'BSC-IP(媒体)'!$D$1:$D$269)</f>
        <v>10.112.217.5</v>
      </c>
      <c r="I51" s="17" t="str">
        <f t="shared" si="0"/>
        <v>ZQRX:NPGEP,4:IP=10.112.217.5:PING:I=10.112.175.52,:;</v>
      </c>
      <c r="J51" s="17" t="str">
        <f t="shared" si="1"/>
        <v>ZQRX:NPGEP,4:IP=10.112.217.5:PING:I=10.112.175.60,:;</v>
      </c>
      <c r="K51" s="17" t="str">
        <f>CONCATENATE("ZQRX:NPGEP,",C51,":IP=",H50,":PING:I=",D51,",:;")</f>
        <v>ZQRX:NPGEP,4:IP=10.112.217.132:PING:I=10.112.175.52,:;</v>
      </c>
      <c r="L51" s="17" t="str">
        <f>CONCATENATE("ZQRX:NPGEP,",C51,":IP=",H50,":PING:I=",E51,",:;")</f>
        <v>ZQRX:NPGEP,4:IP=10.112.217.132:PING:I=10.112.175.60,:;</v>
      </c>
    </row>
    <row r="52" spans="1:12">
      <c r="A52" s="2">
        <v>3</v>
      </c>
      <c r="B52" s="2" t="s">
        <v>518</v>
      </c>
      <c r="C52" s="2">
        <v>2</v>
      </c>
      <c r="D52" s="2" t="str">
        <f>LOOKUP(1,0/(('MGW-IP'!$B$1:$B$183=B52)*('MGW-IP'!$C$1:$C$183=C52)),'MGW-IP'!$D$1:$D$183)</f>
        <v>10.112.175.36</v>
      </c>
      <c r="E52" s="2" t="str">
        <f>LOOKUP(1,0/(('MGW-IP'!$B$1:$B$183=B52)*('MGW-IP'!$C$1:$C$183=C52)),'MGW-IP'!$E$1:$E$183)</f>
        <v>10.112.175.44</v>
      </c>
      <c r="F52" s="1" t="s">
        <v>82</v>
      </c>
      <c r="G52" s="1">
        <v>1</v>
      </c>
      <c r="H52" s="1" t="str">
        <f>LOOKUP(1,0/(('BSC-IP(媒体)'!$B$1:$B$269=F52)*('BSC-IP(媒体)'!$C$1:$C$269=G52)),'BSC-IP(媒体)'!$D$1:$D$269)</f>
        <v>10.112.217.140</v>
      </c>
      <c r="I52" s="17" t="str">
        <f t="shared" si="0"/>
        <v>ZQRX:NPGEP,2:IP=10.112.217.140:PING:I=10.112.175.36,:;</v>
      </c>
      <c r="J52" s="17" t="str">
        <f t="shared" si="1"/>
        <v>ZQRX:NPGEP,2:IP=10.112.217.140:PING:I=10.112.175.44,:;</v>
      </c>
      <c r="K52" s="17" t="str">
        <f>CONCATENATE("ZQRX:NPGEP,",C52,":IP=",H53,":PING:I=",D52,",:;")</f>
        <v>ZQRX:NPGEP,2:IP=10.112.217.13:PING:I=10.112.175.36,:;</v>
      </c>
      <c r="L52" s="17" t="str">
        <f>CONCATENATE("ZQRX:NPGEP,",C52,":IP=",H53,":PING:I=",E52,",:;")</f>
        <v>ZQRX:NPGEP,2:IP=10.112.217.13:PING:I=10.112.175.44,:;</v>
      </c>
    </row>
    <row r="53" spans="1:12">
      <c r="A53" s="2">
        <v>4</v>
      </c>
      <c r="B53" s="2" t="s">
        <v>518</v>
      </c>
      <c r="C53" s="2">
        <v>4</v>
      </c>
      <c r="D53" s="2" t="str">
        <f>LOOKUP(1,0/(('MGW-IP'!$B$1:$B$183=B53)*('MGW-IP'!$C$1:$C$183=C53)),'MGW-IP'!$D$1:$D$183)</f>
        <v>10.112.175.52</v>
      </c>
      <c r="E53" s="2" t="str">
        <f>LOOKUP(1,0/(('MGW-IP'!$B$1:$B$183=B53)*('MGW-IP'!$C$1:$C$183=C53)),'MGW-IP'!$E$1:$E$183)</f>
        <v>10.112.175.60</v>
      </c>
      <c r="F53" s="1" t="s">
        <v>82</v>
      </c>
      <c r="G53" s="1">
        <v>2</v>
      </c>
      <c r="H53" s="1" t="str">
        <f>LOOKUP(1,0/(('BSC-IP(媒体)'!$B$1:$B$269=F53)*('BSC-IP(媒体)'!$C$1:$C$269=G53)),'BSC-IP(媒体)'!$D$1:$D$269)</f>
        <v>10.112.217.13</v>
      </c>
      <c r="I53" s="17" t="str">
        <f t="shared" si="0"/>
        <v>ZQRX:NPGEP,4:IP=10.112.217.13:PING:I=10.112.175.52,:;</v>
      </c>
      <c r="J53" s="17" t="str">
        <f t="shared" si="1"/>
        <v>ZQRX:NPGEP,4:IP=10.112.217.13:PING:I=10.112.175.60,:;</v>
      </c>
      <c r="K53" s="17" t="str">
        <f>CONCATENATE("ZQRX:NPGEP,",C53,":IP=",H52,":PING:I=",D53,",:;")</f>
        <v>ZQRX:NPGEP,4:IP=10.112.217.140:PING:I=10.112.175.52,:;</v>
      </c>
      <c r="L53" s="17" t="str">
        <f>CONCATENATE("ZQRX:NPGEP,",C53,":IP=",H52,":PING:I=",E53,",:;")</f>
        <v>ZQRX:NPGEP,4:IP=10.112.217.140:PING:I=10.112.175.60,:;</v>
      </c>
    </row>
    <row r="54" spans="1:12">
      <c r="A54" s="2">
        <v>5</v>
      </c>
      <c r="B54" s="2" t="s">
        <v>518</v>
      </c>
      <c r="C54" s="2">
        <v>2</v>
      </c>
      <c r="D54" s="2" t="str">
        <f>LOOKUP(1,0/(('MGW-IP'!$B$1:$B$183=B54)*('MGW-IP'!$C$1:$C$183=C54)),'MGW-IP'!$D$1:$D$183)</f>
        <v>10.112.175.36</v>
      </c>
      <c r="E54" s="2" t="str">
        <f>LOOKUP(1,0/(('MGW-IP'!$B$1:$B$183=B54)*('MGW-IP'!$C$1:$C$183=C54)),'MGW-IP'!$E$1:$E$183)</f>
        <v>10.112.175.44</v>
      </c>
      <c r="F54" s="1" t="s">
        <v>83</v>
      </c>
      <c r="G54" s="1">
        <v>1</v>
      </c>
      <c r="H54" s="1" t="str">
        <f>LOOKUP(1,0/(('BSC-IP(媒体)'!$B$1:$B$269=F54)*('BSC-IP(媒体)'!$C$1:$C$269=G54)),'BSC-IP(媒体)'!$D$1:$D$269)</f>
        <v>10.112.217.148</v>
      </c>
      <c r="I54" s="17" t="str">
        <f t="shared" si="0"/>
        <v>ZQRX:NPGEP,2:IP=10.112.217.148:PING:I=10.112.175.36,:;</v>
      </c>
      <c r="J54" s="17" t="str">
        <f t="shared" si="1"/>
        <v>ZQRX:NPGEP,2:IP=10.112.217.148:PING:I=10.112.175.44,:;</v>
      </c>
      <c r="K54" s="17" t="str">
        <f>CONCATENATE("ZQRX:NPGEP,",C54,":IP=",H55,":PING:I=",D54,",:;")</f>
        <v>ZQRX:NPGEP,2:IP=10.112.217.21:PING:I=10.112.175.36,:;</v>
      </c>
      <c r="L54" s="17" t="str">
        <f>CONCATENATE("ZQRX:NPGEP,",C54,":IP=",H55,":PING:I=",E54,",:;")</f>
        <v>ZQRX:NPGEP,2:IP=10.112.217.21:PING:I=10.112.175.44,:;</v>
      </c>
    </row>
    <row r="55" spans="1:12">
      <c r="A55" s="2">
        <v>6</v>
      </c>
      <c r="B55" s="2" t="s">
        <v>518</v>
      </c>
      <c r="C55" s="2">
        <v>4</v>
      </c>
      <c r="D55" s="2" t="str">
        <f>LOOKUP(1,0/(('MGW-IP'!$B$1:$B$183=B55)*('MGW-IP'!$C$1:$C$183=C55)),'MGW-IP'!$D$1:$D$183)</f>
        <v>10.112.175.52</v>
      </c>
      <c r="E55" s="2" t="str">
        <f>LOOKUP(1,0/(('MGW-IP'!$B$1:$B$183=B55)*('MGW-IP'!$C$1:$C$183=C55)),'MGW-IP'!$E$1:$E$183)</f>
        <v>10.112.175.60</v>
      </c>
      <c r="F55" s="1" t="s">
        <v>83</v>
      </c>
      <c r="G55" s="1">
        <v>2</v>
      </c>
      <c r="H55" s="1" t="str">
        <f>LOOKUP(1,0/(('BSC-IP(媒体)'!$B$1:$B$269=F55)*('BSC-IP(媒体)'!$C$1:$C$269=G55)),'BSC-IP(媒体)'!$D$1:$D$269)</f>
        <v>10.112.217.21</v>
      </c>
      <c r="I55" s="17" t="str">
        <f t="shared" si="0"/>
        <v>ZQRX:NPGEP,4:IP=10.112.217.21:PING:I=10.112.175.52,:;</v>
      </c>
      <c r="J55" s="17" t="str">
        <f t="shared" si="1"/>
        <v>ZQRX:NPGEP,4:IP=10.112.217.21:PING:I=10.112.175.60,:;</v>
      </c>
      <c r="K55" s="17" t="str">
        <f>CONCATENATE("ZQRX:NPGEP,",C55,":IP=",H54,":PING:I=",D55,",:;")</f>
        <v>ZQRX:NPGEP,4:IP=10.112.217.148:PING:I=10.112.175.52,:;</v>
      </c>
      <c r="L55" s="17" t="str">
        <f>CONCATENATE("ZQRX:NPGEP,",C55,":IP=",H54,":PING:I=",E55,",:;")</f>
        <v>ZQRX:NPGEP,4:IP=10.112.217.148:PING:I=10.112.175.60,:;</v>
      </c>
    </row>
    <row r="56" spans="1:12">
      <c r="A56" s="2">
        <v>7</v>
      </c>
      <c r="B56" s="2" t="s">
        <v>518</v>
      </c>
      <c r="C56" s="2">
        <v>2</v>
      </c>
      <c r="D56" s="2" t="str">
        <f>LOOKUP(1,0/(('MGW-IP'!$B$1:$B$183=B56)*('MGW-IP'!$C$1:$C$183=C56)),'MGW-IP'!$D$1:$D$183)</f>
        <v>10.112.175.36</v>
      </c>
      <c r="E56" s="2" t="str">
        <f>LOOKUP(1,0/(('MGW-IP'!$B$1:$B$183=B56)*('MGW-IP'!$C$1:$C$183=C56)),'MGW-IP'!$E$1:$E$183)</f>
        <v>10.112.175.44</v>
      </c>
      <c r="F56" s="1" t="s">
        <v>84</v>
      </c>
      <c r="G56" s="1">
        <v>1</v>
      </c>
      <c r="H56" s="1" t="str">
        <f>LOOKUP(1,0/(('BSC-IP(媒体)'!$B$1:$B$269=F56)*('BSC-IP(媒体)'!$C$1:$C$269=G56)),'BSC-IP(媒体)'!$D$1:$D$269)</f>
        <v>10.112.217.156</v>
      </c>
      <c r="I56" s="17" t="str">
        <f t="shared" si="0"/>
        <v>ZQRX:NPGEP,2:IP=10.112.217.156:PING:I=10.112.175.36,:;</v>
      </c>
      <c r="J56" s="17" t="str">
        <f t="shared" si="1"/>
        <v>ZQRX:NPGEP,2:IP=10.112.217.156:PING:I=10.112.175.44,:;</v>
      </c>
      <c r="K56" s="17" t="str">
        <f>CONCATENATE("ZQRX:NPGEP,",C56,":IP=",H57,":PING:I=",D56,",:;")</f>
        <v>ZQRX:NPGEP,2:IP=10.112.217.29:PING:I=10.112.175.36,:;</v>
      </c>
      <c r="L56" s="17" t="str">
        <f>CONCATENATE("ZQRX:NPGEP,",C56,":IP=",H57,":PING:I=",E56,",:;")</f>
        <v>ZQRX:NPGEP,2:IP=10.112.217.29:PING:I=10.112.175.44,:;</v>
      </c>
    </row>
    <row r="57" spans="1:12">
      <c r="A57" s="2">
        <v>8</v>
      </c>
      <c r="B57" s="2" t="s">
        <v>518</v>
      </c>
      <c r="C57" s="2">
        <v>4</v>
      </c>
      <c r="D57" s="2" t="str">
        <f>LOOKUP(1,0/(('MGW-IP'!$B$1:$B$183=B57)*('MGW-IP'!$C$1:$C$183=C57)),'MGW-IP'!$D$1:$D$183)</f>
        <v>10.112.175.52</v>
      </c>
      <c r="E57" s="2" t="str">
        <f>LOOKUP(1,0/(('MGW-IP'!$B$1:$B$183=B57)*('MGW-IP'!$C$1:$C$183=C57)),'MGW-IP'!$E$1:$E$183)</f>
        <v>10.112.175.60</v>
      </c>
      <c r="F57" s="1" t="s">
        <v>84</v>
      </c>
      <c r="G57" s="1">
        <v>2</v>
      </c>
      <c r="H57" s="1" t="str">
        <f>LOOKUP(1,0/(('BSC-IP(媒体)'!$B$1:$B$269=F57)*('BSC-IP(媒体)'!$C$1:$C$269=G57)),'BSC-IP(媒体)'!$D$1:$D$269)</f>
        <v>10.112.217.29</v>
      </c>
      <c r="I57" s="17" t="str">
        <f t="shared" si="0"/>
        <v>ZQRX:NPGEP,4:IP=10.112.217.29:PING:I=10.112.175.52,:;</v>
      </c>
      <c r="J57" s="17" t="str">
        <f t="shared" si="1"/>
        <v>ZQRX:NPGEP,4:IP=10.112.217.29:PING:I=10.112.175.60,:;</v>
      </c>
      <c r="K57" s="17" t="str">
        <f>CONCATENATE("ZQRX:NPGEP,",C57,":IP=",H56,":PING:I=",D57,",:;")</f>
        <v>ZQRX:NPGEP,4:IP=10.112.217.156:PING:I=10.112.175.52,:;</v>
      </c>
      <c r="L57" s="17" t="str">
        <f>CONCATENATE("ZQRX:NPGEP,",C57,":IP=",H56,":PING:I=",E57,",:;")</f>
        <v>ZQRX:NPGEP,4:IP=10.112.217.156:PING:I=10.112.175.60,:;</v>
      </c>
    </row>
    <row r="58" spans="1:12">
      <c r="A58" s="2">
        <v>9</v>
      </c>
      <c r="B58" s="2" t="s">
        <v>518</v>
      </c>
      <c r="C58" s="2">
        <v>2</v>
      </c>
      <c r="D58" s="2" t="str">
        <f>LOOKUP(1,0/(('MGW-IP'!$B$1:$B$183=B58)*('MGW-IP'!$C$1:$C$183=C58)),'MGW-IP'!$D$1:$D$183)</f>
        <v>10.112.175.36</v>
      </c>
      <c r="E58" s="2" t="str">
        <f>LOOKUP(1,0/(('MGW-IP'!$B$1:$B$183=B58)*('MGW-IP'!$C$1:$C$183=C58)),'MGW-IP'!$E$1:$E$183)</f>
        <v>10.112.175.44</v>
      </c>
      <c r="F58" s="1" t="s">
        <v>85</v>
      </c>
      <c r="G58" s="1">
        <v>1</v>
      </c>
      <c r="H58" s="1" t="str">
        <f>LOOKUP(1,0/(('BSC-IP(媒体)'!$B$1:$B$269=F58)*('BSC-IP(媒体)'!$C$1:$C$269=G58)),'BSC-IP(媒体)'!$D$1:$D$269)</f>
        <v>10.112.217.164</v>
      </c>
      <c r="I58" s="17" t="str">
        <f t="shared" si="0"/>
        <v>ZQRX:NPGEP,2:IP=10.112.217.164:PING:I=10.112.175.36,:;</v>
      </c>
      <c r="J58" s="17" t="str">
        <f t="shared" si="1"/>
        <v>ZQRX:NPGEP,2:IP=10.112.217.164:PING:I=10.112.175.44,:;</v>
      </c>
      <c r="K58" s="17" t="str">
        <f>CONCATENATE("ZQRX:NPGEP,",C58,":IP=",H59,":PING:I=",D58,",:;")</f>
        <v>ZQRX:NPGEP,2:IP=10.112.217.37:PING:I=10.112.175.36,:;</v>
      </c>
      <c r="L58" s="17" t="str">
        <f>CONCATENATE("ZQRX:NPGEP,",C58,":IP=",H59,":PING:I=",E58,",:;")</f>
        <v>ZQRX:NPGEP,2:IP=10.112.217.37:PING:I=10.112.175.44,:;</v>
      </c>
    </row>
    <row r="59" spans="1:12">
      <c r="A59" s="2">
        <v>10</v>
      </c>
      <c r="B59" s="2" t="s">
        <v>518</v>
      </c>
      <c r="C59" s="2">
        <v>4</v>
      </c>
      <c r="D59" s="2" t="str">
        <f>LOOKUP(1,0/(('MGW-IP'!$B$1:$B$183=B59)*('MGW-IP'!$C$1:$C$183=C59)),'MGW-IP'!$D$1:$D$183)</f>
        <v>10.112.175.52</v>
      </c>
      <c r="E59" s="2" t="str">
        <f>LOOKUP(1,0/(('MGW-IP'!$B$1:$B$183=B59)*('MGW-IP'!$C$1:$C$183=C59)),'MGW-IP'!$E$1:$E$183)</f>
        <v>10.112.175.60</v>
      </c>
      <c r="F59" s="1" t="s">
        <v>85</v>
      </c>
      <c r="G59" s="1">
        <v>2</v>
      </c>
      <c r="H59" s="1" t="str">
        <f>LOOKUP(1,0/(('BSC-IP(媒体)'!$B$1:$B$269=F59)*('BSC-IP(媒体)'!$C$1:$C$269=G59)),'BSC-IP(媒体)'!$D$1:$D$269)</f>
        <v>10.112.217.37</v>
      </c>
      <c r="I59" s="17" t="str">
        <f t="shared" si="0"/>
        <v>ZQRX:NPGEP,4:IP=10.112.217.37:PING:I=10.112.175.52,:;</v>
      </c>
      <c r="J59" s="17" t="str">
        <f t="shared" si="1"/>
        <v>ZQRX:NPGEP,4:IP=10.112.217.37:PING:I=10.112.175.60,:;</v>
      </c>
      <c r="K59" s="17" t="str">
        <f>CONCATENATE("ZQRX:NPGEP,",C59,":IP=",H58,":PING:I=",D59,",:;")</f>
        <v>ZQRX:NPGEP,4:IP=10.112.217.164:PING:I=10.112.175.52,:;</v>
      </c>
      <c r="L59" s="17" t="str">
        <f>CONCATENATE("ZQRX:NPGEP,",C59,":IP=",H58,":PING:I=",E59,",:;")</f>
        <v>ZQRX:NPGEP,4:IP=10.112.217.164:PING:I=10.112.175.60,:;</v>
      </c>
    </row>
    <row r="60" spans="1:12">
      <c r="A60" s="2">
        <v>11</v>
      </c>
      <c r="B60" s="2" t="s">
        <v>518</v>
      </c>
      <c r="C60" s="2">
        <v>2</v>
      </c>
      <c r="D60" s="2" t="str">
        <f>LOOKUP(1,0/(('MGW-IP'!$B$1:$B$183=B60)*('MGW-IP'!$C$1:$C$183=C60)),'MGW-IP'!$D$1:$D$183)</f>
        <v>10.112.175.36</v>
      </c>
      <c r="E60" s="2" t="str">
        <f>LOOKUP(1,0/(('MGW-IP'!$B$1:$B$183=B60)*('MGW-IP'!$C$1:$C$183=C60)),'MGW-IP'!$E$1:$E$183)</f>
        <v>10.112.175.44</v>
      </c>
      <c r="F60" s="1" t="s">
        <v>86</v>
      </c>
      <c r="G60" s="1">
        <v>1</v>
      </c>
      <c r="H60" s="1" t="str">
        <f>LOOKUP(1,0/(('BSC-IP(媒体)'!$B$1:$B$269=F60)*('BSC-IP(媒体)'!$C$1:$C$269=G60)),'BSC-IP(媒体)'!$D$1:$D$269)</f>
        <v>10.112.217.172</v>
      </c>
      <c r="I60" s="17" t="str">
        <f t="shared" si="0"/>
        <v>ZQRX:NPGEP,2:IP=10.112.217.172:PING:I=10.112.175.36,:;</v>
      </c>
      <c r="J60" s="17" t="str">
        <f t="shared" si="1"/>
        <v>ZQRX:NPGEP,2:IP=10.112.217.172:PING:I=10.112.175.44,:;</v>
      </c>
      <c r="K60" s="17" t="str">
        <f>CONCATENATE("ZQRX:NPGEP,",C60,":IP=",H61,":PING:I=",D60,",:;")</f>
        <v>ZQRX:NPGEP,2:IP=10.112.217.45:PING:I=10.112.175.36,:;</v>
      </c>
      <c r="L60" s="17" t="str">
        <f>CONCATENATE("ZQRX:NPGEP,",C60,":IP=",H61,":PING:I=",E60,",:;")</f>
        <v>ZQRX:NPGEP,2:IP=10.112.217.45:PING:I=10.112.175.44,:;</v>
      </c>
    </row>
    <row r="61" spans="1:12">
      <c r="A61" s="2">
        <v>12</v>
      </c>
      <c r="B61" s="2" t="s">
        <v>518</v>
      </c>
      <c r="C61" s="2">
        <v>4</v>
      </c>
      <c r="D61" s="2" t="str">
        <f>LOOKUP(1,0/(('MGW-IP'!$B$1:$B$183=B61)*('MGW-IP'!$C$1:$C$183=C61)),'MGW-IP'!$D$1:$D$183)</f>
        <v>10.112.175.52</v>
      </c>
      <c r="E61" s="2" t="str">
        <f>LOOKUP(1,0/(('MGW-IP'!$B$1:$B$183=B61)*('MGW-IP'!$C$1:$C$183=C61)),'MGW-IP'!$E$1:$E$183)</f>
        <v>10.112.175.60</v>
      </c>
      <c r="F61" s="1" t="s">
        <v>86</v>
      </c>
      <c r="G61" s="1">
        <v>2</v>
      </c>
      <c r="H61" s="1" t="str">
        <f>LOOKUP(1,0/(('BSC-IP(媒体)'!$B$1:$B$269=F61)*('BSC-IP(媒体)'!$C$1:$C$269=G61)),'BSC-IP(媒体)'!$D$1:$D$269)</f>
        <v>10.112.217.45</v>
      </c>
      <c r="I61" s="17" t="str">
        <f t="shared" si="0"/>
        <v>ZQRX:NPGEP,4:IP=10.112.217.45:PING:I=10.112.175.52,:;</v>
      </c>
      <c r="J61" s="17" t="str">
        <f t="shared" si="1"/>
        <v>ZQRX:NPGEP,4:IP=10.112.217.45:PING:I=10.112.175.60,:;</v>
      </c>
      <c r="K61" s="17" t="str">
        <f>CONCATENATE("ZQRX:NPGEP,",C61,":IP=",H60,":PING:I=",D61,",:;")</f>
        <v>ZQRX:NPGEP,4:IP=10.112.217.172:PING:I=10.112.175.52,:;</v>
      </c>
      <c r="L61" s="17" t="str">
        <f>CONCATENATE("ZQRX:NPGEP,",C61,":IP=",H60,":PING:I=",E61,",:;")</f>
        <v>ZQRX:NPGEP,4:IP=10.112.217.172:PING:I=10.112.175.60,:;</v>
      </c>
    </row>
    <row r="62" spans="1:12">
      <c r="A62" s="2">
        <v>13</v>
      </c>
      <c r="B62" s="2" t="s">
        <v>518</v>
      </c>
      <c r="C62" s="2">
        <v>2</v>
      </c>
      <c r="D62" s="2" t="str">
        <f>LOOKUP(1,0/(('MGW-IP'!$B$1:$B$183=B62)*('MGW-IP'!$C$1:$C$183=C62)),'MGW-IP'!$D$1:$D$183)</f>
        <v>10.112.175.36</v>
      </c>
      <c r="E62" s="2" t="str">
        <f>LOOKUP(1,0/(('MGW-IP'!$B$1:$B$183=B62)*('MGW-IP'!$C$1:$C$183=C62)),'MGW-IP'!$E$1:$E$183)</f>
        <v>10.112.175.44</v>
      </c>
      <c r="F62" s="1" t="s">
        <v>87</v>
      </c>
      <c r="G62" s="1">
        <v>1</v>
      </c>
      <c r="H62" s="1" t="str">
        <f>LOOKUP(1,0/(('BSC-IP(媒体)'!$B$1:$B$269=F62)*('BSC-IP(媒体)'!$C$1:$C$269=G62)),'BSC-IP(媒体)'!$D$1:$D$269)</f>
        <v>10.112.217.180</v>
      </c>
      <c r="I62" s="17" t="str">
        <f t="shared" si="0"/>
        <v>ZQRX:NPGEP,2:IP=10.112.217.180:PING:I=10.112.175.36,:;</v>
      </c>
      <c r="J62" s="17" t="str">
        <f t="shared" si="1"/>
        <v>ZQRX:NPGEP,2:IP=10.112.217.180:PING:I=10.112.175.44,:;</v>
      </c>
      <c r="K62" s="17" t="str">
        <f>CONCATENATE("ZQRX:NPGEP,",C62,":IP=",H63,":PING:I=",D62,",:;")</f>
        <v>ZQRX:NPGEP,2:IP=10.112.217.53:PING:I=10.112.175.36,:;</v>
      </c>
      <c r="L62" s="17" t="str">
        <f>CONCATENATE("ZQRX:NPGEP,",C62,":IP=",H63,":PING:I=",E62,",:;")</f>
        <v>ZQRX:NPGEP,2:IP=10.112.217.53:PING:I=10.112.175.44,:;</v>
      </c>
    </row>
    <row r="63" spans="1:12">
      <c r="A63" s="2">
        <v>14</v>
      </c>
      <c r="B63" s="2" t="s">
        <v>518</v>
      </c>
      <c r="C63" s="2">
        <v>4</v>
      </c>
      <c r="D63" s="2" t="str">
        <f>LOOKUP(1,0/(('MGW-IP'!$B$1:$B$183=B63)*('MGW-IP'!$C$1:$C$183=C63)),'MGW-IP'!$D$1:$D$183)</f>
        <v>10.112.175.52</v>
      </c>
      <c r="E63" s="2" t="str">
        <f>LOOKUP(1,0/(('MGW-IP'!$B$1:$B$183=B63)*('MGW-IP'!$C$1:$C$183=C63)),'MGW-IP'!$E$1:$E$183)</f>
        <v>10.112.175.60</v>
      </c>
      <c r="F63" s="1" t="s">
        <v>87</v>
      </c>
      <c r="G63" s="1">
        <v>2</v>
      </c>
      <c r="H63" s="1" t="str">
        <f>LOOKUP(1,0/(('BSC-IP(媒体)'!$B$1:$B$269=F63)*('BSC-IP(媒体)'!$C$1:$C$269=G63)),'BSC-IP(媒体)'!$D$1:$D$269)</f>
        <v>10.112.217.53</v>
      </c>
      <c r="I63" s="17" t="str">
        <f t="shared" si="0"/>
        <v>ZQRX:NPGEP,4:IP=10.112.217.53:PING:I=10.112.175.52,:;</v>
      </c>
      <c r="J63" s="17" t="str">
        <f t="shared" si="1"/>
        <v>ZQRX:NPGEP,4:IP=10.112.217.53:PING:I=10.112.175.60,:;</v>
      </c>
      <c r="K63" s="17" t="str">
        <f>CONCATENATE("ZQRX:NPGEP,",C63,":IP=",H62,":PING:I=",D63,",:;")</f>
        <v>ZQRX:NPGEP,4:IP=10.112.217.180:PING:I=10.112.175.52,:;</v>
      </c>
      <c r="L63" s="17" t="str">
        <f>CONCATENATE("ZQRX:NPGEP,",C63,":IP=",H62,":PING:I=",E63,",:;")</f>
        <v>ZQRX:NPGEP,4:IP=10.112.217.180:PING:I=10.112.175.60,:;</v>
      </c>
    </row>
    <row r="64" spans="1:12">
      <c r="A64" s="2">
        <v>15</v>
      </c>
      <c r="B64" s="2" t="s">
        <v>518</v>
      </c>
      <c r="C64" s="2">
        <v>2</v>
      </c>
      <c r="D64" s="2" t="str">
        <f>LOOKUP(1,0/(('MGW-IP'!$B$1:$B$183=B64)*('MGW-IP'!$C$1:$C$183=C64)),'MGW-IP'!$D$1:$D$183)</f>
        <v>10.112.175.36</v>
      </c>
      <c r="E64" s="2" t="str">
        <f>LOOKUP(1,0/(('MGW-IP'!$B$1:$B$183=B64)*('MGW-IP'!$C$1:$C$183=C64)),'MGW-IP'!$E$1:$E$183)</f>
        <v>10.112.175.44</v>
      </c>
      <c r="F64" s="1" t="s">
        <v>88</v>
      </c>
      <c r="G64" s="1">
        <v>1</v>
      </c>
      <c r="H64" s="1" t="str">
        <f>LOOKUP(1,0/(('BSC-IP(媒体)'!$B$1:$B$269=F64)*('BSC-IP(媒体)'!$C$1:$C$269=G64)),'BSC-IP(媒体)'!$D$1:$D$269)</f>
        <v>10.112.217.188</v>
      </c>
      <c r="I64" s="17" t="str">
        <f t="shared" si="0"/>
        <v>ZQRX:NPGEP,2:IP=10.112.217.188:PING:I=10.112.175.36,:;</v>
      </c>
      <c r="J64" s="17" t="str">
        <f t="shared" si="1"/>
        <v>ZQRX:NPGEP,2:IP=10.112.217.188:PING:I=10.112.175.44,:;</v>
      </c>
      <c r="K64" s="17" t="str">
        <f>CONCATENATE("ZQRX:NPGEP,",C64,":IP=",H65,":PING:I=",D64,",:;")</f>
        <v>ZQRX:NPGEP,2:IP=10.112.217.61:PING:I=10.112.175.36,:;</v>
      </c>
      <c r="L64" s="17" t="str">
        <f>CONCATENATE("ZQRX:NPGEP,",C64,":IP=",H65,":PING:I=",E64,",:;")</f>
        <v>ZQRX:NPGEP,2:IP=10.112.217.61:PING:I=10.112.175.44,:;</v>
      </c>
    </row>
    <row r="65" spans="1:12">
      <c r="A65" s="2">
        <v>16</v>
      </c>
      <c r="B65" s="2" t="s">
        <v>518</v>
      </c>
      <c r="C65" s="2">
        <v>4</v>
      </c>
      <c r="D65" s="2" t="str">
        <f>LOOKUP(1,0/(('MGW-IP'!$B$1:$B$183=B65)*('MGW-IP'!$C$1:$C$183=C65)),'MGW-IP'!$D$1:$D$183)</f>
        <v>10.112.175.52</v>
      </c>
      <c r="E65" s="2" t="str">
        <f>LOOKUP(1,0/(('MGW-IP'!$B$1:$B$183=B65)*('MGW-IP'!$C$1:$C$183=C65)),'MGW-IP'!$E$1:$E$183)</f>
        <v>10.112.175.60</v>
      </c>
      <c r="F65" s="1" t="s">
        <v>88</v>
      </c>
      <c r="G65" s="1">
        <v>2</v>
      </c>
      <c r="H65" s="1" t="str">
        <f>LOOKUP(1,0/(('BSC-IP(媒体)'!$B$1:$B$269=F65)*('BSC-IP(媒体)'!$C$1:$C$269=G65)),'BSC-IP(媒体)'!$D$1:$D$269)</f>
        <v>10.112.217.61</v>
      </c>
      <c r="I65" s="17" t="str">
        <f t="shared" si="0"/>
        <v>ZQRX:NPGEP,4:IP=10.112.217.61:PING:I=10.112.175.52,:;</v>
      </c>
      <c r="J65" s="17" t="str">
        <f t="shared" si="1"/>
        <v>ZQRX:NPGEP,4:IP=10.112.217.61:PING:I=10.112.175.60,:;</v>
      </c>
      <c r="K65" s="17" t="str">
        <f>CONCATENATE("ZQRX:NPGEP,",C65,":IP=",H64,":PING:I=",D65,",:;")</f>
        <v>ZQRX:NPGEP,4:IP=10.112.217.188:PING:I=10.112.175.52,:;</v>
      </c>
      <c r="L65" s="17" t="str">
        <f>CONCATENATE("ZQRX:NPGEP,",C65,":IP=",H64,":PING:I=",E65,",:;")</f>
        <v>ZQRX:NPGEP,4:IP=10.112.217.188:PING:I=10.112.175.60,:;</v>
      </c>
    </row>
    <row r="66" spans="1:12">
      <c r="A66" s="2">
        <v>17</v>
      </c>
      <c r="B66" s="2" t="s">
        <v>518</v>
      </c>
      <c r="C66" s="2">
        <v>2</v>
      </c>
      <c r="D66" s="2" t="str">
        <f>LOOKUP(1,0/(('MGW-IP'!$B$1:$B$183=B66)*('MGW-IP'!$C$1:$C$183=C66)),'MGW-IP'!$D$1:$D$183)</f>
        <v>10.112.175.36</v>
      </c>
      <c r="E66" s="2" t="str">
        <f>LOOKUP(1,0/(('MGW-IP'!$B$1:$B$183=B66)*('MGW-IP'!$C$1:$C$183=C66)),'MGW-IP'!$E$1:$E$183)</f>
        <v>10.112.175.44</v>
      </c>
      <c r="F66" s="1" t="s">
        <v>89</v>
      </c>
      <c r="G66" s="1">
        <v>1</v>
      </c>
      <c r="H66" s="1" t="str">
        <f>LOOKUP(1,0/(('BSC-IP(媒体)'!$B$1:$B$269=F66)*('BSC-IP(媒体)'!$C$1:$C$269=G66)),'BSC-IP(媒体)'!$D$1:$D$269)</f>
        <v>10.112.217.196</v>
      </c>
      <c r="I66" s="17" t="str">
        <f t="shared" ref="I66:I129" si="2">CONCATENATE("ZQRX:NPGEP,",C66,":IP=",H66,":PING:I=",D66,",:;")</f>
        <v>ZQRX:NPGEP,2:IP=10.112.217.196:PING:I=10.112.175.36,:;</v>
      </c>
      <c r="J66" s="17" t="str">
        <f t="shared" ref="J66:J129" si="3">CONCATENATE("ZQRX:NPGEP,",C66,":IP=",H66,":PING:I=",E66,",:;")</f>
        <v>ZQRX:NPGEP,2:IP=10.112.217.196:PING:I=10.112.175.44,:;</v>
      </c>
      <c r="K66" s="17" t="str">
        <f>CONCATENATE("ZQRX:NPGEP,",C66,":IP=",H67,":PING:I=",D66,",:;")</f>
        <v>ZQRX:NPGEP,2:IP=10.112.217.69:PING:I=10.112.175.36,:;</v>
      </c>
      <c r="L66" s="17" t="str">
        <f>CONCATENATE("ZQRX:NPGEP,",C66,":IP=",H67,":PING:I=",E66,",:;")</f>
        <v>ZQRX:NPGEP,2:IP=10.112.217.69:PING:I=10.112.175.44,:;</v>
      </c>
    </row>
    <row r="67" spans="1:12">
      <c r="A67" s="2">
        <v>18</v>
      </c>
      <c r="B67" s="2" t="s">
        <v>518</v>
      </c>
      <c r="C67" s="2">
        <v>4</v>
      </c>
      <c r="D67" s="2" t="str">
        <f>LOOKUP(1,0/(('MGW-IP'!$B$1:$B$183=B67)*('MGW-IP'!$C$1:$C$183=C67)),'MGW-IP'!$D$1:$D$183)</f>
        <v>10.112.175.52</v>
      </c>
      <c r="E67" s="2" t="str">
        <f>LOOKUP(1,0/(('MGW-IP'!$B$1:$B$183=B67)*('MGW-IP'!$C$1:$C$183=C67)),'MGW-IP'!$E$1:$E$183)</f>
        <v>10.112.175.60</v>
      </c>
      <c r="F67" s="1" t="s">
        <v>89</v>
      </c>
      <c r="G67" s="1">
        <v>2</v>
      </c>
      <c r="H67" s="1" t="str">
        <f>LOOKUP(1,0/(('BSC-IP(媒体)'!$B$1:$B$269=F67)*('BSC-IP(媒体)'!$C$1:$C$269=G67)),'BSC-IP(媒体)'!$D$1:$D$269)</f>
        <v>10.112.217.69</v>
      </c>
      <c r="I67" s="17" t="str">
        <f t="shared" si="2"/>
        <v>ZQRX:NPGEP,4:IP=10.112.217.69:PING:I=10.112.175.52,:;</v>
      </c>
      <c r="J67" s="17" t="str">
        <f t="shared" si="3"/>
        <v>ZQRX:NPGEP,4:IP=10.112.217.69:PING:I=10.112.175.60,:;</v>
      </c>
      <c r="K67" s="17" t="str">
        <f>CONCATENATE("ZQRX:NPGEP,",C67,":IP=",H66,":PING:I=",D67,",:;")</f>
        <v>ZQRX:NPGEP,4:IP=10.112.217.196:PING:I=10.112.175.52,:;</v>
      </c>
      <c r="L67" s="17" t="str">
        <f>CONCATENATE("ZQRX:NPGEP,",C67,":IP=",H66,":PING:I=",E67,",:;")</f>
        <v>ZQRX:NPGEP,4:IP=10.112.217.196:PING:I=10.112.175.60,:;</v>
      </c>
    </row>
    <row r="68" spans="1:12">
      <c r="A68" s="2">
        <v>19</v>
      </c>
      <c r="B68" s="2" t="s">
        <v>518</v>
      </c>
      <c r="C68" s="2">
        <v>2</v>
      </c>
      <c r="D68" s="2" t="str">
        <f>LOOKUP(1,0/(('MGW-IP'!$B$1:$B$183=B68)*('MGW-IP'!$C$1:$C$183=C68)),'MGW-IP'!$D$1:$D$183)</f>
        <v>10.112.175.36</v>
      </c>
      <c r="E68" s="2" t="str">
        <f>LOOKUP(1,0/(('MGW-IP'!$B$1:$B$183=B68)*('MGW-IP'!$C$1:$C$183=C68)),'MGW-IP'!$E$1:$E$183)</f>
        <v>10.112.175.44</v>
      </c>
      <c r="F68" s="1" t="s">
        <v>90</v>
      </c>
      <c r="G68" s="1">
        <v>1</v>
      </c>
      <c r="H68" s="1" t="str">
        <f>LOOKUP(1,0/(('BSC-IP(媒体)'!$B$1:$B$269=F68)*('BSC-IP(媒体)'!$C$1:$C$269=G68)),'BSC-IP(媒体)'!$D$1:$D$269)</f>
        <v>10.112.217.204</v>
      </c>
      <c r="I68" s="17" t="str">
        <f t="shared" si="2"/>
        <v>ZQRX:NPGEP,2:IP=10.112.217.204:PING:I=10.112.175.36,:;</v>
      </c>
      <c r="J68" s="17" t="str">
        <f t="shared" si="3"/>
        <v>ZQRX:NPGEP,2:IP=10.112.217.204:PING:I=10.112.175.44,:;</v>
      </c>
      <c r="K68" s="17" t="str">
        <f>CONCATENATE("ZQRX:NPGEP,",C68,":IP=",H69,":PING:I=",D68,",:;")</f>
        <v>ZQRX:NPGEP,2:IP=10.112.217.77:PING:I=10.112.175.36,:;</v>
      </c>
      <c r="L68" s="17" t="str">
        <f>CONCATENATE("ZQRX:NPGEP,",C68,":IP=",H69,":PING:I=",E68,",:;")</f>
        <v>ZQRX:NPGEP,2:IP=10.112.217.77:PING:I=10.112.175.44,:;</v>
      </c>
    </row>
    <row r="69" spans="1:12">
      <c r="A69" s="2">
        <v>20</v>
      </c>
      <c r="B69" s="2" t="s">
        <v>518</v>
      </c>
      <c r="C69" s="2">
        <v>4</v>
      </c>
      <c r="D69" s="2" t="str">
        <f>LOOKUP(1,0/(('MGW-IP'!$B$1:$B$183=B69)*('MGW-IP'!$C$1:$C$183=C69)),'MGW-IP'!$D$1:$D$183)</f>
        <v>10.112.175.52</v>
      </c>
      <c r="E69" s="2" t="str">
        <f>LOOKUP(1,0/(('MGW-IP'!$B$1:$B$183=B69)*('MGW-IP'!$C$1:$C$183=C69)),'MGW-IP'!$E$1:$E$183)</f>
        <v>10.112.175.60</v>
      </c>
      <c r="F69" s="1" t="s">
        <v>90</v>
      </c>
      <c r="G69" s="1">
        <v>2</v>
      </c>
      <c r="H69" s="1" t="str">
        <f>LOOKUP(1,0/(('BSC-IP(媒体)'!$B$1:$B$269=F69)*('BSC-IP(媒体)'!$C$1:$C$269=G69)),'BSC-IP(媒体)'!$D$1:$D$269)</f>
        <v>10.112.217.77</v>
      </c>
      <c r="I69" s="17" t="str">
        <f t="shared" si="2"/>
        <v>ZQRX:NPGEP,4:IP=10.112.217.77:PING:I=10.112.175.52,:;</v>
      </c>
      <c r="J69" s="17" t="str">
        <f t="shared" si="3"/>
        <v>ZQRX:NPGEP,4:IP=10.112.217.77:PING:I=10.112.175.60,:;</v>
      </c>
      <c r="K69" s="17" t="str">
        <f>CONCATENATE("ZQRX:NPGEP,",C69,":IP=",H68,":PING:I=",D69,",:;")</f>
        <v>ZQRX:NPGEP,4:IP=10.112.217.204:PING:I=10.112.175.52,:;</v>
      </c>
      <c r="L69" s="17" t="str">
        <f>CONCATENATE("ZQRX:NPGEP,",C69,":IP=",H68,":PING:I=",E69,",:;")</f>
        <v>ZQRX:NPGEP,4:IP=10.112.217.204:PING:I=10.112.175.60,:;</v>
      </c>
    </row>
    <row r="70" spans="1:12">
      <c r="A70" s="2">
        <v>21</v>
      </c>
      <c r="B70" s="2" t="s">
        <v>518</v>
      </c>
      <c r="C70" s="2">
        <v>2</v>
      </c>
      <c r="D70" s="2" t="str">
        <f>LOOKUP(1,0/(('MGW-IP'!$B$1:$B$183=B70)*('MGW-IP'!$C$1:$C$183=C70)),'MGW-IP'!$D$1:$D$183)</f>
        <v>10.112.175.36</v>
      </c>
      <c r="E70" s="2" t="str">
        <f>LOOKUP(1,0/(('MGW-IP'!$B$1:$B$183=B70)*('MGW-IP'!$C$1:$C$183=C70)),'MGW-IP'!$E$1:$E$183)</f>
        <v>10.112.175.44</v>
      </c>
      <c r="F70" s="1" t="s">
        <v>91</v>
      </c>
      <c r="G70" s="1">
        <v>1</v>
      </c>
      <c r="H70" s="1" t="str">
        <f>LOOKUP(1,0/(('BSC-IP(媒体)'!$B$1:$B$269=F70)*('BSC-IP(媒体)'!$C$1:$C$269=G70)),'BSC-IP(媒体)'!$D$1:$D$269)</f>
        <v>10.112.217.212</v>
      </c>
      <c r="I70" s="17" t="str">
        <f t="shared" si="2"/>
        <v>ZQRX:NPGEP,2:IP=10.112.217.212:PING:I=10.112.175.36,:;</v>
      </c>
      <c r="J70" s="17" t="str">
        <f t="shared" si="3"/>
        <v>ZQRX:NPGEP,2:IP=10.112.217.212:PING:I=10.112.175.44,:;</v>
      </c>
      <c r="K70" s="17" t="str">
        <f>CONCATENATE("ZQRX:NPGEP,",C70,":IP=",H71,":PING:I=",D70,",:;")</f>
        <v>ZQRX:NPGEP,2:IP=10.112.217.85:PING:I=10.112.175.36,:;</v>
      </c>
      <c r="L70" s="17" t="str">
        <f>CONCATENATE("ZQRX:NPGEP,",C70,":IP=",H71,":PING:I=",E70,",:;")</f>
        <v>ZQRX:NPGEP,2:IP=10.112.217.85:PING:I=10.112.175.44,:;</v>
      </c>
    </row>
    <row r="71" spans="1:12">
      <c r="A71" s="2">
        <v>22</v>
      </c>
      <c r="B71" s="2" t="s">
        <v>518</v>
      </c>
      <c r="C71" s="2">
        <v>4</v>
      </c>
      <c r="D71" s="2" t="str">
        <f>LOOKUP(1,0/(('MGW-IP'!$B$1:$B$183=B71)*('MGW-IP'!$C$1:$C$183=C71)),'MGW-IP'!$D$1:$D$183)</f>
        <v>10.112.175.52</v>
      </c>
      <c r="E71" s="2" t="str">
        <f>LOOKUP(1,0/(('MGW-IP'!$B$1:$B$183=B71)*('MGW-IP'!$C$1:$C$183=C71)),'MGW-IP'!$E$1:$E$183)</f>
        <v>10.112.175.60</v>
      </c>
      <c r="F71" s="1" t="s">
        <v>91</v>
      </c>
      <c r="G71" s="1">
        <v>2</v>
      </c>
      <c r="H71" s="1" t="str">
        <f>LOOKUP(1,0/(('BSC-IP(媒体)'!$B$1:$B$269=F71)*('BSC-IP(媒体)'!$C$1:$C$269=G71)),'BSC-IP(媒体)'!$D$1:$D$269)</f>
        <v>10.112.217.85</v>
      </c>
      <c r="I71" s="17" t="str">
        <f t="shared" si="2"/>
        <v>ZQRX:NPGEP,4:IP=10.112.217.85:PING:I=10.112.175.52,:;</v>
      </c>
      <c r="J71" s="17" t="str">
        <f t="shared" si="3"/>
        <v>ZQRX:NPGEP,4:IP=10.112.217.85:PING:I=10.112.175.60,:;</v>
      </c>
      <c r="K71" s="17" t="str">
        <f>CONCATENATE("ZQRX:NPGEP,",C71,":IP=",H70,":PING:I=",D71,",:;")</f>
        <v>ZQRX:NPGEP,4:IP=10.112.217.212:PING:I=10.112.175.52,:;</v>
      </c>
      <c r="L71" s="17" t="str">
        <f>CONCATENATE("ZQRX:NPGEP,",C71,":IP=",H70,":PING:I=",E71,",:;")</f>
        <v>ZQRX:NPGEP,4:IP=10.112.217.212:PING:I=10.112.175.60,:;</v>
      </c>
    </row>
    <row r="72" spans="1:12">
      <c r="A72" s="2">
        <v>23</v>
      </c>
      <c r="B72" s="2" t="s">
        <v>518</v>
      </c>
      <c r="C72" s="2">
        <v>2</v>
      </c>
      <c r="D72" s="2" t="str">
        <f>LOOKUP(1,0/(('MGW-IP'!$B$1:$B$183=B72)*('MGW-IP'!$C$1:$C$183=C72)),'MGW-IP'!$D$1:$D$183)</f>
        <v>10.112.175.36</v>
      </c>
      <c r="E72" s="2" t="str">
        <f>LOOKUP(1,0/(('MGW-IP'!$B$1:$B$183=B72)*('MGW-IP'!$C$1:$C$183=C72)),'MGW-IP'!$E$1:$E$183)</f>
        <v>10.112.175.44</v>
      </c>
      <c r="F72" s="1" t="s">
        <v>92</v>
      </c>
      <c r="G72" s="1">
        <v>1</v>
      </c>
      <c r="H72" s="1" t="str">
        <f>LOOKUP(1,0/(('BSC-IP(媒体)'!$B$1:$B$269=F72)*('BSC-IP(媒体)'!$C$1:$C$269=G72)),'BSC-IP(媒体)'!$D$1:$D$269)</f>
        <v>10.112.217.220</v>
      </c>
      <c r="I72" s="17" t="str">
        <f t="shared" si="2"/>
        <v>ZQRX:NPGEP,2:IP=10.112.217.220:PING:I=10.112.175.36,:;</v>
      </c>
      <c r="J72" s="17" t="str">
        <f t="shared" si="3"/>
        <v>ZQRX:NPGEP,2:IP=10.112.217.220:PING:I=10.112.175.44,:;</v>
      </c>
      <c r="K72" s="17" t="str">
        <f>CONCATENATE("ZQRX:NPGEP,",C72,":IP=",H73,":PING:I=",D72,",:;")</f>
        <v>ZQRX:NPGEP,2:IP=10.112.217.93:PING:I=10.112.175.36,:;</v>
      </c>
      <c r="L72" s="17" t="str">
        <f>CONCATENATE("ZQRX:NPGEP,",C72,":IP=",H73,":PING:I=",E72,",:;")</f>
        <v>ZQRX:NPGEP,2:IP=10.112.217.93:PING:I=10.112.175.44,:;</v>
      </c>
    </row>
    <row r="73" spans="1:12">
      <c r="A73" s="2">
        <v>24</v>
      </c>
      <c r="B73" s="2" t="s">
        <v>518</v>
      </c>
      <c r="C73" s="2">
        <v>4</v>
      </c>
      <c r="D73" s="2" t="str">
        <f>LOOKUP(1,0/(('MGW-IP'!$B$1:$B$183=B73)*('MGW-IP'!$C$1:$C$183=C73)),'MGW-IP'!$D$1:$D$183)</f>
        <v>10.112.175.52</v>
      </c>
      <c r="E73" s="2" t="str">
        <f>LOOKUP(1,0/(('MGW-IP'!$B$1:$B$183=B73)*('MGW-IP'!$C$1:$C$183=C73)),'MGW-IP'!$E$1:$E$183)</f>
        <v>10.112.175.60</v>
      </c>
      <c r="F73" s="1" t="s">
        <v>92</v>
      </c>
      <c r="G73" s="1">
        <v>2</v>
      </c>
      <c r="H73" s="1" t="str">
        <f>LOOKUP(1,0/(('BSC-IP(媒体)'!$B$1:$B$269=F73)*('BSC-IP(媒体)'!$C$1:$C$269=G73)),'BSC-IP(媒体)'!$D$1:$D$269)</f>
        <v>10.112.217.93</v>
      </c>
      <c r="I73" s="17" t="str">
        <f t="shared" si="2"/>
        <v>ZQRX:NPGEP,4:IP=10.112.217.93:PING:I=10.112.175.52,:;</v>
      </c>
      <c r="J73" s="17" t="str">
        <f t="shared" si="3"/>
        <v>ZQRX:NPGEP,4:IP=10.112.217.93:PING:I=10.112.175.60,:;</v>
      </c>
      <c r="K73" s="17" t="str">
        <f>CONCATENATE("ZQRX:NPGEP,",C73,":IP=",H72,":PING:I=",D73,",:;")</f>
        <v>ZQRX:NPGEP,4:IP=10.112.217.220:PING:I=10.112.175.52,:;</v>
      </c>
      <c r="L73" s="17" t="str">
        <f>CONCATENATE("ZQRX:NPGEP,",C73,":IP=",H72,":PING:I=",E73,",:;")</f>
        <v>ZQRX:NPGEP,4:IP=10.112.217.220:PING:I=10.112.175.60,:;</v>
      </c>
    </row>
    <row r="74" spans="1:12">
      <c r="A74" s="2">
        <v>25</v>
      </c>
      <c r="B74" s="2" t="s">
        <v>518</v>
      </c>
      <c r="C74" s="2">
        <v>2</v>
      </c>
      <c r="D74" s="2" t="str">
        <f>LOOKUP(1,0/(('MGW-IP'!$B$1:$B$183=B74)*('MGW-IP'!$C$1:$C$183=C74)),'MGW-IP'!$D$1:$D$183)</f>
        <v>10.112.175.36</v>
      </c>
      <c r="E74" s="2" t="str">
        <f>LOOKUP(1,0/(('MGW-IP'!$B$1:$B$183=B74)*('MGW-IP'!$C$1:$C$183=C74)),'MGW-IP'!$E$1:$E$183)</f>
        <v>10.112.175.44</v>
      </c>
      <c r="F74" s="1" t="s">
        <v>93</v>
      </c>
      <c r="G74" s="1">
        <v>1</v>
      </c>
      <c r="H74" s="1" t="str">
        <f>LOOKUP(1,0/(('BSC-IP(媒体)'!$B$1:$B$269=F74)*('BSC-IP(媒体)'!$C$1:$C$269=G74)),'BSC-IP(媒体)'!$D$1:$D$269)</f>
        <v>10.112.218.132</v>
      </c>
      <c r="I74" s="17" t="str">
        <f t="shared" si="2"/>
        <v>ZQRX:NPGEP,2:IP=10.112.218.132:PING:I=10.112.175.36,:;</v>
      </c>
      <c r="J74" s="17" t="str">
        <f t="shared" si="3"/>
        <v>ZQRX:NPGEP,2:IP=10.112.218.132:PING:I=10.112.175.44,:;</v>
      </c>
      <c r="K74" s="17" t="str">
        <f>CONCATENATE("ZQRX:NPGEP,",C74,":IP=",H75,":PING:I=",D74,",:;")</f>
        <v>ZQRX:NPGEP,2:IP=10.112.218.5:PING:I=10.112.175.36,:;</v>
      </c>
      <c r="L74" s="17" t="str">
        <f>CONCATENATE("ZQRX:NPGEP,",C74,":IP=",H75,":PING:I=",E74,",:;")</f>
        <v>ZQRX:NPGEP,2:IP=10.112.218.5:PING:I=10.112.175.44,:;</v>
      </c>
    </row>
    <row r="75" spans="1:12">
      <c r="A75" s="2">
        <v>26</v>
      </c>
      <c r="B75" s="2" t="s">
        <v>518</v>
      </c>
      <c r="C75" s="2">
        <v>4</v>
      </c>
      <c r="D75" s="2" t="str">
        <f>LOOKUP(1,0/(('MGW-IP'!$B$1:$B$183=B75)*('MGW-IP'!$C$1:$C$183=C75)),'MGW-IP'!$D$1:$D$183)</f>
        <v>10.112.175.52</v>
      </c>
      <c r="E75" s="2" t="str">
        <f>LOOKUP(1,0/(('MGW-IP'!$B$1:$B$183=B75)*('MGW-IP'!$C$1:$C$183=C75)),'MGW-IP'!$E$1:$E$183)</f>
        <v>10.112.175.60</v>
      </c>
      <c r="F75" s="1" t="s">
        <v>93</v>
      </c>
      <c r="G75" s="1">
        <v>2</v>
      </c>
      <c r="H75" s="1" t="str">
        <f>LOOKUP(1,0/(('BSC-IP(媒体)'!$B$1:$B$269=F75)*('BSC-IP(媒体)'!$C$1:$C$269=G75)),'BSC-IP(媒体)'!$D$1:$D$269)</f>
        <v>10.112.218.5</v>
      </c>
      <c r="I75" s="17" t="str">
        <f t="shared" si="2"/>
        <v>ZQRX:NPGEP,4:IP=10.112.218.5:PING:I=10.112.175.52,:;</v>
      </c>
      <c r="J75" s="17" t="str">
        <f t="shared" si="3"/>
        <v>ZQRX:NPGEP,4:IP=10.112.218.5:PING:I=10.112.175.60,:;</v>
      </c>
      <c r="K75" s="17" t="str">
        <f>CONCATENATE("ZQRX:NPGEP,",C75,":IP=",H74,":PING:I=",D75,",:;")</f>
        <v>ZQRX:NPGEP,4:IP=10.112.218.132:PING:I=10.112.175.52,:;</v>
      </c>
      <c r="L75" s="17" t="str">
        <f>CONCATENATE("ZQRX:NPGEP,",C75,":IP=",H74,":PING:I=",E75,",:;")</f>
        <v>ZQRX:NPGEP,4:IP=10.112.218.132:PING:I=10.112.175.60,:;</v>
      </c>
    </row>
    <row r="76" spans="1:12">
      <c r="A76" s="2">
        <v>27</v>
      </c>
      <c r="B76" s="2" t="s">
        <v>518</v>
      </c>
      <c r="C76" s="2">
        <v>2</v>
      </c>
      <c r="D76" s="2" t="str">
        <f>LOOKUP(1,0/(('MGW-IP'!$B$1:$B$183=B76)*('MGW-IP'!$C$1:$C$183=C76)),'MGW-IP'!$D$1:$D$183)</f>
        <v>10.112.175.36</v>
      </c>
      <c r="E76" s="2" t="str">
        <f>LOOKUP(1,0/(('MGW-IP'!$B$1:$B$183=B76)*('MGW-IP'!$C$1:$C$183=C76)),'MGW-IP'!$E$1:$E$183)</f>
        <v>10.112.175.44</v>
      </c>
      <c r="F76" s="1" t="s">
        <v>94</v>
      </c>
      <c r="G76" s="1">
        <v>1</v>
      </c>
      <c r="H76" s="1" t="str">
        <f>LOOKUP(1,0/(('BSC-IP(媒体)'!$B$1:$B$269=F76)*('BSC-IP(媒体)'!$C$1:$C$269=G76)),'BSC-IP(媒体)'!$D$1:$D$269)</f>
        <v>10.112.218.140</v>
      </c>
      <c r="I76" s="17" t="str">
        <f t="shared" si="2"/>
        <v>ZQRX:NPGEP,2:IP=10.112.218.140:PING:I=10.112.175.36,:;</v>
      </c>
      <c r="J76" s="17" t="str">
        <f t="shared" si="3"/>
        <v>ZQRX:NPGEP,2:IP=10.112.218.140:PING:I=10.112.175.44,:;</v>
      </c>
      <c r="K76" s="17" t="str">
        <f>CONCATENATE("ZQRX:NPGEP,",C76,":IP=",H77,":PING:I=",D76,",:;")</f>
        <v>ZQRX:NPGEP,2:IP=10.112.218.13:PING:I=10.112.175.36,:;</v>
      </c>
      <c r="L76" s="17" t="str">
        <f>CONCATENATE("ZQRX:NPGEP,",C76,":IP=",H77,":PING:I=",E76,",:;")</f>
        <v>ZQRX:NPGEP,2:IP=10.112.218.13:PING:I=10.112.175.44,:;</v>
      </c>
    </row>
    <row r="77" spans="1:12">
      <c r="A77" s="2">
        <v>28</v>
      </c>
      <c r="B77" s="2" t="s">
        <v>518</v>
      </c>
      <c r="C77" s="2">
        <v>4</v>
      </c>
      <c r="D77" s="2" t="str">
        <f>LOOKUP(1,0/(('MGW-IP'!$B$1:$B$183=B77)*('MGW-IP'!$C$1:$C$183=C77)),'MGW-IP'!$D$1:$D$183)</f>
        <v>10.112.175.52</v>
      </c>
      <c r="E77" s="2" t="str">
        <f>LOOKUP(1,0/(('MGW-IP'!$B$1:$B$183=B77)*('MGW-IP'!$C$1:$C$183=C77)),'MGW-IP'!$E$1:$E$183)</f>
        <v>10.112.175.60</v>
      </c>
      <c r="F77" s="1" t="s">
        <v>94</v>
      </c>
      <c r="G77" s="1">
        <v>2</v>
      </c>
      <c r="H77" s="1" t="str">
        <f>LOOKUP(1,0/(('BSC-IP(媒体)'!$B$1:$B$269=F77)*('BSC-IP(媒体)'!$C$1:$C$269=G77)),'BSC-IP(媒体)'!$D$1:$D$269)</f>
        <v>10.112.218.13</v>
      </c>
      <c r="I77" s="17" t="str">
        <f t="shared" si="2"/>
        <v>ZQRX:NPGEP,4:IP=10.112.218.13:PING:I=10.112.175.52,:;</v>
      </c>
      <c r="J77" s="17" t="str">
        <f t="shared" si="3"/>
        <v>ZQRX:NPGEP,4:IP=10.112.218.13:PING:I=10.112.175.60,:;</v>
      </c>
      <c r="K77" s="17" t="str">
        <f>CONCATENATE("ZQRX:NPGEP,",C77,":IP=",H76,":PING:I=",D77,",:;")</f>
        <v>ZQRX:NPGEP,4:IP=10.112.218.140:PING:I=10.112.175.52,:;</v>
      </c>
      <c r="L77" s="17" t="str">
        <f>CONCATENATE("ZQRX:NPGEP,",C77,":IP=",H76,":PING:I=",E77,",:;")</f>
        <v>ZQRX:NPGEP,4:IP=10.112.218.140:PING:I=10.112.175.60,:;</v>
      </c>
    </row>
    <row r="78" spans="1:12">
      <c r="A78" s="2">
        <v>29</v>
      </c>
      <c r="B78" s="2" t="s">
        <v>518</v>
      </c>
      <c r="C78" s="2">
        <v>2</v>
      </c>
      <c r="D78" s="2" t="str">
        <f>LOOKUP(1,0/(('MGW-IP'!$B$1:$B$183=B78)*('MGW-IP'!$C$1:$C$183=C78)),'MGW-IP'!$D$1:$D$183)</f>
        <v>10.112.175.36</v>
      </c>
      <c r="E78" s="2" t="str">
        <f>LOOKUP(1,0/(('MGW-IP'!$B$1:$B$183=B78)*('MGW-IP'!$C$1:$C$183=C78)),'MGW-IP'!$E$1:$E$183)</f>
        <v>10.112.175.44</v>
      </c>
      <c r="F78" s="1" t="s">
        <v>95</v>
      </c>
      <c r="G78" s="1">
        <v>1</v>
      </c>
      <c r="H78" s="1" t="str">
        <f>LOOKUP(1,0/(('BSC-IP(媒体)'!$B$1:$B$269=F78)*('BSC-IP(媒体)'!$C$1:$C$269=G78)),'BSC-IP(媒体)'!$D$1:$D$269)</f>
        <v>10.112.218.148</v>
      </c>
      <c r="I78" s="17" t="str">
        <f t="shared" si="2"/>
        <v>ZQRX:NPGEP,2:IP=10.112.218.148:PING:I=10.112.175.36,:;</v>
      </c>
      <c r="J78" s="17" t="str">
        <f t="shared" si="3"/>
        <v>ZQRX:NPGEP,2:IP=10.112.218.148:PING:I=10.112.175.44,:;</v>
      </c>
      <c r="K78" s="17" t="str">
        <f>CONCATENATE("ZQRX:NPGEP,",C78,":IP=",H79,":PING:I=",D78,",:;")</f>
        <v>ZQRX:NPGEP,2:IP=10.112.218.21:PING:I=10.112.175.36,:;</v>
      </c>
      <c r="L78" s="17" t="str">
        <f>CONCATENATE("ZQRX:NPGEP,",C78,":IP=",H79,":PING:I=",E78,",:;")</f>
        <v>ZQRX:NPGEP,2:IP=10.112.218.21:PING:I=10.112.175.44,:;</v>
      </c>
    </row>
    <row r="79" spans="1:12">
      <c r="A79" s="2">
        <v>30</v>
      </c>
      <c r="B79" s="2" t="s">
        <v>518</v>
      </c>
      <c r="C79" s="2">
        <v>4</v>
      </c>
      <c r="D79" s="2" t="str">
        <f>LOOKUP(1,0/(('MGW-IP'!$B$1:$B$183=B79)*('MGW-IP'!$C$1:$C$183=C79)),'MGW-IP'!$D$1:$D$183)</f>
        <v>10.112.175.52</v>
      </c>
      <c r="E79" s="2" t="str">
        <f>LOOKUP(1,0/(('MGW-IP'!$B$1:$B$183=B79)*('MGW-IP'!$C$1:$C$183=C79)),'MGW-IP'!$E$1:$E$183)</f>
        <v>10.112.175.60</v>
      </c>
      <c r="F79" s="1" t="s">
        <v>95</v>
      </c>
      <c r="G79" s="1">
        <v>2</v>
      </c>
      <c r="H79" s="1" t="str">
        <f>LOOKUP(1,0/(('BSC-IP(媒体)'!$B$1:$B$269=F79)*('BSC-IP(媒体)'!$C$1:$C$269=G79)),'BSC-IP(媒体)'!$D$1:$D$269)</f>
        <v>10.112.218.21</v>
      </c>
      <c r="I79" s="17" t="str">
        <f t="shared" si="2"/>
        <v>ZQRX:NPGEP,4:IP=10.112.218.21:PING:I=10.112.175.52,:;</v>
      </c>
      <c r="J79" s="17" t="str">
        <f t="shared" si="3"/>
        <v>ZQRX:NPGEP,4:IP=10.112.218.21:PING:I=10.112.175.60,:;</v>
      </c>
      <c r="K79" s="17" t="str">
        <f>CONCATENATE("ZQRX:NPGEP,",C79,":IP=",H78,":PING:I=",D79,",:;")</f>
        <v>ZQRX:NPGEP,4:IP=10.112.218.148:PING:I=10.112.175.52,:;</v>
      </c>
      <c r="L79" s="17" t="str">
        <f>CONCATENATE("ZQRX:NPGEP,",C79,":IP=",H78,":PING:I=",E79,",:;")</f>
        <v>ZQRX:NPGEP,4:IP=10.112.218.148:PING:I=10.112.175.60,:;</v>
      </c>
    </row>
    <row r="80" spans="1:12">
      <c r="A80" s="2">
        <v>31</v>
      </c>
      <c r="B80" s="2" t="s">
        <v>518</v>
      </c>
      <c r="C80" s="2">
        <v>2</v>
      </c>
      <c r="D80" s="2" t="str">
        <f>LOOKUP(1,0/(('MGW-IP'!$B$1:$B$183=B80)*('MGW-IP'!$C$1:$C$183=C80)),'MGW-IP'!$D$1:$D$183)</f>
        <v>10.112.175.36</v>
      </c>
      <c r="E80" s="2" t="str">
        <f>LOOKUP(1,0/(('MGW-IP'!$B$1:$B$183=B80)*('MGW-IP'!$C$1:$C$183=C80)),'MGW-IP'!$E$1:$E$183)</f>
        <v>10.112.175.44</v>
      </c>
      <c r="F80" s="1" t="s">
        <v>96</v>
      </c>
      <c r="G80" s="1">
        <v>1</v>
      </c>
      <c r="H80" s="1" t="str">
        <f>LOOKUP(1,0/(('BSC-IP(媒体)'!$B$1:$B$269=F80)*('BSC-IP(媒体)'!$C$1:$C$269=G80)),'BSC-IP(媒体)'!$D$1:$D$269)</f>
        <v>10.112.218.156</v>
      </c>
      <c r="I80" s="17" t="str">
        <f t="shared" si="2"/>
        <v>ZQRX:NPGEP,2:IP=10.112.218.156:PING:I=10.112.175.36,:;</v>
      </c>
      <c r="J80" s="17" t="str">
        <f t="shared" si="3"/>
        <v>ZQRX:NPGEP,2:IP=10.112.218.156:PING:I=10.112.175.44,:;</v>
      </c>
      <c r="K80" s="17" t="str">
        <f>CONCATENATE("ZQRX:NPGEP,",C80,":IP=",H81,":PING:I=",D80,",:;")</f>
        <v>ZQRX:NPGEP,2:IP=10.112.218.29:PING:I=10.112.175.36,:;</v>
      </c>
      <c r="L80" s="17" t="str">
        <f>CONCATENATE("ZQRX:NPGEP,",C80,":IP=",H81,":PING:I=",E80,",:;")</f>
        <v>ZQRX:NPGEP,2:IP=10.112.218.29:PING:I=10.112.175.44,:;</v>
      </c>
    </row>
    <row r="81" spans="1:12">
      <c r="A81" s="2">
        <v>32</v>
      </c>
      <c r="B81" s="2" t="s">
        <v>518</v>
      </c>
      <c r="C81" s="2">
        <v>4</v>
      </c>
      <c r="D81" s="2" t="str">
        <f>LOOKUP(1,0/(('MGW-IP'!$B$1:$B$183=B81)*('MGW-IP'!$C$1:$C$183=C81)),'MGW-IP'!$D$1:$D$183)</f>
        <v>10.112.175.52</v>
      </c>
      <c r="E81" s="2" t="str">
        <f>LOOKUP(1,0/(('MGW-IP'!$B$1:$B$183=B81)*('MGW-IP'!$C$1:$C$183=C81)),'MGW-IP'!$E$1:$E$183)</f>
        <v>10.112.175.60</v>
      </c>
      <c r="F81" s="1" t="s">
        <v>96</v>
      </c>
      <c r="G81" s="1">
        <v>2</v>
      </c>
      <c r="H81" s="1" t="str">
        <f>LOOKUP(1,0/(('BSC-IP(媒体)'!$B$1:$B$269=F81)*('BSC-IP(媒体)'!$C$1:$C$269=G81)),'BSC-IP(媒体)'!$D$1:$D$269)</f>
        <v>10.112.218.29</v>
      </c>
      <c r="I81" s="17" t="str">
        <f t="shared" si="2"/>
        <v>ZQRX:NPGEP,4:IP=10.112.218.29:PING:I=10.112.175.52,:;</v>
      </c>
      <c r="J81" s="17" t="str">
        <f t="shared" si="3"/>
        <v>ZQRX:NPGEP,4:IP=10.112.218.29:PING:I=10.112.175.60,:;</v>
      </c>
      <c r="K81" s="17" t="str">
        <f>CONCATENATE("ZQRX:NPGEP,",C81,":IP=",H80,":PING:I=",D81,",:;")</f>
        <v>ZQRX:NPGEP,4:IP=10.112.218.156:PING:I=10.112.175.52,:;</v>
      </c>
      <c r="L81" s="17" t="str">
        <f>CONCATENATE("ZQRX:NPGEP,",C81,":IP=",H80,":PING:I=",E81,",:;")</f>
        <v>ZQRX:NPGEP,4:IP=10.112.218.156:PING:I=10.112.175.60,:;</v>
      </c>
    </row>
    <row r="82" spans="1:12">
      <c r="A82" s="2">
        <v>33</v>
      </c>
      <c r="B82" s="2" t="s">
        <v>518</v>
      </c>
      <c r="C82" s="2">
        <v>2</v>
      </c>
      <c r="D82" s="2" t="str">
        <f>LOOKUP(1,0/(('MGW-IP'!$B$1:$B$183=B82)*('MGW-IP'!$C$1:$C$183=C82)),'MGW-IP'!$D$1:$D$183)</f>
        <v>10.112.175.36</v>
      </c>
      <c r="E82" s="2" t="str">
        <f>LOOKUP(1,0/(('MGW-IP'!$B$1:$B$183=B82)*('MGW-IP'!$C$1:$C$183=C82)),'MGW-IP'!$E$1:$E$183)</f>
        <v>10.112.175.44</v>
      </c>
      <c r="F82" s="1" t="s">
        <v>97</v>
      </c>
      <c r="G82" s="1">
        <v>1</v>
      </c>
      <c r="H82" s="1" t="str">
        <f>LOOKUP(1,0/(('BSC-IP(媒体)'!$B$1:$B$269=F82)*('BSC-IP(媒体)'!$C$1:$C$269=G82)),'BSC-IP(媒体)'!$D$1:$D$269)</f>
        <v>10.112.218.164</v>
      </c>
      <c r="I82" s="17" t="str">
        <f t="shared" si="2"/>
        <v>ZQRX:NPGEP,2:IP=10.112.218.164:PING:I=10.112.175.36,:;</v>
      </c>
      <c r="J82" s="17" t="str">
        <f t="shared" si="3"/>
        <v>ZQRX:NPGEP,2:IP=10.112.218.164:PING:I=10.112.175.44,:;</v>
      </c>
      <c r="K82" s="17" t="str">
        <f>CONCATENATE("ZQRX:NPGEP,",C82,":IP=",H83,":PING:I=",D82,",:;")</f>
        <v>ZQRX:NPGEP,2:IP=10.112.218.37:PING:I=10.112.175.36,:;</v>
      </c>
      <c r="L82" s="17" t="str">
        <f>CONCATENATE("ZQRX:NPGEP,",C82,":IP=",H83,":PING:I=",E82,",:;")</f>
        <v>ZQRX:NPGEP,2:IP=10.112.218.37:PING:I=10.112.175.44,:;</v>
      </c>
    </row>
    <row r="83" spans="1:12">
      <c r="A83" s="2">
        <v>34</v>
      </c>
      <c r="B83" s="2" t="s">
        <v>518</v>
      </c>
      <c r="C83" s="2">
        <v>4</v>
      </c>
      <c r="D83" s="2" t="str">
        <f>LOOKUP(1,0/(('MGW-IP'!$B$1:$B$183=B83)*('MGW-IP'!$C$1:$C$183=C83)),'MGW-IP'!$D$1:$D$183)</f>
        <v>10.112.175.52</v>
      </c>
      <c r="E83" s="2" t="str">
        <f>LOOKUP(1,0/(('MGW-IP'!$B$1:$B$183=B83)*('MGW-IP'!$C$1:$C$183=C83)),'MGW-IP'!$E$1:$E$183)</f>
        <v>10.112.175.60</v>
      </c>
      <c r="F83" s="1" t="s">
        <v>97</v>
      </c>
      <c r="G83" s="1">
        <v>2</v>
      </c>
      <c r="H83" s="1" t="str">
        <f>LOOKUP(1,0/(('BSC-IP(媒体)'!$B$1:$B$269=F83)*('BSC-IP(媒体)'!$C$1:$C$269=G83)),'BSC-IP(媒体)'!$D$1:$D$269)</f>
        <v>10.112.218.37</v>
      </c>
      <c r="I83" s="17" t="str">
        <f t="shared" si="2"/>
        <v>ZQRX:NPGEP,4:IP=10.112.218.37:PING:I=10.112.175.52,:;</v>
      </c>
      <c r="J83" s="17" t="str">
        <f t="shared" si="3"/>
        <v>ZQRX:NPGEP,4:IP=10.112.218.37:PING:I=10.112.175.60,:;</v>
      </c>
      <c r="K83" s="17" t="str">
        <f>CONCATENATE("ZQRX:NPGEP,",C83,":IP=",H82,":PING:I=",D83,",:;")</f>
        <v>ZQRX:NPGEP,4:IP=10.112.218.164:PING:I=10.112.175.52,:;</v>
      </c>
      <c r="L83" s="17" t="str">
        <f>CONCATENATE("ZQRX:NPGEP,",C83,":IP=",H82,":PING:I=",E83,",:;")</f>
        <v>ZQRX:NPGEP,4:IP=10.112.218.164:PING:I=10.112.175.60,:;</v>
      </c>
    </row>
    <row r="84" spans="1:12">
      <c r="A84" s="2">
        <v>35</v>
      </c>
      <c r="B84" s="2" t="s">
        <v>518</v>
      </c>
      <c r="C84" s="2">
        <v>2</v>
      </c>
      <c r="D84" s="2" t="str">
        <f>LOOKUP(1,0/(('MGW-IP'!$B$1:$B$183=B84)*('MGW-IP'!$C$1:$C$183=C84)),'MGW-IP'!$D$1:$D$183)</f>
        <v>10.112.175.36</v>
      </c>
      <c r="E84" s="2" t="str">
        <f>LOOKUP(1,0/(('MGW-IP'!$B$1:$B$183=B84)*('MGW-IP'!$C$1:$C$183=C84)),'MGW-IP'!$E$1:$E$183)</f>
        <v>10.112.175.44</v>
      </c>
      <c r="F84" s="1" t="s">
        <v>98</v>
      </c>
      <c r="G84" s="1">
        <v>1</v>
      </c>
      <c r="H84" s="1" t="str">
        <f>LOOKUP(1,0/(('BSC-IP(媒体)'!$B$1:$B$269=F84)*('BSC-IP(媒体)'!$C$1:$C$269=G84)),'BSC-IP(媒体)'!$D$1:$D$269)</f>
        <v>10.112.218.172</v>
      </c>
      <c r="I84" s="17" t="str">
        <f t="shared" si="2"/>
        <v>ZQRX:NPGEP,2:IP=10.112.218.172:PING:I=10.112.175.36,:;</v>
      </c>
      <c r="J84" s="17" t="str">
        <f t="shared" si="3"/>
        <v>ZQRX:NPGEP,2:IP=10.112.218.172:PING:I=10.112.175.44,:;</v>
      </c>
      <c r="K84" s="17" t="str">
        <f>CONCATENATE("ZQRX:NPGEP,",C84,":IP=",H85,":PING:I=",D84,",:;")</f>
        <v>ZQRX:NPGEP,2:IP=10.112.218.45:PING:I=10.112.175.36,:;</v>
      </c>
      <c r="L84" s="17" t="str">
        <f>CONCATENATE("ZQRX:NPGEP,",C84,":IP=",H85,":PING:I=",E84,",:;")</f>
        <v>ZQRX:NPGEP,2:IP=10.112.218.45:PING:I=10.112.175.44,:;</v>
      </c>
    </row>
    <row r="85" spans="1:12">
      <c r="A85" s="2">
        <v>36</v>
      </c>
      <c r="B85" s="2" t="s">
        <v>518</v>
      </c>
      <c r="C85" s="2">
        <v>4</v>
      </c>
      <c r="D85" s="2" t="str">
        <f>LOOKUP(1,0/(('MGW-IP'!$B$1:$B$183=B85)*('MGW-IP'!$C$1:$C$183=C85)),'MGW-IP'!$D$1:$D$183)</f>
        <v>10.112.175.52</v>
      </c>
      <c r="E85" s="2" t="str">
        <f>LOOKUP(1,0/(('MGW-IP'!$B$1:$B$183=B85)*('MGW-IP'!$C$1:$C$183=C85)),'MGW-IP'!$E$1:$E$183)</f>
        <v>10.112.175.60</v>
      </c>
      <c r="F85" s="1" t="s">
        <v>98</v>
      </c>
      <c r="G85" s="1">
        <v>2</v>
      </c>
      <c r="H85" s="1" t="str">
        <f>LOOKUP(1,0/(('BSC-IP(媒体)'!$B$1:$B$269=F85)*('BSC-IP(媒体)'!$C$1:$C$269=G85)),'BSC-IP(媒体)'!$D$1:$D$269)</f>
        <v>10.112.218.45</v>
      </c>
      <c r="I85" s="17" t="str">
        <f t="shared" si="2"/>
        <v>ZQRX:NPGEP,4:IP=10.112.218.45:PING:I=10.112.175.52,:;</v>
      </c>
      <c r="J85" s="17" t="str">
        <f t="shared" si="3"/>
        <v>ZQRX:NPGEP,4:IP=10.112.218.45:PING:I=10.112.175.60,:;</v>
      </c>
      <c r="K85" s="17" t="str">
        <f>CONCATENATE("ZQRX:NPGEP,",C85,":IP=",H84,":PING:I=",D85,",:;")</f>
        <v>ZQRX:NPGEP,4:IP=10.112.218.172:PING:I=10.112.175.52,:;</v>
      </c>
      <c r="L85" s="17" t="str">
        <f>CONCATENATE("ZQRX:NPGEP,",C85,":IP=",H84,":PING:I=",E85,",:;")</f>
        <v>ZQRX:NPGEP,4:IP=10.112.218.172:PING:I=10.112.175.60,:;</v>
      </c>
    </row>
    <row r="86" spans="1:12">
      <c r="A86" s="2">
        <v>37</v>
      </c>
      <c r="B86" s="2" t="s">
        <v>518</v>
      </c>
      <c r="C86" s="2">
        <v>2</v>
      </c>
      <c r="D86" s="2" t="str">
        <f>LOOKUP(1,0/(('MGW-IP'!$B$1:$B$183=B86)*('MGW-IP'!$C$1:$C$183=C86)),'MGW-IP'!$D$1:$D$183)</f>
        <v>10.112.175.36</v>
      </c>
      <c r="E86" s="2" t="str">
        <f>LOOKUP(1,0/(('MGW-IP'!$B$1:$B$183=B86)*('MGW-IP'!$C$1:$C$183=C86)),'MGW-IP'!$E$1:$E$183)</f>
        <v>10.112.175.44</v>
      </c>
      <c r="F86" s="1" t="s">
        <v>99</v>
      </c>
      <c r="G86" s="1">
        <v>1</v>
      </c>
      <c r="H86" s="1" t="str">
        <f>LOOKUP(1,0/(('BSC-IP(媒体)'!$B$1:$B$269=F86)*('BSC-IP(媒体)'!$C$1:$C$269=G86)),'BSC-IP(媒体)'!$D$1:$D$269)</f>
        <v>10.112.218.180</v>
      </c>
      <c r="I86" s="17" t="str">
        <f t="shared" si="2"/>
        <v>ZQRX:NPGEP,2:IP=10.112.218.180:PING:I=10.112.175.36,:;</v>
      </c>
      <c r="J86" s="17" t="str">
        <f t="shared" si="3"/>
        <v>ZQRX:NPGEP,2:IP=10.112.218.180:PING:I=10.112.175.44,:;</v>
      </c>
      <c r="K86" s="17" t="str">
        <f>CONCATENATE("ZQRX:NPGEP,",C86,":IP=",H87,":PING:I=",D86,",:;")</f>
        <v>ZQRX:NPGEP,2:IP=10.112.218.53:PING:I=10.112.175.36,:;</v>
      </c>
      <c r="L86" s="17" t="str">
        <f>CONCATENATE("ZQRX:NPGEP,",C86,":IP=",H87,":PING:I=",E86,",:;")</f>
        <v>ZQRX:NPGEP,2:IP=10.112.218.53:PING:I=10.112.175.44,:;</v>
      </c>
    </row>
    <row r="87" spans="1:12">
      <c r="A87" s="2">
        <v>38</v>
      </c>
      <c r="B87" s="2" t="s">
        <v>518</v>
      </c>
      <c r="C87" s="2">
        <v>4</v>
      </c>
      <c r="D87" s="2" t="str">
        <f>LOOKUP(1,0/(('MGW-IP'!$B$1:$B$183=B87)*('MGW-IP'!$C$1:$C$183=C87)),'MGW-IP'!$D$1:$D$183)</f>
        <v>10.112.175.52</v>
      </c>
      <c r="E87" s="2" t="str">
        <f>LOOKUP(1,0/(('MGW-IP'!$B$1:$B$183=B87)*('MGW-IP'!$C$1:$C$183=C87)),'MGW-IP'!$E$1:$E$183)</f>
        <v>10.112.175.60</v>
      </c>
      <c r="F87" s="1" t="s">
        <v>99</v>
      </c>
      <c r="G87" s="1">
        <v>2</v>
      </c>
      <c r="H87" s="1" t="str">
        <f>LOOKUP(1,0/(('BSC-IP(媒体)'!$B$1:$B$269=F87)*('BSC-IP(媒体)'!$C$1:$C$269=G87)),'BSC-IP(媒体)'!$D$1:$D$269)</f>
        <v>10.112.218.53</v>
      </c>
      <c r="I87" s="17" t="str">
        <f t="shared" si="2"/>
        <v>ZQRX:NPGEP,4:IP=10.112.218.53:PING:I=10.112.175.52,:;</v>
      </c>
      <c r="J87" s="17" t="str">
        <f t="shared" si="3"/>
        <v>ZQRX:NPGEP,4:IP=10.112.218.53:PING:I=10.112.175.60,:;</v>
      </c>
      <c r="K87" s="17" t="str">
        <f>CONCATENATE("ZQRX:NPGEP,",C87,":IP=",H86,":PING:I=",D87,",:;")</f>
        <v>ZQRX:NPGEP,4:IP=10.112.218.180:PING:I=10.112.175.52,:;</v>
      </c>
      <c r="L87" s="17" t="str">
        <f>CONCATENATE("ZQRX:NPGEP,",C87,":IP=",H86,":PING:I=",E87,",:;")</f>
        <v>ZQRX:NPGEP,4:IP=10.112.218.180:PING:I=10.112.175.60,:;</v>
      </c>
    </row>
    <row r="88" spans="1:12">
      <c r="A88" s="2">
        <v>39</v>
      </c>
      <c r="B88" s="2" t="s">
        <v>518</v>
      </c>
      <c r="C88" s="2">
        <v>2</v>
      </c>
      <c r="D88" s="2" t="str">
        <f>LOOKUP(1,0/(('MGW-IP'!$B$1:$B$183=B88)*('MGW-IP'!$C$1:$C$183=C88)),'MGW-IP'!$D$1:$D$183)</f>
        <v>10.112.175.36</v>
      </c>
      <c r="E88" s="2" t="str">
        <f>LOOKUP(1,0/(('MGW-IP'!$B$1:$B$183=B88)*('MGW-IP'!$C$1:$C$183=C88)),'MGW-IP'!$E$1:$E$183)</f>
        <v>10.112.175.44</v>
      </c>
      <c r="F88" s="1" t="s">
        <v>100</v>
      </c>
      <c r="G88" s="1">
        <v>1</v>
      </c>
      <c r="H88" s="1" t="str">
        <f>LOOKUP(1,0/(('BSC-IP(媒体)'!$B$1:$B$269=F88)*('BSC-IP(媒体)'!$C$1:$C$269=G88)),'BSC-IP(媒体)'!$D$1:$D$269)</f>
        <v>10.112.218.188</v>
      </c>
      <c r="I88" s="17" t="str">
        <f t="shared" si="2"/>
        <v>ZQRX:NPGEP,2:IP=10.112.218.188:PING:I=10.112.175.36,:;</v>
      </c>
      <c r="J88" s="17" t="str">
        <f t="shared" si="3"/>
        <v>ZQRX:NPGEP,2:IP=10.112.218.188:PING:I=10.112.175.44,:;</v>
      </c>
      <c r="K88" s="17" t="str">
        <f>CONCATENATE("ZQRX:NPGEP,",C88,":IP=",H89,":PING:I=",D88,",:;")</f>
        <v>ZQRX:NPGEP,2:IP=10.112.218.61:PING:I=10.112.175.36,:;</v>
      </c>
      <c r="L88" s="17" t="str">
        <f>CONCATENATE("ZQRX:NPGEP,",C88,":IP=",H89,":PING:I=",E88,",:;")</f>
        <v>ZQRX:NPGEP,2:IP=10.112.218.61:PING:I=10.112.175.44,:;</v>
      </c>
    </row>
    <row r="89" spans="1:12">
      <c r="A89" s="2">
        <v>40</v>
      </c>
      <c r="B89" s="2" t="s">
        <v>518</v>
      </c>
      <c r="C89" s="2">
        <v>4</v>
      </c>
      <c r="D89" s="2" t="str">
        <f>LOOKUP(1,0/(('MGW-IP'!$B$1:$B$183=B89)*('MGW-IP'!$C$1:$C$183=C89)),'MGW-IP'!$D$1:$D$183)</f>
        <v>10.112.175.52</v>
      </c>
      <c r="E89" s="2" t="str">
        <f>LOOKUP(1,0/(('MGW-IP'!$B$1:$B$183=B89)*('MGW-IP'!$C$1:$C$183=C89)),'MGW-IP'!$E$1:$E$183)</f>
        <v>10.112.175.60</v>
      </c>
      <c r="F89" s="1" t="s">
        <v>100</v>
      </c>
      <c r="G89" s="1">
        <v>2</v>
      </c>
      <c r="H89" s="1" t="str">
        <f>LOOKUP(1,0/(('BSC-IP(媒体)'!$B$1:$B$269=F89)*('BSC-IP(媒体)'!$C$1:$C$269=G89)),'BSC-IP(媒体)'!$D$1:$D$269)</f>
        <v>10.112.218.61</v>
      </c>
      <c r="I89" s="17" t="str">
        <f t="shared" si="2"/>
        <v>ZQRX:NPGEP,4:IP=10.112.218.61:PING:I=10.112.175.52,:;</v>
      </c>
      <c r="J89" s="17" t="str">
        <f t="shared" si="3"/>
        <v>ZQRX:NPGEP,4:IP=10.112.218.61:PING:I=10.112.175.60,:;</v>
      </c>
      <c r="K89" s="17" t="str">
        <f>CONCATENATE("ZQRX:NPGEP,",C89,":IP=",H88,":PING:I=",D89,",:;")</f>
        <v>ZQRX:NPGEP,4:IP=10.112.218.188:PING:I=10.112.175.52,:;</v>
      </c>
      <c r="L89" s="17" t="str">
        <f>CONCATENATE("ZQRX:NPGEP,",C89,":IP=",H88,":PING:I=",E89,",:;")</f>
        <v>ZQRX:NPGEP,4:IP=10.112.218.188:PING:I=10.112.175.60,:;</v>
      </c>
    </row>
    <row r="90" spans="1:12">
      <c r="A90" s="2">
        <v>41</v>
      </c>
      <c r="B90" s="2" t="s">
        <v>518</v>
      </c>
      <c r="C90" s="2">
        <v>2</v>
      </c>
      <c r="D90" s="2" t="str">
        <f>LOOKUP(1,0/(('MGW-IP'!$B$1:$B$183=B90)*('MGW-IP'!$C$1:$C$183=C90)),'MGW-IP'!$D$1:$D$183)</f>
        <v>10.112.175.36</v>
      </c>
      <c r="E90" s="2" t="str">
        <f>LOOKUP(1,0/(('MGW-IP'!$B$1:$B$183=B90)*('MGW-IP'!$C$1:$C$183=C90)),'MGW-IP'!$E$1:$E$183)</f>
        <v>10.112.175.44</v>
      </c>
      <c r="F90" s="1" t="s">
        <v>101</v>
      </c>
      <c r="G90" s="1">
        <v>1</v>
      </c>
      <c r="H90" s="1" t="str">
        <f>LOOKUP(1,0/(('BSC-IP(媒体)'!$B$1:$B$269=F90)*('BSC-IP(媒体)'!$C$1:$C$269=G90)),'BSC-IP(媒体)'!$D$1:$D$269)</f>
        <v>10.112.218.196</v>
      </c>
      <c r="I90" s="17" t="str">
        <f t="shared" si="2"/>
        <v>ZQRX:NPGEP,2:IP=10.112.218.196:PING:I=10.112.175.36,:;</v>
      </c>
      <c r="J90" s="17" t="str">
        <f t="shared" si="3"/>
        <v>ZQRX:NPGEP,2:IP=10.112.218.196:PING:I=10.112.175.44,:;</v>
      </c>
      <c r="K90" s="17" t="str">
        <f>CONCATENATE("ZQRX:NPGEP,",C90,":IP=",H91,":PING:I=",D90,",:;")</f>
        <v>ZQRX:NPGEP,2:IP=10.112.218.69:PING:I=10.112.175.36,:;</v>
      </c>
      <c r="L90" s="17" t="str">
        <f>CONCATENATE("ZQRX:NPGEP,",C90,":IP=",H91,":PING:I=",E90,",:;")</f>
        <v>ZQRX:NPGEP,2:IP=10.112.218.69:PING:I=10.112.175.44,:;</v>
      </c>
    </row>
    <row r="91" spans="1:12">
      <c r="A91" s="2">
        <v>42</v>
      </c>
      <c r="B91" s="2" t="s">
        <v>518</v>
      </c>
      <c r="C91" s="2">
        <v>4</v>
      </c>
      <c r="D91" s="2" t="str">
        <f>LOOKUP(1,0/(('MGW-IP'!$B$1:$B$183=B91)*('MGW-IP'!$C$1:$C$183=C91)),'MGW-IP'!$D$1:$D$183)</f>
        <v>10.112.175.52</v>
      </c>
      <c r="E91" s="2" t="str">
        <f>LOOKUP(1,0/(('MGW-IP'!$B$1:$B$183=B91)*('MGW-IP'!$C$1:$C$183=C91)),'MGW-IP'!$E$1:$E$183)</f>
        <v>10.112.175.60</v>
      </c>
      <c r="F91" s="1" t="s">
        <v>101</v>
      </c>
      <c r="G91" s="1">
        <v>2</v>
      </c>
      <c r="H91" s="1" t="str">
        <f>LOOKUP(1,0/(('BSC-IP(媒体)'!$B$1:$B$269=F91)*('BSC-IP(媒体)'!$C$1:$C$269=G91)),'BSC-IP(媒体)'!$D$1:$D$269)</f>
        <v>10.112.218.69</v>
      </c>
      <c r="I91" s="17" t="str">
        <f t="shared" si="2"/>
        <v>ZQRX:NPGEP,4:IP=10.112.218.69:PING:I=10.112.175.52,:;</v>
      </c>
      <c r="J91" s="17" t="str">
        <f t="shared" si="3"/>
        <v>ZQRX:NPGEP,4:IP=10.112.218.69:PING:I=10.112.175.60,:;</v>
      </c>
      <c r="K91" s="17" t="str">
        <f>CONCATENATE("ZQRX:NPGEP,",C91,":IP=",H90,":PING:I=",D91,",:;")</f>
        <v>ZQRX:NPGEP,4:IP=10.112.218.196:PING:I=10.112.175.52,:;</v>
      </c>
      <c r="L91" s="17" t="str">
        <f>CONCATENATE("ZQRX:NPGEP,",C91,":IP=",H90,":PING:I=",E91,",:;")</f>
        <v>ZQRX:NPGEP,4:IP=10.112.218.196:PING:I=10.112.175.60,:;</v>
      </c>
    </row>
    <row r="92" spans="1:12">
      <c r="A92" s="2">
        <v>43</v>
      </c>
      <c r="B92" s="2" t="s">
        <v>518</v>
      </c>
      <c r="C92" s="2">
        <v>2</v>
      </c>
      <c r="D92" s="2" t="str">
        <f>LOOKUP(1,0/(('MGW-IP'!$B$1:$B$183=B92)*('MGW-IP'!$C$1:$C$183=C92)),'MGW-IP'!$D$1:$D$183)</f>
        <v>10.112.175.36</v>
      </c>
      <c r="E92" s="2" t="str">
        <f>LOOKUP(1,0/(('MGW-IP'!$B$1:$B$183=B92)*('MGW-IP'!$C$1:$C$183=C92)),'MGW-IP'!$E$1:$E$183)</f>
        <v>10.112.175.44</v>
      </c>
      <c r="F92" s="1" t="s">
        <v>102</v>
      </c>
      <c r="G92" s="1">
        <v>1</v>
      </c>
      <c r="H92" s="1" t="str">
        <f>LOOKUP(1,0/(('BSC-IP(媒体)'!$B$1:$B$269=F92)*('BSC-IP(媒体)'!$C$1:$C$269=G92)),'BSC-IP(媒体)'!$D$1:$D$269)</f>
        <v>10.112.218.204</v>
      </c>
      <c r="I92" s="17" t="str">
        <f t="shared" si="2"/>
        <v>ZQRX:NPGEP,2:IP=10.112.218.204:PING:I=10.112.175.36,:;</v>
      </c>
      <c r="J92" s="17" t="str">
        <f t="shared" si="3"/>
        <v>ZQRX:NPGEP,2:IP=10.112.218.204:PING:I=10.112.175.44,:;</v>
      </c>
      <c r="K92" s="17" t="str">
        <f>CONCATENATE("ZQRX:NPGEP,",C92,":IP=",H93,":PING:I=",D92,",:;")</f>
        <v>ZQRX:NPGEP,2:IP=10.112.218.77:PING:I=10.112.175.36,:;</v>
      </c>
      <c r="L92" s="17" t="str">
        <f>CONCATENATE("ZQRX:NPGEP,",C92,":IP=",H93,":PING:I=",E92,",:;")</f>
        <v>ZQRX:NPGEP,2:IP=10.112.218.77:PING:I=10.112.175.44,:;</v>
      </c>
    </row>
    <row r="93" spans="1:12">
      <c r="A93" s="2">
        <v>44</v>
      </c>
      <c r="B93" s="2" t="s">
        <v>518</v>
      </c>
      <c r="C93" s="2">
        <v>4</v>
      </c>
      <c r="D93" s="2" t="str">
        <f>LOOKUP(1,0/(('MGW-IP'!$B$1:$B$183=B93)*('MGW-IP'!$C$1:$C$183=C93)),'MGW-IP'!$D$1:$D$183)</f>
        <v>10.112.175.52</v>
      </c>
      <c r="E93" s="2" t="str">
        <f>LOOKUP(1,0/(('MGW-IP'!$B$1:$B$183=B93)*('MGW-IP'!$C$1:$C$183=C93)),'MGW-IP'!$E$1:$E$183)</f>
        <v>10.112.175.60</v>
      </c>
      <c r="F93" s="1" t="s">
        <v>102</v>
      </c>
      <c r="G93" s="1">
        <v>2</v>
      </c>
      <c r="H93" s="1" t="str">
        <f>LOOKUP(1,0/(('BSC-IP(媒体)'!$B$1:$B$269=F93)*('BSC-IP(媒体)'!$C$1:$C$269=G93)),'BSC-IP(媒体)'!$D$1:$D$269)</f>
        <v>10.112.218.77</v>
      </c>
      <c r="I93" s="17" t="str">
        <f t="shared" si="2"/>
        <v>ZQRX:NPGEP,4:IP=10.112.218.77:PING:I=10.112.175.52,:;</v>
      </c>
      <c r="J93" s="17" t="str">
        <f t="shared" si="3"/>
        <v>ZQRX:NPGEP,4:IP=10.112.218.77:PING:I=10.112.175.60,:;</v>
      </c>
      <c r="K93" s="17" t="str">
        <f>CONCATENATE("ZQRX:NPGEP,",C93,":IP=",H92,":PING:I=",D93,",:;")</f>
        <v>ZQRX:NPGEP,4:IP=10.112.218.204:PING:I=10.112.175.52,:;</v>
      </c>
      <c r="L93" s="17" t="str">
        <f>CONCATENATE("ZQRX:NPGEP,",C93,":IP=",H92,":PING:I=",E93,",:;")</f>
        <v>ZQRX:NPGEP,4:IP=10.112.218.204:PING:I=10.112.175.60,:;</v>
      </c>
    </row>
    <row r="94" spans="1:12">
      <c r="A94" s="2">
        <v>45</v>
      </c>
      <c r="B94" s="2" t="s">
        <v>518</v>
      </c>
      <c r="C94" s="2">
        <v>2</v>
      </c>
      <c r="D94" s="2" t="str">
        <f>LOOKUP(1,0/(('MGW-IP'!$B$1:$B$183=B94)*('MGW-IP'!$C$1:$C$183=C94)),'MGW-IP'!$D$1:$D$183)</f>
        <v>10.112.175.36</v>
      </c>
      <c r="E94" s="2" t="str">
        <f>LOOKUP(1,0/(('MGW-IP'!$B$1:$B$183=B94)*('MGW-IP'!$C$1:$C$183=C94)),'MGW-IP'!$E$1:$E$183)</f>
        <v>10.112.175.44</v>
      </c>
      <c r="F94" s="1" t="s">
        <v>103</v>
      </c>
      <c r="G94" s="1">
        <v>1</v>
      </c>
      <c r="H94" s="1" t="str">
        <f>LOOKUP(1,0/(('BSC-IP(媒体)'!$B$1:$B$269=F94)*('BSC-IP(媒体)'!$C$1:$C$269=G94)),'BSC-IP(媒体)'!$D$1:$D$269)</f>
        <v>10.112.218.212</v>
      </c>
      <c r="I94" s="17" t="str">
        <f t="shared" si="2"/>
        <v>ZQRX:NPGEP,2:IP=10.112.218.212:PING:I=10.112.175.36,:;</v>
      </c>
      <c r="J94" s="17" t="str">
        <f t="shared" si="3"/>
        <v>ZQRX:NPGEP,2:IP=10.112.218.212:PING:I=10.112.175.44,:;</v>
      </c>
      <c r="K94" s="17" t="str">
        <f>CONCATENATE("ZQRX:NPGEP,",C94,":IP=",H95,":PING:I=",D94,",:;")</f>
        <v>ZQRX:NPGEP,2:IP=10.112.218.85:PING:I=10.112.175.36,:;</v>
      </c>
      <c r="L94" s="17" t="str">
        <f>CONCATENATE("ZQRX:NPGEP,",C94,":IP=",H95,":PING:I=",E94,",:;")</f>
        <v>ZQRX:NPGEP,2:IP=10.112.218.85:PING:I=10.112.175.44,:;</v>
      </c>
    </row>
    <row r="95" spans="1:12">
      <c r="A95" s="2">
        <v>46</v>
      </c>
      <c r="B95" s="2" t="s">
        <v>518</v>
      </c>
      <c r="C95" s="2">
        <v>4</v>
      </c>
      <c r="D95" s="2" t="str">
        <f>LOOKUP(1,0/(('MGW-IP'!$B$1:$B$183=B95)*('MGW-IP'!$C$1:$C$183=C95)),'MGW-IP'!$D$1:$D$183)</f>
        <v>10.112.175.52</v>
      </c>
      <c r="E95" s="2" t="str">
        <f>LOOKUP(1,0/(('MGW-IP'!$B$1:$B$183=B95)*('MGW-IP'!$C$1:$C$183=C95)),'MGW-IP'!$E$1:$E$183)</f>
        <v>10.112.175.60</v>
      </c>
      <c r="F95" s="1" t="s">
        <v>103</v>
      </c>
      <c r="G95" s="1">
        <v>2</v>
      </c>
      <c r="H95" s="1" t="str">
        <f>LOOKUP(1,0/(('BSC-IP(媒体)'!$B$1:$B$269=F95)*('BSC-IP(媒体)'!$C$1:$C$269=G95)),'BSC-IP(媒体)'!$D$1:$D$269)</f>
        <v>10.112.218.85</v>
      </c>
      <c r="I95" s="17" t="str">
        <f t="shared" si="2"/>
        <v>ZQRX:NPGEP,4:IP=10.112.218.85:PING:I=10.112.175.52,:;</v>
      </c>
      <c r="J95" s="17" t="str">
        <f t="shared" si="3"/>
        <v>ZQRX:NPGEP,4:IP=10.112.218.85:PING:I=10.112.175.60,:;</v>
      </c>
      <c r="K95" s="17" t="str">
        <f>CONCATENATE("ZQRX:NPGEP,",C95,":IP=",H94,":PING:I=",D95,",:;")</f>
        <v>ZQRX:NPGEP,4:IP=10.112.218.212:PING:I=10.112.175.52,:;</v>
      </c>
      <c r="L95" s="17" t="str">
        <f>CONCATENATE("ZQRX:NPGEP,",C95,":IP=",H94,":PING:I=",E95,",:;")</f>
        <v>ZQRX:NPGEP,4:IP=10.112.218.212:PING:I=10.112.175.60,:;</v>
      </c>
    </row>
    <row r="96" spans="1:12">
      <c r="A96" s="2">
        <v>47</v>
      </c>
      <c r="B96" s="2" t="s">
        <v>518</v>
      </c>
      <c r="C96" s="2">
        <v>2</v>
      </c>
      <c r="D96" s="2" t="str">
        <f>LOOKUP(1,0/(('MGW-IP'!$B$1:$B$183=B96)*('MGW-IP'!$C$1:$C$183=C96)),'MGW-IP'!$D$1:$D$183)</f>
        <v>10.112.175.36</v>
      </c>
      <c r="E96" s="2" t="str">
        <f>LOOKUP(1,0/(('MGW-IP'!$B$1:$B$183=B96)*('MGW-IP'!$C$1:$C$183=C96)),'MGW-IP'!$E$1:$E$183)</f>
        <v>10.112.175.44</v>
      </c>
      <c r="F96" s="1" t="s">
        <v>104</v>
      </c>
      <c r="G96" s="1">
        <v>1</v>
      </c>
      <c r="H96" s="1" t="str">
        <f>LOOKUP(1,0/(('BSC-IP(媒体)'!$B$1:$B$269=F96)*('BSC-IP(媒体)'!$C$1:$C$269=G96)),'BSC-IP(媒体)'!$D$1:$D$269)</f>
        <v>10.112.218.220</v>
      </c>
      <c r="I96" s="17" t="str">
        <f t="shared" si="2"/>
        <v>ZQRX:NPGEP,2:IP=10.112.218.220:PING:I=10.112.175.36,:;</v>
      </c>
      <c r="J96" s="17" t="str">
        <f t="shared" si="3"/>
        <v>ZQRX:NPGEP,2:IP=10.112.218.220:PING:I=10.112.175.44,:;</v>
      </c>
      <c r="K96" s="17" t="str">
        <f>CONCATENATE("ZQRX:NPGEP,",C96,":IP=",H97,":PING:I=",D96,",:;")</f>
        <v>ZQRX:NPGEP,2:IP=10.112.218.93:PING:I=10.112.175.36,:;</v>
      </c>
      <c r="L96" s="17" t="str">
        <f>CONCATENATE("ZQRX:NPGEP,",C96,":IP=",H97,":PING:I=",E96,",:;")</f>
        <v>ZQRX:NPGEP,2:IP=10.112.218.93:PING:I=10.112.175.44,:;</v>
      </c>
    </row>
    <row r="97" spans="1:12">
      <c r="A97" s="2">
        <v>48</v>
      </c>
      <c r="B97" s="2" t="s">
        <v>518</v>
      </c>
      <c r="C97" s="2">
        <v>4</v>
      </c>
      <c r="D97" s="2" t="str">
        <f>LOOKUP(1,0/(('MGW-IP'!$B$1:$B$183=B97)*('MGW-IP'!$C$1:$C$183=C97)),'MGW-IP'!$D$1:$D$183)</f>
        <v>10.112.175.52</v>
      </c>
      <c r="E97" s="2" t="str">
        <f>LOOKUP(1,0/(('MGW-IP'!$B$1:$B$183=B97)*('MGW-IP'!$C$1:$C$183=C97)),'MGW-IP'!$E$1:$E$183)</f>
        <v>10.112.175.60</v>
      </c>
      <c r="F97" s="1" t="s">
        <v>104</v>
      </c>
      <c r="G97" s="1">
        <v>2</v>
      </c>
      <c r="H97" s="1" t="str">
        <f>LOOKUP(1,0/(('BSC-IP(媒体)'!$B$1:$B$269=F97)*('BSC-IP(媒体)'!$C$1:$C$269=G97)),'BSC-IP(媒体)'!$D$1:$D$269)</f>
        <v>10.112.218.93</v>
      </c>
      <c r="I97" s="17" t="str">
        <f t="shared" si="2"/>
        <v>ZQRX:NPGEP,4:IP=10.112.218.93:PING:I=10.112.175.52,:;</v>
      </c>
      <c r="J97" s="17" t="str">
        <f t="shared" si="3"/>
        <v>ZQRX:NPGEP,4:IP=10.112.218.93:PING:I=10.112.175.60,:;</v>
      </c>
      <c r="K97" s="17" t="str">
        <f>CONCATENATE("ZQRX:NPGEP,",C97,":IP=",H96,":PING:I=",D97,",:;")</f>
        <v>ZQRX:NPGEP,4:IP=10.112.218.220:PING:I=10.112.175.52,:;</v>
      </c>
      <c r="L97" s="17" t="str">
        <f>CONCATENATE("ZQRX:NPGEP,",C97,":IP=",H96,":PING:I=",E97,",:;")</f>
        <v>ZQRX:NPGEP,4:IP=10.112.218.220:PING:I=10.112.175.60,:;</v>
      </c>
    </row>
    <row r="98" spans="1:12">
      <c r="A98" s="2">
        <v>1</v>
      </c>
      <c r="B98" s="2" t="s">
        <v>581</v>
      </c>
      <c r="C98" s="2">
        <v>2</v>
      </c>
      <c r="D98" s="2" t="str">
        <f>LOOKUP(1,0/(('MGW-IP'!$B$1:$B$183=B98)*('MGW-IP'!$C$1:$C$183=C98)),'MGW-IP'!$D$1:$D$183)</f>
        <v>10.112.175.68</v>
      </c>
      <c r="E98" s="2" t="str">
        <f>LOOKUP(1,0/(('MGW-IP'!$B$1:$B$183=B98)*('MGW-IP'!$C$1:$C$183=C98)),'MGW-IP'!$E$1:$E$183)</f>
        <v>10.112.175.76</v>
      </c>
      <c r="F98" s="1" t="s">
        <v>81</v>
      </c>
      <c r="G98" s="1">
        <v>1</v>
      </c>
      <c r="H98" s="1" t="str">
        <f>LOOKUP(1,0/(('BSC-IP(媒体)'!$B$1:$B$269=F98)*('BSC-IP(媒体)'!$C$1:$C$269=G98)),'BSC-IP(媒体)'!$D$1:$D$269)</f>
        <v>10.112.217.132</v>
      </c>
      <c r="I98" s="17" t="str">
        <f t="shared" si="2"/>
        <v>ZQRX:NPGEP,2:IP=10.112.217.132:PING:I=10.112.175.68,:;</v>
      </c>
      <c r="J98" s="17" t="str">
        <f t="shared" si="3"/>
        <v>ZQRX:NPGEP,2:IP=10.112.217.132:PING:I=10.112.175.76,:;</v>
      </c>
      <c r="K98" s="17" t="str">
        <f>CONCATENATE("ZQRX:NPGEP,",C98,":IP=",H99,":PING:I=",D98,",:;")</f>
        <v>ZQRX:NPGEP,2:IP=10.112.217.5:PING:I=10.112.175.68,:;</v>
      </c>
      <c r="L98" s="17" t="str">
        <f>CONCATENATE("ZQRX:NPGEP,",C98,":IP=",H99,":PING:I=",E98,",:;")</f>
        <v>ZQRX:NPGEP,2:IP=10.112.217.5:PING:I=10.112.175.76,:;</v>
      </c>
    </row>
    <row r="99" spans="1:12">
      <c r="A99" s="2">
        <v>2</v>
      </c>
      <c r="B99" s="2" t="s">
        <v>581</v>
      </c>
      <c r="C99" s="2">
        <v>4</v>
      </c>
      <c r="D99" s="2" t="str">
        <f>LOOKUP(1,0/(('MGW-IP'!$B$1:$B$183=B99)*('MGW-IP'!$C$1:$C$183=C99)),'MGW-IP'!$D$1:$D$183)</f>
        <v>10.112.175.84</v>
      </c>
      <c r="E99" s="2" t="str">
        <f>LOOKUP(1,0/(('MGW-IP'!$B$1:$B$183=B99)*('MGW-IP'!$C$1:$C$183=C99)),'MGW-IP'!$E$1:$E$183)</f>
        <v>10.112.175.92</v>
      </c>
      <c r="F99" s="1" t="s">
        <v>81</v>
      </c>
      <c r="G99" s="1">
        <v>2</v>
      </c>
      <c r="H99" s="1" t="str">
        <f>LOOKUP(1,0/(('BSC-IP(媒体)'!$B$1:$B$269=F99)*('BSC-IP(媒体)'!$C$1:$C$269=G99)),'BSC-IP(媒体)'!$D$1:$D$269)</f>
        <v>10.112.217.5</v>
      </c>
      <c r="I99" s="17" t="str">
        <f t="shared" si="2"/>
        <v>ZQRX:NPGEP,4:IP=10.112.217.5:PING:I=10.112.175.84,:;</v>
      </c>
      <c r="J99" s="17" t="str">
        <f t="shared" si="3"/>
        <v>ZQRX:NPGEP,4:IP=10.112.217.5:PING:I=10.112.175.92,:;</v>
      </c>
      <c r="K99" s="17" t="str">
        <f>CONCATENATE("ZQRX:NPGEP,",C99,":IP=",H98,":PING:I=",D99,",:;")</f>
        <v>ZQRX:NPGEP,4:IP=10.112.217.132:PING:I=10.112.175.84,:;</v>
      </c>
      <c r="L99" s="17" t="str">
        <f>CONCATENATE("ZQRX:NPGEP,",C99,":IP=",H98,":PING:I=",E99,",:;")</f>
        <v>ZQRX:NPGEP,4:IP=10.112.217.132:PING:I=10.112.175.92,:;</v>
      </c>
    </row>
    <row r="100" spans="1:12">
      <c r="A100" s="2">
        <v>3</v>
      </c>
      <c r="B100" s="2" t="s">
        <v>581</v>
      </c>
      <c r="C100" s="2">
        <v>2</v>
      </c>
      <c r="D100" s="2" t="str">
        <f>LOOKUP(1,0/(('MGW-IP'!$B$1:$B$183=B100)*('MGW-IP'!$C$1:$C$183=C100)),'MGW-IP'!$D$1:$D$183)</f>
        <v>10.112.175.68</v>
      </c>
      <c r="E100" s="2" t="str">
        <f>LOOKUP(1,0/(('MGW-IP'!$B$1:$B$183=B100)*('MGW-IP'!$C$1:$C$183=C100)),'MGW-IP'!$E$1:$E$183)</f>
        <v>10.112.175.76</v>
      </c>
      <c r="F100" s="1" t="s">
        <v>82</v>
      </c>
      <c r="G100" s="1">
        <v>1</v>
      </c>
      <c r="H100" s="1" t="str">
        <f>LOOKUP(1,0/(('BSC-IP(媒体)'!$B$1:$B$269=F100)*('BSC-IP(媒体)'!$C$1:$C$269=G100)),'BSC-IP(媒体)'!$D$1:$D$269)</f>
        <v>10.112.217.140</v>
      </c>
      <c r="I100" s="17" t="str">
        <f t="shared" si="2"/>
        <v>ZQRX:NPGEP,2:IP=10.112.217.140:PING:I=10.112.175.68,:;</v>
      </c>
      <c r="J100" s="17" t="str">
        <f t="shared" si="3"/>
        <v>ZQRX:NPGEP,2:IP=10.112.217.140:PING:I=10.112.175.76,:;</v>
      </c>
      <c r="K100" s="17" t="str">
        <f>CONCATENATE("ZQRX:NPGEP,",C100,":IP=",H101,":PING:I=",D100,",:;")</f>
        <v>ZQRX:NPGEP,2:IP=10.112.217.13:PING:I=10.112.175.68,:;</v>
      </c>
      <c r="L100" s="17" t="str">
        <f>CONCATENATE("ZQRX:NPGEP,",C100,":IP=",H101,":PING:I=",E100,",:;")</f>
        <v>ZQRX:NPGEP,2:IP=10.112.217.13:PING:I=10.112.175.76,:;</v>
      </c>
    </row>
    <row r="101" spans="1:12">
      <c r="A101" s="2">
        <v>4</v>
      </c>
      <c r="B101" s="2" t="s">
        <v>581</v>
      </c>
      <c r="C101" s="2">
        <v>4</v>
      </c>
      <c r="D101" s="2" t="str">
        <f>LOOKUP(1,0/(('MGW-IP'!$B$1:$B$183=B101)*('MGW-IP'!$C$1:$C$183=C101)),'MGW-IP'!$D$1:$D$183)</f>
        <v>10.112.175.84</v>
      </c>
      <c r="E101" s="2" t="str">
        <f>LOOKUP(1,0/(('MGW-IP'!$B$1:$B$183=B101)*('MGW-IP'!$C$1:$C$183=C101)),'MGW-IP'!$E$1:$E$183)</f>
        <v>10.112.175.92</v>
      </c>
      <c r="F101" s="1" t="s">
        <v>82</v>
      </c>
      <c r="G101" s="1">
        <v>2</v>
      </c>
      <c r="H101" s="1" t="str">
        <f>LOOKUP(1,0/(('BSC-IP(媒体)'!$B$1:$B$269=F101)*('BSC-IP(媒体)'!$C$1:$C$269=G101)),'BSC-IP(媒体)'!$D$1:$D$269)</f>
        <v>10.112.217.13</v>
      </c>
      <c r="I101" s="17" t="str">
        <f t="shared" si="2"/>
        <v>ZQRX:NPGEP,4:IP=10.112.217.13:PING:I=10.112.175.84,:;</v>
      </c>
      <c r="J101" s="17" t="str">
        <f t="shared" si="3"/>
        <v>ZQRX:NPGEP,4:IP=10.112.217.13:PING:I=10.112.175.92,:;</v>
      </c>
      <c r="K101" s="17" t="str">
        <f>CONCATENATE("ZQRX:NPGEP,",C101,":IP=",H100,":PING:I=",D101,",:;")</f>
        <v>ZQRX:NPGEP,4:IP=10.112.217.140:PING:I=10.112.175.84,:;</v>
      </c>
      <c r="L101" s="17" t="str">
        <f>CONCATENATE("ZQRX:NPGEP,",C101,":IP=",H100,":PING:I=",E101,",:;")</f>
        <v>ZQRX:NPGEP,4:IP=10.112.217.140:PING:I=10.112.175.92,:;</v>
      </c>
    </row>
    <row r="102" spans="1:12">
      <c r="A102" s="2">
        <v>5</v>
      </c>
      <c r="B102" s="2" t="s">
        <v>581</v>
      </c>
      <c r="C102" s="2">
        <v>2</v>
      </c>
      <c r="D102" s="2" t="str">
        <f>LOOKUP(1,0/(('MGW-IP'!$B$1:$B$183=B102)*('MGW-IP'!$C$1:$C$183=C102)),'MGW-IP'!$D$1:$D$183)</f>
        <v>10.112.175.68</v>
      </c>
      <c r="E102" s="2" t="str">
        <f>LOOKUP(1,0/(('MGW-IP'!$B$1:$B$183=B102)*('MGW-IP'!$C$1:$C$183=C102)),'MGW-IP'!$E$1:$E$183)</f>
        <v>10.112.175.76</v>
      </c>
      <c r="F102" s="1" t="s">
        <v>83</v>
      </c>
      <c r="G102" s="1">
        <v>1</v>
      </c>
      <c r="H102" s="1" t="str">
        <f>LOOKUP(1,0/(('BSC-IP(媒体)'!$B$1:$B$269=F102)*('BSC-IP(媒体)'!$C$1:$C$269=G102)),'BSC-IP(媒体)'!$D$1:$D$269)</f>
        <v>10.112.217.148</v>
      </c>
      <c r="I102" s="17" t="str">
        <f t="shared" si="2"/>
        <v>ZQRX:NPGEP,2:IP=10.112.217.148:PING:I=10.112.175.68,:;</v>
      </c>
      <c r="J102" s="17" t="str">
        <f t="shared" si="3"/>
        <v>ZQRX:NPGEP,2:IP=10.112.217.148:PING:I=10.112.175.76,:;</v>
      </c>
      <c r="K102" s="17" t="str">
        <f>CONCATENATE("ZQRX:NPGEP,",C102,":IP=",H103,":PING:I=",D102,",:;")</f>
        <v>ZQRX:NPGEP,2:IP=10.112.217.21:PING:I=10.112.175.68,:;</v>
      </c>
      <c r="L102" s="17" t="str">
        <f>CONCATENATE("ZQRX:NPGEP,",C102,":IP=",H103,":PING:I=",E102,",:;")</f>
        <v>ZQRX:NPGEP,2:IP=10.112.217.21:PING:I=10.112.175.76,:;</v>
      </c>
    </row>
    <row r="103" spans="1:12">
      <c r="A103" s="2">
        <v>6</v>
      </c>
      <c r="B103" s="2" t="s">
        <v>581</v>
      </c>
      <c r="C103" s="2">
        <v>4</v>
      </c>
      <c r="D103" s="2" t="str">
        <f>LOOKUP(1,0/(('MGW-IP'!$B$1:$B$183=B103)*('MGW-IP'!$C$1:$C$183=C103)),'MGW-IP'!$D$1:$D$183)</f>
        <v>10.112.175.84</v>
      </c>
      <c r="E103" s="2" t="str">
        <f>LOOKUP(1,0/(('MGW-IP'!$B$1:$B$183=B103)*('MGW-IP'!$C$1:$C$183=C103)),'MGW-IP'!$E$1:$E$183)</f>
        <v>10.112.175.92</v>
      </c>
      <c r="F103" s="1" t="s">
        <v>83</v>
      </c>
      <c r="G103" s="1">
        <v>2</v>
      </c>
      <c r="H103" s="1" t="str">
        <f>LOOKUP(1,0/(('BSC-IP(媒体)'!$B$1:$B$269=F103)*('BSC-IP(媒体)'!$C$1:$C$269=G103)),'BSC-IP(媒体)'!$D$1:$D$269)</f>
        <v>10.112.217.21</v>
      </c>
      <c r="I103" s="17" t="str">
        <f t="shared" si="2"/>
        <v>ZQRX:NPGEP,4:IP=10.112.217.21:PING:I=10.112.175.84,:;</v>
      </c>
      <c r="J103" s="17" t="str">
        <f t="shared" si="3"/>
        <v>ZQRX:NPGEP,4:IP=10.112.217.21:PING:I=10.112.175.92,:;</v>
      </c>
      <c r="K103" s="17" t="str">
        <f>CONCATENATE("ZQRX:NPGEP,",C103,":IP=",H102,":PING:I=",D103,",:;")</f>
        <v>ZQRX:NPGEP,4:IP=10.112.217.148:PING:I=10.112.175.84,:;</v>
      </c>
      <c r="L103" s="17" t="str">
        <f>CONCATENATE("ZQRX:NPGEP,",C103,":IP=",H102,":PING:I=",E103,",:;")</f>
        <v>ZQRX:NPGEP,4:IP=10.112.217.148:PING:I=10.112.175.92,:;</v>
      </c>
    </row>
    <row r="104" spans="1:12">
      <c r="A104" s="2">
        <v>7</v>
      </c>
      <c r="B104" s="2" t="s">
        <v>581</v>
      </c>
      <c r="C104" s="2">
        <v>2</v>
      </c>
      <c r="D104" s="2" t="str">
        <f>LOOKUP(1,0/(('MGW-IP'!$B$1:$B$183=B104)*('MGW-IP'!$C$1:$C$183=C104)),'MGW-IP'!$D$1:$D$183)</f>
        <v>10.112.175.68</v>
      </c>
      <c r="E104" s="2" t="str">
        <f>LOOKUP(1,0/(('MGW-IP'!$B$1:$B$183=B104)*('MGW-IP'!$C$1:$C$183=C104)),'MGW-IP'!$E$1:$E$183)</f>
        <v>10.112.175.76</v>
      </c>
      <c r="F104" s="1" t="s">
        <v>84</v>
      </c>
      <c r="G104" s="1">
        <v>1</v>
      </c>
      <c r="H104" s="1" t="str">
        <f>LOOKUP(1,0/(('BSC-IP(媒体)'!$B$1:$B$269=F104)*('BSC-IP(媒体)'!$C$1:$C$269=G104)),'BSC-IP(媒体)'!$D$1:$D$269)</f>
        <v>10.112.217.156</v>
      </c>
      <c r="I104" s="17" t="str">
        <f t="shared" si="2"/>
        <v>ZQRX:NPGEP,2:IP=10.112.217.156:PING:I=10.112.175.68,:;</v>
      </c>
      <c r="J104" s="17" t="str">
        <f t="shared" si="3"/>
        <v>ZQRX:NPGEP,2:IP=10.112.217.156:PING:I=10.112.175.76,:;</v>
      </c>
      <c r="K104" s="17" t="str">
        <f>CONCATENATE("ZQRX:NPGEP,",C104,":IP=",H105,":PING:I=",D104,",:;")</f>
        <v>ZQRX:NPGEP,2:IP=10.112.217.29:PING:I=10.112.175.68,:;</v>
      </c>
      <c r="L104" s="17" t="str">
        <f>CONCATENATE("ZQRX:NPGEP,",C104,":IP=",H105,":PING:I=",E104,",:;")</f>
        <v>ZQRX:NPGEP,2:IP=10.112.217.29:PING:I=10.112.175.76,:;</v>
      </c>
    </row>
    <row r="105" spans="1:12">
      <c r="A105" s="2">
        <v>8</v>
      </c>
      <c r="B105" s="2" t="s">
        <v>581</v>
      </c>
      <c r="C105" s="2">
        <v>4</v>
      </c>
      <c r="D105" s="2" t="str">
        <f>LOOKUP(1,0/(('MGW-IP'!$B$1:$B$183=B105)*('MGW-IP'!$C$1:$C$183=C105)),'MGW-IP'!$D$1:$D$183)</f>
        <v>10.112.175.84</v>
      </c>
      <c r="E105" s="2" t="str">
        <f>LOOKUP(1,0/(('MGW-IP'!$B$1:$B$183=B105)*('MGW-IP'!$C$1:$C$183=C105)),'MGW-IP'!$E$1:$E$183)</f>
        <v>10.112.175.92</v>
      </c>
      <c r="F105" s="1" t="s">
        <v>84</v>
      </c>
      <c r="G105" s="1">
        <v>2</v>
      </c>
      <c r="H105" s="1" t="str">
        <f>LOOKUP(1,0/(('BSC-IP(媒体)'!$B$1:$B$269=F105)*('BSC-IP(媒体)'!$C$1:$C$269=G105)),'BSC-IP(媒体)'!$D$1:$D$269)</f>
        <v>10.112.217.29</v>
      </c>
      <c r="I105" s="17" t="str">
        <f t="shared" si="2"/>
        <v>ZQRX:NPGEP,4:IP=10.112.217.29:PING:I=10.112.175.84,:;</v>
      </c>
      <c r="J105" s="17" t="str">
        <f t="shared" si="3"/>
        <v>ZQRX:NPGEP,4:IP=10.112.217.29:PING:I=10.112.175.92,:;</v>
      </c>
      <c r="K105" s="17" t="str">
        <f>CONCATENATE("ZQRX:NPGEP,",C105,":IP=",H104,":PING:I=",D105,",:;")</f>
        <v>ZQRX:NPGEP,4:IP=10.112.217.156:PING:I=10.112.175.84,:;</v>
      </c>
      <c r="L105" s="17" t="str">
        <f>CONCATENATE("ZQRX:NPGEP,",C105,":IP=",H104,":PING:I=",E105,",:;")</f>
        <v>ZQRX:NPGEP,4:IP=10.112.217.156:PING:I=10.112.175.92,:;</v>
      </c>
    </row>
    <row r="106" spans="1:12">
      <c r="A106" s="2">
        <v>9</v>
      </c>
      <c r="B106" s="2" t="s">
        <v>581</v>
      </c>
      <c r="C106" s="2">
        <v>2</v>
      </c>
      <c r="D106" s="2" t="str">
        <f>LOOKUP(1,0/(('MGW-IP'!$B$1:$B$183=B106)*('MGW-IP'!$C$1:$C$183=C106)),'MGW-IP'!$D$1:$D$183)</f>
        <v>10.112.175.68</v>
      </c>
      <c r="E106" s="2" t="str">
        <f>LOOKUP(1,0/(('MGW-IP'!$B$1:$B$183=B106)*('MGW-IP'!$C$1:$C$183=C106)),'MGW-IP'!$E$1:$E$183)</f>
        <v>10.112.175.76</v>
      </c>
      <c r="F106" s="1" t="s">
        <v>85</v>
      </c>
      <c r="G106" s="1">
        <v>1</v>
      </c>
      <c r="H106" s="1" t="str">
        <f>LOOKUP(1,0/(('BSC-IP(媒体)'!$B$1:$B$269=F106)*('BSC-IP(媒体)'!$C$1:$C$269=G106)),'BSC-IP(媒体)'!$D$1:$D$269)</f>
        <v>10.112.217.164</v>
      </c>
      <c r="I106" s="17" t="str">
        <f t="shared" si="2"/>
        <v>ZQRX:NPGEP,2:IP=10.112.217.164:PING:I=10.112.175.68,:;</v>
      </c>
      <c r="J106" s="17" t="str">
        <f t="shared" si="3"/>
        <v>ZQRX:NPGEP,2:IP=10.112.217.164:PING:I=10.112.175.76,:;</v>
      </c>
      <c r="K106" s="17" t="str">
        <f>CONCATENATE("ZQRX:NPGEP,",C106,":IP=",H107,":PING:I=",D106,",:;")</f>
        <v>ZQRX:NPGEP,2:IP=10.112.217.37:PING:I=10.112.175.68,:;</v>
      </c>
      <c r="L106" s="17" t="str">
        <f>CONCATENATE("ZQRX:NPGEP,",C106,":IP=",H107,":PING:I=",E106,",:;")</f>
        <v>ZQRX:NPGEP,2:IP=10.112.217.37:PING:I=10.112.175.76,:;</v>
      </c>
    </row>
    <row r="107" spans="1:12">
      <c r="A107" s="2">
        <v>10</v>
      </c>
      <c r="B107" s="2" t="s">
        <v>581</v>
      </c>
      <c r="C107" s="2">
        <v>4</v>
      </c>
      <c r="D107" s="2" t="str">
        <f>LOOKUP(1,0/(('MGW-IP'!$B$1:$B$183=B107)*('MGW-IP'!$C$1:$C$183=C107)),'MGW-IP'!$D$1:$D$183)</f>
        <v>10.112.175.84</v>
      </c>
      <c r="E107" s="2" t="str">
        <f>LOOKUP(1,0/(('MGW-IP'!$B$1:$B$183=B107)*('MGW-IP'!$C$1:$C$183=C107)),'MGW-IP'!$E$1:$E$183)</f>
        <v>10.112.175.92</v>
      </c>
      <c r="F107" s="1" t="s">
        <v>85</v>
      </c>
      <c r="G107" s="1">
        <v>2</v>
      </c>
      <c r="H107" s="1" t="str">
        <f>LOOKUP(1,0/(('BSC-IP(媒体)'!$B$1:$B$269=F107)*('BSC-IP(媒体)'!$C$1:$C$269=G107)),'BSC-IP(媒体)'!$D$1:$D$269)</f>
        <v>10.112.217.37</v>
      </c>
      <c r="I107" s="17" t="str">
        <f t="shared" si="2"/>
        <v>ZQRX:NPGEP,4:IP=10.112.217.37:PING:I=10.112.175.84,:;</v>
      </c>
      <c r="J107" s="17" t="str">
        <f t="shared" si="3"/>
        <v>ZQRX:NPGEP,4:IP=10.112.217.37:PING:I=10.112.175.92,:;</v>
      </c>
      <c r="K107" s="17" t="str">
        <f>CONCATENATE("ZQRX:NPGEP,",C107,":IP=",H106,":PING:I=",D107,",:;")</f>
        <v>ZQRX:NPGEP,4:IP=10.112.217.164:PING:I=10.112.175.84,:;</v>
      </c>
      <c r="L107" s="17" t="str">
        <f>CONCATENATE("ZQRX:NPGEP,",C107,":IP=",H106,":PING:I=",E107,",:;")</f>
        <v>ZQRX:NPGEP,4:IP=10.112.217.164:PING:I=10.112.175.92,:;</v>
      </c>
    </row>
    <row r="108" spans="1:12">
      <c r="A108" s="2">
        <v>11</v>
      </c>
      <c r="B108" s="2" t="s">
        <v>581</v>
      </c>
      <c r="C108" s="2">
        <v>2</v>
      </c>
      <c r="D108" s="2" t="str">
        <f>LOOKUP(1,0/(('MGW-IP'!$B$1:$B$183=B108)*('MGW-IP'!$C$1:$C$183=C108)),'MGW-IP'!$D$1:$D$183)</f>
        <v>10.112.175.68</v>
      </c>
      <c r="E108" s="2" t="str">
        <f>LOOKUP(1,0/(('MGW-IP'!$B$1:$B$183=B108)*('MGW-IP'!$C$1:$C$183=C108)),'MGW-IP'!$E$1:$E$183)</f>
        <v>10.112.175.76</v>
      </c>
      <c r="F108" s="1" t="s">
        <v>86</v>
      </c>
      <c r="G108" s="1">
        <v>1</v>
      </c>
      <c r="H108" s="1" t="str">
        <f>LOOKUP(1,0/(('BSC-IP(媒体)'!$B$1:$B$269=F108)*('BSC-IP(媒体)'!$C$1:$C$269=G108)),'BSC-IP(媒体)'!$D$1:$D$269)</f>
        <v>10.112.217.172</v>
      </c>
      <c r="I108" s="17" t="str">
        <f t="shared" si="2"/>
        <v>ZQRX:NPGEP,2:IP=10.112.217.172:PING:I=10.112.175.68,:;</v>
      </c>
      <c r="J108" s="17" t="str">
        <f t="shared" si="3"/>
        <v>ZQRX:NPGEP,2:IP=10.112.217.172:PING:I=10.112.175.76,:;</v>
      </c>
      <c r="K108" s="17" t="str">
        <f>CONCATENATE("ZQRX:NPGEP,",C108,":IP=",H109,":PING:I=",D108,",:;")</f>
        <v>ZQRX:NPGEP,2:IP=10.112.217.45:PING:I=10.112.175.68,:;</v>
      </c>
      <c r="L108" s="17" t="str">
        <f>CONCATENATE("ZQRX:NPGEP,",C108,":IP=",H109,":PING:I=",E108,",:;")</f>
        <v>ZQRX:NPGEP,2:IP=10.112.217.45:PING:I=10.112.175.76,:;</v>
      </c>
    </row>
    <row r="109" spans="1:12">
      <c r="A109" s="2">
        <v>12</v>
      </c>
      <c r="B109" s="2" t="s">
        <v>581</v>
      </c>
      <c r="C109" s="2">
        <v>4</v>
      </c>
      <c r="D109" s="2" t="str">
        <f>LOOKUP(1,0/(('MGW-IP'!$B$1:$B$183=B109)*('MGW-IP'!$C$1:$C$183=C109)),'MGW-IP'!$D$1:$D$183)</f>
        <v>10.112.175.84</v>
      </c>
      <c r="E109" s="2" t="str">
        <f>LOOKUP(1,0/(('MGW-IP'!$B$1:$B$183=B109)*('MGW-IP'!$C$1:$C$183=C109)),'MGW-IP'!$E$1:$E$183)</f>
        <v>10.112.175.92</v>
      </c>
      <c r="F109" s="1" t="s">
        <v>86</v>
      </c>
      <c r="G109" s="1">
        <v>2</v>
      </c>
      <c r="H109" s="1" t="str">
        <f>LOOKUP(1,0/(('BSC-IP(媒体)'!$B$1:$B$269=F109)*('BSC-IP(媒体)'!$C$1:$C$269=G109)),'BSC-IP(媒体)'!$D$1:$D$269)</f>
        <v>10.112.217.45</v>
      </c>
      <c r="I109" s="17" t="str">
        <f t="shared" si="2"/>
        <v>ZQRX:NPGEP,4:IP=10.112.217.45:PING:I=10.112.175.84,:;</v>
      </c>
      <c r="J109" s="17" t="str">
        <f t="shared" si="3"/>
        <v>ZQRX:NPGEP,4:IP=10.112.217.45:PING:I=10.112.175.92,:;</v>
      </c>
      <c r="K109" s="17" t="str">
        <f>CONCATENATE("ZQRX:NPGEP,",C109,":IP=",H108,":PING:I=",D109,",:;")</f>
        <v>ZQRX:NPGEP,4:IP=10.112.217.172:PING:I=10.112.175.84,:;</v>
      </c>
      <c r="L109" s="17" t="str">
        <f>CONCATENATE("ZQRX:NPGEP,",C109,":IP=",H108,":PING:I=",E109,",:;")</f>
        <v>ZQRX:NPGEP,4:IP=10.112.217.172:PING:I=10.112.175.92,:;</v>
      </c>
    </row>
    <row r="110" spans="1:12">
      <c r="A110" s="2">
        <v>13</v>
      </c>
      <c r="B110" s="2" t="s">
        <v>581</v>
      </c>
      <c r="C110" s="2">
        <v>2</v>
      </c>
      <c r="D110" s="2" t="str">
        <f>LOOKUP(1,0/(('MGW-IP'!$B$1:$B$183=B110)*('MGW-IP'!$C$1:$C$183=C110)),'MGW-IP'!$D$1:$D$183)</f>
        <v>10.112.175.68</v>
      </c>
      <c r="E110" s="2" t="str">
        <f>LOOKUP(1,0/(('MGW-IP'!$B$1:$B$183=B110)*('MGW-IP'!$C$1:$C$183=C110)),'MGW-IP'!$E$1:$E$183)</f>
        <v>10.112.175.76</v>
      </c>
      <c r="F110" s="1" t="s">
        <v>87</v>
      </c>
      <c r="G110" s="1">
        <v>1</v>
      </c>
      <c r="H110" s="1" t="str">
        <f>LOOKUP(1,0/(('BSC-IP(媒体)'!$B$1:$B$269=F110)*('BSC-IP(媒体)'!$C$1:$C$269=G110)),'BSC-IP(媒体)'!$D$1:$D$269)</f>
        <v>10.112.217.180</v>
      </c>
      <c r="I110" s="17" t="str">
        <f t="shared" si="2"/>
        <v>ZQRX:NPGEP,2:IP=10.112.217.180:PING:I=10.112.175.68,:;</v>
      </c>
      <c r="J110" s="17" t="str">
        <f t="shared" si="3"/>
        <v>ZQRX:NPGEP,2:IP=10.112.217.180:PING:I=10.112.175.76,:;</v>
      </c>
      <c r="K110" s="17" t="str">
        <f>CONCATENATE("ZQRX:NPGEP,",C110,":IP=",H111,":PING:I=",D110,",:;")</f>
        <v>ZQRX:NPGEP,2:IP=10.112.217.53:PING:I=10.112.175.68,:;</v>
      </c>
      <c r="L110" s="17" t="str">
        <f>CONCATENATE("ZQRX:NPGEP,",C110,":IP=",H111,":PING:I=",E110,",:;")</f>
        <v>ZQRX:NPGEP,2:IP=10.112.217.53:PING:I=10.112.175.76,:;</v>
      </c>
    </row>
    <row r="111" spans="1:12">
      <c r="A111" s="2">
        <v>14</v>
      </c>
      <c r="B111" s="2" t="s">
        <v>581</v>
      </c>
      <c r="C111" s="2">
        <v>4</v>
      </c>
      <c r="D111" s="2" t="str">
        <f>LOOKUP(1,0/(('MGW-IP'!$B$1:$B$183=B111)*('MGW-IP'!$C$1:$C$183=C111)),'MGW-IP'!$D$1:$D$183)</f>
        <v>10.112.175.84</v>
      </c>
      <c r="E111" s="2" t="str">
        <f>LOOKUP(1,0/(('MGW-IP'!$B$1:$B$183=B111)*('MGW-IP'!$C$1:$C$183=C111)),'MGW-IP'!$E$1:$E$183)</f>
        <v>10.112.175.92</v>
      </c>
      <c r="F111" s="1" t="s">
        <v>87</v>
      </c>
      <c r="G111" s="1">
        <v>2</v>
      </c>
      <c r="H111" s="1" t="str">
        <f>LOOKUP(1,0/(('BSC-IP(媒体)'!$B$1:$B$269=F111)*('BSC-IP(媒体)'!$C$1:$C$269=G111)),'BSC-IP(媒体)'!$D$1:$D$269)</f>
        <v>10.112.217.53</v>
      </c>
      <c r="I111" s="17" t="str">
        <f t="shared" si="2"/>
        <v>ZQRX:NPGEP,4:IP=10.112.217.53:PING:I=10.112.175.84,:;</v>
      </c>
      <c r="J111" s="17" t="str">
        <f t="shared" si="3"/>
        <v>ZQRX:NPGEP,4:IP=10.112.217.53:PING:I=10.112.175.92,:;</v>
      </c>
      <c r="K111" s="17" t="str">
        <f>CONCATENATE("ZQRX:NPGEP,",C111,":IP=",H110,":PING:I=",D111,",:;")</f>
        <v>ZQRX:NPGEP,4:IP=10.112.217.180:PING:I=10.112.175.84,:;</v>
      </c>
      <c r="L111" s="17" t="str">
        <f>CONCATENATE("ZQRX:NPGEP,",C111,":IP=",H110,":PING:I=",E111,",:;")</f>
        <v>ZQRX:NPGEP,4:IP=10.112.217.180:PING:I=10.112.175.92,:;</v>
      </c>
    </row>
    <row r="112" spans="1:12">
      <c r="A112" s="2">
        <v>15</v>
      </c>
      <c r="B112" s="2" t="s">
        <v>581</v>
      </c>
      <c r="C112" s="2">
        <v>2</v>
      </c>
      <c r="D112" s="2" t="str">
        <f>LOOKUP(1,0/(('MGW-IP'!$B$1:$B$183=B112)*('MGW-IP'!$C$1:$C$183=C112)),'MGW-IP'!$D$1:$D$183)</f>
        <v>10.112.175.68</v>
      </c>
      <c r="E112" s="2" t="str">
        <f>LOOKUP(1,0/(('MGW-IP'!$B$1:$B$183=B112)*('MGW-IP'!$C$1:$C$183=C112)),'MGW-IP'!$E$1:$E$183)</f>
        <v>10.112.175.76</v>
      </c>
      <c r="F112" s="1" t="s">
        <v>88</v>
      </c>
      <c r="G112" s="1">
        <v>1</v>
      </c>
      <c r="H112" s="1" t="str">
        <f>LOOKUP(1,0/(('BSC-IP(媒体)'!$B$1:$B$269=F112)*('BSC-IP(媒体)'!$C$1:$C$269=G112)),'BSC-IP(媒体)'!$D$1:$D$269)</f>
        <v>10.112.217.188</v>
      </c>
      <c r="I112" s="17" t="str">
        <f t="shared" si="2"/>
        <v>ZQRX:NPGEP,2:IP=10.112.217.188:PING:I=10.112.175.68,:;</v>
      </c>
      <c r="J112" s="17" t="str">
        <f t="shared" si="3"/>
        <v>ZQRX:NPGEP,2:IP=10.112.217.188:PING:I=10.112.175.76,:;</v>
      </c>
      <c r="K112" s="17" t="str">
        <f>CONCATENATE("ZQRX:NPGEP,",C112,":IP=",H113,":PING:I=",D112,",:;")</f>
        <v>ZQRX:NPGEP,2:IP=10.112.217.61:PING:I=10.112.175.68,:;</v>
      </c>
      <c r="L112" s="17" t="str">
        <f>CONCATENATE("ZQRX:NPGEP,",C112,":IP=",H113,":PING:I=",E112,",:;")</f>
        <v>ZQRX:NPGEP,2:IP=10.112.217.61:PING:I=10.112.175.76,:;</v>
      </c>
    </row>
    <row r="113" spans="1:12">
      <c r="A113" s="2">
        <v>16</v>
      </c>
      <c r="B113" s="2" t="s">
        <v>581</v>
      </c>
      <c r="C113" s="2">
        <v>4</v>
      </c>
      <c r="D113" s="2" t="str">
        <f>LOOKUP(1,0/(('MGW-IP'!$B$1:$B$183=B113)*('MGW-IP'!$C$1:$C$183=C113)),'MGW-IP'!$D$1:$D$183)</f>
        <v>10.112.175.84</v>
      </c>
      <c r="E113" s="2" t="str">
        <f>LOOKUP(1,0/(('MGW-IP'!$B$1:$B$183=B113)*('MGW-IP'!$C$1:$C$183=C113)),'MGW-IP'!$E$1:$E$183)</f>
        <v>10.112.175.92</v>
      </c>
      <c r="F113" s="1" t="s">
        <v>88</v>
      </c>
      <c r="G113" s="1">
        <v>2</v>
      </c>
      <c r="H113" s="1" t="str">
        <f>LOOKUP(1,0/(('BSC-IP(媒体)'!$B$1:$B$269=F113)*('BSC-IP(媒体)'!$C$1:$C$269=G113)),'BSC-IP(媒体)'!$D$1:$D$269)</f>
        <v>10.112.217.61</v>
      </c>
      <c r="I113" s="17" t="str">
        <f t="shared" si="2"/>
        <v>ZQRX:NPGEP,4:IP=10.112.217.61:PING:I=10.112.175.84,:;</v>
      </c>
      <c r="J113" s="17" t="str">
        <f t="shared" si="3"/>
        <v>ZQRX:NPGEP,4:IP=10.112.217.61:PING:I=10.112.175.92,:;</v>
      </c>
      <c r="K113" s="17" t="str">
        <f>CONCATENATE("ZQRX:NPGEP,",C113,":IP=",H112,":PING:I=",D113,",:;")</f>
        <v>ZQRX:NPGEP,4:IP=10.112.217.188:PING:I=10.112.175.84,:;</v>
      </c>
      <c r="L113" s="17" t="str">
        <f>CONCATENATE("ZQRX:NPGEP,",C113,":IP=",H112,":PING:I=",E113,",:;")</f>
        <v>ZQRX:NPGEP,4:IP=10.112.217.188:PING:I=10.112.175.92,:;</v>
      </c>
    </row>
    <row r="114" spans="1:12">
      <c r="A114" s="2">
        <v>17</v>
      </c>
      <c r="B114" s="2" t="s">
        <v>581</v>
      </c>
      <c r="C114" s="2">
        <v>2</v>
      </c>
      <c r="D114" s="2" t="str">
        <f>LOOKUP(1,0/(('MGW-IP'!$B$1:$B$183=B114)*('MGW-IP'!$C$1:$C$183=C114)),'MGW-IP'!$D$1:$D$183)</f>
        <v>10.112.175.68</v>
      </c>
      <c r="E114" s="2" t="str">
        <f>LOOKUP(1,0/(('MGW-IP'!$B$1:$B$183=B114)*('MGW-IP'!$C$1:$C$183=C114)),'MGW-IP'!$E$1:$E$183)</f>
        <v>10.112.175.76</v>
      </c>
      <c r="F114" s="1" t="s">
        <v>89</v>
      </c>
      <c r="G114" s="1">
        <v>1</v>
      </c>
      <c r="H114" s="1" t="str">
        <f>LOOKUP(1,0/(('BSC-IP(媒体)'!$B$1:$B$269=F114)*('BSC-IP(媒体)'!$C$1:$C$269=G114)),'BSC-IP(媒体)'!$D$1:$D$269)</f>
        <v>10.112.217.196</v>
      </c>
      <c r="I114" s="17" t="str">
        <f t="shared" si="2"/>
        <v>ZQRX:NPGEP,2:IP=10.112.217.196:PING:I=10.112.175.68,:;</v>
      </c>
      <c r="J114" s="17" t="str">
        <f t="shared" si="3"/>
        <v>ZQRX:NPGEP,2:IP=10.112.217.196:PING:I=10.112.175.76,:;</v>
      </c>
      <c r="K114" s="17" t="str">
        <f>CONCATENATE("ZQRX:NPGEP,",C114,":IP=",H115,":PING:I=",D114,",:;")</f>
        <v>ZQRX:NPGEP,2:IP=10.112.217.69:PING:I=10.112.175.68,:;</v>
      </c>
      <c r="L114" s="17" t="str">
        <f>CONCATENATE("ZQRX:NPGEP,",C114,":IP=",H115,":PING:I=",E114,",:;")</f>
        <v>ZQRX:NPGEP,2:IP=10.112.217.69:PING:I=10.112.175.76,:;</v>
      </c>
    </row>
    <row r="115" spans="1:12">
      <c r="A115" s="2">
        <v>18</v>
      </c>
      <c r="B115" s="2" t="s">
        <v>581</v>
      </c>
      <c r="C115" s="2">
        <v>4</v>
      </c>
      <c r="D115" s="2" t="str">
        <f>LOOKUP(1,0/(('MGW-IP'!$B$1:$B$183=B115)*('MGW-IP'!$C$1:$C$183=C115)),'MGW-IP'!$D$1:$D$183)</f>
        <v>10.112.175.84</v>
      </c>
      <c r="E115" s="2" t="str">
        <f>LOOKUP(1,0/(('MGW-IP'!$B$1:$B$183=B115)*('MGW-IP'!$C$1:$C$183=C115)),'MGW-IP'!$E$1:$E$183)</f>
        <v>10.112.175.92</v>
      </c>
      <c r="F115" s="1" t="s">
        <v>89</v>
      </c>
      <c r="G115" s="1">
        <v>2</v>
      </c>
      <c r="H115" s="1" t="str">
        <f>LOOKUP(1,0/(('BSC-IP(媒体)'!$B$1:$B$269=F115)*('BSC-IP(媒体)'!$C$1:$C$269=G115)),'BSC-IP(媒体)'!$D$1:$D$269)</f>
        <v>10.112.217.69</v>
      </c>
      <c r="I115" s="17" t="str">
        <f t="shared" si="2"/>
        <v>ZQRX:NPGEP,4:IP=10.112.217.69:PING:I=10.112.175.84,:;</v>
      </c>
      <c r="J115" s="17" t="str">
        <f t="shared" si="3"/>
        <v>ZQRX:NPGEP,4:IP=10.112.217.69:PING:I=10.112.175.92,:;</v>
      </c>
      <c r="K115" s="17" t="str">
        <f>CONCATENATE("ZQRX:NPGEP,",C115,":IP=",H114,":PING:I=",D115,",:;")</f>
        <v>ZQRX:NPGEP,4:IP=10.112.217.196:PING:I=10.112.175.84,:;</v>
      </c>
      <c r="L115" s="17" t="str">
        <f>CONCATENATE("ZQRX:NPGEP,",C115,":IP=",H114,":PING:I=",E115,",:;")</f>
        <v>ZQRX:NPGEP,4:IP=10.112.217.196:PING:I=10.112.175.92,:;</v>
      </c>
    </row>
    <row r="116" spans="1:12">
      <c r="A116" s="2">
        <v>19</v>
      </c>
      <c r="B116" s="2" t="s">
        <v>581</v>
      </c>
      <c r="C116" s="2">
        <v>2</v>
      </c>
      <c r="D116" s="2" t="str">
        <f>LOOKUP(1,0/(('MGW-IP'!$B$1:$B$183=B116)*('MGW-IP'!$C$1:$C$183=C116)),'MGW-IP'!$D$1:$D$183)</f>
        <v>10.112.175.68</v>
      </c>
      <c r="E116" s="2" t="str">
        <f>LOOKUP(1,0/(('MGW-IP'!$B$1:$B$183=B116)*('MGW-IP'!$C$1:$C$183=C116)),'MGW-IP'!$E$1:$E$183)</f>
        <v>10.112.175.76</v>
      </c>
      <c r="F116" s="1" t="s">
        <v>90</v>
      </c>
      <c r="G116" s="1">
        <v>1</v>
      </c>
      <c r="H116" s="1" t="str">
        <f>LOOKUP(1,0/(('BSC-IP(媒体)'!$B$1:$B$269=F116)*('BSC-IP(媒体)'!$C$1:$C$269=G116)),'BSC-IP(媒体)'!$D$1:$D$269)</f>
        <v>10.112.217.204</v>
      </c>
      <c r="I116" s="17" t="str">
        <f t="shared" si="2"/>
        <v>ZQRX:NPGEP,2:IP=10.112.217.204:PING:I=10.112.175.68,:;</v>
      </c>
      <c r="J116" s="17" t="str">
        <f t="shared" si="3"/>
        <v>ZQRX:NPGEP,2:IP=10.112.217.204:PING:I=10.112.175.76,:;</v>
      </c>
      <c r="K116" s="17" t="str">
        <f>CONCATENATE("ZQRX:NPGEP,",C116,":IP=",H117,":PING:I=",D116,",:;")</f>
        <v>ZQRX:NPGEP,2:IP=10.112.217.77:PING:I=10.112.175.68,:;</v>
      </c>
      <c r="L116" s="17" t="str">
        <f>CONCATENATE("ZQRX:NPGEP,",C116,":IP=",H117,":PING:I=",E116,",:;")</f>
        <v>ZQRX:NPGEP,2:IP=10.112.217.77:PING:I=10.112.175.76,:;</v>
      </c>
    </row>
    <row r="117" spans="1:12">
      <c r="A117" s="2">
        <v>20</v>
      </c>
      <c r="B117" s="2" t="s">
        <v>581</v>
      </c>
      <c r="C117" s="2">
        <v>4</v>
      </c>
      <c r="D117" s="2" t="str">
        <f>LOOKUP(1,0/(('MGW-IP'!$B$1:$B$183=B117)*('MGW-IP'!$C$1:$C$183=C117)),'MGW-IP'!$D$1:$D$183)</f>
        <v>10.112.175.84</v>
      </c>
      <c r="E117" s="2" t="str">
        <f>LOOKUP(1,0/(('MGW-IP'!$B$1:$B$183=B117)*('MGW-IP'!$C$1:$C$183=C117)),'MGW-IP'!$E$1:$E$183)</f>
        <v>10.112.175.92</v>
      </c>
      <c r="F117" s="1" t="s">
        <v>90</v>
      </c>
      <c r="G117" s="1">
        <v>2</v>
      </c>
      <c r="H117" s="1" t="str">
        <f>LOOKUP(1,0/(('BSC-IP(媒体)'!$B$1:$B$269=F117)*('BSC-IP(媒体)'!$C$1:$C$269=G117)),'BSC-IP(媒体)'!$D$1:$D$269)</f>
        <v>10.112.217.77</v>
      </c>
      <c r="I117" s="17" t="str">
        <f t="shared" si="2"/>
        <v>ZQRX:NPGEP,4:IP=10.112.217.77:PING:I=10.112.175.84,:;</v>
      </c>
      <c r="J117" s="17" t="str">
        <f t="shared" si="3"/>
        <v>ZQRX:NPGEP,4:IP=10.112.217.77:PING:I=10.112.175.92,:;</v>
      </c>
      <c r="K117" s="17" t="str">
        <f>CONCATENATE("ZQRX:NPGEP,",C117,":IP=",H116,":PING:I=",D117,",:;")</f>
        <v>ZQRX:NPGEP,4:IP=10.112.217.204:PING:I=10.112.175.84,:;</v>
      </c>
      <c r="L117" s="17" t="str">
        <f>CONCATENATE("ZQRX:NPGEP,",C117,":IP=",H116,":PING:I=",E117,",:;")</f>
        <v>ZQRX:NPGEP,4:IP=10.112.217.204:PING:I=10.112.175.92,:;</v>
      </c>
    </row>
    <row r="118" spans="1:12">
      <c r="A118" s="2">
        <v>21</v>
      </c>
      <c r="B118" s="2" t="s">
        <v>581</v>
      </c>
      <c r="C118" s="2">
        <v>2</v>
      </c>
      <c r="D118" s="2" t="str">
        <f>LOOKUP(1,0/(('MGW-IP'!$B$1:$B$183=B118)*('MGW-IP'!$C$1:$C$183=C118)),'MGW-IP'!$D$1:$D$183)</f>
        <v>10.112.175.68</v>
      </c>
      <c r="E118" s="2" t="str">
        <f>LOOKUP(1,0/(('MGW-IP'!$B$1:$B$183=B118)*('MGW-IP'!$C$1:$C$183=C118)),'MGW-IP'!$E$1:$E$183)</f>
        <v>10.112.175.76</v>
      </c>
      <c r="F118" s="1" t="s">
        <v>91</v>
      </c>
      <c r="G118" s="1">
        <v>1</v>
      </c>
      <c r="H118" s="1" t="str">
        <f>LOOKUP(1,0/(('BSC-IP(媒体)'!$B$1:$B$269=F118)*('BSC-IP(媒体)'!$C$1:$C$269=G118)),'BSC-IP(媒体)'!$D$1:$D$269)</f>
        <v>10.112.217.212</v>
      </c>
      <c r="I118" s="17" t="str">
        <f t="shared" si="2"/>
        <v>ZQRX:NPGEP,2:IP=10.112.217.212:PING:I=10.112.175.68,:;</v>
      </c>
      <c r="J118" s="17" t="str">
        <f t="shared" si="3"/>
        <v>ZQRX:NPGEP,2:IP=10.112.217.212:PING:I=10.112.175.76,:;</v>
      </c>
      <c r="K118" s="17" t="str">
        <f>CONCATENATE("ZQRX:NPGEP,",C118,":IP=",H119,":PING:I=",D118,",:;")</f>
        <v>ZQRX:NPGEP,2:IP=10.112.217.85:PING:I=10.112.175.68,:;</v>
      </c>
      <c r="L118" s="17" t="str">
        <f>CONCATENATE("ZQRX:NPGEP,",C118,":IP=",H119,":PING:I=",E118,",:;")</f>
        <v>ZQRX:NPGEP,2:IP=10.112.217.85:PING:I=10.112.175.76,:;</v>
      </c>
    </row>
    <row r="119" spans="1:12">
      <c r="A119" s="2">
        <v>22</v>
      </c>
      <c r="B119" s="2" t="s">
        <v>581</v>
      </c>
      <c r="C119" s="2">
        <v>4</v>
      </c>
      <c r="D119" s="2" t="str">
        <f>LOOKUP(1,0/(('MGW-IP'!$B$1:$B$183=B119)*('MGW-IP'!$C$1:$C$183=C119)),'MGW-IP'!$D$1:$D$183)</f>
        <v>10.112.175.84</v>
      </c>
      <c r="E119" s="2" t="str">
        <f>LOOKUP(1,0/(('MGW-IP'!$B$1:$B$183=B119)*('MGW-IP'!$C$1:$C$183=C119)),'MGW-IP'!$E$1:$E$183)</f>
        <v>10.112.175.92</v>
      </c>
      <c r="F119" s="1" t="s">
        <v>91</v>
      </c>
      <c r="G119" s="1">
        <v>2</v>
      </c>
      <c r="H119" s="1" t="str">
        <f>LOOKUP(1,0/(('BSC-IP(媒体)'!$B$1:$B$269=F119)*('BSC-IP(媒体)'!$C$1:$C$269=G119)),'BSC-IP(媒体)'!$D$1:$D$269)</f>
        <v>10.112.217.85</v>
      </c>
      <c r="I119" s="17" t="str">
        <f t="shared" si="2"/>
        <v>ZQRX:NPGEP,4:IP=10.112.217.85:PING:I=10.112.175.84,:;</v>
      </c>
      <c r="J119" s="17" t="str">
        <f t="shared" si="3"/>
        <v>ZQRX:NPGEP,4:IP=10.112.217.85:PING:I=10.112.175.92,:;</v>
      </c>
      <c r="K119" s="17" t="str">
        <f>CONCATENATE("ZQRX:NPGEP,",C119,":IP=",H118,":PING:I=",D119,",:;")</f>
        <v>ZQRX:NPGEP,4:IP=10.112.217.212:PING:I=10.112.175.84,:;</v>
      </c>
      <c r="L119" s="17" t="str">
        <f>CONCATENATE("ZQRX:NPGEP,",C119,":IP=",H118,":PING:I=",E119,",:;")</f>
        <v>ZQRX:NPGEP,4:IP=10.112.217.212:PING:I=10.112.175.92,:;</v>
      </c>
    </row>
    <row r="120" spans="1:12">
      <c r="A120" s="2">
        <v>23</v>
      </c>
      <c r="B120" s="2" t="s">
        <v>581</v>
      </c>
      <c r="C120" s="2">
        <v>2</v>
      </c>
      <c r="D120" s="2" t="str">
        <f>LOOKUP(1,0/(('MGW-IP'!$B$1:$B$183=B120)*('MGW-IP'!$C$1:$C$183=C120)),'MGW-IP'!$D$1:$D$183)</f>
        <v>10.112.175.68</v>
      </c>
      <c r="E120" s="2" t="str">
        <f>LOOKUP(1,0/(('MGW-IP'!$B$1:$B$183=B120)*('MGW-IP'!$C$1:$C$183=C120)),'MGW-IP'!$E$1:$E$183)</f>
        <v>10.112.175.76</v>
      </c>
      <c r="F120" s="1" t="s">
        <v>92</v>
      </c>
      <c r="G120" s="1">
        <v>1</v>
      </c>
      <c r="H120" s="1" t="str">
        <f>LOOKUP(1,0/(('BSC-IP(媒体)'!$B$1:$B$269=F120)*('BSC-IP(媒体)'!$C$1:$C$269=G120)),'BSC-IP(媒体)'!$D$1:$D$269)</f>
        <v>10.112.217.220</v>
      </c>
      <c r="I120" s="17" t="str">
        <f t="shared" si="2"/>
        <v>ZQRX:NPGEP,2:IP=10.112.217.220:PING:I=10.112.175.68,:;</v>
      </c>
      <c r="J120" s="17" t="str">
        <f t="shared" si="3"/>
        <v>ZQRX:NPGEP,2:IP=10.112.217.220:PING:I=10.112.175.76,:;</v>
      </c>
      <c r="K120" s="17" t="str">
        <f>CONCATENATE("ZQRX:NPGEP,",C120,":IP=",H121,":PING:I=",D120,",:;")</f>
        <v>ZQRX:NPGEP,2:IP=10.112.217.93:PING:I=10.112.175.68,:;</v>
      </c>
      <c r="L120" s="17" t="str">
        <f>CONCATENATE("ZQRX:NPGEP,",C120,":IP=",H121,":PING:I=",E120,",:;")</f>
        <v>ZQRX:NPGEP,2:IP=10.112.217.93:PING:I=10.112.175.76,:;</v>
      </c>
    </row>
    <row r="121" spans="1:12">
      <c r="A121" s="2">
        <v>24</v>
      </c>
      <c r="B121" s="2" t="s">
        <v>581</v>
      </c>
      <c r="C121" s="2">
        <v>4</v>
      </c>
      <c r="D121" s="2" t="str">
        <f>LOOKUP(1,0/(('MGW-IP'!$B$1:$B$183=B121)*('MGW-IP'!$C$1:$C$183=C121)),'MGW-IP'!$D$1:$D$183)</f>
        <v>10.112.175.84</v>
      </c>
      <c r="E121" s="2" t="str">
        <f>LOOKUP(1,0/(('MGW-IP'!$B$1:$B$183=B121)*('MGW-IP'!$C$1:$C$183=C121)),'MGW-IP'!$E$1:$E$183)</f>
        <v>10.112.175.92</v>
      </c>
      <c r="F121" s="1" t="s">
        <v>92</v>
      </c>
      <c r="G121" s="1">
        <v>2</v>
      </c>
      <c r="H121" s="1" t="str">
        <f>LOOKUP(1,0/(('BSC-IP(媒体)'!$B$1:$B$269=F121)*('BSC-IP(媒体)'!$C$1:$C$269=G121)),'BSC-IP(媒体)'!$D$1:$D$269)</f>
        <v>10.112.217.93</v>
      </c>
      <c r="I121" s="17" t="str">
        <f t="shared" si="2"/>
        <v>ZQRX:NPGEP,4:IP=10.112.217.93:PING:I=10.112.175.84,:;</v>
      </c>
      <c r="J121" s="17" t="str">
        <f t="shared" si="3"/>
        <v>ZQRX:NPGEP,4:IP=10.112.217.93:PING:I=10.112.175.92,:;</v>
      </c>
      <c r="K121" s="17" t="str">
        <f>CONCATENATE("ZQRX:NPGEP,",C121,":IP=",H120,":PING:I=",D121,",:;")</f>
        <v>ZQRX:NPGEP,4:IP=10.112.217.220:PING:I=10.112.175.84,:;</v>
      </c>
      <c r="L121" s="17" t="str">
        <f>CONCATENATE("ZQRX:NPGEP,",C121,":IP=",H120,":PING:I=",E121,",:;")</f>
        <v>ZQRX:NPGEP,4:IP=10.112.217.220:PING:I=10.112.175.92,:;</v>
      </c>
    </row>
    <row r="122" spans="1:12">
      <c r="A122" s="2">
        <v>25</v>
      </c>
      <c r="B122" s="2" t="s">
        <v>581</v>
      </c>
      <c r="C122" s="2">
        <v>2</v>
      </c>
      <c r="D122" s="2" t="str">
        <f>LOOKUP(1,0/(('MGW-IP'!$B$1:$B$183=B122)*('MGW-IP'!$C$1:$C$183=C122)),'MGW-IP'!$D$1:$D$183)</f>
        <v>10.112.175.68</v>
      </c>
      <c r="E122" s="2" t="str">
        <f>LOOKUP(1,0/(('MGW-IP'!$B$1:$B$183=B122)*('MGW-IP'!$C$1:$C$183=C122)),'MGW-IP'!$E$1:$E$183)</f>
        <v>10.112.175.76</v>
      </c>
      <c r="F122" s="1" t="s">
        <v>93</v>
      </c>
      <c r="G122" s="1">
        <v>1</v>
      </c>
      <c r="H122" s="1" t="str">
        <f>LOOKUP(1,0/(('BSC-IP(媒体)'!$B$1:$B$269=F122)*('BSC-IP(媒体)'!$C$1:$C$269=G122)),'BSC-IP(媒体)'!$D$1:$D$269)</f>
        <v>10.112.218.132</v>
      </c>
      <c r="I122" s="17" t="str">
        <f t="shared" si="2"/>
        <v>ZQRX:NPGEP,2:IP=10.112.218.132:PING:I=10.112.175.68,:;</v>
      </c>
      <c r="J122" s="17" t="str">
        <f t="shared" si="3"/>
        <v>ZQRX:NPGEP,2:IP=10.112.218.132:PING:I=10.112.175.76,:;</v>
      </c>
      <c r="K122" s="17" t="str">
        <f>CONCATENATE("ZQRX:NPGEP,",C122,":IP=",H123,":PING:I=",D122,",:;")</f>
        <v>ZQRX:NPGEP,2:IP=10.112.218.5:PING:I=10.112.175.68,:;</v>
      </c>
      <c r="L122" s="17" t="str">
        <f>CONCATENATE("ZQRX:NPGEP,",C122,":IP=",H123,":PING:I=",E122,",:;")</f>
        <v>ZQRX:NPGEP,2:IP=10.112.218.5:PING:I=10.112.175.76,:;</v>
      </c>
    </row>
    <row r="123" spans="1:12">
      <c r="A123" s="2">
        <v>26</v>
      </c>
      <c r="B123" s="2" t="s">
        <v>581</v>
      </c>
      <c r="C123" s="2">
        <v>4</v>
      </c>
      <c r="D123" s="2" t="str">
        <f>LOOKUP(1,0/(('MGW-IP'!$B$1:$B$183=B123)*('MGW-IP'!$C$1:$C$183=C123)),'MGW-IP'!$D$1:$D$183)</f>
        <v>10.112.175.84</v>
      </c>
      <c r="E123" s="2" t="str">
        <f>LOOKUP(1,0/(('MGW-IP'!$B$1:$B$183=B123)*('MGW-IP'!$C$1:$C$183=C123)),'MGW-IP'!$E$1:$E$183)</f>
        <v>10.112.175.92</v>
      </c>
      <c r="F123" s="1" t="s">
        <v>93</v>
      </c>
      <c r="G123" s="1">
        <v>2</v>
      </c>
      <c r="H123" s="1" t="str">
        <f>LOOKUP(1,0/(('BSC-IP(媒体)'!$B$1:$B$269=F123)*('BSC-IP(媒体)'!$C$1:$C$269=G123)),'BSC-IP(媒体)'!$D$1:$D$269)</f>
        <v>10.112.218.5</v>
      </c>
      <c r="I123" s="17" t="str">
        <f t="shared" si="2"/>
        <v>ZQRX:NPGEP,4:IP=10.112.218.5:PING:I=10.112.175.84,:;</v>
      </c>
      <c r="J123" s="17" t="str">
        <f t="shared" si="3"/>
        <v>ZQRX:NPGEP,4:IP=10.112.218.5:PING:I=10.112.175.92,:;</v>
      </c>
      <c r="K123" s="17" t="str">
        <f>CONCATENATE("ZQRX:NPGEP,",C123,":IP=",H122,":PING:I=",D123,",:;")</f>
        <v>ZQRX:NPGEP,4:IP=10.112.218.132:PING:I=10.112.175.84,:;</v>
      </c>
      <c r="L123" s="17" t="str">
        <f>CONCATENATE("ZQRX:NPGEP,",C123,":IP=",H122,":PING:I=",E123,",:;")</f>
        <v>ZQRX:NPGEP,4:IP=10.112.218.132:PING:I=10.112.175.92,:;</v>
      </c>
    </row>
    <row r="124" spans="1:12">
      <c r="A124" s="2">
        <v>27</v>
      </c>
      <c r="B124" s="2" t="s">
        <v>581</v>
      </c>
      <c r="C124" s="2">
        <v>2</v>
      </c>
      <c r="D124" s="2" t="str">
        <f>LOOKUP(1,0/(('MGW-IP'!$B$1:$B$183=B124)*('MGW-IP'!$C$1:$C$183=C124)),'MGW-IP'!$D$1:$D$183)</f>
        <v>10.112.175.68</v>
      </c>
      <c r="E124" s="2" t="str">
        <f>LOOKUP(1,0/(('MGW-IP'!$B$1:$B$183=B124)*('MGW-IP'!$C$1:$C$183=C124)),'MGW-IP'!$E$1:$E$183)</f>
        <v>10.112.175.76</v>
      </c>
      <c r="F124" s="1" t="s">
        <v>94</v>
      </c>
      <c r="G124" s="1">
        <v>1</v>
      </c>
      <c r="H124" s="1" t="str">
        <f>LOOKUP(1,0/(('BSC-IP(媒体)'!$B$1:$B$269=F124)*('BSC-IP(媒体)'!$C$1:$C$269=G124)),'BSC-IP(媒体)'!$D$1:$D$269)</f>
        <v>10.112.218.140</v>
      </c>
      <c r="I124" s="17" t="str">
        <f t="shared" si="2"/>
        <v>ZQRX:NPGEP,2:IP=10.112.218.140:PING:I=10.112.175.68,:;</v>
      </c>
      <c r="J124" s="17" t="str">
        <f t="shared" si="3"/>
        <v>ZQRX:NPGEP,2:IP=10.112.218.140:PING:I=10.112.175.76,:;</v>
      </c>
      <c r="K124" s="17" t="str">
        <f>CONCATENATE("ZQRX:NPGEP,",C124,":IP=",H125,":PING:I=",D124,",:;")</f>
        <v>ZQRX:NPGEP,2:IP=10.112.218.13:PING:I=10.112.175.68,:;</v>
      </c>
      <c r="L124" s="17" t="str">
        <f>CONCATENATE("ZQRX:NPGEP,",C124,":IP=",H125,":PING:I=",E124,",:;")</f>
        <v>ZQRX:NPGEP,2:IP=10.112.218.13:PING:I=10.112.175.76,:;</v>
      </c>
    </row>
    <row r="125" spans="1:12">
      <c r="A125" s="2">
        <v>28</v>
      </c>
      <c r="B125" s="2" t="s">
        <v>581</v>
      </c>
      <c r="C125" s="2">
        <v>4</v>
      </c>
      <c r="D125" s="2" t="str">
        <f>LOOKUP(1,0/(('MGW-IP'!$B$1:$B$183=B125)*('MGW-IP'!$C$1:$C$183=C125)),'MGW-IP'!$D$1:$D$183)</f>
        <v>10.112.175.84</v>
      </c>
      <c r="E125" s="2" t="str">
        <f>LOOKUP(1,0/(('MGW-IP'!$B$1:$B$183=B125)*('MGW-IP'!$C$1:$C$183=C125)),'MGW-IP'!$E$1:$E$183)</f>
        <v>10.112.175.92</v>
      </c>
      <c r="F125" s="1" t="s">
        <v>94</v>
      </c>
      <c r="G125" s="1">
        <v>2</v>
      </c>
      <c r="H125" s="1" t="str">
        <f>LOOKUP(1,0/(('BSC-IP(媒体)'!$B$1:$B$269=F125)*('BSC-IP(媒体)'!$C$1:$C$269=G125)),'BSC-IP(媒体)'!$D$1:$D$269)</f>
        <v>10.112.218.13</v>
      </c>
      <c r="I125" s="17" t="str">
        <f t="shared" si="2"/>
        <v>ZQRX:NPGEP,4:IP=10.112.218.13:PING:I=10.112.175.84,:;</v>
      </c>
      <c r="J125" s="17" t="str">
        <f t="shared" si="3"/>
        <v>ZQRX:NPGEP,4:IP=10.112.218.13:PING:I=10.112.175.92,:;</v>
      </c>
      <c r="K125" s="17" t="str">
        <f>CONCATENATE("ZQRX:NPGEP,",C125,":IP=",H124,":PING:I=",D125,",:;")</f>
        <v>ZQRX:NPGEP,4:IP=10.112.218.140:PING:I=10.112.175.84,:;</v>
      </c>
      <c r="L125" s="17" t="str">
        <f>CONCATENATE("ZQRX:NPGEP,",C125,":IP=",H124,":PING:I=",E125,",:;")</f>
        <v>ZQRX:NPGEP,4:IP=10.112.218.140:PING:I=10.112.175.92,:;</v>
      </c>
    </row>
    <row r="126" spans="1:12">
      <c r="A126" s="2">
        <v>29</v>
      </c>
      <c r="B126" s="2" t="s">
        <v>581</v>
      </c>
      <c r="C126" s="2">
        <v>2</v>
      </c>
      <c r="D126" s="2" t="str">
        <f>LOOKUP(1,0/(('MGW-IP'!$B$1:$B$183=B126)*('MGW-IP'!$C$1:$C$183=C126)),'MGW-IP'!$D$1:$D$183)</f>
        <v>10.112.175.68</v>
      </c>
      <c r="E126" s="2" t="str">
        <f>LOOKUP(1,0/(('MGW-IP'!$B$1:$B$183=B126)*('MGW-IP'!$C$1:$C$183=C126)),'MGW-IP'!$E$1:$E$183)</f>
        <v>10.112.175.76</v>
      </c>
      <c r="F126" s="1" t="s">
        <v>95</v>
      </c>
      <c r="G126" s="1">
        <v>1</v>
      </c>
      <c r="H126" s="1" t="str">
        <f>LOOKUP(1,0/(('BSC-IP(媒体)'!$B$1:$B$269=F126)*('BSC-IP(媒体)'!$C$1:$C$269=G126)),'BSC-IP(媒体)'!$D$1:$D$269)</f>
        <v>10.112.218.148</v>
      </c>
      <c r="I126" s="17" t="str">
        <f t="shared" si="2"/>
        <v>ZQRX:NPGEP,2:IP=10.112.218.148:PING:I=10.112.175.68,:;</v>
      </c>
      <c r="J126" s="17" t="str">
        <f t="shared" si="3"/>
        <v>ZQRX:NPGEP,2:IP=10.112.218.148:PING:I=10.112.175.76,:;</v>
      </c>
      <c r="K126" s="17" t="str">
        <f>CONCATENATE("ZQRX:NPGEP,",C126,":IP=",H127,":PING:I=",D126,",:;")</f>
        <v>ZQRX:NPGEP,2:IP=10.112.218.21:PING:I=10.112.175.68,:;</v>
      </c>
      <c r="L126" s="17" t="str">
        <f>CONCATENATE("ZQRX:NPGEP,",C126,":IP=",H127,":PING:I=",E126,",:;")</f>
        <v>ZQRX:NPGEP,2:IP=10.112.218.21:PING:I=10.112.175.76,:;</v>
      </c>
    </row>
    <row r="127" spans="1:12">
      <c r="A127" s="2">
        <v>30</v>
      </c>
      <c r="B127" s="2" t="s">
        <v>581</v>
      </c>
      <c r="C127" s="2">
        <v>4</v>
      </c>
      <c r="D127" s="2" t="str">
        <f>LOOKUP(1,0/(('MGW-IP'!$B$1:$B$183=B127)*('MGW-IP'!$C$1:$C$183=C127)),'MGW-IP'!$D$1:$D$183)</f>
        <v>10.112.175.84</v>
      </c>
      <c r="E127" s="2" t="str">
        <f>LOOKUP(1,0/(('MGW-IP'!$B$1:$B$183=B127)*('MGW-IP'!$C$1:$C$183=C127)),'MGW-IP'!$E$1:$E$183)</f>
        <v>10.112.175.92</v>
      </c>
      <c r="F127" s="1" t="s">
        <v>95</v>
      </c>
      <c r="G127" s="1">
        <v>2</v>
      </c>
      <c r="H127" s="1" t="str">
        <f>LOOKUP(1,0/(('BSC-IP(媒体)'!$B$1:$B$269=F127)*('BSC-IP(媒体)'!$C$1:$C$269=G127)),'BSC-IP(媒体)'!$D$1:$D$269)</f>
        <v>10.112.218.21</v>
      </c>
      <c r="I127" s="17" t="str">
        <f t="shared" si="2"/>
        <v>ZQRX:NPGEP,4:IP=10.112.218.21:PING:I=10.112.175.84,:;</v>
      </c>
      <c r="J127" s="17" t="str">
        <f t="shared" si="3"/>
        <v>ZQRX:NPGEP,4:IP=10.112.218.21:PING:I=10.112.175.92,:;</v>
      </c>
      <c r="K127" s="17" t="str">
        <f>CONCATENATE("ZQRX:NPGEP,",C127,":IP=",H126,":PING:I=",D127,",:;")</f>
        <v>ZQRX:NPGEP,4:IP=10.112.218.148:PING:I=10.112.175.84,:;</v>
      </c>
      <c r="L127" s="17" t="str">
        <f>CONCATENATE("ZQRX:NPGEP,",C127,":IP=",H126,":PING:I=",E127,",:;")</f>
        <v>ZQRX:NPGEP,4:IP=10.112.218.148:PING:I=10.112.175.92,:;</v>
      </c>
    </row>
    <row r="128" spans="1:12">
      <c r="A128" s="2">
        <v>31</v>
      </c>
      <c r="B128" s="2" t="s">
        <v>581</v>
      </c>
      <c r="C128" s="2">
        <v>2</v>
      </c>
      <c r="D128" s="2" t="str">
        <f>LOOKUP(1,0/(('MGW-IP'!$B$1:$B$183=B128)*('MGW-IP'!$C$1:$C$183=C128)),'MGW-IP'!$D$1:$D$183)</f>
        <v>10.112.175.68</v>
      </c>
      <c r="E128" s="2" t="str">
        <f>LOOKUP(1,0/(('MGW-IP'!$B$1:$B$183=B128)*('MGW-IP'!$C$1:$C$183=C128)),'MGW-IP'!$E$1:$E$183)</f>
        <v>10.112.175.76</v>
      </c>
      <c r="F128" s="1" t="s">
        <v>96</v>
      </c>
      <c r="G128" s="1">
        <v>1</v>
      </c>
      <c r="H128" s="1" t="str">
        <f>LOOKUP(1,0/(('BSC-IP(媒体)'!$B$1:$B$269=F128)*('BSC-IP(媒体)'!$C$1:$C$269=G128)),'BSC-IP(媒体)'!$D$1:$D$269)</f>
        <v>10.112.218.156</v>
      </c>
      <c r="I128" s="17" t="str">
        <f t="shared" si="2"/>
        <v>ZQRX:NPGEP,2:IP=10.112.218.156:PING:I=10.112.175.68,:;</v>
      </c>
      <c r="J128" s="17" t="str">
        <f t="shared" si="3"/>
        <v>ZQRX:NPGEP,2:IP=10.112.218.156:PING:I=10.112.175.76,:;</v>
      </c>
      <c r="K128" s="17" t="str">
        <f>CONCATENATE("ZQRX:NPGEP,",C128,":IP=",H129,":PING:I=",D128,",:;")</f>
        <v>ZQRX:NPGEP,2:IP=10.112.218.29:PING:I=10.112.175.68,:;</v>
      </c>
      <c r="L128" s="17" t="str">
        <f>CONCATENATE("ZQRX:NPGEP,",C128,":IP=",H129,":PING:I=",E128,",:;")</f>
        <v>ZQRX:NPGEP,2:IP=10.112.218.29:PING:I=10.112.175.76,:;</v>
      </c>
    </row>
    <row r="129" spans="1:12">
      <c r="A129" s="2">
        <v>32</v>
      </c>
      <c r="B129" s="2" t="s">
        <v>581</v>
      </c>
      <c r="C129" s="2">
        <v>4</v>
      </c>
      <c r="D129" s="2" t="str">
        <f>LOOKUP(1,0/(('MGW-IP'!$B$1:$B$183=B129)*('MGW-IP'!$C$1:$C$183=C129)),'MGW-IP'!$D$1:$D$183)</f>
        <v>10.112.175.84</v>
      </c>
      <c r="E129" s="2" t="str">
        <f>LOOKUP(1,0/(('MGW-IP'!$B$1:$B$183=B129)*('MGW-IP'!$C$1:$C$183=C129)),'MGW-IP'!$E$1:$E$183)</f>
        <v>10.112.175.92</v>
      </c>
      <c r="F129" s="1" t="s">
        <v>96</v>
      </c>
      <c r="G129" s="1">
        <v>2</v>
      </c>
      <c r="H129" s="1" t="str">
        <f>LOOKUP(1,0/(('BSC-IP(媒体)'!$B$1:$B$269=F129)*('BSC-IP(媒体)'!$C$1:$C$269=G129)),'BSC-IP(媒体)'!$D$1:$D$269)</f>
        <v>10.112.218.29</v>
      </c>
      <c r="I129" s="17" t="str">
        <f t="shared" si="2"/>
        <v>ZQRX:NPGEP,4:IP=10.112.218.29:PING:I=10.112.175.84,:;</v>
      </c>
      <c r="J129" s="17" t="str">
        <f t="shared" si="3"/>
        <v>ZQRX:NPGEP,4:IP=10.112.218.29:PING:I=10.112.175.92,:;</v>
      </c>
      <c r="K129" s="17" t="str">
        <f>CONCATENATE("ZQRX:NPGEP,",C129,":IP=",H128,":PING:I=",D129,",:;")</f>
        <v>ZQRX:NPGEP,4:IP=10.112.218.156:PING:I=10.112.175.84,:;</v>
      </c>
      <c r="L129" s="17" t="str">
        <f>CONCATENATE("ZQRX:NPGEP,",C129,":IP=",H128,":PING:I=",E129,",:;")</f>
        <v>ZQRX:NPGEP,4:IP=10.112.218.156:PING:I=10.112.175.92,:;</v>
      </c>
    </row>
    <row r="130" spans="1:12">
      <c r="A130" s="2">
        <v>33</v>
      </c>
      <c r="B130" s="2" t="s">
        <v>581</v>
      </c>
      <c r="C130" s="2">
        <v>2</v>
      </c>
      <c r="D130" s="2" t="str">
        <f>LOOKUP(1,0/(('MGW-IP'!$B$1:$B$183=B130)*('MGW-IP'!$C$1:$C$183=C130)),'MGW-IP'!$D$1:$D$183)</f>
        <v>10.112.175.68</v>
      </c>
      <c r="E130" s="2" t="str">
        <f>LOOKUP(1,0/(('MGW-IP'!$B$1:$B$183=B130)*('MGW-IP'!$C$1:$C$183=C130)),'MGW-IP'!$E$1:$E$183)</f>
        <v>10.112.175.76</v>
      </c>
      <c r="F130" s="1" t="s">
        <v>97</v>
      </c>
      <c r="G130" s="1">
        <v>1</v>
      </c>
      <c r="H130" s="1" t="str">
        <f>LOOKUP(1,0/(('BSC-IP(媒体)'!$B$1:$B$269=F130)*('BSC-IP(媒体)'!$C$1:$C$269=G130)),'BSC-IP(媒体)'!$D$1:$D$269)</f>
        <v>10.112.218.164</v>
      </c>
      <c r="I130" s="17" t="str">
        <f t="shared" ref="I130:I193" si="4">CONCATENATE("ZQRX:NPGEP,",C130,":IP=",H130,":PING:I=",D130,",:;")</f>
        <v>ZQRX:NPGEP,2:IP=10.112.218.164:PING:I=10.112.175.68,:;</v>
      </c>
      <c r="J130" s="17" t="str">
        <f t="shared" ref="J130:J193" si="5">CONCATENATE("ZQRX:NPGEP,",C130,":IP=",H130,":PING:I=",E130,",:;")</f>
        <v>ZQRX:NPGEP,2:IP=10.112.218.164:PING:I=10.112.175.76,:;</v>
      </c>
      <c r="K130" s="17" t="str">
        <f>CONCATENATE("ZQRX:NPGEP,",C130,":IP=",H131,":PING:I=",D130,",:;")</f>
        <v>ZQRX:NPGEP,2:IP=10.112.218.37:PING:I=10.112.175.68,:;</v>
      </c>
      <c r="L130" s="17" t="str">
        <f>CONCATENATE("ZQRX:NPGEP,",C130,":IP=",H131,":PING:I=",E130,",:;")</f>
        <v>ZQRX:NPGEP,2:IP=10.112.218.37:PING:I=10.112.175.76,:;</v>
      </c>
    </row>
    <row r="131" spans="1:12">
      <c r="A131" s="2">
        <v>34</v>
      </c>
      <c r="B131" s="2" t="s">
        <v>581</v>
      </c>
      <c r="C131" s="2">
        <v>4</v>
      </c>
      <c r="D131" s="2" t="str">
        <f>LOOKUP(1,0/(('MGW-IP'!$B$1:$B$183=B131)*('MGW-IP'!$C$1:$C$183=C131)),'MGW-IP'!$D$1:$D$183)</f>
        <v>10.112.175.84</v>
      </c>
      <c r="E131" s="2" t="str">
        <f>LOOKUP(1,0/(('MGW-IP'!$B$1:$B$183=B131)*('MGW-IP'!$C$1:$C$183=C131)),'MGW-IP'!$E$1:$E$183)</f>
        <v>10.112.175.92</v>
      </c>
      <c r="F131" s="1" t="s">
        <v>97</v>
      </c>
      <c r="G131" s="1">
        <v>2</v>
      </c>
      <c r="H131" s="1" t="str">
        <f>LOOKUP(1,0/(('BSC-IP(媒体)'!$B$1:$B$269=F131)*('BSC-IP(媒体)'!$C$1:$C$269=G131)),'BSC-IP(媒体)'!$D$1:$D$269)</f>
        <v>10.112.218.37</v>
      </c>
      <c r="I131" s="17" t="str">
        <f t="shared" si="4"/>
        <v>ZQRX:NPGEP,4:IP=10.112.218.37:PING:I=10.112.175.84,:;</v>
      </c>
      <c r="J131" s="17" t="str">
        <f t="shared" si="5"/>
        <v>ZQRX:NPGEP,4:IP=10.112.218.37:PING:I=10.112.175.92,:;</v>
      </c>
      <c r="K131" s="17" t="str">
        <f>CONCATENATE("ZQRX:NPGEP,",C131,":IP=",H130,":PING:I=",D131,",:;")</f>
        <v>ZQRX:NPGEP,4:IP=10.112.218.164:PING:I=10.112.175.84,:;</v>
      </c>
      <c r="L131" s="17" t="str">
        <f>CONCATENATE("ZQRX:NPGEP,",C131,":IP=",H130,":PING:I=",E131,",:;")</f>
        <v>ZQRX:NPGEP,4:IP=10.112.218.164:PING:I=10.112.175.92,:;</v>
      </c>
    </row>
    <row r="132" spans="1:12">
      <c r="A132" s="2">
        <v>35</v>
      </c>
      <c r="B132" s="2" t="s">
        <v>581</v>
      </c>
      <c r="C132" s="2">
        <v>2</v>
      </c>
      <c r="D132" s="2" t="str">
        <f>LOOKUP(1,0/(('MGW-IP'!$B$1:$B$183=B132)*('MGW-IP'!$C$1:$C$183=C132)),'MGW-IP'!$D$1:$D$183)</f>
        <v>10.112.175.68</v>
      </c>
      <c r="E132" s="2" t="str">
        <f>LOOKUP(1,0/(('MGW-IP'!$B$1:$B$183=B132)*('MGW-IP'!$C$1:$C$183=C132)),'MGW-IP'!$E$1:$E$183)</f>
        <v>10.112.175.76</v>
      </c>
      <c r="F132" s="1" t="s">
        <v>98</v>
      </c>
      <c r="G132" s="1">
        <v>1</v>
      </c>
      <c r="H132" s="1" t="str">
        <f>LOOKUP(1,0/(('BSC-IP(媒体)'!$B$1:$B$269=F132)*('BSC-IP(媒体)'!$C$1:$C$269=G132)),'BSC-IP(媒体)'!$D$1:$D$269)</f>
        <v>10.112.218.172</v>
      </c>
      <c r="I132" s="17" t="str">
        <f t="shared" si="4"/>
        <v>ZQRX:NPGEP,2:IP=10.112.218.172:PING:I=10.112.175.68,:;</v>
      </c>
      <c r="J132" s="17" t="str">
        <f t="shared" si="5"/>
        <v>ZQRX:NPGEP,2:IP=10.112.218.172:PING:I=10.112.175.76,:;</v>
      </c>
      <c r="K132" s="17" t="str">
        <f>CONCATENATE("ZQRX:NPGEP,",C132,":IP=",H133,":PING:I=",D132,",:;")</f>
        <v>ZQRX:NPGEP,2:IP=10.112.218.45:PING:I=10.112.175.68,:;</v>
      </c>
      <c r="L132" s="17" t="str">
        <f>CONCATENATE("ZQRX:NPGEP,",C132,":IP=",H133,":PING:I=",E132,",:;")</f>
        <v>ZQRX:NPGEP,2:IP=10.112.218.45:PING:I=10.112.175.76,:;</v>
      </c>
    </row>
    <row r="133" spans="1:12">
      <c r="A133" s="2">
        <v>36</v>
      </c>
      <c r="B133" s="2" t="s">
        <v>581</v>
      </c>
      <c r="C133" s="2">
        <v>4</v>
      </c>
      <c r="D133" s="2" t="str">
        <f>LOOKUP(1,0/(('MGW-IP'!$B$1:$B$183=B133)*('MGW-IP'!$C$1:$C$183=C133)),'MGW-IP'!$D$1:$D$183)</f>
        <v>10.112.175.84</v>
      </c>
      <c r="E133" s="2" t="str">
        <f>LOOKUP(1,0/(('MGW-IP'!$B$1:$B$183=B133)*('MGW-IP'!$C$1:$C$183=C133)),'MGW-IP'!$E$1:$E$183)</f>
        <v>10.112.175.92</v>
      </c>
      <c r="F133" s="1" t="s">
        <v>98</v>
      </c>
      <c r="G133" s="1">
        <v>2</v>
      </c>
      <c r="H133" s="1" t="str">
        <f>LOOKUP(1,0/(('BSC-IP(媒体)'!$B$1:$B$269=F133)*('BSC-IP(媒体)'!$C$1:$C$269=G133)),'BSC-IP(媒体)'!$D$1:$D$269)</f>
        <v>10.112.218.45</v>
      </c>
      <c r="I133" s="17" t="str">
        <f t="shared" si="4"/>
        <v>ZQRX:NPGEP,4:IP=10.112.218.45:PING:I=10.112.175.84,:;</v>
      </c>
      <c r="J133" s="17" t="str">
        <f t="shared" si="5"/>
        <v>ZQRX:NPGEP,4:IP=10.112.218.45:PING:I=10.112.175.92,:;</v>
      </c>
      <c r="K133" s="17" t="str">
        <f>CONCATENATE("ZQRX:NPGEP,",C133,":IP=",H132,":PING:I=",D133,",:;")</f>
        <v>ZQRX:NPGEP,4:IP=10.112.218.172:PING:I=10.112.175.84,:;</v>
      </c>
      <c r="L133" s="17" t="str">
        <f>CONCATENATE("ZQRX:NPGEP,",C133,":IP=",H132,":PING:I=",E133,",:;")</f>
        <v>ZQRX:NPGEP,4:IP=10.112.218.172:PING:I=10.112.175.92,:;</v>
      </c>
    </row>
    <row r="134" spans="1:12">
      <c r="A134" s="2">
        <v>37</v>
      </c>
      <c r="B134" s="2" t="s">
        <v>581</v>
      </c>
      <c r="C134" s="2">
        <v>2</v>
      </c>
      <c r="D134" s="2" t="str">
        <f>LOOKUP(1,0/(('MGW-IP'!$B$1:$B$183=B134)*('MGW-IP'!$C$1:$C$183=C134)),'MGW-IP'!$D$1:$D$183)</f>
        <v>10.112.175.68</v>
      </c>
      <c r="E134" s="2" t="str">
        <f>LOOKUP(1,0/(('MGW-IP'!$B$1:$B$183=B134)*('MGW-IP'!$C$1:$C$183=C134)),'MGW-IP'!$E$1:$E$183)</f>
        <v>10.112.175.76</v>
      </c>
      <c r="F134" s="1" t="s">
        <v>99</v>
      </c>
      <c r="G134" s="1">
        <v>1</v>
      </c>
      <c r="H134" s="1" t="str">
        <f>LOOKUP(1,0/(('BSC-IP(媒体)'!$B$1:$B$269=F134)*('BSC-IP(媒体)'!$C$1:$C$269=G134)),'BSC-IP(媒体)'!$D$1:$D$269)</f>
        <v>10.112.218.180</v>
      </c>
      <c r="I134" s="17" t="str">
        <f t="shared" si="4"/>
        <v>ZQRX:NPGEP,2:IP=10.112.218.180:PING:I=10.112.175.68,:;</v>
      </c>
      <c r="J134" s="17" t="str">
        <f t="shared" si="5"/>
        <v>ZQRX:NPGEP,2:IP=10.112.218.180:PING:I=10.112.175.76,:;</v>
      </c>
      <c r="K134" s="17" t="str">
        <f>CONCATENATE("ZQRX:NPGEP,",C134,":IP=",H135,":PING:I=",D134,",:;")</f>
        <v>ZQRX:NPGEP,2:IP=10.112.218.53:PING:I=10.112.175.68,:;</v>
      </c>
      <c r="L134" s="17" t="str">
        <f>CONCATENATE("ZQRX:NPGEP,",C134,":IP=",H135,":PING:I=",E134,",:;")</f>
        <v>ZQRX:NPGEP,2:IP=10.112.218.53:PING:I=10.112.175.76,:;</v>
      </c>
    </row>
    <row r="135" spans="1:12">
      <c r="A135" s="2">
        <v>38</v>
      </c>
      <c r="B135" s="2" t="s">
        <v>581</v>
      </c>
      <c r="C135" s="2">
        <v>4</v>
      </c>
      <c r="D135" s="2" t="str">
        <f>LOOKUP(1,0/(('MGW-IP'!$B$1:$B$183=B135)*('MGW-IP'!$C$1:$C$183=C135)),'MGW-IP'!$D$1:$D$183)</f>
        <v>10.112.175.84</v>
      </c>
      <c r="E135" s="2" t="str">
        <f>LOOKUP(1,0/(('MGW-IP'!$B$1:$B$183=B135)*('MGW-IP'!$C$1:$C$183=C135)),'MGW-IP'!$E$1:$E$183)</f>
        <v>10.112.175.92</v>
      </c>
      <c r="F135" s="1" t="s">
        <v>99</v>
      </c>
      <c r="G135" s="1">
        <v>2</v>
      </c>
      <c r="H135" s="1" t="str">
        <f>LOOKUP(1,0/(('BSC-IP(媒体)'!$B$1:$B$269=F135)*('BSC-IP(媒体)'!$C$1:$C$269=G135)),'BSC-IP(媒体)'!$D$1:$D$269)</f>
        <v>10.112.218.53</v>
      </c>
      <c r="I135" s="17" t="str">
        <f t="shared" si="4"/>
        <v>ZQRX:NPGEP,4:IP=10.112.218.53:PING:I=10.112.175.84,:;</v>
      </c>
      <c r="J135" s="17" t="str">
        <f t="shared" si="5"/>
        <v>ZQRX:NPGEP,4:IP=10.112.218.53:PING:I=10.112.175.92,:;</v>
      </c>
      <c r="K135" s="17" t="str">
        <f>CONCATENATE("ZQRX:NPGEP,",C135,":IP=",H134,":PING:I=",D135,",:;")</f>
        <v>ZQRX:NPGEP,4:IP=10.112.218.180:PING:I=10.112.175.84,:;</v>
      </c>
      <c r="L135" s="17" t="str">
        <f>CONCATENATE("ZQRX:NPGEP,",C135,":IP=",H134,":PING:I=",E135,",:;")</f>
        <v>ZQRX:NPGEP,4:IP=10.112.218.180:PING:I=10.112.175.92,:;</v>
      </c>
    </row>
    <row r="136" spans="1:12">
      <c r="A136" s="2">
        <v>39</v>
      </c>
      <c r="B136" s="2" t="s">
        <v>581</v>
      </c>
      <c r="C136" s="2">
        <v>2</v>
      </c>
      <c r="D136" s="2" t="str">
        <f>LOOKUP(1,0/(('MGW-IP'!$B$1:$B$183=B136)*('MGW-IP'!$C$1:$C$183=C136)),'MGW-IP'!$D$1:$D$183)</f>
        <v>10.112.175.68</v>
      </c>
      <c r="E136" s="2" t="str">
        <f>LOOKUP(1,0/(('MGW-IP'!$B$1:$B$183=B136)*('MGW-IP'!$C$1:$C$183=C136)),'MGW-IP'!$E$1:$E$183)</f>
        <v>10.112.175.76</v>
      </c>
      <c r="F136" s="1" t="s">
        <v>100</v>
      </c>
      <c r="G136" s="1">
        <v>1</v>
      </c>
      <c r="H136" s="1" t="str">
        <f>LOOKUP(1,0/(('BSC-IP(媒体)'!$B$1:$B$269=F136)*('BSC-IP(媒体)'!$C$1:$C$269=G136)),'BSC-IP(媒体)'!$D$1:$D$269)</f>
        <v>10.112.218.188</v>
      </c>
      <c r="I136" s="17" t="str">
        <f t="shared" si="4"/>
        <v>ZQRX:NPGEP,2:IP=10.112.218.188:PING:I=10.112.175.68,:;</v>
      </c>
      <c r="J136" s="17" t="str">
        <f t="shared" si="5"/>
        <v>ZQRX:NPGEP,2:IP=10.112.218.188:PING:I=10.112.175.76,:;</v>
      </c>
      <c r="K136" s="17" t="str">
        <f>CONCATENATE("ZQRX:NPGEP,",C136,":IP=",H137,":PING:I=",D136,",:;")</f>
        <v>ZQRX:NPGEP,2:IP=10.112.218.61:PING:I=10.112.175.68,:;</v>
      </c>
      <c r="L136" s="17" t="str">
        <f>CONCATENATE("ZQRX:NPGEP,",C136,":IP=",H137,":PING:I=",E136,",:;")</f>
        <v>ZQRX:NPGEP,2:IP=10.112.218.61:PING:I=10.112.175.76,:;</v>
      </c>
    </row>
    <row r="137" spans="1:12">
      <c r="A137" s="2">
        <v>40</v>
      </c>
      <c r="B137" s="2" t="s">
        <v>581</v>
      </c>
      <c r="C137" s="2">
        <v>4</v>
      </c>
      <c r="D137" s="2" t="str">
        <f>LOOKUP(1,0/(('MGW-IP'!$B$1:$B$183=B137)*('MGW-IP'!$C$1:$C$183=C137)),'MGW-IP'!$D$1:$D$183)</f>
        <v>10.112.175.84</v>
      </c>
      <c r="E137" s="2" t="str">
        <f>LOOKUP(1,0/(('MGW-IP'!$B$1:$B$183=B137)*('MGW-IP'!$C$1:$C$183=C137)),'MGW-IP'!$E$1:$E$183)</f>
        <v>10.112.175.92</v>
      </c>
      <c r="F137" s="1" t="s">
        <v>100</v>
      </c>
      <c r="G137" s="1">
        <v>2</v>
      </c>
      <c r="H137" s="1" t="str">
        <f>LOOKUP(1,0/(('BSC-IP(媒体)'!$B$1:$B$269=F137)*('BSC-IP(媒体)'!$C$1:$C$269=G137)),'BSC-IP(媒体)'!$D$1:$D$269)</f>
        <v>10.112.218.61</v>
      </c>
      <c r="I137" s="17" t="str">
        <f t="shared" si="4"/>
        <v>ZQRX:NPGEP,4:IP=10.112.218.61:PING:I=10.112.175.84,:;</v>
      </c>
      <c r="J137" s="17" t="str">
        <f t="shared" si="5"/>
        <v>ZQRX:NPGEP,4:IP=10.112.218.61:PING:I=10.112.175.92,:;</v>
      </c>
      <c r="K137" s="17" t="str">
        <f>CONCATENATE("ZQRX:NPGEP,",C137,":IP=",H136,":PING:I=",D137,",:;")</f>
        <v>ZQRX:NPGEP,4:IP=10.112.218.188:PING:I=10.112.175.84,:;</v>
      </c>
      <c r="L137" s="17" t="str">
        <f>CONCATENATE("ZQRX:NPGEP,",C137,":IP=",H136,":PING:I=",E137,",:;")</f>
        <v>ZQRX:NPGEP,4:IP=10.112.218.188:PING:I=10.112.175.92,:;</v>
      </c>
    </row>
    <row r="138" spans="1:12">
      <c r="A138" s="2">
        <v>41</v>
      </c>
      <c r="B138" s="2" t="s">
        <v>581</v>
      </c>
      <c r="C138" s="2">
        <v>2</v>
      </c>
      <c r="D138" s="2" t="str">
        <f>LOOKUP(1,0/(('MGW-IP'!$B$1:$B$183=B138)*('MGW-IP'!$C$1:$C$183=C138)),'MGW-IP'!$D$1:$D$183)</f>
        <v>10.112.175.68</v>
      </c>
      <c r="E138" s="2" t="str">
        <f>LOOKUP(1,0/(('MGW-IP'!$B$1:$B$183=B138)*('MGW-IP'!$C$1:$C$183=C138)),'MGW-IP'!$E$1:$E$183)</f>
        <v>10.112.175.76</v>
      </c>
      <c r="F138" s="1" t="s">
        <v>101</v>
      </c>
      <c r="G138" s="1">
        <v>1</v>
      </c>
      <c r="H138" s="1" t="str">
        <f>LOOKUP(1,0/(('BSC-IP(媒体)'!$B$1:$B$269=F138)*('BSC-IP(媒体)'!$C$1:$C$269=G138)),'BSC-IP(媒体)'!$D$1:$D$269)</f>
        <v>10.112.218.196</v>
      </c>
      <c r="I138" s="17" t="str">
        <f t="shared" si="4"/>
        <v>ZQRX:NPGEP,2:IP=10.112.218.196:PING:I=10.112.175.68,:;</v>
      </c>
      <c r="J138" s="17" t="str">
        <f t="shared" si="5"/>
        <v>ZQRX:NPGEP,2:IP=10.112.218.196:PING:I=10.112.175.76,:;</v>
      </c>
      <c r="K138" s="17" t="str">
        <f>CONCATENATE("ZQRX:NPGEP,",C138,":IP=",H139,":PING:I=",D138,",:;")</f>
        <v>ZQRX:NPGEP,2:IP=10.112.218.69:PING:I=10.112.175.68,:;</v>
      </c>
      <c r="L138" s="17" t="str">
        <f>CONCATENATE("ZQRX:NPGEP,",C138,":IP=",H139,":PING:I=",E138,",:;")</f>
        <v>ZQRX:NPGEP,2:IP=10.112.218.69:PING:I=10.112.175.76,:;</v>
      </c>
    </row>
    <row r="139" spans="1:12">
      <c r="A139" s="2">
        <v>42</v>
      </c>
      <c r="B139" s="2" t="s">
        <v>581</v>
      </c>
      <c r="C139" s="2">
        <v>4</v>
      </c>
      <c r="D139" s="2" t="str">
        <f>LOOKUP(1,0/(('MGW-IP'!$B$1:$B$183=B139)*('MGW-IP'!$C$1:$C$183=C139)),'MGW-IP'!$D$1:$D$183)</f>
        <v>10.112.175.84</v>
      </c>
      <c r="E139" s="2" t="str">
        <f>LOOKUP(1,0/(('MGW-IP'!$B$1:$B$183=B139)*('MGW-IP'!$C$1:$C$183=C139)),'MGW-IP'!$E$1:$E$183)</f>
        <v>10.112.175.92</v>
      </c>
      <c r="F139" s="1" t="s">
        <v>101</v>
      </c>
      <c r="G139" s="1">
        <v>2</v>
      </c>
      <c r="H139" s="1" t="str">
        <f>LOOKUP(1,0/(('BSC-IP(媒体)'!$B$1:$B$269=F139)*('BSC-IP(媒体)'!$C$1:$C$269=G139)),'BSC-IP(媒体)'!$D$1:$D$269)</f>
        <v>10.112.218.69</v>
      </c>
      <c r="I139" s="17" t="str">
        <f t="shared" si="4"/>
        <v>ZQRX:NPGEP,4:IP=10.112.218.69:PING:I=10.112.175.84,:;</v>
      </c>
      <c r="J139" s="17" t="str">
        <f t="shared" si="5"/>
        <v>ZQRX:NPGEP,4:IP=10.112.218.69:PING:I=10.112.175.92,:;</v>
      </c>
      <c r="K139" s="17" t="str">
        <f>CONCATENATE("ZQRX:NPGEP,",C139,":IP=",H138,":PING:I=",D139,",:;")</f>
        <v>ZQRX:NPGEP,4:IP=10.112.218.196:PING:I=10.112.175.84,:;</v>
      </c>
      <c r="L139" s="17" t="str">
        <f>CONCATENATE("ZQRX:NPGEP,",C139,":IP=",H138,":PING:I=",E139,",:;")</f>
        <v>ZQRX:NPGEP,4:IP=10.112.218.196:PING:I=10.112.175.92,:;</v>
      </c>
    </row>
    <row r="140" spans="1:12">
      <c r="A140" s="2">
        <v>43</v>
      </c>
      <c r="B140" s="2" t="s">
        <v>581</v>
      </c>
      <c r="C140" s="2">
        <v>2</v>
      </c>
      <c r="D140" s="2" t="str">
        <f>LOOKUP(1,0/(('MGW-IP'!$B$1:$B$183=B140)*('MGW-IP'!$C$1:$C$183=C140)),'MGW-IP'!$D$1:$D$183)</f>
        <v>10.112.175.68</v>
      </c>
      <c r="E140" s="2" t="str">
        <f>LOOKUP(1,0/(('MGW-IP'!$B$1:$B$183=B140)*('MGW-IP'!$C$1:$C$183=C140)),'MGW-IP'!$E$1:$E$183)</f>
        <v>10.112.175.76</v>
      </c>
      <c r="F140" s="1" t="s">
        <v>102</v>
      </c>
      <c r="G140" s="1">
        <v>1</v>
      </c>
      <c r="H140" s="1" t="str">
        <f>LOOKUP(1,0/(('BSC-IP(媒体)'!$B$1:$B$269=F140)*('BSC-IP(媒体)'!$C$1:$C$269=G140)),'BSC-IP(媒体)'!$D$1:$D$269)</f>
        <v>10.112.218.204</v>
      </c>
      <c r="I140" s="17" t="str">
        <f t="shared" si="4"/>
        <v>ZQRX:NPGEP,2:IP=10.112.218.204:PING:I=10.112.175.68,:;</v>
      </c>
      <c r="J140" s="17" t="str">
        <f t="shared" si="5"/>
        <v>ZQRX:NPGEP,2:IP=10.112.218.204:PING:I=10.112.175.76,:;</v>
      </c>
      <c r="K140" s="17" t="str">
        <f>CONCATENATE("ZQRX:NPGEP,",C140,":IP=",H141,":PING:I=",D140,",:;")</f>
        <v>ZQRX:NPGEP,2:IP=10.112.218.77:PING:I=10.112.175.68,:;</v>
      </c>
      <c r="L140" s="17" t="str">
        <f>CONCATENATE("ZQRX:NPGEP,",C140,":IP=",H141,":PING:I=",E140,",:;")</f>
        <v>ZQRX:NPGEP,2:IP=10.112.218.77:PING:I=10.112.175.76,:;</v>
      </c>
    </row>
    <row r="141" spans="1:12">
      <c r="A141" s="2">
        <v>44</v>
      </c>
      <c r="B141" s="2" t="s">
        <v>581</v>
      </c>
      <c r="C141" s="2">
        <v>4</v>
      </c>
      <c r="D141" s="2" t="str">
        <f>LOOKUP(1,0/(('MGW-IP'!$B$1:$B$183=B141)*('MGW-IP'!$C$1:$C$183=C141)),'MGW-IP'!$D$1:$D$183)</f>
        <v>10.112.175.84</v>
      </c>
      <c r="E141" s="2" t="str">
        <f>LOOKUP(1,0/(('MGW-IP'!$B$1:$B$183=B141)*('MGW-IP'!$C$1:$C$183=C141)),'MGW-IP'!$E$1:$E$183)</f>
        <v>10.112.175.92</v>
      </c>
      <c r="F141" s="1" t="s">
        <v>102</v>
      </c>
      <c r="G141" s="1">
        <v>2</v>
      </c>
      <c r="H141" s="1" t="str">
        <f>LOOKUP(1,0/(('BSC-IP(媒体)'!$B$1:$B$269=F141)*('BSC-IP(媒体)'!$C$1:$C$269=G141)),'BSC-IP(媒体)'!$D$1:$D$269)</f>
        <v>10.112.218.77</v>
      </c>
      <c r="I141" s="17" t="str">
        <f t="shared" si="4"/>
        <v>ZQRX:NPGEP,4:IP=10.112.218.77:PING:I=10.112.175.84,:;</v>
      </c>
      <c r="J141" s="17" t="str">
        <f t="shared" si="5"/>
        <v>ZQRX:NPGEP,4:IP=10.112.218.77:PING:I=10.112.175.92,:;</v>
      </c>
      <c r="K141" s="17" t="str">
        <f>CONCATENATE("ZQRX:NPGEP,",C141,":IP=",H140,":PING:I=",D141,",:;")</f>
        <v>ZQRX:NPGEP,4:IP=10.112.218.204:PING:I=10.112.175.84,:;</v>
      </c>
      <c r="L141" s="17" t="str">
        <f>CONCATENATE("ZQRX:NPGEP,",C141,":IP=",H140,":PING:I=",E141,",:;")</f>
        <v>ZQRX:NPGEP,4:IP=10.112.218.204:PING:I=10.112.175.92,:;</v>
      </c>
    </row>
    <row r="142" spans="1:12">
      <c r="A142" s="2">
        <v>45</v>
      </c>
      <c r="B142" s="2" t="s">
        <v>581</v>
      </c>
      <c r="C142" s="2">
        <v>2</v>
      </c>
      <c r="D142" s="2" t="str">
        <f>LOOKUP(1,0/(('MGW-IP'!$B$1:$B$183=B142)*('MGW-IP'!$C$1:$C$183=C142)),'MGW-IP'!$D$1:$D$183)</f>
        <v>10.112.175.68</v>
      </c>
      <c r="E142" s="2" t="str">
        <f>LOOKUP(1,0/(('MGW-IP'!$B$1:$B$183=B142)*('MGW-IP'!$C$1:$C$183=C142)),'MGW-IP'!$E$1:$E$183)</f>
        <v>10.112.175.76</v>
      </c>
      <c r="F142" s="1" t="s">
        <v>103</v>
      </c>
      <c r="G142" s="1">
        <v>1</v>
      </c>
      <c r="H142" s="1" t="str">
        <f>LOOKUP(1,0/(('BSC-IP(媒体)'!$B$1:$B$269=F142)*('BSC-IP(媒体)'!$C$1:$C$269=G142)),'BSC-IP(媒体)'!$D$1:$D$269)</f>
        <v>10.112.218.212</v>
      </c>
      <c r="I142" s="17" t="str">
        <f t="shared" si="4"/>
        <v>ZQRX:NPGEP,2:IP=10.112.218.212:PING:I=10.112.175.68,:;</v>
      </c>
      <c r="J142" s="17" t="str">
        <f t="shared" si="5"/>
        <v>ZQRX:NPGEP,2:IP=10.112.218.212:PING:I=10.112.175.76,:;</v>
      </c>
      <c r="K142" s="17" t="str">
        <f>CONCATENATE("ZQRX:NPGEP,",C142,":IP=",H143,":PING:I=",D142,",:;")</f>
        <v>ZQRX:NPGEP,2:IP=10.112.218.85:PING:I=10.112.175.68,:;</v>
      </c>
      <c r="L142" s="17" t="str">
        <f>CONCATENATE("ZQRX:NPGEP,",C142,":IP=",H143,":PING:I=",E142,",:;")</f>
        <v>ZQRX:NPGEP,2:IP=10.112.218.85:PING:I=10.112.175.76,:;</v>
      </c>
    </row>
    <row r="143" spans="1:12">
      <c r="A143" s="2">
        <v>46</v>
      </c>
      <c r="B143" s="2" t="s">
        <v>581</v>
      </c>
      <c r="C143" s="2">
        <v>4</v>
      </c>
      <c r="D143" s="2" t="str">
        <f>LOOKUP(1,0/(('MGW-IP'!$B$1:$B$183=B143)*('MGW-IP'!$C$1:$C$183=C143)),'MGW-IP'!$D$1:$D$183)</f>
        <v>10.112.175.84</v>
      </c>
      <c r="E143" s="2" t="str">
        <f>LOOKUP(1,0/(('MGW-IP'!$B$1:$B$183=B143)*('MGW-IP'!$C$1:$C$183=C143)),'MGW-IP'!$E$1:$E$183)</f>
        <v>10.112.175.92</v>
      </c>
      <c r="F143" s="1" t="s">
        <v>103</v>
      </c>
      <c r="G143" s="1">
        <v>2</v>
      </c>
      <c r="H143" s="1" t="str">
        <f>LOOKUP(1,0/(('BSC-IP(媒体)'!$B$1:$B$269=F143)*('BSC-IP(媒体)'!$C$1:$C$269=G143)),'BSC-IP(媒体)'!$D$1:$D$269)</f>
        <v>10.112.218.85</v>
      </c>
      <c r="I143" s="17" t="str">
        <f t="shared" si="4"/>
        <v>ZQRX:NPGEP,4:IP=10.112.218.85:PING:I=10.112.175.84,:;</v>
      </c>
      <c r="J143" s="17" t="str">
        <f t="shared" si="5"/>
        <v>ZQRX:NPGEP,4:IP=10.112.218.85:PING:I=10.112.175.92,:;</v>
      </c>
      <c r="K143" s="17" t="str">
        <f>CONCATENATE("ZQRX:NPGEP,",C143,":IP=",H142,":PING:I=",D143,",:;")</f>
        <v>ZQRX:NPGEP,4:IP=10.112.218.212:PING:I=10.112.175.84,:;</v>
      </c>
      <c r="L143" s="17" t="str">
        <f>CONCATENATE("ZQRX:NPGEP,",C143,":IP=",H142,":PING:I=",E143,",:;")</f>
        <v>ZQRX:NPGEP,4:IP=10.112.218.212:PING:I=10.112.175.92,:;</v>
      </c>
    </row>
    <row r="144" spans="1:12">
      <c r="A144" s="2">
        <v>47</v>
      </c>
      <c r="B144" s="2" t="s">
        <v>581</v>
      </c>
      <c r="C144" s="2">
        <v>2</v>
      </c>
      <c r="D144" s="2" t="str">
        <f>LOOKUP(1,0/(('MGW-IP'!$B$1:$B$183=B144)*('MGW-IP'!$C$1:$C$183=C144)),'MGW-IP'!$D$1:$D$183)</f>
        <v>10.112.175.68</v>
      </c>
      <c r="E144" s="2" t="str">
        <f>LOOKUP(1,0/(('MGW-IP'!$B$1:$B$183=B144)*('MGW-IP'!$C$1:$C$183=C144)),'MGW-IP'!$E$1:$E$183)</f>
        <v>10.112.175.76</v>
      </c>
      <c r="F144" s="1" t="s">
        <v>104</v>
      </c>
      <c r="G144" s="1">
        <v>1</v>
      </c>
      <c r="H144" s="1" t="str">
        <f>LOOKUP(1,0/(('BSC-IP(媒体)'!$B$1:$B$269=F144)*('BSC-IP(媒体)'!$C$1:$C$269=G144)),'BSC-IP(媒体)'!$D$1:$D$269)</f>
        <v>10.112.218.220</v>
      </c>
      <c r="I144" s="17" t="str">
        <f t="shared" si="4"/>
        <v>ZQRX:NPGEP,2:IP=10.112.218.220:PING:I=10.112.175.68,:;</v>
      </c>
      <c r="J144" s="17" t="str">
        <f t="shared" si="5"/>
        <v>ZQRX:NPGEP,2:IP=10.112.218.220:PING:I=10.112.175.76,:;</v>
      </c>
      <c r="K144" s="17" t="str">
        <f>CONCATENATE("ZQRX:NPGEP,",C144,":IP=",H145,":PING:I=",D144,",:;")</f>
        <v>ZQRX:NPGEP,2:IP=10.112.218.93:PING:I=10.112.175.68,:;</v>
      </c>
      <c r="L144" s="17" t="str">
        <f>CONCATENATE("ZQRX:NPGEP,",C144,":IP=",H145,":PING:I=",E144,",:;")</f>
        <v>ZQRX:NPGEP,2:IP=10.112.218.93:PING:I=10.112.175.76,:;</v>
      </c>
    </row>
    <row r="145" spans="1:12">
      <c r="A145" s="2">
        <v>48</v>
      </c>
      <c r="B145" s="2" t="s">
        <v>581</v>
      </c>
      <c r="C145" s="2">
        <v>4</v>
      </c>
      <c r="D145" s="2" t="str">
        <f>LOOKUP(1,0/(('MGW-IP'!$B$1:$B$183=B145)*('MGW-IP'!$C$1:$C$183=C145)),'MGW-IP'!$D$1:$D$183)</f>
        <v>10.112.175.84</v>
      </c>
      <c r="E145" s="2" t="str">
        <f>LOOKUP(1,0/(('MGW-IP'!$B$1:$B$183=B145)*('MGW-IP'!$C$1:$C$183=C145)),'MGW-IP'!$E$1:$E$183)</f>
        <v>10.112.175.92</v>
      </c>
      <c r="F145" s="1" t="s">
        <v>104</v>
      </c>
      <c r="G145" s="1">
        <v>2</v>
      </c>
      <c r="H145" s="1" t="str">
        <f>LOOKUP(1,0/(('BSC-IP(媒体)'!$B$1:$B$269=F145)*('BSC-IP(媒体)'!$C$1:$C$269=G145)),'BSC-IP(媒体)'!$D$1:$D$269)</f>
        <v>10.112.218.93</v>
      </c>
      <c r="I145" s="17" t="str">
        <f t="shared" si="4"/>
        <v>ZQRX:NPGEP,4:IP=10.112.218.93:PING:I=10.112.175.84,:;</v>
      </c>
      <c r="J145" s="17" t="str">
        <f t="shared" si="5"/>
        <v>ZQRX:NPGEP,4:IP=10.112.218.93:PING:I=10.112.175.92,:;</v>
      </c>
      <c r="K145" s="17" t="str">
        <f>CONCATENATE("ZQRX:NPGEP,",C145,":IP=",H144,":PING:I=",D145,",:;")</f>
        <v>ZQRX:NPGEP,4:IP=10.112.218.220:PING:I=10.112.175.84,:;</v>
      </c>
      <c r="L145" s="17" t="str">
        <f>CONCATENATE("ZQRX:NPGEP,",C145,":IP=",H144,":PING:I=",E145,",:;")</f>
        <v>ZQRX:NPGEP,4:IP=10.112.218.220:PING:I=10.112.175.92,:;</v>
      </c>
    </row>
    <row r="146" spans="1:12">
      <c r="A146" s="2">
        <v>1</v>
      </c>
      <c r="B146" s="2" t="s">
        <v>519</v>
      </c>
      <c r="C146" s="2">
        <v>2</v>
      </c>
      <c r="D146" s="2" t="str">
        <f>LOOKUP(1,0/(('MGW-IP'!$B$1:$B$183=B146)*('MGW-IP'!$C$1:$C$183=C146)),'MGW-IP'!$D$1:$D$183)</f>
        <v>10.112.128.4</v>
      </c>
      <c r="E146" s="2" t="str">
        <f>LOOKUP(1,0/(('MGW-IP'!$B$1:$B$183=B146)*('MGW-IP'!$C$1:$C$183=C146)),'MGW-IP'!$E$1:$E$183)</f>
        <v>10.112.128.12</v>
      </c>
      <c r="F146" s="1" t="s">
        <v>81</v>
      </c>
      <c r="G146" s="1">
        <v>1</v>
      </c>
      <c r="H146" s="1" t="str">
        <f>LOOKUP(1,0/(('BSC-IP(媒体)'!$B$1:$B$269=F146)*('BSC-IP(媒体)'!$C$1:$C$269=G146)),'BSC-IP(媒体)'!$D$1:$D$269)</f>
        <v>10.112.217.132</v>
      </c>
      <c r="I146" s="17" t="str">
        <f t="shared" si="4"/>
        <v>ZQRX:NPGEP,2:IP=10.112.217.132:PING:I=10.112.128.4,:;</v>
      </c>
      <c r="J146" s="17" t="str">
        <f t="shared" si="5"/>
        <v>ZQRX:NPGEP,2:IP=10.112.217.132:PING:I=10.112.128.12,:;</v>
      </c>
      <c r="K146" s="17" t="str">
        <f>CONCATENATE("ZQRX:NPGEP,",C146,":IP=",H147,":PING:I=",D146,",:;")</f>
        <v>ZQRX:NPGEP,2:IP=10.112.217.5:PING:I=10.112.128.4,:;</v>
      </c>
      <c r="L146" s="17" t="str">
        <f>CONCATENATE("ZQRX:NPGEP,",C146,":IP=",H147,":PING:I=",E146,",:;")</f>
        <v>ZQRX:NPGEP,2:IP=10.112.217.5:PING:I=10.112.128.12,:;</v>
      </c>
    </row>
    <row r="147" spans="1:12">
      <c r="A147" s="2">
        <v>2</v>
      </c>
      <c r="B147" s="2" t="s">
        <v>519</v>
      </c>
      <c r="C147" s="2">
        <v>4</v>
      </c>
      <c r="D147" s="2" t="str">
        <f>LOOKUP(1,0/(('MGW-IP'!$B$1:$B$183=B147)*('MGW-IP'!$C$1:$C$183=C147)),'MGW-IP'!$D$1:$D$183)</f>
        <v>10.112.128.20</v>
      </c>
      <c r="E147" s="2" t="str">
        <f>LOOKUP(1,0/(('MGW-IP'!$B$1:$B$183=B147)*('MGW-IP'!$C$1:$C$183=C147)),'MGW-IP'!$E$1:$E$183)</f>
        <v>10.112.128.28</v>
      </c>
      <c r="F147" s="1" t="s">
        <v>81</v>
      </c>
      <c r="G147" s="1">
        <v>2</v>
      </c>
      <c r="H147" s="1" t="str">
        <f>LOOKUP(1,0/(('BSC-IP(媒体)'!$B$1:$B$269=F147)*('BSC-IP(媒体)'!$C$1:$C$269=G147)),'BSC-IP(媒体)'!$D$1:$D$269)</f>
        <v>10.112.217.5</v>
      </c>
      <c r="I147" s="17" t="str">
        <f t="shared" si="4"/>
        <v>ZQRX:NPGEP,4:IP=10.112.217.5:PING:I=10.112.128.20,:;</v>
      </c>
      <c r="J147" s="17" t="str">
        <f t="shared" si="5"/>
        <v>ZQRX:NPGEP,4:IP=10.112.217.5:PING:I=10.112.128.28,:;</v>
      </c>
      <c r="K147" s="17" t="str">
        <f>CONCATENATE("ZQRX:NPGEP,",C147,":IP=",H146,":PING:I=",D147,",:;")</f>
        <v>ZQRX:NPGEP,4:IP=10.112.217.132:PING:I=10.112.128.20,:;</v>
      </c>
      <c r="L147" s="17" t="str">
        <f>CONCATENATE("ZQRX:NPGEP,",C147,":IP=",H146,":PING:I=",E147,",:;")</f>
        <v>ZQRX:NPGEP,4:IP=10.112.217.132:PING:I=10.112.128.28,:;</v>
      </c>
    </row>
    <row r="148" spans="1:12">
      <c r="A148" s="2">
        <v>3</v>
      </c>
      <c r="B148" s="2" t="s">
        <v>519</v>
      </c>
      <c r="C148" s="2">
        <v>2</v>
      </c>
      <c r="D148" s="2" t="str">
        <f>LOOKUP(1,0/(('MGW-IP'!$B$1:$B$183=B148)*('MGW-IP'!$C$1:$C$183=C148)),'MGW-IP'!$D$1:$D$183)</f>
        <v>10.112.128.4</v>
      </c>
      <c r="E148" s="2" t="str">
        <f>LOOKUP(1,0/(('MGW-IP'!$B$1:$B$183=B148)*('MGW-IP'!$C$1:$C$183=C148)),'MGW-IP'!$E$1:$E$183)</f>
        <v>10.112.128.12</v>
      </c>
      <c r="F148" s="1" t="s">
        <v>82</v>
      </c>
      <c r="G148" s="1">
        <v>1</v>
      </c>
      <c r="H148" s="1" t="str">
        <f>LOOKUP(1,0/(('BSC-IP(媒体)'!$B$1:$B$269=F148)*('BSC-IP(媒体)'!$C$1:$C$269=G148)),'BSC-IP(媒体)'!$D$1:$D$269)</f>
        <v>10.112.217.140</v>
      </c>
      <c r="I148" s="17" t="str">
        <f t="shared" si="4"/>
        <v>ZQRX:NPGEP,2:IP=10.112.217.140:PING:I=10.112.128.4,:;</v>
      </c>
      <c r="J148" s="17" t="str">
        <f t="shared" si="5"/>
        <v>ZQRX:NPGEP,2:IP=10.112.217.140:PING:I=10.112.128.12,:;</v>
      </c>
      <c r="K148" s="17" t="str">
        <f>CONCATENATE("ZQRX:NPGEP,",C148,":IP=",H149,":PING:I=",D148,",:;")</f>
        <v>ZQRX:NPGEP,2:IP=10.112.217.13:PING:I=10.112.128.4,:;</v>
      </c>
      <c r="L148" s="17" t="str">
        <f>CONCATENATE("ZQRX:NPGEP,",C148,":IP=",H149,":PING:I=",E148,",:;")</f>
        <v>ZQRX:NPGEP,2:IP=10.112.217.13:PING:I=10.112.128.12,:;</v>
      </c>
    </row>
    <row r="149" spans="1:12">
      <c r="A149" s="2">
        <v>4</v>
      </c>
      <c r="B149" s="2" t="s">
        <v>519</v>
      </c>
      <c r="C149" s="2">
        <v>4</v>
      </c>
      <c r="D149" s="2" t="str">
        <f>LOOKUP(1,0/(('MGW-IP'!$B$1:$B$183=B149)*('MGW-IP'!$C$1:$C$183=C149)),'MGW-IP'!$D$1:$D$183)</f>
        <v>10.112.128.20</v>
      </c>
      <c r="E149" s="2" t="str">
        <f>LOOKUP(1,0/(('MGW-IP'!$B$1:$B$183=B149)*('MGW-IP'!$C$1:$C$183=C149)),'MGW-IP'!$E$1:$E$183)</f>
        <v>10.112.128.28</v>
      </c>
      <c r="F149" s="1" t="s">
        <v>82</v>
      </c>
      <c r="G149" s="1">
        <v>2</v>
      </c>
      <c r="H149" s="1" t="str">
        <f>LOOKUP(1,0/(('BSC-IP(媒体)'!$B$1:$B$269=F149)*('BSC-IP(媒体)'!$C$1:$C$269=G149)),'BSC-IP(媒体)'!$D$1:$D$269)</f>
        <v>10.112.217.13</v>
      </c>
      <c r="I149" s="17" t="str">
        <f t="shared" si="4"/>
        <v>ZQRX:NPGEP,4:IP=10.112.217.13:PING:I=10.112.128.20,:;</v>
      </c>
      <c r="J149" s="17" t="str">
        <f t="shared" si="5"/>
        <v>ZQRX:NPGEP,4:IP=10.112.217.13:PING:I=10.112.128.28,:;</v>
      </c>
      <c r="K149" s="17" t="str">
        <f>CONCATENATE("ZQRX:NPGEP,",C149,":IP=",H148,":PING:I=",D149,",:;")</f>
        <v>ZQRX:NPGEP,4:IP=10.112.217.140:PING:I=10.112.128.20,:;</v>
      </c>
      <c r="L149" s="17" t="str">
        <f>CONCATENATE("ZQRX:NPGEP,",C149,":IP=",H148,":PING:I=",E149,",:;")</f>
        <v>ZQRX:NPGEP,4:IP=10.112.217.140:PING:I=10.112.128.28,:;</v>
      </c>
    </row>
    <row r="150" spans="1:12">
      <c r="A150" s="2">
        <v>5</v>
      </c>
      <c r="B150" s="2" t="s">
        <v>519</v>
      </c>
      <c r="C150" s="2">
        <v>2</v>
      </c>
      <c r="D150" s="2" t="str">
        <f>LOOKUP(1,0/(('MGW-IP'!$B$1:$B$183=B150)*('MGW-IP'!$C$1:$C$183=C150)),'MGW-IP'!$D$1:$D$183)</f>
        <v>10.112.128.4</v>
      </c>
      <c r="E150" s="2" t="str">
        <f>LOOKUP(1,0/(('MGW-IP'!$B$1:$B$183=B150)*('MGW-IP'!$C$1:$C$183=C150)),'MGW-IP'!$E$1:$E$183)</f>
        <v>10.112.128.12</v>
      </c>
      <c r="F150" s="1" t="s">
        <v>83</v>
      </c>
      <c r="G150" s="1">
        <v>1</v>
      </c>
      <c r="H150" s="1" t="str">
        <f>LOOKUP(1,0/(('BSC-IP(媒体)'!$B$1:$B$269=F150)*('BSC-IP(媒体)'!$C$1:$C$269=G150)),'BSC-IP(媒体)'!$D$1:$D$269)</f>
        <v>10.112.217.148</v>
      </c>
      <c r="I150" s="17" t="str">
        <f t="shared" si="4"/>
        <v>ZQRX:NPGEP,2:IP=10.112.217.148:PING:I=10.112.128.4,:;</v>
      </c>
      <c r="J150" s="17" t="str">
        <f t="shared" si="5"/>
        <v>ZQRX:NPGEP,2:IP=10.112.217.148:PING:I=10.112.128.12,:;</v>
      </c>
      <c r="K150" s="17" t="str">
        <f>CONCATENATE("ZQRX:NPGEP,",C150,":IP=",H151,":PING:I=",D150,",:;")</f>
        <v>ZQRX:NPGEP,2:IP=10.112.217.21:PING:I=10.112.128.4,:;</v>
      </c>
      <c r="L150" s="17" t="str">
        <f>CONCATENATE("ZQRX:NPGEP,",C150,":IP=",H151,":PING:I=",E150,",:;")</f>
        <v>ZQRX:NPGEP,2:IP=10.112.217.21:PING:I=10.112.128.12,:;</v>
      </c>
    </row>
    <row r="151" spans="1:12">
      <c r="A151" s="2">
        <v>6</v>
      </c>
      <c r="B151" s="2" t="s">
        <v>519</v>
      </c>
      <c r="C151" s="2">
        <v>4</v>
      </c>
      <c r="D151" s="2" t="str">
        <f>LOOKUP(1,0/(('MGW-IP'!$B$1:$B$183=B151)*('MGW-IP'!$C$1:$C$183=C151)),'MGW-IP'!$D$1:$D$183)</f>
        <v>10.112.128.20</v>
      </c>
      <c r="E151" s="2" t="str">
        <f>LOOKUP(1,0/(('MGW-IP'!$B$1:$B$183=B151)*('MGW-IP'!$C$1:$C$183=C151)),'MGW-IP'!$E$1:$E$183)</f>
        <v>10.112.128.28</v>
      </c>
      <c r="F151" s="1" t="s">
        <v>83</v>
      </c>
      <c r="G151" s="1">
        <v>2</v>
      </c>
      <c r="H151" s="1" t="str">
        <f>LOOKUP(1,0/(('BSC-IP(媒体)'!$B$1:$B$269=F151)*('BSC-IP(媒体)'!$C$1:$C$269=G151)),'BSC-IP(媒体)'!$D$1:$D$269)</f>
        <v>10.112.217.21</v>
      </c>
      <c r="I151" s="17" t="str">
        <f t="shared" si="4"/>
        <v>ZQRX:NPGEP,4:IP=10.112.217.21:PING:I=10.112.128.20,:;</v>
      </c>
      <c r="J151" s="17" t="str">
        <f t="shared" si="5"/>
        <v>ZQRX:NPGEP,4:IP=10.112.217.21:PING:I=10.112.128.28,:;</v>
      </c>
      <c r="K151" s="17" t="str">
        <f>CONCATENATE("ZQRX:NPGEP,",C151,":IP=",H150,":PING:I=",D151,",:;")</f>
        <v>ZQRX:NPGEP,4:IP=10.112.217.148:PING:I=10.112.128.20,:;</v>
      </c>
      <c r="L151" s="17" t="str">
        <f>CONCATENATE("ZQRX:NPGEP,",C151,":IP=",H150,":PING:I=",E151,",:;")</f>
        <v>ZQRX:NPGEP,4:IP=10.112.217.148:PING:I=10.112.128.28,:;</v>
      </c>
    </row>
    <row r="152" spans="1:12">
      <c r="A152" s="2">
        <v>7</v>
      </c>
      <c r="B152" s="2" t="s">
        <v>519</v>
      </c>
      <c r="C152" s="2">
        <v>2</v>
      </c>
      <c r="D152" s="2" t="str">
        <f>LOOKUP(1,0/(('MGW-IP'!$B$1:$B$183=B152)*('MGW-IP'!$C$1:$C$183=C152)),'MGW-IP'!$D$1:$D$183)</f>
        <v>10.112.128.4</v>
      </c>
      <c r="E152" s="2" t="str">
        <f>LOOKUP(1,0/(('MGW-IP'!$B$1:$B$183=B152)*('MGW-IP'!$C$1:$C$183=C152)),'MGW-IP'!$E$1:$E$183)</f>
        <v>10.112.128.12</v>
      </c>
      <c r="F152" s="1" t="s">
        <v>84</v>
      </c>
      <c r="G152" s="1">
        <v>1</v>
      </c>
      <c r="H152" s="1" t="str">
        <f>LOOKUP(1,0/(('BSC-IP(媒体)'!$B$1:$B$269=F152)*('BSC-IP(媒体)'!$C$1:$C$269=G152)),'BSC-IP(媒体)'!$D$1:$D$269)</f>
        <v>10.112.217.156</v>
      </c>
      <c r="I152" s="17" t="str">
        <f t="shared" si="4"/>
        <v>ZQRX:NPGEP,2:IP=10.112.217.156:PING:I=10.112.128.4,:;</v>
      </c>
      <c r="J152" s="17" t="str">
        <f t="shared" si="5"/>
        <v>ZQRX:NPGEP,2:IP=10.112.217.156:PING:I=10.112.128.12,:;</v>
      </c>
      <c r="K152" s="17" t="str">
        <f>CONCATENATE("ZQRX:NPGEP,",C152,":IP=",H153,":PING:I=",D152,",:;")</f>
        <v>ZQRX:NPGEP,2:IP=10.112.217.29:PING:I=10.112.128.4,:;</v>
      </c>
      <c r="L152" s="17" t="str">
        <f>CONCATENATE("ZQRX:NPGEP,",C152,":IP=",H153,":PING:I=",E152,",:;")</f>
        <v>ZQRX:NPGEP,2:IP=10.112.217.29:PING:I=10.112.128.12,:;</v>
      </c>
    </row>
    <row r="153" spans="1:12">
      <c r="A153" s="2">
        <v>8</v>
      </c>
      <c r="B153" s="2" t="s">
        <v>519</v>
      </c>
      <c r="C153" s="2">
        <v>4</v>
      </c>
      <c r="D153" s="2" t="str">
        <f>LOOKUP(1,0/(('MGW-IP'!$B$1:$B$183=B153)*('MGW-IP'!$C$1:$C$183=C153)),'MGW-IP'!$D$1:$D$183)</f>
        <v>10.112.128.20</v>
      </c>
      <c r="E153" s="2" t="str">
        <f>LOOKUP(1,0/(('MGW-IP'!$B$1:$B$183=B153)*('MGW-IP'!$C$1:$C$183=C153)),'MGW-IP'!$E$1:$E$183)</f>
        <v>10.112.128.28</v>
      </c>
      <c r="F153" s="1" t="s">
        <v>84</v>
      </c>
      <c r="G153" s="1">
        <v>2</v>
      </c>
      <c r="H153" s="1" t="str">
        <f>LOOKUP(1,0/(('BSC-IP(媒体)'!$B$1:$B$269=F153)*('BSC-IP(媒体)'!$C$1:$C$269=G153)),'BSC-IP(媒体)'!$D$1:$D$269)</f>
        <v>10.112.217.29</v>
      </c>
      <c r="I153" s="17" t="str">
        <f t="shared" si="4"/>
        <v>ZQRX:NPGEP,4:IP=10.112.217.29:PING:I=10.112.128.20,:;</v>
      </c>
      <c r="J153" s="17" t="str">
        <f t="shared" si="5"/>
        <v>ZQRX:NPGEP,4:IP=10.112.217.29:PING:I=10.112.128.28,:;</v>
      </c>
      <c r="K153" s="17" t="str">
        <f>CONCATENATE("ZQRX:NPGEP,",C153,":IP=",H152,":PING:I=",D153,",:;")</f>
        <v>ZQRX:NPGEP,4:IP=10.112.217.156:PING:I=10.112.128.20,:;</v>
      </c>
      <c r="L153" s="17" t="str">
        <f>CONCATENATE("ZQRX:NPGEP,",C153,":IP=",H152,":PING:I=",E153,",:;")</f>
        <v>ZQRX:NPGEP,4:IP=10.112.217.156:PING:I=10.112.128.28,:;</v>
      </c>
    </row>
    <row r="154" spans="1:12">
      <c r="A154" s="2">
        <v>9</v>
      </c>
      <c r="B154" s="2" t="s">
        <v>519</v>
      </c>
      <c r="C154" s="2">
        <v>2</v>
      </c>
      <c r="D154" s="2" t="str">
        <f>LOOKUP(1,0/(('MGW-IP'!$B$1:$B$183=B154)*('MGW-IP'!$C$1:$C$183=C154)),'MGW-IP'!$D$1:$D$183)</f>
        <v>10.112.128.4</v>
      </c>
      <c r="E154" s="2" t="str">
        <f>LOOKUP(1,0/(('MGW-IP'!$B$1:$B$183=B154)*('MGW-IP'!$C$1:$C$183=C154)),'MGW-IP'!$E$1:$E$183)</f>
        <v>10.112.128.12</v>
      </c>
      <c r="F154" s="1" t="s">
        <v>85</v>
      </c>
      <c r="G154" s="1">
        <v>1</v>
      </c>
      <c r="H154" s="1" t="str">
        <f>LOOKUP(1,0/(('BSC-IP(媒体)'!$B$1:$B$269=F154)*('BSC-IP(媒体)'!$C$1:$C$269=G154)),'BSC-IP(媒体)'!$D$1:$D$269)</f>
        <v>10.112.217.164</v>
      </c>
      <c r="I154" s="17" t="str">
        <f t="shared" si="4"/>
        <v>ZQRX:NPGEP,2:IP=10.112.217.164:PING:I=10.112.128.4,:;</v>
      </c>
      <c r="J154" s="17" t="str">
        <f t="shared" si="5"/>
        <v>ZQRX:NPGEP,2:IP=10.112.217.164:PING:I=10.112.128.12,:;</v>
      </c>
      <c r="K154" s="17" t="str">
        <f>CONCATENATE("ZQRX:NPGEP,",C154,":IP=",H155,":PING:I=",D154,",:;")</f>
        <v>ZQRX:NPGEP,2:IP=10.112.217.37:PING:I=10.112.128.4,:;</v>
      </c>
      <c r="L154" s="17" t="str">
        <f>CONCATENATE("ZQRX:NPGEP,",C154,":IP=",H155,":PING:I=",E154,",:;")</f>
        <v>ZQRX:NPGEP,2:IP=10.112.217.37:PING:I=10.112.128.12,:;</v>
      </c>
    </row>
    <row r="155" spans="1:12">
      <c r="A155" s="2">
        <v>10</v>
      </c>
      <c r="B155" s="2" t="s">
        <v>519</v>
      </c>
      <c r="C155" s="2">
        <v>4</v>
      </c>
      <c r="D155" s="2" t="str">
        <f>LOOKUP(1,0/(('MGW-IP'!$B$1:$B$183=B155)*('MGW-IP'!$C$1:$C$183=C155)),'MGW-IP'!$D$1:$D$183)</f>
        <v>10.112.128.20</v>
      </c>
      <c r="E155" s="2" t="str">
        <f>LOOKUP(1,0/(('MGW-IP'!$B$1:$B$183=B155)*('MGW-IP'!$C$1:$C$183=C155)),'MGW-IP'!$E$1:$E$183)</f>
        <v>10.112.128.28</v>
      </c>
      <c r="F155" s="1" t="s">
        <v>85</v>
      </c>
      <c r="G155" s="1">
        <v>2</v>
      </c>
      <c r="H155" s="1" t="str">
        <f>LOOKUP(1,0/(('BSC-IP(媒体)'!$B$1:$B$269=F155)*('BSC-IP(媒体)'!$C$1:$C$269=G155)),'BSC-IP(媒体)'!$D$1:$D$269)</f>
        <v>10.112.217.37</v>
      </c>
      <c r="I155" s="17" t="str">
        <f t="shared" si="4"/>
        <v>ZQRX:NPGEP,4:IP=10.112.217.37:PING:I=10.112.128.20,:;</v>
      </c>
      <c r="J155" s="17" t="str">
        <f t="shared" si="5"/>
        <v>ZQRX:NPGEP,4:IP=10.112.217.37:PING:I=10.112.128.28,:;</v>
      </c>
      <c r="K155" s="17" t="str">
        <f>CONCATENATE("ZQRX:NPGEP,",C155,":IP=",H154,":PING:I=",D155,",:;")</f>
        <v>ZQRX:NPGEP,4:IP=10.112.217.164:PING:I=10.112.128.20,:;</v>
      </c>
      <c r="L155" s="17" t="str">
        <f>CONCATENATE("ZQRX:NPGEP,",C155,":IP=",H154,":PING:I=",E155,",:;")</f>
        <v>ZQRX:NPGEP,4:IP=10.112.217.164:PING:I=10.112.128.28,:;</v>
      </c>
    </row>
    <row r="156" spans="1:12">
      <c r="A156" s="2">
        <v>11</v>
      </c>
      <c r="B156" s="2" t="s">
        <v>519</v>
      </c>
      <c r="C156" s="2">
        <v>2</v>
      </c>
      <c r="D156" s="2" t="str">
        <f>LOOKUP(1,0/(('MGW-IP'!$B$1:$B$183=B156)*('MGW-IP'!$C$1:$C$183=C156)),'MGW-IP'!$D$1:$D$183)</f>
        <v>10.112.128.4</v>
      </c>
      <c r="E156" s="2" t="str">
        <f>LOOKUP(1,0/(('MGW-IP'!$B$1:$B$183=B156)*('MGW-IP'!$C$1:$C$183=C156)),'MGW-IP'!$E$1:$E$183)</f>
        <v>10.112.128.12</v>
      </c>
      <c r="F156" s="1" t="s">
        <v>86</v>
      </c>
      <c r="G156" s="1">
        <v>1</v>
      </c>
      <c r="H156" s="1" t="str">
        <f>LOOKUP(1,0/(('BSC-IP(媒体)'!$B$1:$B$269=F156)*('BSC-IP(媒体)'!$C$1:$C$269=G156)),'BSC-IP(媒体)'!$D$1:$D$269)</f>
        <v>10.112.217.172</v>
      </c>
      <c r="I156" s="17" t="str">
        <f t="shared" si="4"/>
        <v>ZQRX:NPGEP,2:IP=10.112.217.172:PING:I=10.112.128.4,:;</v>
      </c>
      <c r="J156" s="17" t="str">
        <f t="shared" si="5"/>
        <v>ZQRX:NPGEP,2:IP=10.112.217.172:PING:I=10.112.128.12,:;</v>
      </c>
      <c r="K156" s="17" t="str">
        <f>CONCATENATE("ZQRX:NPGEP,",C156,":IP=",H157,":PING:I=",D156,",:;")</f>
        <v>ZQRX:NPGEP,2:IP=10.112.217.45:PING:I=10.112.128.4,:;</v>
      </c>
      <c r="L156" s="17" t="str">
        <f>CONCATENATE("ZQRX:NPGEP,",C156,":IP=",H157,":PING:I=",E156,",:;")</f>
        <v>ZQRX:NPGEP,2:IP=10.112.217.45:PING:I=10.112.128.12,:;</v>
      </c>
    </row>
    <row r="157" spans="1:12">
      <c r="A157" s="2">
        <v>12</v>
      </c>
      <c r="B157" s="2" t="s">
        <v>519</v>
      </c>
      <c r="C157" s="2">
        <v>4</v>
      </c>
      <c r="D157" s="2" t="str">
        <f>LOOKUP(1,0/(('MGW-IP'!$B$1:$B$183=B157)*('MGW-IP'!$C$1:$C$183=C157)),'MGW-IP'!$D$1:$D$183)</f>
        <v>10.112.128.20</v>
      </c>
      <c r="E157" s="2" t="str">
        <f>LOOKUP(1,0/(('MGW-IP'!$B$1:$B$183=B157)*('MGW-IP'!$C$1:$C$183=C157)),'MGW-IP'!$E$1:$E$183)</f>
        <v>10.112.128.28</v>
      </c>
      <c r="F157" s="1" t="s">
        <v>86</v>
      </c>
      <c r="G157" s="1">
        <v>2</v>
      </c>
      <c r="H157" s="1" t="str">
        <f>LOOKUP(1,0/(('BSC-IP(媒体)'!$B$1:$B$269=F157)*('BSC-IP(媒体)'!$C$1:$C$269=G157)),'BSC-IP(媒体)'!$D$1:$D$269)</f>
        <v>10.112.217.45</v>
      </c>
      <c r="I157" s="17" t="str">
        <f t="shared" si="4"/>
        <v>ZQRX:NPGEP,4:IP=10.112.217.45:PING:I=10.112.128.20,:;</v>
      </c>
      <c r="J157" s="17" t="str">
        <f t="shared" si="5"/>
        <v>ZQRX:NPGEP,4:IP=10.112.217.45:PING:I=10.112.128.28,:;</v>
      </c>
      <c r="K157" s="17" t="str">
        <f>CONCATENATE("ZQRX:NPGEP,",C157,":IP=",H156,":PING:I=",D157,",:;")</f>
        <v>ZQRX:NPGEP,4:IP=10.112.217.172:PING:I=10.112.128.20,:;</v>
      </c>
      <c r="L157" s="17" t="str">
        <f>CONCATENATE("ZQRX:NPGEP,",C157,":IP=",H156,":PING:I=",E157,",:;")</f>
        <v>ZQRX:NPGEP,4:IP=10.112.217.172:PING:I=10.112.128.28,:;</v>
      </c>
    </row>
    <row r="158" spans="1:12">
      <c r="A158" s="2">
        <v>13</v>
      </c>
      <c r="B158" s="2" t="s">
        <v>519</v>
      </c>
      <c r="C158" s="2">
        <v>2</v>
      </c>
      <c r="D158" s="2" t="str">
        <f>LOOKUP(1,0/(('MGW-IP'!$B$1:$B$183=B158)*('MGW-IP'!$C$1:$C$183=C158)),'MGW-IP'!$D$1:$D$183)</f>
        <v>10.112.128.4</v>
      </c>
      <c r="E158" s="2" t="str">
        <f>LOOKUP(1,0/(('MGW-IP'!$B$1:$B$183=B158)*('MGW-IP'!$C$1:$C$183=C158)),'MGW-IP'!$E$1:$E$183)</f>
        <v>10.112.128.12</v>
      </c>
      <c r="F158" s="1" t="s">
        <v>87</v>
      </c>
      <c r="G158" s="1">
        <v>1</v>
      </c>
      <c r="H158" s="1" t="str">
        <f>LOOKUP(1,0/(('BSC-IP(媒体)'!$B$1:$B$269=F158)*('BSC-IP(媒体)'!$C$1:$C$269=G158)),'BSC-IP(媒体)'!$D$1:$D$269)</f>
        <v>10.112.217.180</v>
      </c>
      <c r="I158" s="17" t="str">
        <f t="shared" si="4"/>
        <v>ZQRX:NPGEP,2:IP=10.112.217.180:PING:I=10.112.128.4,:;</v>
      </c>
      <c r="J158" s="17" t="str">
        <f t="shared" si="5"/>
        <v>ZQRX:NPGEP,2:IP=10.112.217.180:PING:I=10.112.128.12,:;</v>
      </c>
      <c r="K158" s="17" t="str">
        <f>CONCATENATE("ZQRX:NPGEP,",C158,":IP=",H159,":PING:I=",D158,",:;")</f>
        <v>ZQRX:NPGEP,2:IP=10.112.217.53:PING:I=10.112.128.4,:;</v>
      </c>
      <c r="L158" s="17" t="str">
        <f>CONCATENATE("ZQRX:NPGEP,",C158,":IP=",H159,":PING:I=",E158,",:;")</f>
        <v>ZQRX:NPGEP,2:IP=10.112.217.53:PING:I=10.112.128.12,:;</v>
      </c>
    </row>
    <row r="159" spans="1:12">
      <c r="A159" s="2">
        <v>14</v>
      </c>
      <c r="B159" s="2" t="s">
        <v>519</v>
      </c>
      <c r="C159" s="2">
        <v>4</v>
      </c>
      <c r="D159" s="2" t="str">
        <f>LOOKUP(1,0/(('MGW-IP'!$B$1:$B$183=B159)*('MGW-IP'!$C$1:$C$183=C159)),'MGW-IP'!$D$1:$D$183)</f>
        <v>10.112.128.20</v>
      </c>
      <c r="E159" s="2" t="str">
        <f>LOOKUP(1,0/(('MGW-IP'!$B$1:$B$183=B159)*('MGW-IP'!$C$1:$C$183=C159)),'MGW-IP'!$E$1:$E$183)</f>
        <v>10.112.128.28</v>
      </c>
      <c r="F159" s="1" t="s">
        <v>87</v>
      </c>
      <c r="G159" s="1">
        <v>2</v>
      </c>
      <c r="H159" s="1" t="str">
        <f>LOOKUP(1,0/(('BSC-IP(媒体)'!$B$1:$B$269=F159)*('BSC-IP(媒体)'!$C$1:$C$269=G159)),'BSC-IP(媒体)'!$D$1:$D$269)</f>
        <v>10.112.217.53</v>
      </c>
      <c r="I159" s="17" t="str">
        <f t="shared" si="4"/>
        <v>ZQRX:NPGEP,4:IP=10.112.217.53:PING:I=10.112.128.20,:;</v>
      </c>
      <c r="J159" s="17" t="str">
        <f t="shared" si="5"/>
        <v>ZQRX:NPGEP,4:IP=10.112.217.53:PING:I=10.112.128.28,:;</v>
      </c>
      <c r="K159" s="17" t="str">
        <f>CONCATENATE("ZQRX:NPGEP,",C159,":IP=",H158,":PING:I=",D159,",:;")</f>
        <v>ZQRX:NPGEP,4:IP=10.112.217.180:PING:I=10.112.128.20,:;</v>
      </c>
      <c r="L159" s="17" t="str">
        <f>CONCATENATE("ZQRX:NPGEP,",C159,":IP=",H158,":PING:I=",E159,",:;")</f>
        <v>ZQRX:NPGEP,4:IP=10.112.217.180:PING:I=10.112.128.28,:;</v>
      </c>
    </row>
    <row r="160" spans="1:12">
      <c r="A160" s="2">
        <v>15</v>
      </c>
      <c r="B160" s="2" t="s">
        <v>519</v>
      </c>
      <c r="C160" s="2">
        <v>2</v>
      </c>
      <c r="D160" s="2" t="str">
        <f>LOOKUP(1,0/(('MGW-IP'!$B$1:$B$183=B160)*('MGW-IP'!$C$1:$C$183=C160)),'MGW-IP'!$D$1:$D$183)</f>
        <v>10.112.128.4</v>
      </c>
      <c r="E160" s="2" t="str">
        <f>LOOKUP(1,0/(('MGW-IP'!$B$1:$B$183=B160)*('MGW-IP'!$C$1:$C$183=C160)),'MGW-IP'!$E$1:$E$183)</f>
        <v>10.112.128.12</v>
      </c>
      <c r="F160" s="1" t="s">
        <v>88</v>
      </c>
      <c r="G160" s="1">
        <v>1</v>
      </c>
      <c r="H160" s="1" t="str">
        <f>LOOKUP(1,0/(('BSC-IP(媒体)'!$B$1:$B$269=F160)*('BSC-IP(媒体)'!$C$1:$C$269=G160)),'BSC-IP(媒体)'!$D$1:$D$269)</f>
        <v>10.112.217.188</v>
      </c>
      <c r="I160" s="17" t="str">
        <f t="shared" si="4"/>
        <v>ZQRX:NPGEP,2:IP=10.112.217.188:PING:I=10.112.128.4,:;</v>
      </c>
      <c r="J160" s="17" t="str">
        <f t="shared" si="5"/>
        <v>ZQRX:NPGEP,2:IP=10.112.217.188:PING:I=10.112.128.12,:;</v>
      </c>
      <c r="K160" s="17" t="str">
        <f>CONCATENATE("ZQRX:NPGEP,",C160,":IP=",H161,":PING:I=",D160,",:;")</f>
        <v>ZQRX:NPGEP,2:IP=10.112.217.61:PING:I=10.112.128.4,:;</v>
      </c>
      <c r="L160" s="17" t="str">
        <f>CONCATENATE("ZQRX:NPGEP,",C160,":IP=",H161,":PING:I=",E160,",:;")</f>
        <v>ZQRX:NPGEP,2:IP=10.112.217.61:PING:I=10.112.128.12,:;</v>
      </c>
    </row>
    <row r="161" spans="1:12">
      <c r="A161" s="2">
        <v>16</v>
      </c>
      <c r="B161" s="2" t="s">
        <v>519</v>
      </c>
      <c r="C161" s="2">
        <v>4</v>
      </c>
      <c r="D161" s="2" t="str">
        <f>LOOKUP(1,0/(('MGW-IP'!$B$1:$B$183=B161)*('MGW-IP'!$C$1:$C$183=C161)),'MGW-IP'!$D$1:$D$183)</f>
        <v>10.112.128.20</v>
      </c>
      <c r="E161" s="2" t="str">
        <f>LOOKUP(1,0/(('MGW-IP'!$B$1:$B$183=B161)*('MGW-IP'!$C$1:$C$183=C161)),'MGW-IP'!$E$1:$E$183)</f>
        <v>10.112.128.28</v>
      </c>
      <c r="F161" s="1" t="s">
        <v>88</v>
      </c>
      <c r="G161" s="1">
        <v>2</v>
      </c>
      <c r="H161" s="1" t="str">
        <f>LOOKUP(1,0/(('BSC-IP(媒体)'!$B$1:$B$269=F161)*('BSC-IP(媒体)'!$C$1:$C$269=G161)),'BSC-IP(媒体)'!$D$1:$D$269)</f>
        <v>10.112.217.61</v>
      </c>
      <c r="I161" s="17" t="str">
        <f t="shared" si="4"/>
        <v>ZQRX:NPGEP,4:IP=10.112.217.61:PING:I=10.112.128.20,:;</v>
      </c>
      <c r="J161" s="17" t="str">
        <f t="shared" si="5"/>
        <v>ZQRX:NPGEP,4:IP=10.112.217.61:PING:I=10.112.128.28,:;</v>
      </c>
      <c r="K161" s="17" t="str">
        <f>CONCATENATE("ZQRX:NPGEP,",C161,":IP=",H160,":PING:I=",D161,",:;")</f>
        <v>ZQRX:NPGEP,4:IP=10.112.217.188:PING:I=10.112.128.20,:;</v>
      </c>
      <c r="L161" s="17" t="str">
        <f>CONCATENATE("ZQRX:NPGEP,",C161,":IP=",H160,":PING:I=",E161,",:;")</f>
        <v>ZQRX:NPGEP,4:IP=10.112.217.188:PING:I=10.112.128.28,:;</v>
      </c>
    </row>
    <row r="162" spans="1:12">
      <c r="A162" s="2">
        <v>17</v>
      </c>
      <c r="B162" s="2" t="s">
        <v>519</v>
      </c>
      <c r="C162" s="2">
        <v>2</v>
      </c>
      <c r="D162" s="2" t="str">
        <f>LOOKUP(1,0/(('MGW-IP'!$B$1:$B$183=B162)*('MGW-IP'!$C$1:$C$183=C162)),'MGW-IP'!$D$1:$D$183)</f>
        <v>10.112.128.4</v>
      </c>
      <c r="E162" s="2" t="str">
        <f>LOOKUP(1,0/(('MGW-IP'!$B$1:$B$183=B162)*('MGW-IP'!$C$1:$C$183=C162)),'MGW-IP'!$E$1:$E$183)</f>
        <v>10.112.128.12</v>
      </c>
      <c r="F162" s="1" t="s">
        <v>89</v>
      </c>
      <c r="G162" s="1">
        <v>1</v>
      </c>
      <c r="H162" s="1" t="str">
        <f>LOOKUP(1,0/(('BSC-IP(媒体)'!$B$1:$B$269=F162)*('BSC-IP(媒体)'!$C$1:$C$269=G162)),'BSC-IP(媒体)'!$D$1:$D$269)</f>
        <v>10.112.217.196</v>
      </c>
      <c r="I162" s="17" t="str">
        <f t="shared" si="4"/>
        <v>ZQRX:NPGEP,2:IP=10.112.217.196:PING:I=10.112.128.4,:;</v>
      </c>
      <c r="J162" s="17" t="str">
        <f t="shared" si="5"/>
        <v>ZQRX:NPGEP,2:IP=10.112.217.196:PING:I=10.112.128.12,:;</v>
      </c>
      <c r="K162" s="17" t="str">
        <f>CONCATENATE("ZQRX:NPGEP,",C162,":IP=",H163,":PING:I=",D162,",:;")</f>
        <v>ZQRX:NPGEP,2:IP=10.112.217.69:PING:I=10.112.128.4,:;</v>
      </c>
      <c r="L162" s="17" t="str">
        <f>CONCATENATE("ZQRX:NPGEP,",C162,":IP=",H163,":PING:I=",E162,",:;")</f>
        <v>ZQRX:NPGEP,2:IP=10.112.217.69:PING:I=10.112.128.12,:;</v>
      </c>
    </row>
    <row r="163" spans="1:12">
      <c r="A163" s="2">
        <v>18</v>
      </c>
      <c r="B163" s="2" t="s">
        <v>519</v>
      </c>
      <c r="C163" s="2">
        <v>4</v>
      </c>
      <c r="D163" s="2" t="str">
        <f>LOOKUP(1,0/(('MGW-IP'!$B$1:$B$183=B163)*('MGW-IP'!$C$1:$C$183=C163)),'MGW-IP'!$D$1:$D$183)</f>
        <v>10.112.128.20</v>
      </c>
      <c r="E163" s="2" t="str">
        <f>LOOKUP(1,0/(('MGW-IP'!$B$1:$B$183=B163)*('MGW-IP'!$C$1:$C$183=C163)),'MGW-IP'!$E$1:$E$183)</f>
        <v>10.112.128.28</v>
      </c>
      <c r="F163" s="1" t="s">
        <v>89</v>
      </c>
      <c r="G163" s="1">
        <v>2</v>
      </c>
      <c r="H163" s="1" t="str">
        <f>LOOKUP(1,0/(('BSC-IP(媒体)'!$B$1:$B$269=F163)*('BSC-IP(媒体)'!$C$1:$C$269=G163)),'BSC-IP(媒体)'!$D$1:$D$269)</f>
        <v>10.112.217.69</v>
      </c>
      <c r="I163" s="17" t="str">
        <f t="shared" si="4"/>
        <v>ZQRX:NPGEP,4:IP=10.112.217.69:PING:I=10.112.128.20,:;</v>
      </c>
      <c r="J163" s="17" t="str">
        <f t="shared" si="5"/>
        <v>ZQRX:NPGEP,4:IP=10.112.217.69:PING:I=10.112.128.28,:;</v>
      </c>
      <c r="K163" s="17" t="str">
        <f>CONCATENATE("ZQRX:NPGEP,",C163,":IP=",H162,":PING:I=",D163,",:;")</f>
        <v>ZQRX:NPGEP,4:IP=10.112.217.196:PING:I=10.112.128.20,:;</v>
      </c>
      <c r="L163" s="17" t="str">
        <f>CONCATENATE("ZQRX:NPGEP,",C163,":IP=",H162,":PING:I=",E163,",:;")</f>
        <v>ZQRX:NPGEP,4:IP=10.112.217.196:PING:I=10.112.128.28,:;</v>
      </c>
    </row>
    <row r="164" spans="1:12">
      <c r="A164" s="2">
        <v>19</v>
      </c>
      <c r="B164" s="2" t="s">
        <v>519</v>
      </c>
      <c r="C164" s="2">
        <v>2</v>
      </c>
      <c r="D164" s="2" t="str">
        <f>LOOKUP(1,0/(('MGW-IP'!$B$1:$B$183=B164)*('MGW-IP'!$C$1:$C$183=C164)),'MGW-IP'!$D$1:$D$183)</f>
        <v>10.112.128.4</v>
      </c>
      <c r="E164" s="2" t="str">
        <f>LOOKUP(1,0/(('MGW-IP'!$B$1:$B$183=B164)*('MGW-IP'!$C$1:$C$183=C164)),'MGW-IP'!$E$1:$E$183)</f>
        <v>10.112.128.12</v>
      </c>
      <c r="F164" s="1" t="s">
        <v>90</v>
      </c>
      <c r="G164" s="1">
        <v>1</v>
      </c>
      <c r="H164" s="1" t="str">
        <f>LOOKUP(1,0/(('BSC-IP(媒体)'!$B$1:$B$269=F164)*('BSC-IP(媒体)'!$C$1:$C$269=G164)),'BSC-IP(媒体)'!$D$1:$D$269)</f>
        <v>10.112.217.204</v>
      </c>
      <c r="I164" s="17" t="str">
        <f t="shared" si="4"/>
        <v>ZQRX:NPGEP,2:IP=10.112.217.204:PING:I=10.112.128.4,:;</v>
      </c>
      <c r="J164" s="17" t="str">
        <f t="shared" si="5"/>
        <v>ZQRX:NPGEP,2:IP=10.112.217.204:PING:I=10.112.128.12,:;</v>
      </c>
      <c r="K164" s="17" t="str">
        <f>CONCATENATE("ZQRX:NPGEP,",C164,":IP=",H165,":PING:I=",D164,",:;")</f>
        <v>ZQRX:NPGEP,2:IP=10.112.217.77:PING:I=10.112.128.4,:;</v>
      </c>
      <c r="L164" s="17" t="str">
        <f>CONCATENATE("ZQRX:NPGEP,",C164,":IP=",H165,":PING:I=",E164,",:;")</f>
        <v>ZQRX:NPGEP,2:IP=10.112.217.77:PING:I=10.112.128.12,:;</v>
      </c>
    </row>
    <row r="165" spans="1:12">
      <c r="A165" s="2">
        <v>20</v>
      </c>
      <c r="B165" s="2" t="s">
        <v>519</v>
      </c>
      <c r="C165" s="2">
        <v>4</v>
      </c>
      <c r="D165" s="2" t="str">
        <f>LOOKUP(1,0/(('MGW-IP'!$B$1:$B$183=B165)*('MGW-IP'!$C$1:$C$183=C165)),'MGW-IP'!$D$1:$D$183)</f>
        <v>10.112.128.20</v>
      </c>
      <c r="E165" s="2" t="str">
        <f>LOOKUP(1,0/(('MGW-IP'!$B$1:$B$183=B165)*('MGW-IP'!$C$1:$C$183=C165)),'MGW-IP'!$E$1:$E$183)</f>
        <v>10.112.128.28</v>
      </c>
      <c r="F165" s="1" t="s">
        <v>90</v>
      </c>
      <c r="G165" s="1">
        <v>2</v>
      </c>
      <c r="H165" s="1" t="str">
        <f>LOOKUP(1,0/(('BSC-IP(媒体)'!$B$1:$B$269=F165)*('BSC-IP(媒体)'!$C$1:$C$269=G165)),'BSC-IP(媒体)'!$D$1:$D$269)</f>
        <v>10.112.217.77</v>
      </c>
      <c r="I165" s="17" t="str">
        <f t="shared" si="4"/>
        <v>ZQRX:NPGEP,4:IP=10.112.217.77:PING:I=10.112.128.20,:;</v>
      </c>
      <c r="J165" s="17" t="str">
        <f t="shared" si="5"/>
        <v>ZQRX:NPGEP,4:IP=10.112.217.77:PING:I=10.112.128.28,:;</v>
      </c>
      <c r="K165" s="17" t="str">
        <f>CONCATENATE("ZQRX:NPGEP,",C165,":IP=",H164,":PING:I=",D165,",:;")</f>
        <v>ZQRX:NPGEP,4:IP=10.112.217.204:PING:I=10.112.128.20,:;</v>
      </c>
      <c r="L165" s="17" t="str">
        <f>CONCATENATE("ZQRX:NPGEP,",C165,":IP=",H164,":PING:I=",E165,",:;")</f>
        <v>ZQRX:NPGEP,4:IP=10.112.217.204:PING:I=10.112.128.28,:;</v>
      </c>
    </row>
    <row r="166" spans="1:12">
      <c r="A166" s="2">
        <v>21</v>
      </c>
      <c r="B166" s="2" t="s">
        <v>519</v>
      </c>
      <c r="C166" s="2">
        <v>2</v>
      </c>
      <c r="D166" s="2" t="str">
        <f>LOOKUP(1,0/(('MGW-IP'!$B$1:$B$183=B166)*('MGW-IP'!$C$1:$C$183=C166)),'MGW-IP'!$D$1:$D$183)</f>
        <v>10.112.128.4</v>
      </c>
      <c r="E166" s="2" t="str">
        <f>LOOKUP(1,0/(('MGW-IP'!$B$1:$B$183=B166)*('MGW-IP'!$C$1:$C$183=C166)),'MGW-IP'!$E$1:$E$183)</f>
        <v>10.112.128.12</v>
      </c>
      <c r="F166" s="1" t="s">
        <v>91</v>
      </c>
      <c r="G166" s="1">
        <v>1</v>
      </c>
      <c r="H166" s="1" t="str">
        <f>LOOKUP(1,0/(('BSC-IP(媒体)'!$B$1:$B$269=F166)*('BSC-IP(媒体)'!$C$1:$C$269=G166)),'BSC-IP(媒体)'!$D$1:$D$269)</f>
        <v>10.112.217.212</v>
      </c>
      <c r="I166" s="17" t="str">
        <f t="shared" si="4"/>
        <v>ZQRX:NPGEP,2:IP=10.112.217.212:PING:I=10.112.128.4,:;</v>
      </c>
      <c r="J166" s="17" t="str">
        <f t="shared" si="5"/>
        <v>ZQRX:NPGEP,2:IP=10.112.217.212:PING:I=10.112.128.12,:;</v>
      </c>
      <c r="K166" s="17" t="str">
        <f>CONCATENATE("ZQRX:NPGEP,",C166,":IP=",H167,":PING:I=",D166,",:;")</f>
        <v>ZQRX:NPGEP,2:IP=10.112.217.85:PING:I=10.112.128.4,:;</v>
      </c>
      <c r="L166" s="17" t="str">
        <f>CONCATENATE("ZQRX:NPGEP,",C166,":IP=",H167,":PING:I=",E166,",:;")</f>
        <v>ZQRX:NPGEP,2:IP=10.112.217.85:PING:I=10.112.128.12,:;</v>
      </c>
    </row>
    <row r="167" spans="1:12">
      <c r="A167" s="2">
        <v>22</v>
      </c>
      <c r="B167" s="2" t="s">
        <v>519</v>
      </c>
      <c r="C167" s="2">
        <v>4</v>
      </c>
      <c r="D167" s="2" t="str">
        <f>LOOKUP(1,0/(('MGW-IP'!$B$1:$B$183=B167)*('MGW-IP'!$C$1:$C$183=C167)),'MGW-IP'!$D$1:$D$183)</f>
        <v>10.112.128.20</v>
      </c>
      <c r="E167" s="2" t="str">
        <f>LOOKUP(1,0/(('MGW-IP'!$B$1:$B$183=B167)*('MGW-IP'!$C$1:$C$183=C167)),'MGW-IP'!$E$1:$E$183)</f>
        <v>10.112.128.28</v>
      </c>
      <c r="F167" s="1" t="s">
        <v>91</v>
      </c>
      <c r="G167" s="1">
        <v>2</v>
      </c>
      <c r="H167" s="1" t="str">
        <f>LOOKUP(1,0/(('BSC-IP(媒体)'!$B$1:$B$269=F167)*('BSC-IP(媒体)'!$C$1:$C$269=G167)),'BSC-IP(媒体)'!$D$1:$D$269)</f>
        <v>10.112.217.85</v>
      </c>
      <c r="I167" s="17" t="str">
        <f t="shared" si="4"/>
        <v>ZQRX:NPGEP,4:IP=10.112.217.85:PING:I=10.112.128.20,:;</v>
      </c>
      <c r="J167" s="17" t="str">
        <f t="shared" si="5"/>
        <v>ZQRX:NPGEP,4:IP=10.112.217.85:PING:I=10.112.128.28,:;</v>
      </c>
      <c r="K167" s="17" t="str">
        <f>CONCATENATE("ZQRX:NPGEP,",C167,":IP=",H166,":PING:I=",D167,",:;")</f>
        <v>ZQRX:NPGEP,4:IP=10.112.217.212:PING:I=10.112.128.20,:;</v>
      </c>
      <c r="L167" s="17" t="str">
        <f>CONCATENATE("ZQRX:NPGEP,",C167,":IP=",H166,":PING:I=",E167,",:;")</f>
        <v>ZQRX:NPGEP,4:IP=10.112.217.212:PING:I=10.112.128.28,:;</v>
      </c>
    </row>
    <row r="168" spans="1:12">
      <c r="A168" s="2">
        <v>23</v>
      </c>
      <c r="B168" s="2" t="s">
        <v>519</v>
      </c>
      <c r="C168" s="2">
        <v>2</v>
      </c>
      <c r="D168" s="2" t="str">
        <f>LOOKUP(1,0/(('MGW-IP'!$B$1:$B$183=B168)*('MGW-IP'!$C$1:$C$183=C168)),'MGW-IP'!$D$1:$D$183)</f>
        <v>10.112.128.4</v>
      </c>
      <c r="E168" s="2" t="str">
        <f>LOOKUP(1,0/(('MGW-IP'!$B$1:$B$183=B168)*('MGW-IP'!$C$1:$C$183=C168)),'MGW-IP'!$E$1:$E$183)</f>
        <v>10.112.128.12</v>
      </c>
      <c r="F168" s="1" t="s">
        <v>92</v>
      </c>
      <c r="G168" s="1">
        <v>1</v>
      </c>
      <c r="H168" s="1" t="str">
        <f>LOOKUP(1,0/(('BSC-IP(媒体)'!$B$1:$B$269=F168)*('BSC-IP(媒体)'!$C$1:$C$269=G168)),'BSC-IP(媒体)'!$D$1:$D$269)</f>
        <v>10.112.217.220</v>
      </c>
      <c r="I168" s="17" t="str">
        <f t="shared" si="4"/>
        <v>ZQRX:NPGEP,2:IP=10.112.217.220:PING:I=10.112.128.4,:;</v>
      </c>
      <c r="J168" s="17" t="str">
        <f t="shared" si="5"/>
        <v>ZQRX:NPGEP,2:IP=10.112.217.220:PING:I=10.112.128.12,:;</v>
      </c>
      <c r="K168" s="17" t="str">
        <f>CONCATENATE("ZQRX:NPGEP,",C168,":IP=",H169,":PING:I=",D168,",:;")</f>
        <v>ZQRX:NPGEP,2:IP=10.112.217.93:PING:I=10.112.128.4,:;</v>
      </c>
      <c r="L168" s="17" t="str">
        <f>CONCATENATE("ZQRX:NPGEP,",C168,":IP=",H169,":PING:I=",E168,",:;")</f>
        <v>ZQRX:NPGEP,2:IP=10.112.217.93:PING:I=10.112.128.12,:;</v>
      </c>
    </row>
    <row r="169" spans="1:12">
      <c r="A169" s="2">
        <v>24</v>
      </c>
      <c r="B169" s="2" t="s">
        <v>519</v>
      </c>
      <c r="C169" s="2">
        <v>4</v>
      </c>
      <c r="D169" s="2" t="str">
        <f>LOOKUP(1,0/(('MGW-IP'!$B$1:$B$183=B169)*('MGW-IP'!$C$1:$C$183=C169)),'MGW-IP'!$D$1:$D$183)</f>
        <v>10.112.128.20</v>
      </c>
      <c r="E169" s="2" t="str">
        <f>LOOKUP(1,0/(('MGW-IP'!$B$1:$B$183=B169)*('MGW-IP'!$C$1:$C$183=C169)),'MGW-IP'!$E$1:$E$183)</f>
        <v>10.112.128.28</v>
      </c>
      <c r="F169" s="1" t="s">
        <v>92</v>
      </c>
      <c r="G169" s="1">
        <v>2</v>
      </c>
      <c r="H169" s="1" t="str">
        <f>LOOKUP(1,0/(('BSC-IP(媒体)'!$B$1:$B$269=F169)*('BSC-IP(媒体)'!$C$1:$C$269=G169)),'BSC-IP(媒体)'!$D$1:$D$269)</f>
        <v>10.112.217.93</v>
      </c>
      <c r="I169" s="17" t="str">
        <f t="shared" si="4"/>
        <v>ZQRX:NPGEP,4:IP=10.112.217.93:PING:I=10.112.128.20,:;</v>
      </c>
      <c r="J169" s="17" t="str">
        <f t="shared" si="5"/>
        <v>ZQRX:NPGEP,4:IP=10.112.217.93:PING:I=10.112.128.28,:;</v>
      </c>
      <c r="K169" s="17" t="str">
        <f>CONCATENATE("ZQRX:NPGEP,",C169,":IP=",H168,":PING:I=",D169,",:;")</f>
        <v>ZQRX:NPGEP,4:IP=10.112.217.220:PING:I=10.112.128.20,:;</v>
      </c>
      <c r="L169" s="17" t="str">
        <f>CONCATENATE("ZQRX:NPGEP,",C169,":IP=",H168,":PING:I=",E169,",:;")</f>
        <v>ZQRX:NPGEP,4:IP=10.112.217.220:PING:I=10.112.128.28,:;</v>
      </c>
    </row>
    <row r="170" spans="1:12">
      <c r="A170" s="2">
        <v>25</v>
      </c>
      <c r="B170" s="2" t="s">
        <v>519</v>
      </c>
      <c r="C170" s="2">
        <v>2</v>
      </c>
      <c r="D170" s="2" t="str">
        <f>LOOKUP(1,0/(('MGW-IP'!$B$1:$B$183=B170)*('MGW-IP'!$C$1:$C$183=C170)),'MGW-IP'!$D$1:$D$183)</f>
        <v>10.112.128.4</v>
      </c>
      <c r="E170" s="2" t="str">
        <f>LOOKUP(1,0/(('MGW-IP'!$B$1:$B$183=B170)*('MGW-IP'!$C$1:$C$183=C170)),'MGW-IP'!$E$1:$E$183)</f>
        <v>10.112.128.12</v>
      </c>
      <c r="F170" s="1" t="s">
        <v>93</v>
      </c>
      <c r="G170" s="1">
        <v>1</v>
      </c>
      <c r="H170" s="1" t="str">
        <f>LOOKUP(1,0/(('BSC-IP(媒体)'!$B$1:$B$269=F170)*('BSC-IP(媒体)'!$C$1:$C$269=G170)),'BSC-IP(媒体)'!$D$1:$D$269)</f>
        <v>10.112.218.132</v>
      </c>
      <c r="I170" s="17" t="str">
        <f t="shared" si="4"/>
        <v>ZQRX:NPGEP,2:IP=10.112.218.132:PING:I=10.112.128.4,:;</v>
      </c>
      <c r="J170" s="17" t="str">
        <f t="shared" si="5"/>
        <v>ZQRX:NPGEP,2:IP=10.112.218.132:PING:I=10.112.128.12,:;</v>
      </c>
      <c r="K170" s="17" t="str">
        <f>CONCATENATE("ZQRX:NPGEP,",C170,":IP=",H171,":PING:I=",D170,",:;")</f>
        <v>ZQRX:NPGEP,2:IP=10.112.218.5:PING:I=10.112.128.4,:;</v>
      </c>
      <c r="L170" s="17" t="str">
        <f>CONCATENATE("ZQRX:NPGEP,",C170,":IP=",H171,":PING:I=",E170,",:;")</f>
        <v>ZQRX:NPGEP,2:IP=10.112.218.5:PING:I=10.112.128.12,:;</v>
      </c>
    </row>
    <row r="171" spans="1:12">
      <c r="A171" s="2">
        <v>26</v>
      </c>
      <c r="B171" s="2" t="s">
        <v>519</v>
      </c>
      <c r="C171" s="2">
        <v>4</v>
      </c>
      <c r="D171" s="2" t="str">
        <f>LOOKUP(1,0/(('MGW-IP'!$B$1:$B$183=B171)*('MGW-IP'!$C$1:$C$183=C171)),'MGW-IP'!$D$1:$D$183)</f>
        <v>10.112.128.20</v>
      </c>
      <c r="E171" s="2" t="str">
        <f>LOOKUP(1,0/(('MGW-IP'!$B$1:$B$183=B171)*('MGW-IP'!$C$1:$C$183=C171)),'MGW-IP'!$E$1:$E$183)</f>
        <v>10.112.128.28</v>
      </c>
      <c r="F171" s="1" t="s">
        <v>93</v>
      </c>
      <c r="G171" s="1">
        <v>2</v>
      </c>
      <c r="H171" s="1" t="str">
        <f>LOOKUP(1,0/(('BSC-IP(媒体)'!$B$1:$B$269=F171)*('BSC-IP(媒体)'!$C$1:$C$269=G171)),'BSC-IP(媒体)'!$D$1:$D$269)</f>
        <v>10.112.218.5</v>
      </c>
      <c r="I171" s="17" t="str">
        <f t="shared" si="4"/>
        <v>ZQRX:NPGEP,4:IP=10.112.218.5:PING:I=10.112.128.20,:;</v>
      </c>
      <c r="J171" s="17" t="str">
        <f t="shared" si="5"/>
        <v>ZQRX:NPGEP,4:IP=10.112.218.5:PING:I=10.112.128.28,:;</v>
      </c>
      <c r="K171" s="17" t="str">
        <f>CONCATENATE("ZQRX:NPGEP,",C171,":IP=",H170,":PING:I=",D171,",:;")</f>
        <v>ZQRX:NPGEP,4:IP=10.112.218.132:PING:I=10.112.128.20,:;</v>
      </c>
      <c r="L171" s="17" t="str">
        <f>CONCATENATE("ZQRX:NPGEP,",C171,":IP=",H170,":PING:I=",E171,",:;")</f>
        <v>ZQRX:NPGEP,4:IP=10.112.218.132:PING:I=10.112.128.28,:;</v>
      </c>
    </row>
    <row r="172" spans="1:12">
      <c r="A172" s="2">
        <v>27</v>
      </c>
      <c r="B172" s="2" t="s">
        <v>519</v>
      </c>
      <c r="C172" s="2">
        <v>2</v>
      </c>
      <c r="D172" s="2" t="str">
        <f>LOOKUP(1,0/(('MGW-IP'!$B$1:$B$183=B172)*('MGW-IP'!$C$1:$C$183=C172)),'MGW-IP'!$D$1:$D$183)</f>
        <v>10.112.128.4</v>
      </c>
      <c r="E172" s="2" t="str">
        <f>LOOKUP(1,0/(('MGW-IP'!$B$1:$B$183=B172)*('MGW-IP'!$C$1:$C$183=C172)),'MGW-IP'!$E$1:$E$183)</f>
        <v>10.112.128.12</v>
      </c>
      <c r="F172" s="1" t="s">
        <v>94</v>
      </c>
      <c r="G172" s="1">
        <v>1</v>
      </c>
      <c r="H172" s="1" t="str">
        <f>LOOKUP(1,0/(('BSC-IP(媒体)'!$B$1:$B$269=F172)*('BSC-IP(媒体)'!$C$1:$C$269=G172)),'BSC-IP(媒体)'!$D$1:$D$269)</f>
        <v>10.112.218.140</v>
      </c>
      <c r="I172" s="17" t="str">
        <f t="shared" si="4"/>
        <v>ZQRX:NPGEP,2:IP=10.112.218.140:PING:I=10.112.128.4,:;</v>
      </c>
      <c r="J172" s="17" t="str">
        <f t="shared" si="5"/>
        <v>ZQRX:NPGEP,2:IP=10.112.218.140:PING:I=10.112.128.12,:;</v>
      </c>
      <c r="K172" s="17" t="str">
        <f>CONCATENATE("ZQRX:NPGEP,",C172,":IP=",H173,":PING:I=",D172,",:;")</f>
        <v>ZQRX:NPGEP,2:IP=10.112.218.13:PING:I=10.112.128.4,:;</v>
      </c>
      <c r="L172" s="17" t="str">
        <f>CONCATENATE("ZQRX:NPGEP,",C172,":IP=",H173,":PING:I=",E172,",:;")</f>
        <v>ZQRX:NPGEP,2:IP=10.112.218.13:PING:I=10.112.128.12,:;</v>
      </c>
    </row>
    <row r="173" spans="1:12">
      <c r="A173" s="2">
        <v>28</v>
      </c>
      <c r="B173" s="2" t="s">
        <v>519</v>
      </c>
      <c r="C173" s="2">
        <v>4</v>
      </c>
      <c r="D173" s="2" t="str">
        <f>LOOKUP(1,0/(('MGW-IP'!$B$1:$B$183=B173)*('MGW-IP'!$C$1:$C$183=C173)),'MGW-IP'!$D$1:$D$183)</f>
        <v>10.112.128.20</v>
      </c>
      <c r="E173" s="2" t="str">
        <f>LOOKUP(1,0/(('MGW-IP'!$B$1:$B$183=B173)*('MGW-IP'!$C$1:$C$183=C173)),'MGW-IP'!$E$1:$E$183)</f>
        <v>10.112.128.28</v>
      </c>
      <c r="F173" s="1" t="s">
        <v>94</v>
      </c>
      <c r="G173" s="1">
        <v>2</v>
      </c>
      <c r="H173" s="1" t="str">
        <f>LOOKUP(1,0/(('BSC-IP(媒体)'!$B$1:$B$269=F173)*('BSC-IP(媒体)'!$C$1:$C$269=G173)),'BSC-IP(媒体)'!$D$1:$D$269)</f>
        <v>10.112.218.13</v>
      </c>
      <c r="I173" s="17" t="str">
        <f t="shared" si="4"/>
        <v>ZQRX:NPGEP,4:IP=10.112.218.13:PING:I=10.112.128.20,:;</v>
      </c>
      <c r="J173" s="17" t="str">
        <f t="shared" si="5"/>
        <v>ZQRX:NPGEP,4:IP=10.112.218.13:PING:I=10.112.128.28,:;</v>
      </c>
      <c r="K173" s="17" t="str">
        <f>CONCATENATE("ZQRX:NPGEP,",C173,":IP=",H172,":PING:I=",D173,",:;")</f>
        <v>ZQRX:NPGEP,4:IP=10.112.218.140:PING:I=10.112.128.20,:;</v>
      </c>
      <c r="L173" s="17" t="str">
        <f>CONCATENATE("ZQRX:NPGEP,",C173,":IP=",H172,":PING:I=",E173,",:;")</f>
        <v>ZQRX:NPGEP,4:IP=10.112.218.140:PING:I=10.112.128.28,:;</v>
      </c>
    </row>
    <row r="174" spans="1:12">
      <c r="A174" s="2">
        <v>29</v>
      </c>
      <c r="B174" s="2" t="s">
        <v>519</v>
      </c>
      <c r="C174" s="2">
        <v>2</v>
      </c>
      <c r="D174" s="2" t="str">
        <f>LOOKUP(1,0/(('MGW-IP'!$B$1:$B$183=B174)*('MGW-IP'!$C$1:$C$183=C174)),'MGW-IP'!$D$1:$D$183)</f>
        <v>10.112.128.4</v>
      </c>
      <c r="E174" s="2" t="str">
        <f>LOOKUP(1,0/(('MGW-IP'!$B$1:$B$183=B174)*('MGW-IP'!$C$1:$C$183=C174)),'MGW-IP'!$E$1:$E$183)</f>
        <v>10.112.128.12</v>
      </c>
      <c r="F174" s="1" t="s">
        <v>95</v>
      </c>
      <c r="G174" s="1">
        <v>1</v>
      </c>
      <c r="H174" s="1" t="str">
        <f>LOOKUP(1,0/(('BSC-IP(媒体)'!$B$1:$B$269=F174)*('BSC-IP(媒体)'!$C$1:$C$269=G174)),'BSC-IP(媒体)'!$D$1:$D$269)</f>
        <v>10.112.218.148</v>
      </c>
      <c r="I174" s="17" t="str">
        <f t="shared" si="4"/>
        <v>ZQRX:NPGEP,2:IP=10.112.218.148:PING:I=10.112.128.4,:;</v>
      </c>
      <c r="J174" s="17" t="str">
        <f t="shared" si="5"/>
        <v>ZQRX:NPGEP,2:IP=10.112.218.148:PING:I=10.112.128.12,:;</v>
      </c>
      <c r="K174" s="17" t="str">
        <f>CONCATENATE("ZQRX:NPGEP,",C174,":IP=",H175,":PING:I=",D174,",:;")</f>
        <v>ZQRX:NPGEP,2:IP=10.112.218.21:PING:I=10.112.128.4,:;</v>
      </c>
      <c r="L174" s="17" t="str">
        <f>CONCATENATE("ZQRX:NPGEP,",C174,":IP=",H175,":PING:I=",E174,",:;")</f>
        <v>ZQRX:NPGEP,2:IP=10.112.218.21:PING:I=10.112.128.12,:;</v>
      </c>
    </row>
    <row r="175" spans="1:12">
      <c r="A175" s="2">
        <v>30</v>
      </c>
      <c r="B175" s="2" t="s">
        <v>519</v>
      </c>
      <c r="C175" s="2">
        <v>4</v>
      </c>
      <c r="D175" s="2" t="str">
        <f>LOOKUP(1,0/(('MGW-IP'!$B$1:$B$183=B175)*('MGW-IP'!$C$1:$C$183=C175)),'MGW-IP'!$D$1:$D$183)</f>
        <v>10.112.128.20</v>
      </c>
      <c r="E175" s="2" t="str">
        <f>LOOKUP(1,0/(('MGW-IP'!$B$1:$B$183=B175)*('MGW-IP'!$C$1:$C$183=C175)),'MGW-IP'!$E$1:$E$183)</f>
        <v>10.112.128.28</v>
      </c>
      <c r="F175" s="1" t="s">
        <v>95</v>
      </c>
      <c r="G175" s="1">
        <v>2</v>
      </c>
      <c r="H175" s="1" t="str">
        <f>LOOKUP(1,0/(('BSC-IP(媒体)'!$B$1:$B$269=F175)*('BSC-IP(媒体)'!$C$1:$C$269=G175)),'BSC-IP(媒体)'!$D$1:$D$269)</f>
        <v>10.112.218.21</v>
      </c>
      <c r="I175" s="17" t="str">
        <f t="shared" si="4"/>
        <v>ZQRX:NPGEP,4:IP=10.112.218.21:PING:I=10.112.128.20,:;</v>
      </c>
      <c r="J175" s="17" t="str">
        <f t="shared" si="5"/>
        <v>ZQRX:NPGEP,4:IP=10.112.218.21:PING:I=10.112.128.28,:;</v>
      </c>
      <c r="K175" s="17" t="str">
        <f>CONCATENATE("ZQRX:NPGEP,",C175,":IP=",H174,":PING:I=",D175,",:;")</f>
        <v>ZQRX:NPGEP,4:IP=10.112.218.148:PING:I=10.112.128.20,:;</v>
      </c>
      <c r="L175" s="17" t="str">
        <f>CONCATENATE("ZQRX:NPGEP,",C175,":IP=",H174,":PING:I=",E175,",:;")</f>
        <v>ZQRX:NPGEP,4:IP=10.112.218.148:PING:I=10.112.128.28,:;</v>
      </c>
    </row>
    <row r="176" spans="1:12">
      <c r="A176" s="2">
        <v>31</v>
      </c>
      <c r="B176" s="2" t="s">
        <v>519</v>
      </c>
      <c r="C176" s="2">
        <v>2</v>
      </c>
      <c r="D176" s="2" t="str">
        <f>LOOKUP(1,0/(('MGW-IP'!$B$1:$B$183=B176)*('MGW-IP'!$C$1:$C$183=C176)),'MGW-IP'!$D$1:$D$183)</f>
        <v>10.112.128.4</v>
      </c>
      <c r="E176" s="2" t="str">
        <f>LOOKUP(1,0/(('MGW-IP'!$B$1:$B$183=B176)*('MGW-IP'!$C$1:$C$183=C176)),'MGW-IP'!$E$1:$E$183)</f>
        <v>10.112.128.12</v>
      </c>
      <c r="F176" s="1" t="s">
        <v>96</v>
      </c>
      <c r="G176" s="1">
        <v>1</v>
      </c>
      <c r="H176" s="1" t="str">
        <f>LOOKUP(1,0/(('BSC-IP(媒体)'!$B$1:$B$269=F176)*('BSC-IP(媒体)'!$C$1:$C$269=G176)),'BSC-IP(媒体)'!$D$1:$D$269)</f>
        <v>10.112.218.156</v>
      </c>
      <c r="I176" s="17" t="str">
        <f t="shared" si="4"/>
        <v>ZQRX:NPGEP,2:IP=10.112.218.156:PING:I=10.112.128.4,:;</v>
      </c>
      <c r="J176" s="17" t="str">
        <f t="shared" si="5"/>
        <v>ZQRX:NPGEP,2:IP=10.112.218.156:PING:I=10.112.128.12,:;</v>
      </c>
      <c r="K176" s="17" t="str">
        <f>CONCATENATE("ZQRX:NPGEP,",C176,":IP=",H177,":PING:I=",D176,",:;")</f>
        <v>ZQRX:NPGEP,2:IP=10.112.218.29:PING:I=10.112.128.4,:;</v>
      </c>
      <c r="L176" s="17" t="str">
        <f>CONCATENATE("ZQRX:NPGEP,",C176,":IP=",H177,":PING:I=",E176,",:;")</f>
        <v>ZQRX:NPGEP,2:IP=10.112.218.29:PING:I=10.112.128.12,:;</v>
      </c>
    </row>
    <row r="177" spans="1:12">
      <c r="A177" s="2">
        <v>32</v>
      </c>
      <c r="B177" s="2" t="s">
        <v>519</v>
      </c>
      <c r="C177" s="2">
        <v>4</v>
      </c>
      <c r="D177" s="2" t="str">
        <f>LOOKUP(1,0/(('MGW-IP'!$B$1:$B$183=B177)*('MGW-IP'!$C$1:$C$183=C177)),'MGW-IP'!$D$1:$D$183)</f>
        <v>10.112.128.20</v>
      </c>
      <c r="E177" s="2" t="str">
        <f>LOOKUP(1,0/(('MGW-IP'!$B$1:$B$183=B177)*('MGW-IP'!$C$1:$C$183=C177)),'MGW-IP'!$E$1:$E$183)</f>
        <v>10.112.128.28</v>
      </c>
      <c r="F177" s="1" t="s">
        <v>96</v>
      </c>
      <c r="G177" s="1">
        <v>2</v>
      </c>
      <c r="H177" s="1" t="str">
        <f>LOOKUP(1,0/(('BSC-IP(媒体)'!$B$1:$B$269=F177)*('BSC-IP(媒体)'!$C$1:$C$269=G177)),'BSC-IP(媒体)'!$D$1:$D$269)</f>
        <v>10.112.218.29</v>
      </c>
      <c r="I177" s="17" t="str">
        <f t="shared" si="4"/>
        <v>ZQRX:NPGEP,4:IP=10.112.218.29:PING:I=10.112.128.20,:;</v>
      </c>
      <c r="J177" s="17" t="str">
        <f t="shared" si="5"/>
        <v>ZQRX:NPGEP,4:IP=10.112.218.29:PING:I=10.112.128.28,:;</v>
      </c>
      <c r="K177" s="17" t="str">
        <f>CONCATENATE("ZQRX:NPGEP,",C177,":IP=",H176,":PING:I=",D177,",:;")</f>
        <v>ZQRX:NPGEP,4:IP=10.112.218.156:PING:I=10.112.128.20,:;</v>
      </c>
      <c r="L177" s="17" t="str">
        <f>CONCATENATE("ZQRX:NPGEP,",C177,":IP=",H176,":PING:I=",E177,",:;")</f>
        <v>ZQRX:NPGEP,4:IP=10.112.218.156:PING:I=10.112.128.28,:;</v>
      </c>
    </row>
    <row r="178" spans="1:12">
      <c r="A178" s="2">
        <v>33</v>
      </c>
      <c r="B178" s="2" t="s">
        <v>519</v>
      </c>
      <c r="C178" s="2">
        <v>2</v>
      </c>
      <c r="D178" s="2" t="str">
        <f>LOOKUP(1,0/(('MGW-IP'!$B$1:$B$183=B178)*('MGW-IP'!$C$1:$C$183=C178)),'MGW-IP'!$D$1:$D$183)</f>
        <v>10.112.128.4</v>
      </c>
      <c r="E178" s="2" t="str">
        <f>LOOKUP(1,0/(('MGW-IP'!$B$1:$B$183=B178)*('MGW-IP'!$C$1:$C$183=C178)),'MGW-IP'!$E$1:$E$183)</f>
        <v>10.112.128.12</v>
      </c>
      <c r="F178" s="1" t="s">
        <v>97</v>
      </c>
      <c r="G178" s="1">
        <v>1</v>
      </c>
      <c r="H178" s="1" t="str">
        <f>LOOKUP(1,0/(('BSC-IP(媒体)'!$B$1:$B$269=F178)*('BSC-IP(媒体)'!$C$1:$C$269=G178)),'BSC-IP(媒体)'!$D$1:$D$269)</f>
        <v>10.112.218.164</v>
      </c>
      <c r="I178" s="17" t="str">
        <f t="shared" si="4"/>
        <v>ZQRX:NPGEP,2:IP=10.112.218.164:PING:I=10.112.128.4,:;</v>
      </c>
      <c r="J178" s="17" t="str">
        <f t="shared" si="5"/>
        <v>ZQRX:NPGEP,2:IP=10.112.218.164:PING:I=10.112.128.12,:;</v>
      </c>
      <c r="K178" s="17" t="str">
        <f>CONCATENATE("ZQRX:NPGEP,",C178,":IP=",H179,":PING:I=",D178,",:;")</f>
        <v>ZQRX:NPGEP,2:IP=10.112.218.37:PING:I=10.112.128.4,:;</v>
      </c>
      <c r="L178" s="17" t="str">
        <f>CONCATENATE("ZQRX:NPGEP,",C178,":IP=",H179,":PING:I=",E178,",:;")</f>
        <v>ZQRX:NPGEP,2:IP=10.112.218.37:PING:I=10.112.128.12,:;</v>
      </c>
    </row>
    <row r="179" spans="1:12">
      <c r="A179" s="2">
        <v>34</v>
      </c>
      <c r="B179" s="2" t="s">
        <v>519</v>
      </c>
      <c r="C179" s="2">
        <v>4</v>
      </c>
      <c r="D179" s="2" t="str">
        <f>LOOKUP(1,0/(('MGW-IP'!$B$1:$B$183=B179)*('MGW-IP'!$C$1:$C$183=C179)),'MGW-IP'!$D$1:$D$183)</f>
        <v>10.112.128.20</v>
      </c>
      <c r="E179" s="2" t="str">
        <f>LOOKUP(1,0/(('MGW-IP'!$B$1:$B$183=B179)*('MGW-IP'!$C$1:$C$183=C179)),'MGW-IP'!$E$1:$E$183)</f>
        <v>10.112.128.28</v>
      </c>
      <c r="F179" s="1" t="s">
        <v>97</v>
      </c>
      <c r="G179" s="1">
        <v>2</v>
      </c>
      <c r="H179" s="1" t="str">
        <f>LOOKUP(1,0/(('BSC-IP(媒体)'!$B$1:$B$269=F179)*('BSC-IP(媒体)'!$C$1:$C$269=G179)),'BSC-IP(媒体)'!$D$1:$D$269)</f>
        <v>10.112.218.37</v>
      </c>
      <c r="I179" s="17" t="str">
        <f t="shared" si="4"/>
        <v>ZQRX:NPGEP,4:IP=10.112.218.37:PING:I=10.112.128.20,:;</v>
      </c>
      <c r="J179" s="17" t="str">
        <f t="shared" si="5"/>
        <v>ZQRX:NPGEP,4:IP=10.112.218.37:PING:I=10.112.128.28,:;</v>
      </c>
      <c r="K179" s="17" t="str">
        <f>CONCATENATE("ZQRX:NPGEP,",C179,":IP=",H178,":PING:I=",D179,",:;")</f>
        <v>ZQRX:NPGEP,4:IP=10.112.218.164:PING:I=10.112.128.20,:;</v>
      </c>
      <c r="L179" s="17" t="str">
        <f>CONCATENATE("ZQRX:NPGEP,",C179,":IP=",H178,":PING:I=",E179,",:;")</f>
        <v>ZQRX:NPGEP,4:IP=10.112.218.164:PING:I=10.112.128.28,:;</v>
      </c>
    </row>
    <row r="180" spans="1:12">
      <c r="A180" s="2">
        <v>35</v>
      </c>
      <c r="B180" s="2" t="s">
        <v>519</v>
      </c>
      <c r="C180" s="2">
        <v>2</v>
      </c>
      <c r="D180" s="2" t="str">
        <f>LOOKUP(1,0/(('MGW-IP'!$B$1:$B$183=B180)*('MGW-IP'!$C$1:$C$183=C180)),'MGW-IP'!$D$1:$D$183)</f>
        <v>10.112.128.4</v>
      </c>
      <c r="E180" s="2" t="str">
        <f>LOOKUP(1,0/(('MGW-IP'!$B$1:$B$183=B180)*('MGW-IP'!$C$1:$C$183=C180)),'MGW-IP'!$E$1:$E$183)</f>
        <v>10.112.128.12</v>
      </c>
      <c r="F180" s="1" t="s">
        <v>98</v>
      </c>
      <c r="G180" s="1">
        <v>1</v>
      </c>
      <c r="H180" s="1" t="str">
        <f>LOOKUP(1,0/(('BSC-IP(媒体)'!$B$1:$B$269=F180)*('BSC-IP(媒体)'!$C$1:$C$269=G180)),'BSC-IP(媒体)'!$D$1:$D$269)</f>
        <v>10.112.218.172</v>
      </c>
      <c r="I180" s="17" t="str">
        <f t="shared" si="4"/>
        <v>ZQRX:NPGEP,2:IP=10.112.218.172:PING:I=10.112.128.4,:;</v>
      </c>
      <c r="J180" s="17" t="str">
        <f t="shared" si="5"/>
        <v>ZQRX:NPGEP,2:IP=10.112.218.172:PING:I=10.112.128.12,:;</v>
      </c>
      <c r="K180" s="17" t="str">
        <f>CONCATENATE("ZQRX:NPGEP,",C180,":IP=",H181,":PING:I=",D180,",:;")</f>
        <v>ZQRX:NPGEP,2:IP=10.112.218.45:PING:I=10.112.128.4,:;</v>
      </c>
      <c r="L180" s="17" t="str">
        <f>CONCATENATE("ZQRX:NPGEP,",C180,":IP=",H181,":PING:I=",E180,",:;")</f>
        <v>ZQRX:NPGEP,2:IP=10.112.218.45:PING:I=10.112.128.12,:;</v>
      </c>
    </row>
    <row r="181" spans="1:12">
      <c r="A181" s="2">
        <v>36</v>
      </c>
      <c r="B181" s="2" t="s">
        <v>519</v>
      </c>
      <c r="C181" s="2">
        <v>4</v>
      </c>
      <c r="D181" s="2" t="str">
        <f>LOOKUP(1,0/(('MGW-IP'!$B$1:$B$183=B181)*('MGW-IP'!$C$1:$C$183=C181)),'MGW-IP'!$D$1:$D$183)</f>
        <v>10.112.128.20</v>
      </c>
      <c r="E181" s="2" t="str">
        <f>LOOKUP(1,0/(('MGW-IP'!$B$1:$B$183=B181)*('MGW-IP'!$C$1:$C$183=C181)),'MGW-IP'!$E$1:$E$183)</f>
        <v>10.112.128.28</v>
      </c>
      <c r="F181" s="1" t="s">
        <v>98</v>
      </c>
      <c r="G181" s="1">
        <v>2</v>
      </c>
      <c r="H181" s="1" t="str">
        <f>LOOKUP(1,0/(('BSC-IP(媒体)'!$B$1:$B$269=F181)*('BSC-IP(媒体)'!$C$1:$C$269=G181)),'BSC-IP(媒体)'!$D$1:$D$269)</f>
        <v>10.112.218.45</v>
      </c>
      <c r="I181" s="17" t="str">
        <f t="shared" si="4"/>
        <v>ZQRX:NPGEP,4:IP=10.112.218.45:PING:I=10.112.128.20,:;</v>
      </c>
      <c r="J181" s="17" t="str">
        <f t="shared" si="5"/>
        <v>ZQRX:NPGEP,4:IP=10.112.218.45:PING:I=10.112.128.28,:;</v>
      </c>
      <c r="K181" s="17" t="str">
        <f>CONCATENATE("ZQRX:NPGEP,",C181,":IP=",H180,":PING:I=",D181,",:;")</f>
        <v>ZQRX:NPGEP,4:IP=10.112.218.172:PING:I=10.112.128.20,:;</v>
      </c>
      <c r="L181" s="17" t="str">
        <f>CONCATENATE("ZQRX:NPGEP,",C181,":IP=",H180,":PING:I=",E181,",:;")</f>
        <v>ZQRX:NPGEP,4:IP=10.112.218.172:PING:I=10.112.128.28,:;</v>
      </c>
    </row>
    <row r="182" spans="1:12">
      <c r="A182" s="2">
        <v>37</v>
      </c>
      <c r="B182" s="2" t="s">
        <v>519</v>
      </c>
      <c r="C182" s="2">
        <v>2</v>
      </c>
      <c r="D182" s="2" t="str">
        <f>LOOKUP(1,0/(('MGW-IP'!$B$1:$B$183=B182)*('MGW-IP'!$C$1:$C$183=C182)),'MGW-IP'!$D$1:$D$183)</f>
        <v>10.112.128.4</v>
      </c>
      <c r="E182" s="2" t="str">
        <f>LOOKUP(1,0/(('MGW-IP'!$B$1:$B$183=B182)*('MGW-IP'!$C$1:$C$183=C182)),'MGW-IP'!$E$1:$E$183)</f>
        <v>10.112.128.12</v>
      </c>
      <c r="F182" s="1" t="s">
        <v>99</v>
      </c>
      <c r="G182" s="1">
        <v>1</v>
      </c>
      <c r="H182" s="1" t="str">
        <f>LOOKUP(1,0/(('BSC-IP(媒体)'!$B$1:$B$269=F182)*('BSC-IP(媒体)'!$C$1:$C$269=G182)),'BSC-IP(媒体)'!$D$1:$D$269)</f>
        <v>10.112.218.180</v>
      </c>
      <c r="I182" s="17" t="str">
        <f t="shared" si="4"/>
        <v>ZQRX:NPGEP,2:IP=10.112.218.180:PING:I=10.112.128.4,:;</v>
      </c>
      <c r="J182" s="17" t="str">
        <f t="shared" si="5"/>
        <v>ZQRX:NPGEP,2:IP=10.112.218.180:PING:I=10.112.128.12,:;</v>
      </c>
      <c r="K182" s="17" t="str">
        <f>CONCATENATE("ZQRX:NPGEP,",C182,":IP=",H183,":PING:I=",D182,",:;")</f>
        <v>ZQRX:NPGEP,2:IP=10.112.218.53:PING:I=10.112.128.4,:;</v>
      </c>
      <c r="L182" s="17" t="str">
        <f>CONCATENATE("ZQRX:NPGEP,",C182,":IP=",H183,":PING:I=",E182,",:;")</f>
        <v>ZQRX:NPGEP,2:IP=10.112.218.53:PING:I=10.112.128.12,:;</v>
      </c>
    </row>
    <row r="183" spans="1:12">
      <c r="A183" s="2">
        <v>38</v>
      </c>
      <c r="B183" s="2" t="s">
        <v>519</v>
      </c>
      <c r="C183" s="2">
        <v>4</v>
      </c>
      <c r="D183" s="2" t="str">
        <f>LOOKUP(1,0/(('MGW-IP'!$B$1:$B$183=B183)*('MGW-IP'!$C$1:$C$183=C183)),'MGW-IP'!$D$1:$D$183)</f>
        <v>10.112.128.20</v>
      </c>
      <c r="E183" s="2" t="str">
        <f>LOOKUP(1,0/(('MGW-IP'!$B$1:$B$183=B183)*('MGW-IP'!$C$1:$C$183=C183)),'MGW-IP'!$E$1:$E$183)</f>
        <v>10.112.128.28</v>
      </c>
      <c r="F183" s="1" t="s">
        <v>99</v>
      </c>
      <c r="G183" s="1">
        <v>2</v>
      </c>
      <c r="H183" s="1" t="str">
        <f>LOOKUP(1,0/(('BSC-IP(媒体)'!$B$1:$B$269=F183)*('BSC-IP(媒体)'!$C$1:$C$269=G183)),'BSC-IP(媒体)'!$D$1:$D$269)</f>
        <v>10.112.218.53</v>
      </c>
      <c r="I183" s="17" t="str">
        <f t="shared" si="4"/>
        <v>ZQRX:NPGEP,4:IP=10.112.218.53:PING:I=10.112.128.20,:;</v>
      </c>
      <c r="J183" s="17" t="str">
        <f t="shared" si="5"/>
        <v>ZQRX:NPGEP,4:IP=10.112.218.53:PING:I=10.112.128.28,:;</v>
      </c>
      <c r="K183" s="17" t="str">
        <f>CONCATENATE("ZQRX:NPGEP,",C183,":IP=",H182,":PING:I=",D183,",:;")</f>
        <v>ZQRX:NPGEP,4:IP=10.112.218.180:PING:I=10.112.128.20,:;</v>
      </c>
      <c r="L183" s="17" t="str">
        <f>CONCATENATE("ZQRX:NPGEP,",C183,":IP=",H182,":PING:I=",E183,",:;")</f>
        <v>ZQRX:NPGEP,4:IP=10.112.218.180:PING:I=10.112.128.28,:;</v>
      </c>
    </row>
    <row r="184" spans="1:12">
      <c r="A184" s="2">
        <v>39</v>
      </c>
      <c r="B184" s="2" t="s">
        <v>519</v>
      </c>
      <c r="C184" s="2">
        <v>2</v>
      </c>
      <c r="D184" s="2" t="str">
        <f>LOOKUP(1,0/(('MGW-IP'!$B$1:$B$183=B184)*('MGW-IP'!$C$1:$C$183=C184)),'MGW-IP'!$D$1:$D$183)</f>
        <v>10.112.128.4</v>
      </c>
      <c r="E184" s="2" t="str">
        <f>LOOKUP(1,0/(('MGW-IP'!$B$1:$B$183=B184)*('MGW-IP'!$C$1:$C$183=C184)),'MGW-IP'!$E$1:$E$183)</f>
        <v>10.112.128.12</v>
      </c>
      <c r="F184" s="1" t="s">
        <v>100</v>
      </c>
      <c r="G184" s="1">
        <v>1</v>
      </c>
      <c r="H184" s="1" t="str">
        <f>LOOKUP(1,0/(('BSC-IP(媒体)'!$B$1:$B$269=F184)*('BSC-IP(媒体)'!$C$1:$C$269=G184)),'BSC-IP(媒体)'!$D$1:$D$269)</f>
        <v>10.112.218.188</v>
      </c>
      <c r="I184" s="17" t="str">
        <f t="shared" si="4"/>
        <v>ZQRX:NPGEP,2:IP=10.112.218.188:PING:I=10.112.128.4,:;</v>
      </c>
      <c r="J184" s="17" t="str">
        <f t="shared" si="5"/>
        <v>ZQRX:NPGEP,2:IP=10.112.218.188:PING:I=10.112.128.12,:;</v>
      </c>
      <c r="K184" s="17" t="str">
        <f>CONCATENATE("ZQRX:NPGEP,",C184,":IP=",H185,":PING:I=",D184,",:;")</f>
        <v>ZQRX:NPGEP,2:IP=10.112.218.61:PING:I=10.112.128.4,:;</v>
      </c>
      <c r="L184" s="17" t="str">
        <f>CONCATENATE("ZQRX:NPGEP,",C184,":IP=",H185,":PING:I=",E184,",:;")</f>
        <v>ZQRX:NPGEP,2:IP=10.112.218.61:PING:I=10.112.128.12,:;</v>
      </c>
    </row>
    <row r="185" spans="1:12">
      <c r="A185" s="2">
        <v>40</v>
      </c>
      <c r="B185" s="2" t="s">
        <v>519</v>
      </c>
      <c r="C185" s="2">
        <v>4</v>
      </c>
      <c r="D185" s="2" t="str">
        <f>LOOKUP(1,0/(('MGW-IP'!$B$1:$B$183=B185)*('MGW-IP'!$C$1:$C$183=C185)),'MGW-IP'!$D$1:$D$183)</f>
        <v>10.112.128.20</v>
      </c>
      <c r="E185" s="2" t="str">
        <f>LOOKUP(1,0/(('MGW-IP'!$B$1:$B$183=B185)*('MGW-IP'!$C$1:$C$183=C185)),'MGW-IP'!$E$1:$E$183)</f>
        <v>10.112.128.28</v>
      </c>
      <c r="F185" s="1" t="s">
        <v>100</v>
      </c>
      <c r="G185" s="1">
        <v>2</v>
      </c>
      <c r="H185" s="1" t="str">
        <f>LOOKUP(1,0/(('BSC-IP(媒体)'!$B$1:$B$269=F185)*('BSC-IP(媒体)'!$C$1:$C$269=G185)),'BSC-IP(媒体)'!$D$1:$D$269)</f>
        <v>10.112.218.61</v>
      </c>
      <c r="I185" s="17" t="str">
        <f t="shared" si="4"/>
        <v>ZQRX:NPGEP,4:IP=10.112.218.61:PING:I=10.112.128.20,:;</v>
      </c>
      <c r="J185" s="17" t="str">
        <f t="shared" si="5"/>
        <v>ZQRX:NPGEP,4:IP=10.112.218.61:PING:I=10.112.128.28,:;</v>
      </c>
      <c r="K185" s="17" t="str">
        <f>CONCATENATE("ZQRX:NPGEP,",C185,":IP=",H184,":PING:I=",D185,",:;")</f>
        <v>ZQRX:NPGEP,4:IP=10.112.218.188:PING:I=10.112.128.20,:;</v>
      </c>
      <c r="L185" s="17" t="str">
        <f>CONCATENATE("ZQRX:NPGEP,",C185,":IP=",H184,":PING:I=",E185,",:;")</f>
        <v>ZQRX:NPGEP,4:IP=10.112.218.188:PING:I=10.112.128.28,:;</v>
      </c>
    </row>
    <row r="186" spans="1:12">
      <c r="A186" s="2">
        <v>41</v>
      </c>
      <c r="B186" s="2" t="s">
        <v>519</v>
      </c>
      <c r="C186" s="2">
        <v>2</v>
      </c>
      <c r="D186" s="2" t="str">
        <f>LOOKUP(1,0/(('MGW-IP'!$B$1:$B$183=B186)*('MGW-IP'!$C$1:$C$183=C186)),'MGW-IP'!$D$1:$D$183)</f>
        <v>10.112.128.4</v>
      </c>
      <c r="E186" s="2" t="str">
        <f>LOOKUP(1,0/(('MGW-IP'!$B$1:$B$183=B186)*('MGW-IP'!$C$1:$C$183=C186)),'MGW-IP'!$E$1:$E$183)</f>
        <v>10.112.128.12</v>
      </c>
      <c r="F186" s="1" t="s">
        <v>101</v>
      </c>
      <c r="G186" s="1">
        <v>1</v>
      </c>
      <c r="H186" s="1" t="str">
        <f>LOOKUP(1,0/(('BSC-IP(媒体)'!$B$1:$B$269=F186)*('BSC-IP(媒体)'!$C$1:$C$269=G186)),'BSC-IP(媒体)'!$D$1:$D$269)</f>
        <v>10.112.218.196</v>
      </c>
      <c r="I186" s="17" t="str">
        <f t="shared" si="4"/>
        <v>ZQRX:NPGEP,2:IP=10.112.218.196:PING:I=10.112.128.4,:;</v>
      </c>
      <c r="J186" s="17" t="str">
        <f t="shared" si="5"/>
        <v>ZQRX:NPGEP,2:IP=10.112.218.196:PING:I=10.112.128.12,:;</v>
      </c>
      <c r="K186" s="17" t="str">
        <f>CONCATENATE("ZQRX:NPGEP,",C186,":IP=",H187,":PING:I=",D186,",:;")</f>
        <v>ZQRX:NPGEP,2:IP=10.112.218.69:PING:I=10.112.128.4,:;</v>
      </c>
      <c r="L186" s="17" t="str">
        <f>CONCATENATE("ZQRX:NPGEP,",C186,":IP=",H187,":PING:I=",E186,",:;")</f>
        <v>ZQRX:NPGEP,2:IP=10.112.218.69:PING:I=10.112.128.12,:;</v>
      </c>
    </row>
    <row r="187" spans="1:12">
      <c r="A187" s="2">
        <v>42</v>
      </c>
      <c r="B187" s="2" t="s">
        <v>519</v>
      </c>
      <c r="C187" s="2">
        <v>4</v>
      </c>
      <c r="D187" s="2" t="str">
        <f>LOOKUP(1,0/(('MGW-IP'!$B$1:$B$183=B187)*('MGW-IP'!$C$1:$C$183=C187)),'MGW-IP'!$D$1:$D$183)</f>
        <v>10.112.128.20</v>
      </c>
      <c r="E187" s="2" t="str">
        <f>LOOKUP(1,0/(('MGW-IP'!$B$1:$B$183=B187)*('MGW-IP'!$C$1:$C$183=C187)),'MGW-IP'!$E$1:$E$183)</f>
        <v>10.112.128.28</v>
      </c>
      <c r="F187" s="1" t="s">
        <v>101</v>
      </c>
      <c r="G187" s="1">
        <v>2</v>
      </c>
      <c r="H187" s="1" t="str">
        <f>LOOKUP(1,0/(('BSC-IP(媒体)'!$B$1:$B$269=F187)*('BSC-IP(媒体)'!$C$1:$C$269=G187)),'BSC-IP(媒体)'!$D$1:$D$269)</f>
        <v>10.112.218.69</v>
      </c>
      <c r="I187" s="17" t="str">
        <f t="shared" si="4"/>
        <v>ZQRX:NPGEP,4:IP=10.112.218.69:PING:I=10.112.128.20,:;</v>
      </c>
      <c r="J187" s="17" t="str">
        <f t="shared" si="5"/>
        <v>ZQRX:NPGEP,4:IP=10.112.218.69:PING:I=10.112.128.28,:;</v>
      </c>
      <c r="K187" s="17" t="str">
        <f>CONCATENATE("ZQRX:NPGEP,",C187,":IP=",H186,":PING:I=",D187,",:;")</f>
        <v>ZQRX:NPGEP,4:IP=10.112.218.196:PING:I=10.112.128.20,:;</v>
      </c>
      <c r="L187" s="17" t="str">
        <f>CONCATENATE("ZQRX:NPGEP,",C187,":IP=",H186,":PING:I=",E187,",:;")</f>
        <v>ZQRX:NPGEP,4:IP=10.112.218.196:PING:I=10.112.128.28,:;</v>
      </c>
    </row>
    <row r="188" spans="1:12">
      <c r="A188" s="2">
        <v>43</v>
      </c>
      <c r="B188" s="2" t="s">
        <v>519</v>
      </c>
      <c r="C188" s="2">
        <v>2</v>
      </c>
      <c r="D188" s="2" t="str">
        <f>LOOKUP(1,0/(('MGW-IP'!$B$1:$B$183=B188)*('MGW-IP'!$C$1:$C$183=C188)),'MGW-IP'!$D$1:$D$183)</f>
        <v>10.112.128.4</v>
      </c>
      <c r="E188" s="2" t="str">
        <f>LOOKUP(1,0/(('MGW-IP'!$B$1:$B$183=B188)*('MGW-IP'!$C$1:$C$183=C188)),'MGW-IP'!$E$1:$E$183)</f>
        <v>10.112.128.12</v>
      </c>
      <c r="F188" s="1" t="s">
        <v>102</v>
      </c>
      <c r="G188" s="1">
        <v>1</v>
      </c>
      <c r="H188" s="1" t="str">
        <f>LOOKUP(1,0/(('BSC-IP(媒体)'!$B$1:$B$269=F188)*('BSC-IP(媒体)'!$C$1:$C$269=G188)),'BSC-IP(媒体)'!$D$1:$D$269)</f>
        <v>10.112.218.204</v>
      </c>
      <c r="I188" s="17" t="str">
        <f t="shared" si="4"/>
        <v>ZQRX:NPGEP,2:IP=10.112.218.204:PING:I=10.112.128.4,:;</v>
      </c>
      <c r="J188" s="17" t="str">
        <f t="shared" si="5"/>
        <v>ZQRX:NPGEP,2:IP=10.112.218.204:PING:I=10.112.128.12,:;</v>
      </c>
      <c r="K188" s="17" t="str">
        <f>CONCATENATE("ZQRX:NPGEP,",C188,":IP=",H189,":PING:I=",D188,",:;")</f>
        <v>ZQRX:NPGEP,2:IP=10.112.218.77:PING:I=10.112.128.4,:;</v>
      </c>
      <c r="L188" s="17" t="str">
        <f>CONCATENATE("ZQRX:NPGEP,",C188,":IP=",H189,":PING:I=",E188,",:;")</f>
        <v>ZQRX:NPGEP,2:IP=10.112.218.77:PING:I=10.112.128.12,:;</v>
      </c>
    </row>
    <row r="189" spans="1:12">
      <c r="A189" s="2">
        <v>44</v>
      </c>
      <c r="B189" s="2" t="s">
        <v>519</v>
      </c>
      <c r="C189" s="2">
        <v>4</v>
      </c>
      <c r="D189" s="2" t="str">
        <f>LOOKUP(1,0/(('MGW-IP'!$B$1:$B$183=B189)*('MGW-IP'!$C$1:$C$183=C189)),'MGW-IP'!$D$1:$D$183)</f>
        <v>10.112.128.20</v>
      </c>
      <c r="E189" s="2" t="str">
        <f>LOOKUP(1,0/(('MGW-IP'!$B$1:$B$183=B189)*('MGW-IP'!$C$1:$C$183=C189)),'MGW-IP'!$E$1:$E$183)</f>
        <v>10.112.128.28</v>
      </c>
      <c r="F189" s="1" t="s">
        <v>102</v>
      </c>
      <c r="G189" s="1">
        <v>2</v>
      </c>
      <c r="H189" s="1" t="str">
        <f>LOOKUP(1,0/(('BSC-IP(媒体)'!$B$1:$B$269=F189)*('BSC-IP(媒体)'!$C$1:$C$269=G189)),'BSC-IP(媒体)'!$D$1:$D$269)</f>
        <v>10.112.218.77</v>
      </c>
      <c r="I189" s="17" t="str">
        <f t="shared" si="4"/>
        <v>ZQRX:NPGEP,4:IP=10.112.218.77:PING:I=10.112.128.20,:;</v>
      </c>
      <c r="J189" s="17" t="str">
        <f t="shared" si="5"/>
        <v>ZQRX:NPGEP,4:IP=10.112.218.77:PING:I=10.112.128.28,:;</v>
      </c>
      <c r="K189" s="17" t="str">
        <f>CONCATENATE("ZQRX:NPGEP,",C189,":IP=",H188,":PING:I=",D189,",:;")</f>
        <v>ZQRX:NPGEP,4:IP=10.112.218.204:PING:I=10.112.128.20,:;</v>
      </c>
      <c r="L189" s="17" t="str">
        <f>CONCATENATE("ZQRX:NPGEP,",C189,":IP=",H188,":PING:I=",E189,",:;")</f>
        <v>ZQRX:NPGEP,4:IP=10.112.218.204:PING:I=10.112.128.28,:;</v>
      </c>
    </row>
    <row r="190" spans="1:12">
      <c r="A190" s="2">
        <v>45</v>
      </c>
      <c r="B190" s="2" t="s">
        <v>519</v>
      </c>
      <c r="C190" s="2">
        <v>2</v>
      </c>
      <c r="D190" s="2" t="str">
        <f>LOOKUP(1,0/(('MGW-IP'!$B$1:$B$183=B190)*('MGW-IP'!$C$1:$C$183=C190)),'MGW-IP'!$D$1:$D$183)</f>
        <v>10.112.128.4</v>
      </c>
      <c r="E190" s="2" t="str">
        <f>LOOKUP(1,0/(('MGW-IP'!$B$1:$B$183=B190)*('MGW-IP'!$C$1:$C$183=C190)),'MGW-IP'!$E$1:$E$183)</f>
        <v>10.112.128.12</v>
      </c>
      <c r="F190" s="1" t="s">
        <v>103</v>
      </c>
      <c r="G190" s="1">
        <v>1</v>
      </c>
      <c r="H190" s="1" t="str">
        <f>LOOKUP(1,0/(('BSC-IP(媒体)'!$B$1:$B$269=F190)*('BSC-IP(媒体)'!$C$1:$C$269=G190)),'BSC-IP(媒体)'!$D$1:$D$269)</f>
        <v>10.112.218.212</v>
      </c>
      <c r="I190" s="17" t="str">
        <f t="shared" si="4"/>
        <v>ZQRX:NPGEP,2:IP=10.112.218.212:PING:I=10.112.128.4,:;</v>
      </c>
      <c r="J190" s="17" t="str">
        <f t="shared" si="5"/>
        <v>ZQRX:NPGEP,2:IP=10.112.218.212:PING:I=10.112.128.12,:;</v>
      </c>
      <c r="K190" s="17" t="str">
        <f>CONCATENATE("ZQRX:NPGEP,",C190,":IP=",H191,":PING:I=",D190,",:;")</f>
        <v>ZQRX:NPGEP,2:IP=10.112.218.85:PING:I=10.112.128.4,:;</v>
      </c>
      <c r="L190" s="17" t="str">
        <f>CONCATENATE("ZQRX:NPGEP,",C190,":IP=",H191,":PING:I=",E190,",:;")</f>
        <v>ZQRX:NPGEP,2:IP=10.112.218.85:PING:I=10.112.128.12,:;</v>
      </c>
    </row>
    <row r="191" spans="1:12">
      <c r="A191" s="2">
        <v>46</v>
      </c>
      <c r="B191" s="2" t="s">
        <v>519</v>
      </c>
      <c r="C191" s="2">
        <v>4</v>
      </c>
      <c r="D191" s="2" t="str">
        <f>LOOKUP(1,0/(('MGW-IP'!$B$1:$B$183=B191)*('MGW-IP'!$C$1:$C$183=C191)),'MGW-IP'!$D$1:$D$183)</f>
        <v>10.112.128.20</v>
      </c>
      <c r="E191" s="2" t="str">
        <f>LOOKUP(1,0/(('MGW-IP'!$B$1:$B$183=B191)*('MGW-IP'!$C$1:$C$183=C191)),'MGW-IP'!$E$1:$E$183)</f>
        <v>10.112.128.28</v>
      </c>
      <c r="F191" s="1" t="s">
        <v>103</v>
      </c>
      <c r="G191" s="1">
        <v>2</v>
      </c>
      <c r="H191" s="1" t="str">
        <f>LOOKUP(1,0/(('BSC-IP(媒体)'!$B$1:$B$269=F191)*('BSC-IP(媒体)'!$C$1:$C$269=G191)),'BSC-IP(媒体)'!$D$1:$D$269)</f>
        <v>10.112.218.85</v>
      </c>
      <c r="I191" s="17" t="str">
        <f t="shared" si="4"/>
        <v>ZQRX:NPGEP,4:IP=10.112.218.85:PING:I=10.112.128.20,:;</v>
      </c>
      <c r="J191" s="17" t="str">
        <f t="shared" si="5"/>
        <v>ZQRX:NPGEP,4:IP=10.112.218.85:PING:I=10.112.128.28,:;</v>
      </c>
      <c r="K191" s="17" t="str">
        <f>CONCATENATE("ZQRX:NPGEP,",C191,":IP=",H190,":PING:I=",D191,",:;")</f>
        <v>ZQRX:NPGEP,4:IP=10.112.218.212:PING:I=10.112.128.20,:;</v>
      </c>
      <c r="L191" s="17" t="str">
        <f>CONCATENATE("ZQRX:NPGEP,",C191,":IP=",H190,":PING:I=",E191,",:;")</f>
        <v>ZQRX:NPGEP,4:IP=10.112.218.212:PING:I=10.112.128.28,:;</v>
      </c>
    </row>
    <row r="192" spans="1:12">
      <c r="A192" s="2">
        <v>47</v>
      </c>
      <c r="B192" s="2" t="s">
        <v>519</v>
      </c>
      <c r="C192" s="2">
        <v>2</v>
      </c>
      <c r="D192" s="2" t="str">
        <f>LOOKUP(1,0/(('MGW-IP'!$B$1:$B$183=B192)*('MGW-IP'!$C$1:$C$183=C192)),'MGW-IP'!$D$1:$D$183)</f>
        <v>10.112.128.4</v>
      </c>
      <c r="E192" s="2" t="str">
        <f>LOOKUP(1,0/(('MGW-IP'!$B$1:$B$183=B192)*('MGW-IP'!$C$1:$C$183=C192)),'MGW-IP'!$E$1:$E$183)</f>
        <v>10.112.128.12</v>
      </c>
      <c r="F192" s="1" t="s">
        <v>104</v>
      </c>
      <c r="G192" s="1">
        <v>1</v>
      </c>
      <c r="H192" s="1" t="str">
        <f>LOOKUP(1,0/(('BSC-IP(媒体)'!$B$1:$B$269=F192)*('BSC-IP(媒体)'!$C$1:$C$269=G192)),'BSC-IP(媒体)'!$D$1:$D$269)</f>
        <v>10.112.218.220</v>
      </c>
      <c r="I192" s="17" t="str">
        <f t="shared" si="4"/>
        <v>ZQRX:NPGEP,2:IP=10.112.218.220:PING:I=10.112.128.4,:;</v>
      </c>
      <c r="J192" s="17" t="str">
        <f t="shared" si="5"/>
        <v>ZQRX:NPGEP,2:IP=10.112.218.220:PING:I=10.112.128.12,:;</v>
      </c>
      <c r="K192" s="17" t="str">
        <f>CONCATENATE("ZQRX:NPGEP,",C192,":IP=",H193,":PING:I=",D192,",:;")</f>
        <v>ZQRX:NPGEP,2:IP=10.112.218.93:PING:I=10.112.128.4,:;</v>
      </c>
      <c r="L192" s="17" t="str">
        <f>CONCATENATE("ZQRX:NPGEP,",C192,":IP=",H193,":PING:I=",E192,",:;")</f>
        <v>ZQRX:NPGEP,2:IP=10.112.218.93:PING:I=10.112.128.12,:;</v>
      </c>
    </row>
    <row r="193" spans="1:12">
      <c r="A193" s="2">
        <v>48</v>
      </c>
      <c r="B193" s="2" t="s">
        <v>519</v>
      </c>
      <c r="C193" s="2">
        <v>4</v>
      </c>
      <c r="D193" s="2" t="str">
        <f>LOOKUP(1,0/(('MGW-IP'!$B$1:$B$183=B193)*('MGW-IP'!$C$1:$C$183=C193)),'MGW-IP'!$D$1:$D$183)</f>
        <v>10.112.128.20</v>
      </c>
      <c r="E193" s="2" t="str">
        <f>LOOKUP(1,0/(('MGW-IP'!$B$1:$B$183=B193)*('MGW-IP'!$C$1:$C$183=C193)),'MGW-IP'!$E$1:$E$183)</f>
        <v>10.112.128.28</v>
      </c>
      <c r="F193" s="1" t="s">
        <v>104</v>
      </c>
      <c r="G193" s="1">
        <v>2</v>
      </c>
      <c r="H193" s="1" t="str">
        <f>LOOKUP(1,0/(('BSC-IP(媒体)'!$B$1:$B$269=F193)*('BSC-IP(媒体)'!$C$1:$C$269=G193)),'BSC-IP(媒体)'!$D$1:$D$269)</f>
        <v>10.112.218.93</v>
      </c>
      <c r="I193" s="17" t="str">
        <f t="shared" si="4"/>
        <v>ZQRX:NPGEP,4:IP=10.112.218.93:PING:I=10.112.128.20,:;</v>
      </c>
      <c r="J193" s="17" t="str">
        <f t="shared" si="5"/>
        <v>ZQRX:NPGEP,4:IP=10.112.218.93:PING:I=10.112.128.28,:;</v>
      </c>
      <c r="K193" s="17" t="str">
        <f>CONCATENATE("ZQRX:NPGEP,",C193,":IP=",H192,":PING:I=",D193,",:;")</f>
        <v>ZQRX:NPGEP,4:IP=10.112.218.220:PING:I=10.112.128.20,:;</v>
      </c>
      <c r="L193" s="17" t="str">
        <f>CONCATENATE("ZQRX:NPGEP,",C193,":IP=",H192,":PING:I=",E193,",:;")</f>
        <v>ZQRX:NPGEP,4:IP=10.112.218.220:PING:I=10.112.128.28,:;</v>
      </c>
    </row>
    <row r="194" spans="1:12">
      <c r="A194" s="2">
        <v>1</v>
      </c>
      <c r="B194" s="2" t="s">
        <v>520</v>
      </c>
      <c r="C194" s="2">
        <v>2</v>
      </c>
      <c r="D194" s="2" t="str">
        <f>LOOKUP(1,0/(('MGW-IP'!$B$1:$B$183=B194)*('MGW-IP'!$C$1:$C$183=C194)),'MGW-IP'!$D$1:$D$183)</f>
        <v>10.112.128.36</v>
      </c>
      <c r="E194" s="2" t="str">
        <f>LOOKUP(1,0/(('MGW-IP'!$B$1:$B$183=B194)*('MGW-IP'!$C$1:$C$183=C194)),'MGW-IP'!$E$1:$E$183)</f>
        <v>10.112.128.44</v>
      </c>
      <c r="F194" s="1" t="s">
        <v>81</v>
      </c>
      <c r="G194" s="1">
        <v>1</v>
      </c>
      <c r="H194" s="1" t="str">
        <f>LOOKUP(1,0/(('BSC-IP(媒体)'!$B$1:$B$269=F194)*('BSC-IP(媒体)'!$C$1:$C$269=G194)),'BSC-IP(媒体)'!$D$1:$D$269)</f>
        <v>10.112.217.132</v>
      </c>
      <c r="I194" s="17" t="str">
        <f t="shared" ref="I194:I257" si="6">CONCATENATE("ZQRX:NPGEP,",C194,":IP=",H194,":PING:I=",D194,",:;")</f>
        <v>ZQRX:NPGEP,2:IP=10.112.217.132:PING:I=10.112.128.36,:;</v>
      </c>
      <c r="J194" s="17" t="str">
        <f t="shared" ref="J194:J257" si="7">CONCATENATE("ZQRX:NPGEP,",C194,":IP=",H194,":PING:I=",E194,",:;")</f>
        <v>ZQRX:NPGEP,2:IP=10.112.217.132:PING:I=10.112.128.44,:;</v>
      </c>
      <c r="K194" s="17" t="str">
        <f>CONCATENATE("ZQRX:NPGEP,",C194,":IP=",H195,":PING:I=",D194,",:;")</f>
        <v>ZQRX:NPGEP,2:IP=10.112.217.5:PING:I=10.112.128.36,:;</v>
      </c>
      <c r="L194" s="17" t="str">
        <f>CONCATENATE("ZQRX:NPGEP,",C194,":IP=",H195,":PING:I=",E194,",:;")</f>
        <v>ZQRX:NPGEP,2:IP=10.112.217.5:PING:I=10.112.128.44,:;</v>
      </c>
    </row>
    <row r="195" spans="1:12">
      <c r="A195" s="2">
        <v>2</v>
      </c>
      <c r="B195" s="2" t="s">
        <v>520</v>
      </c>
      <c r="C195" s="2">
        <v>4</v>
      </c>
      <c r="D195" s="2" t="str">
        <f>LOOKUP(1,0/(('MGW-IP'!$B$1:$B$183=B195)*('MGW-IP'!$C$1:$C$183=C195)),'MGW-IP'!$D$1:$D$183)</f>
        <v>10.112.128.52</v>
      </c>
      <c r="E195" s="2" t="str">
        <f>LOOKUP(1,0/(('MGW-IP'!$B$1:$B$183=B195)*('MGW-IP'!$C$1:$C$183=C195)),'MGW-IP'!$E$1:$E$183)</f>
        <v>10.112.128.60</v>
      </c>
      <c r="F195" s="1" t="s">
        <v>81</v>
      </c>
      <c r="G195" s="1">
        <v>2</v>
      </c>
      <c r="H195" s="1" t="str">
        <f>LOOKUP(1,0/(('BSC-IP(媒体)'!$B$1:$B$269=F195)*('BSC-IP(媒体)'!$C$1:$C$269=G195)),'BSC-IP(媒体)'!$D$1:$D$269)</f>
        <v>10.112.217.5</v>
      </c>
      <c r="I195" s="17" t="str">
        <f t="shared" si="6"/>
        <v>ZQRX:NPGEP,4:IP=10.112.217.5:PING:I=10.112.128.52,:;</v>
      </c>
      <c r="J195" s="17" t="str">
        <f t="shared" si="7"/>
        <v>ZQRX:NPGEP,4:IP=10.112.217.5:PING:I=10.112.128.60,:;</v>
      </c>
      <c r="K195" s="17" t="str">
        <f>CONCATENATE("ZQRX:NPGEP,",C195,":IP=",H194,":PING:I=",D195,",:;")</f>
        <v>ZQRX:NPGEP,4:IP=10.112.217.132:PING:I=10.112.128.52,:;</v>
      </c>
      <c r="L195" s="17" t="str">
        <f>CONCATENATE("ZQRX:NPGEP,",C195,":IP=",H194,":PING:I=",E195,",:;")</f>
        <v>ZQRX:NPGEP,4:IP=10.112.217.132:PING:I=10.112.128.60,:;</v>
      </c>
    </row>
    <row r="196" spans="1:12">
      <c r="A196" s="2">
        <v>3</v>
      </c>
      <c r="B196" s="2" t="s">
        <v>520</v>
      </c>
      <c r="C196" s="2">
        <v>2</v>
      </c>
      <c r="D196" s="2" t="str">
        <f>LOOKUP(1,0/(('MGW-IP'!$B$1:$B$183=B196)*('MGW-IP'!$C$1:$C$183=C196)),'MGW-IP'!$D$1:$D$183)</f>
        <v>10.112.128.36</v>
      </c>
      <c r="E196" s="2" t="str">
        <f>LOOKUP(1,0/(('MGW-IP'!$B$1:$B$183=B196)*('MGW-IP'!$C$1:$C$183=C196)),'MGW-IP'!$E$1:$E$183)</f>
        <v>10.112.128.44</v>
      </c>
      <c r="F196" s="1" t="s">
        <v>82</v>
      </c>
      <c r="G196" s="1">
        <v>1</v>
      </c>
      <c r="H196" s="1" t="str">
        <f>LOOKUP(1,0/(('BSC-IP(媒体)'!$B$1:$B$269=F196)*('BSC-IP(媒体)'!$C$1:$C$269=G196)),'BSC-IP(媒体)'!$D$1:$D$269)</f>
        <v>10.112.217.140</v>
      </c>
      <c r="I196" s="17" t="str">
        <f t="shared" si="6"/>
        <v>ZQRX:NPGEP,2:IP=10.112.217.140:PING:I=10.112.128.36,:;</v>
      </c>
      <c r="J196" s="17" t="str">
        <f t="shared" si="7"/>
        <v>ZQRX:NPGEP,2:IP=10.112.217.140:PING:I=10.112.128.44,:;</v>
      </c>
      <c r="K196" s="17" t="str">
        <f>CONCATENATE("ZQRX:NPGEP,",C196,":IP=",H197,":PING:I=",D196,",:;")</f>
        <v>ZQRX:NPGEP,2:IP=10.112.217.13:PING:I=10.112.128.36,:;</v>
      </c>
      <c r="L196" s="17" t="str">
        <f>CONCATENATE("ZQRX:NPGEP,",C196,":IP=",H197,":PING:I=",E196,",:;")</f>
        <v>ZQRX:NPGEP,2:IP=10.112.217.13:PING:I=10.112.128.44,:;</v>
      </c>
    </row>
    <row r="197" spans="1:12">
      <c r="A197" s="2">
        <v>4</v>
      </c>
      <c r="B197" s="2" t="s">
        <v>520</v>
      </c>
      <c r="C197" s="2">
        <v>4</v>
      </c>
      <c r="D197" s="2" t="str">
        <f>LOOKUP(1,0/(('MGW-IP'!$B$1:$B$183=B197)*('MGW-IP'!$C$1:$C$183=C197)),'MGW-IP'!$D$1:$D$183)</f>
        <v>10.112.128.52</v>
      </c>
      <c r="E197" s="2" t="str">
        <f>LOOKUP(1,0/(('MGW-IP'!$B$1:$B$183=B197)*('MGW-IP'!$C$1:$C$183=C197)),'MGW-IP'!$E$1:$E$183)</f>
        <v>10.112.128.60</v>
      </c>
      <c r="F197" s="1" t="s">
        <v>82</v>
      </c>
      <c r="G197" s="1">
        <v>2</v>
      </c>
      <c r="H197" s="1" t="str">
        <f>LOOKUP(1,0/(('BSC-IP(媒体)'!$B$1:$B$269=F197)*('BSC-IP(媒体)'!$C$1:$C$269=G197)),'BSC-IP(媒体)'!$D$1:$D$269)</f>
        <v>10.112.217.13</v>
      </c>
      <c r="I197" s="17" t="str">
        <f t="shared" si="6"/>
        <v>ZQRX:NPGEP,4:IP=10.112.217.13:PING:I=10.112.128.52,:;</v>
      </c>
      <c r="J197" s="17" t="str">
        <f t="shared" si="7"/>
        <v>ZQRX:NPGEP,4:IP=10.112.217.13:PING:I=10.112.128.60,:;</v>
      </c>
      <c r="K197" s="17" t="str">
        <f>CONCATENATE("ZQRX:NPGEP,",C197,":IP=",H196,":PING:I=",D197,",:;")</f>
        <v>ZQRX:NPGEP,4:IP=10.112.217.140:PING:I=10.112.128.52,:;</v>
      </c>
      <c r="L197" s="17" t="str">
        <f>CONCATENATE("ZQRX:NPGEP,",C197,":IP=",H196,":PING:I=",E197,",:;")</f>
        <v>ZQRX:NPGEP,4:IP=10.112.217.140:PING:I=10.112.128.60,:;</v>
      </c>
    </row>
    <row r="198" spans="1:12">
      <c r="A198" s="2">
        <v>5</v>
      </c>
      <c r="B198" s="2" t="s">
        <v>520</v>
      </c>
      <c r="C198" s="2">
        <v>2</v>
      </c>
      <c r="D198" s="2" t="str">
        <f>LOOKUP(1,0/(('MGW-IP'!$B$1:$B$183=B198)*('MGW-IP'!$C$1:$C$183=C198)),'MGW-IP'!$D$1:$D$183)</f>
        <v>10.112.128.36</v>
      </c>
      <c r="E198" s="2" t="str">
        <f>LOOKUP(1,0/(('MGW-IP'!$B$1:$B$183=B198)*('MGW-IP'!$C$1:$C$183=C198)),'MGW-IP'!$E$1:$E$183)</f>
        <v>10.112.128.44</v>
      </c>
      <c r="F198" s="1" t="s">
        <v>83</v>
      </c>
      <c r="G198" s="1">
        <v>1</v>
      </c>
      <c r="H198" s="1" t="str">
        <f>LOOKUP(1,0/(('BSC-IP(媒体)'!$B$1:$B$269=F198)*('BSC-IP(媒体)'!$C$1:$C$269=G198)),'BSC-IP(媒体)'!$D$1:$D$269)</f>
        <v>10.112.217.148</v>
      </c>
      <c r="I198" s="17" t="str">
        <f t="shared" si="6"/>
        <v>ZQRX:NPGEP,2:IP=10.112.217.148:PING:I=10.112.128.36,:;</v>
      </c>
      <c r="J198" s="17" t="str">
        <f t="shared" si="7"/>
        <v>ZQRX:NPGEP,2:IP=10.112.217.148:PING:I=10.112.128.44,:;</v>
      </c>
      <c r="K198" s="17" t="str">
        <f>CONCATENATE("ZQRX:NPGEP,",C198,":IP=",H199,":PING:I=",D198,",:;")</f>
        <v>ZQRX:NPGEP,2:IP=10.112.217.21:PING:I=10.112.128.36,:;</v>
      </c>
      <c r="L198" s="17" t="str">
        <f>CONCATENATE("ZQRX:NPGEP,",C198,":IP=",H199,":PING:I=",E198,",:;")</f>
        <v>ZQRX:NPGEP,2:IP=10.112.217.21:PING:I=10.112.128.44,:;</v>
      </c>
    </row>
    <row r="199" spans="1:12">
      <c r="A199" s="2">
        <v>6</v>
      </c>
      <c r="B199" s="2" t="s">
        <v>520</v>
      </c>
      <c r="C199" s="2">
        <v>4</v>
      </c>
      <c r="D199" s="2" t="str">
        <f>LOOKUP(1,0/(('MGW-IP'!$B$1:$B$183=B199)*('MGW-IP'!$C$1:$C$183=C199)),'MGW-IP'!$D$1:$D$183)</f>
        <v>10.112.128.52</v>
      </c>
      <c r="E199" s="2" t="str">
        <f>LOOKUP(1,0/(('MGW-IP'!$B$1:$B$183=B199)*('MGW-IP'!$C$1:$C$183=C199)),'MGW-IP'!$E$1:$E$183)</f>
        <v>10.112.128.60</v>
      </c>
      <c r="F199" s="1" t="s">
        <v>83</v>
      </c>
      <c r="G199" s="1">
        <v>2</v>
      </c>
      <c r="H199" s="1" t="str">
        <f>LOOKUP(1,0/(('BSC-IP(媒体)'!$B$1:$B$269=F199)*('BSC-IP(媒体)'!$C$1:$C$269=G199)),'BSC-IP(媒体)'!$D$1:$D$269)</f>
        <v>10.112.217.21</v>
      </c>
      <c r="I199" s="17" t="str">
        <f t="shared" si="6"/>
        <v>ZQRX:NPGEP,4:IP=10.112.217.21:PING:I=10.112.128.52,:;</v>
      </c>
      <c r="J199" s="17" t="str">
        <f t="shared" si="7"/>
        <v>ZQRX:NPGEP,4:IP=10.112.217.21:PING:I=10.112.128.60,:;</v>
      </c>
      <c r="K199" s="17" t="str">
        <f>CONCATENATE("ZQRX:NPGEP,",C199,":IP=",H198,":PING:I=",D199,",:;")</f>
        <v>ZQRX:NPGEP,4:IP=10.112.217.148:PING:I=10.112.128.52,:;</v>
      </c>
      <c r="L199" s="17" t="str">
        <f>CONCATENATE("ZQRX:NPGEP,",C199,":IP=",H198,":PING:I=",E199,",:;")</f>
        <v>ZQRX:NPGEP,4:IP=10.112.217.148:PING:I=10.112.128.60,:;</v>
      </c>
    </row>
    <row r="200" spans="1:12">
      <c r="A200" s="2">
        <v>7</v>
      </c>
      <c r="B200" s="2" t="s">
        <v>520</v>
      </c>
      <c r="C200" s="2">
        <v>2</v>
      </c>
      <c r="D200" s="2" t="str">
        <f>LOOKUP(1,0/(('MGW-IP'!$B$1:$B$183=B200)*('MGW-IP'!$C$1:$C$183=C200)),'MGW-IP'!$D$1:$D$183)</f>
        <v>10.112.128.36</v>
      </c>
      <c r="E200" s="2" t="str">
        <f>LOOKUP(1,0/(('MGW-IP'!$B$1:$B$183=B200)*('MGW-IP'!$C$1:$C$183=C200)),'MGW-IP'!$E$1:$E$183)</f>
        <v>10.112.128.44</v>
      </c>
      <c r="F200" s="1" t="s">
        <v>84</v>
      </c>
      <c r="G200" s="1">
        <v>1</v>
      </c>
      <c r="H200" s="1" t="str">
        <f>LOOKUP(1,0/(('BSC-IP(媒体)'!$B$1:$B$269=F200)*('BSC-IP(媒体)'!$C$1:$C$269=G200)),'BSC-IP(媒体)'!$D$1:$D$269)</f>
        <v>10.112.217.156</v>
      </c>
      <c r="I200" s="17" t="str">
        <f t="shared" si="6"/>
        <v>ZQRX:NPGEP,2:IP=10.112.217.156:PING:I=10.112.128.36,:;</v>
      </c>
      <c r="J200" s="17" t="str">
        <f t="shared" si="7"/>
        <v>ZQRX:NPGEP,2:IP=10.112.217.156:PING:I=10.112.128.44,:;</v>
      </c>
      <c r="K200" s="17" t="str">
        <f>CONCATENATE("ZQRX:NPGEP,",C200,":IP=",H201,":PING:I=",D200,",:;")</f>
        <v>ZQRX:NPGEP,2:IP=10.112.217.29:PING:I=10.112.128.36,:;</v>
      </c>
      <c r="L200" s="17" t="str">
        <f>CONCATENATE("ZQRX:NPGEP,",C200,":IP=",H201,":PING:I=",E200,",:;")</f>
        <v>ZQRX:NPGEP,2:IP=10.112.217.29:PING:I=10.112.128.44,:;</v>
      </c>
    </row>
    <row r="201" spans="1:12">
      <c r="A201" s="2">
        <v>8</v>
      </c>
      <c r="B201" s="2" t="s">
        <v>520</v>
      </c>
      <c r="C201" s="2">
        <v>4</v>
      </c>
      <c r="D201" s="2" t="str">
        <f>LOOKUP(1,0/(('MGW-IP'!$B$1:$B$183=B201)*('MGW-IP'!$C$1:$C$183=C201)),'MGW-IP'!$D$1:$D$183)</f>
        <v>10.112.128.52</v>
      </c>
      <c r="E201" s="2" t="str">
        <f>LOOKUP(1,0/(('MGW-IP'!$B$1:$B$183=B201)*('MGW-IP'!$C$1:$C$183=C201)),'MGW-IP'!$E$1:$E$183)</f>
        <v>10.112.128.60</v>
      </c>
      <c r="F201" s="1" t="s">
        <v>84</v>
      </c>
      <c r="G201" s="1">
        <v>2</v>
      </c>
      <c r="H201" s="1" t="str">
        <f>LOOKUP(1,0/(('BSC-IP(媒体)'!$B$1:$B$269=F201)*('BSC-IP(媒体)'!$C$1:$C$269=G201)),'BSC-IP(媒体)'!$D$1:$D$269)</f>
        <v>10.112.217.29</v>
      </c>
      <c r="I201" s="17" t="str">
        <f t="shared" si="6"/>
        <v>ZQRX:NPGEP,4:IP=10.112.217.29:PING:I=10.112.128.52,:;</v>
      </c>
      <c r="J201" s="17" t="str">
        <f t="shared" si="7"/>
        <v>ZQRX:NPGEP,4:IP=10.112.217.29:PING:I=10.112.128.60,:;</v>
      </c>
      <c r="K201" s="17" t="str">
        <f>CONCATENATE("ZQRX:NPGEP,",C201,":IP=",H200,":PING:I=",D201,",:;")</f>
        <v>ZQRX:NPGEP,4:IP=10.112.217.156:PING:I=10.112.128.52,:;</v>
      </c>
      <c r="L201" s="17" t="str">
        <f>CONCATENATE("ZQRX:NPGEP,",C201,":IP=",H200,":PING:I=",E201,",:;")</f>
        <v>ZQRX:NPGEP,4:IP=10.112.217.156:PING:I=10.112.128.60,:;</v>
      </c>
    </row>
    <row r="202" spans="1:12">
      <c r="A202" s="2">
        <v>9</v>
      </c>
      <c r="B202" s="2" t="s">
        <v>520</v>
      </c>
      <c r="C202" s="2">
        <v>2</v>
      </c>
      <c r="D202" s="2" t="str">
        <f>LOOKUP(1,0/(('MGW-IP'!$B$1:$B$183=B202)*('MGW-IP'!$C$1:$C$183=C202)),'MGW-IP'!$D$1:$D$183)</f>
        <v>10.112.128.36</v>
      </c>
      <c r="E202" s="2" t="str">
        <f>LOOKUP(1,0/(('MGW-IP'!$B$1:$B$183=B202)*('MGW-IP'!$C$1:$C$183=C202)),'MGW-IP'!$E$1:$E$183)</f>
        <v>10.112.128.44</v>
      </c>
      <c r="F202" s="1" t="s">
        <v>85</v>
      </c>
      <c r="G202" s="1">
        <v>1</v>
      </c>
      <c r="H202" s="1" t="str">
        <f>LOOKUP(1,0/(('BSC-IP(媒体)'!$B$1:$B$269=F202)*('BSC-IP(媒体)'!$C$1:$C$269=G202)),'BSC-IP(媒体)'!$D$1:$D$269)</f>
        <v>10.112.217.164</v>
      </c>
      <c r="I202" s="17" t="str">
        <f t="shared" si="6"/>
        <v>ZQRX:NPGEP,2:IP=10.112.217.164:PING:I=10.112.128.36,:;</v>
      </c>
      <c r="J202" s="17" t="str">
        <f t="shared" si="7"/>
        <v>ZQRX:NPGEP,2:IP=10.112.217.164:PING:I=10.112.128.44,:;</v>
      </c>
      <c r="K202" s="17" t="str">
        <f>CONCATENATE("ZQRX:NPGEP,",C202,":IP=",H203,":PING:I=",D202,",:;")</f>
        <v>ZQRX:NPGEP,2:IP=10.112.217.37:PING:I=10.112.128.36,:;</v>
      </c>
      <c r="L202" s="17" t="str">
        <f>CONCATENATE("ZQRX:NPGEP,",C202,":IP=",H203,":PING:I=",E202,",:;")</f>
        <v>ZQRX:NPGEP,2:IP=10.112.217.37:PING:I=10.112.128.44,:;</v>
      </c>
    </row>
    <row r="203" spans="1:12">
      <c r="A203" s="2">
        <v>10</v>
      </c>
      <c r="B203" s="2" t="s">
        <v>520</v>
      </c>
      <c r="C203" s="2">
        <v>4</v>
      </c>
      <c r="D203" s="2" t="str">
        <f>LOOKUP(1,0/(('MGW-IP'!$B$1:$B$183=B203)*('MGW-IP'!$C$1:$C$183=C203)),'MGW-IP'!$D$1:$D$183)</f>
        <v>10.112.128.52</v>
      </c>
      <c r="E203" s="2" t="str">
        <f>LOOKUP(1,0/(('MGW-IP'!$B$1:$B$183=B203)*('MGW-IP'!$C$1:$C$183=C203)),'MGW-IP'!$E$1:$E$183)</f>
        <v>10.112.128.60</v>
      </c>
      <c r="F203" s="1" t="s">
        <v>85</v>
      </c>
      <c r="G203" s="1">
        <v>2</v>
      </c>
      <c r="H203" s="1" t="str">
        <f>LOOKUP(1,0/(('BSC-IP(媒体)'!$B$1:$B$269=F203)*('BSC-IP(媒体)'!$C$1:$C$269=G203)),'BSC-IP(媒体)'!$D$1:$D$269)</f>
        <v>10.112.217.37</v>
      </c>
      <c r="I203" s="17" t="str">
        <f t="shared" si="6"/>
        <v>ZQRX:NPGEP,4:IP=10.112.217.37:PING:I=10.112.128.52,:;</v>
      </c>
      <c r="J203" s="17" t="str">
        <f t="shared" si="7"/>
        <v>ZQRX:NPGEP,4:IP=10.112.217.37:PING:I=10.112.128.60,:;</v>
      </c>
      <c r="K203" s="17" t="str">
        <f>CONCATENATE("ZQRX:NPGEP,",C203,":IP=",H202,":PING:I=",D203,",:;")</f>
        <v>ZQRX:NPGEP,4:IP=10.112.217.164:PING:I=10.112.128.52,:;</v>
      </c>
      <c r="L203" s="17" t="str">
        <f>CONCATENATE("ZQRX:NPGEP,",C203,":IP=",H202,":PING:I=",E203,",:;")</f>
        <v>ZQRX:NPGEP,4:IP=10.112.217.164:PING:I=10.112.128.60,:;</v>
      </c>
    </row>
    <row r="204" spans="1:12">
      <c r="A204" s="2">
        <v>11</v>
      </c>
      <c r="B204" s="2" t="s">
        <v>520</v>
      </c>
      <c r="C204" s="2">
        <v>2</v>
      </c>
      <c r="D204" s="2" t="str">
        <f>LOOKUP(1,0/(('MGW-IP'!$B$1:$B$183=B204)*('MGW-IP'!$C$1:$C$183=C204)),'MGW-IP'!$D$1:$D$183)</f>
        <v>10.112.128.36</v>
      </c>
      <c r="E204" s="2" t="str">
        <f>LOOKUP(1,0/(('MGW-IP'!$B$1:$B$183=B204)*('MGW-IP'!$C$1:$C$183=C204)),'MGW-IP'!$E$1:$E$183)</f>
        <v>10.112.128.44</v>
      </c>
      <c r="F204" s="1" t="s">
        <v>86</v>
      </c>
      <c r="G204" s="1">
        <v>1</v>
      </c>
      <c r="H204" s="1" t="str">
        <f>LOOKUP(1,0/(('BSC-IP(媒体)'!$B$1:$B$269=F204)*('BSC-IP(媒体)'!$C$1:$C$269=G204)),'BSC-IP(媒体)'!$D$1:$D$269)</f>
        <v>10.112.217.172</v>
      </c>
      <c r="I204" s="17" t="str">
        <f t="shared" si="6"/>
        <v>ZQRX:NPGEP,2:IP=10.112.217.172:PING:I=10.112.128.36,:;</v>
      </c>
      <c r="J204" s="17" t="str">
        <f t="shared" si="7"/>
        <v>ZQRX:NPGEP,2:IP=10.112.217.172:PING:I=10.112.128.44,:;</v>
      </c>
      <c r="K204" s="17" t="str">
        <f>CONCATENATE("ZQRX:NPGEP,",C204,":IP=",H205,":PING:I=",D204,",:;")</f>
        <v>ZQRX:NPGEP,2:IP=10.112.217.45:PING:I=10.112.128.36,:;</v>
      </c>
      <c r="L204" s="17" t="str">
        <f>CONCATENATE("ZQRX:NPGEP,",C204,":IP=",H205,":PING:I=",E204,",:;")</f>
        <v>ZQRX:NPGEP,2:IP=10.112.217.45:PING:I=10.112.128.44,:;</v>
      </c>
    </row>
    <row r="205" spans="1:12">
      <c r="A205" s="2">
        <v>12</v>
      </c>
      <c r="B205" s="2" t="s">
        <v>520</v>
      </c>
      <c r="C205" s="2">
        <v>4</v>
      </c>
      <c r="D205" s="2" t="str">
        <f>LOOKUP(1,0/(('MGW-IP'!$B$1:$B$183=B205)*('MGW-IP'!$C$1:$C$183=C205)),'MGW-IP'!$D$1:$D$183)</f>
        <v>10.112.128.52</v>
      </c>
      <c r="E205" s="2" t="str">
        <f>LOOKUP(1,0/(('MGW-IP'!$B$1:$B$183=B205)*('MGW-IP'!$C$1:$C$183=C205)),'MGW-IP'!$E$1:$E$183)</f>
        <v>10.112.128.60</v>
      </c>
      <c r="F205" s="1" t="s">
        <v>86</v>
      </c>
      <c r="G205" s="1">
        <v>2</v>
      </c>
      <c r="H205" s="1" t="str">
        <f>LOOKUP(1,0/(('BSC-IP(媒体)'!$B$1:$B$269=F205)*('BSC-IP(媒体)'!$C$1:$C$269=G205)),'BSC-IP(媒体)'!$D$1:$D$269)</f>
        <v>10.112.217.45</v>
      </c>
      <c r="I205" s="17" t="str">
        <f t="shared" si="6"/>
        <v>ZQRX:NPGEP,4:IP=10.112.217.45:PING:I=10.112.128.52,:;</v>
      </c>
      <c r="J205" s="17" t="str">
        <f t="shared" si="7"/>
        <v>ZQRX:NPGEP,4:IP=10.112.217.45:PING:I=10.112.128.60,:;</v>
      </c>
      <c r="K205" s="17" t="str">
        <f>CONCATENATE("ZQRX:NPGEP,",C205,":IP=",H204,":PING:I=",D205,",:;")</f>
        <v>ZQRX:NPGEP,4:IP=10.112.217.172:PING:I=10.112.128.52,:;</v>
      </c>
      <c r="L205" s="17" t="str">
        <f>CONCATENATE("ZQRX:NPGEP,",C205,":IP=",H204,":PING:I=",E205,",:;")</f>
        <v>ZQRX:NPGEP,4:IP=10.112.217.172:PING:I=10.112.128.60,:;</v>
      </c>
    </row>
    <row r="206" spans="1:12">
      <c r="A206" s="2">
        <v>13</v>
      </c>
      <c r="B206" s="2" t="s">
        <v>520</v>
      </c>
      <c r="C206" s="2">
        <v>2</v>
      </c>
      <c r="D206" s="2" t="str">
        <f>LOOKUP(1,0/(('MGW-IP'!$B$1:$B$183=B206)*('MGW-IP'!$C$1:$C$183=C206)),'MGW-IP'!$D$1:$D$183)</f>
        <v>10.112.128.36</v>
      </c>
      <c r="E206" s="2" t="str">
        <f>LOOKUP(1,0/(('MGW-IP'!$B$1:$B$183=B206)*('MGW-IP'!$C$1:$C$183=C206)),'MGW-IP'!$E$1:$E$183)</f>
        <v>10.112.128.44</v>
      </c>
      <c r="F206" s="1" t="s">
        <v>87</v>
      </c>
      <c r="G206" s="1">
        <v>1</v>
      </c>
      <c r="H206" s="1" t="str">
        <f>LOOKUP(1,0/(('BSC-IP(媒体)'!$B$1:$B$269=F206)*('BSC-IP(媒体)'!$C$1:$C$269=G206)),'BSC-IP(媒体)'!$D$1:$D$269)</f>
        <v>10.112.217.180</v>
      </c>
      <c r="I206" s="17" t="str">
        <f t="shared" si="6"/>
        <v>ZQRX:NPGEP,2:IP=10.112.217.180:PING:I=10.112.128.36,:;</v>
      </c>
      <c r="J206" s="17" t="str">
        <f t="shared" si="7"/>
        <v>ZQRX:NPGEP,2:IP=10.112.217.180:PING:I=10.112.128.44,:;</v>
      </c>
      <c r="K206" s="17" t="str">
        <f>CONCATENATE("ZQRX:NPGEP,",C206,":IP=",H207,":PING:I=",D206,",:;")</f>
        <v>ZQRX:NPGEP,2:IP=10.112.217.53:PING:I=10.112.128.36,:;</v>
      </c>
      <c r="L206" s="17" t="str">
        <f>CONCATENATE("ZQRX:NPGEP,",C206,":IP=",H207,":PING:I=",E206,",:;")</f>
        <v>ZQRX:NPGEP,2:IP=10.112.217.53:PING:I=10.112.128.44,:;</v>
      </c>
    </row>
    <row r="207" spans="1:12">
      <c r="A207" s="2">
        <v>14</v>
      </c>
      <c r="B207" s="2" t="s">
        <v>520</v>
      </c>
      <c r="C207" s="2">
        <v>4</v>
      </c>
      <c r="D207" s="2" t="str">
        <f>LOOKUP(1,0/(('MGW-IP'!$B$1:$B$183=B207)*('MGW-IP'!$C$1:$C$183=C207)),'MGW-IP'!$D$1:$D$183)</f>
        <v>10.112.128.52</v>
      </c>
      <c r="E207" s="2" t="str">
        <f>LOOKUP(1,0/(('MGW-IP'!$B$1:$B$183=B207)*('MGW-IP'!$C$1:$C$183=C207)),'MGW-IP'!$E$1:$E$183)</f>
        <v>10.112.128.60</v>
      </c>
      <c r="F207" s="1" t="s">
        <v>87</v>
      </c>
      <c r="G207" s="1">
        <v>2</v>
      </c>
      <c r="H207" s="1" t="str">
        <f>LOOKUP(1,0/(('BSC-IP(媒体)'!$B$1:$B$269=F207)*('BSC-IP(媒体)'!$C$1:$C$269=G207)),'BSC-IP(媒体)'!$D$1:$D$269)</f>
        <v>10.112.217.53</v>
      </c>
      <c r="I207" s="17" t="str">
        <f t="shared" si="6"/>
        <v>ZQRX:NPGEP,4:IP=10.112.217.53:PING:I=10.112.128.52,:;</v>
      </c>
      <c r="J207" s="17" t="str">
        <f t="shared" si="7"/>
        <v>ZQRX:NPGEP,4:IP=10.112.217.53:PING:I=10.112.128.60,:;</v>
      </c>
      <c r="K207" s="17" t="str">
        <f>CONCATENATE("ZQRX:NPGEP,",C207,":IP=",H206,":PING:I=",D207,",:;")</f>
        <v>ZQRX:NPGEP,4:IP=10.112.217.180:PING:I=10.112.128.52,:;</v>
      </c>
      <c r="L207" s="17" t="str">
        <f>CONCATENATE("ZQRX:NPGEP,",C207,":IP=",H206,":PING:I=",E207,",:;")</f>
        <v>ZQRX:NPGEP,4:IP=10.112.217.180:PING:I=10.112.128.60,:;</v>
      </c>
    </row>
    <row r="208" spans="1:12">
      <c r="A208" s="2">
        <v>15</v>
      </c>
      <c r="B208" s="2" t="s">
        <v>520</v>
      </c>
      <c r="C208" s="2">
        <v>2</v>
      </c>
      <c r="D208" s="2" t="str">
        <f>LOOKUP(1,0/(('MGW-IP'!$B$1:$B$183=B208)*('MGW-IP'!$C$1:$C$183=C208)),'MGW-IP'!$D$1:$D$183)</f>
        <v>10.112.128.36</v>
      </c>
      <c r="E208" s="2" t="str">
        <f>LOOKUP(1,0/(('MGW-IP'!$B$1:$B$183=B208)*('MGW-IP'!$C$1:$C$183=C208)),'MGW-IP'!$E$1:$E$183)</f>
        <v>10.112.128.44</v>
      </c>
      <c r="F208" s="1" t="s">
        <v>88</v>
      </c>
      <c r="G208" s="1">
        <v>1</v>
      </c>
      <c r="H208" s="1" t="str">
        <f>LOOKUP(1,0/(('BSC-IP(媒体)'!$B$1:$B$269=F208)*('BSC-IP(媒体)'!$C$1:$C$269=G208)),'BSC-IP(媒体)'!$D$1:$D$269)</f>
        <v>10.112.217.188</v>
      </c>
      <c r="I208" s="17" t="str">
        <f t="shared" si="6"/>
        <v>ZQRX:NPGEP,2:IP=10.112.217.188:PING:I=10.112.128.36,:;</v>
      </c>
      <c r="J208" s="17" t="str">
        <f t="shared" si="7"/>
        <v>ZQRX:NPGEP,2:IP=10.112.217.188:PING:I=10.112.128.44,:;</v>
      </c>
      <c r="K208" s="17" t="str">
        <f>CONCATENATE("ZQRX:NPGEP,",C208,":IP=",H209,":PING:I=",D208,",:;")</f>
        <v>ZQRX:NPGEP,2:IP=10.112.217.61:PING:I=10.112.128.36,:;</v>
      </c>
      <c r="L208" s="17" t="str">
        <f>CONCATENATE("ZQRX:NPGEP,",C208,":IP=",H209,":PING:I=",E208,",:;")</f>
        <v>ZQRX:NPGEP,2:IP=10.112.217.61:PING:I=10.112.128.44,:;</v>
      </c>
    </row>
    <row r="209" spans="1:12">
      <c r="A209" s="2">
        <v>16</v>
      </c>
      <c r="B209" s="2" t="s">
        <v>520</v>
      </c>
      <c r="C209" s="2">
        <v>4</v>
      </c>
      <c r="D209" s="2" t="str">
        <f>LOOKUP(1,0/(('MGW-IP'!$B$1:$B$183=B209)*('MGW-IP'!$C$1:$C$183=C209)),'MGW-IP'!$D$1:$D$183)</f>
        <v>10.112.128.52</v>
      </c>
      <c r="E209" s="2" t="str">
        <f>LOOKUP(1,0/(('MGW-IP'!$B$1:$B$183=B209)*('MGW-IP'!$C$1:$C$183=C209)),'MGW-IP'!$E$1:$E$183)</f>
        <v>10.112.128.60</v>
      </c>
      <c r="F209" s="1" t="s">
        <v>88</v>
      </c>
      <c r="G209" s="1">
        <v>2</v>
      </c>
      <c r="H209" s="1" t="str">
        <f>LOOKUP(1,0/(('BSC-IP(媒体)'!$B$1:$B$269=F209)*('BSC-IP(媒体)'!$C$1:$C$269=G209)),'BSC-IP(媒体)'!$D$1:$D$269)</f>
        <v>10.112.217.61</v>
      </c>
      <c r="I209" s="17" t="str">
        <f t="shared" si="6"/>
        <v>ZQRX:NPGEP,4:IP=10.112.217.61:PING:I=10.112.128.52,:;</v>
      </c>
      <c r="J209" s="17" t="str">
        <f t="shared" si="7"/>
        <v>ZQRX:NPGEP,4:IP=10.112.217.61:PING:I=10.112.128.60,:;</v>
      </c>
      <c r="K209" s="17" t="str">
        <f>CONCATENATE("ZQRX:NPGEP,",C209,":IP=",H208,":PING:I=",D209,",:;")</f>
        <v>ZQRX:NPGEP,4:IP=10.112.217.188:PING:I=10.112.128.52,:;</v>
      </c>
      <c r="L209" s="17" t="str">
        <f>CONCATENATE("ZQRX:NPGEP,",C209,":IP=",H208,":PING:I=",E209,",:;")</f>
        <v>ZQRX:NPGEP,4:IP=10.112.217.188:PING:I=10.112.128.60,:;</v>
      </c>
    </row>
    <row r="210" spans="1:12">
      <c r="A210" s="2">
        <v>17</v>
      </c>
      <c r="B210" s="2" t="s">
        <v>520</v>
      </c>
      <c r="C210" s="2">
        <v>2</v>
      </c>
      <c r="D210" s="2" t="str">
        <f>LOOKUP(1,0/(('MGW-IP'!$B$1:$B$183=B210)*('MGW-IP'!$C$1:$C$183=C210)),'MGW-IP'!$D$1:$D$183)</f>
        <v>10.112.128.36</v>
      </c>
      <c r="E210" s="2" t="str">
        <f>LOOKUP(1,0/(('MGW-IP'!$B$1:$B$183=B210)*('MGW-IP'!$C$1:$C$183=C210)),'MGW-IP'!$E$1:$E$183)</f>
        <v>10.112.128.44</v>
      </c>
      <c r="F210" s="1" t="s">
        <v>89</v>
      </c>
      <c r="G210" s="1">
        <v>1</v>
      </c>
      <c r="H210" s="1" t="str">
        <f>LOOKUP(1,0/(('BSC-IP(媒体)'!$B$1:$B$269=F210)*('BSC-IP(媒体)'!$C$1:$C$269=G210)),'BSC-IP(媒体)'!$D$1:$D$269)</f>
        <v>10.112.217.196</v>
      </c>
      <c r="I210" s="17" t="str">
        <f t="shared" si="6"/>
        <v>ZQRX:NPGEP,2:IP=10.112.217.196:PING:I=10.112.128.36,:;</v>
      </c>
      <c r="J210" s="17" t="str">
        <f t="shared" si="7"/>
        <v>ZQRX:NPGEP,2:IP=10.112.217.196:PING:I=10.112.128.44,:;</v>
      </c>
      <c r="K210" s="17" t="str">
        <f>CONCATENATE("ZQRX:NPGEP,",C210,":IP=",H211,":PING:I=",D210,",:;")</f>
        <v>ZQRX:NPGEP,2:IP=10.112.217.69:PING:I=10.112.128.36,:;</v>
      </c>
      <c r="L210" s="17" t="str">
        <f>CONCATENATE("ZQRX:NPGEP,",C210,":IP=",H211,":PING:I=",E210,",:;")</f>
        <v>ZQRX:NPGEP,2:IP=10.112.217.69:PING:I=10.112.128.44,:;</v>
      </c>
    </row>
    <row r="211" spans="1:12">
      <c r="A211" s="2">
        <v>18</v>
      </c>
      <c r="B211" s="2" t="s">
        <v>520</v>
      </c>
      <c r="C211" s="2">
        <v>4</v>
      </c>
      <c r="D211" s="2" t="str">
        <f>LOOKUP(1,0/(('MGW-IP'!$B$1:$B$183=B211)*('MGW-IP'!$C$1:$C$183=C211)),'MGW-IP'!$D$1:$D$183)</f>
        <v>10.112.128.52</v>
      </c>
      <c r="E211" s="2" t="str">
        <f>LOOKUP(1,0/(('MGW-IP'!$B$1:$B$183=B211)*('MGW-IP'!$C$1:$C$183=C211)),'MGW-IP'!$E$1:$E$183)</f>
        <v>10.112.128.60</v>
      </c>
      <c r="F211" s="1" t="s">
        <v>89</v>
      </c>
      <c r="G211" s="1">
        <v>2</v>
      </c>
      <c r="H211" s="1" t="str">
        <f>LOOKUP(1,0/(('BSC-IP(媒体)'!$B$1:$B$269=F211)*('BSC-IP(媒体)'!$C$1:$C$269=G211)),'BSC-IP(媒体)'!$D$1:$D$269)</f>
        <v>10.112.217.69</v>
      </c>
      <c r="I211" s="17" t="str">
        <f t="shared" si="6"/>
        <v>ZQRX:NPGEP,4:IP=10.112.217.69:PING:I=10.112.128.52,:;</v>
      </c>
      <c r="J211" s="17" t="str">
        <f t="shared" si="7"/>
        <v>ZQRX:NPGEP,4:IP=10.112.217.69:PING:I=10.112.128.60,:;</v>
      </c>
      <c r="K211" s="17" t="str">
        <f>CONCATENATE("ZQRX:NPGEP,",C211,":IP=",H210,":PING:I=",D211,",:;")</f>
        <v>ZQRX:NPGEP,4:IP=10.112.217.196:PING:I=10.112.128.52,:;</v>
      </c>
      <c r="L211" s="17" t="str">
        <f>CONCATENATE("ZQRX:NPGEP,",C211,":IP=",H210,":PING:I=",E211,",:;")</f>
        <v>ZQRX:NPGEP,4:IP=10.112.217.196:PING:I=10.112.128.60,:;</v>
      </c>
    </row>
    <row r="212" spans="1:12">
      <c r="A212" s="2">
        <v>19</v>
      </c>
      <c r="B212" s="2" t="s">
        <v>520</v>
      </c>
      <c r="C212" s="2">
        <v>2</v>
      </c>
      <c r="D212" s="2" t="str">
        <f>LOOKUP(1,0/(('MGW-IP'!$B$1:$B$183=B212)*('MGW-IP'!$C$1:$C$183=C212)),'MGW-IP'!$D$1:$D$183)</f>
        <v>10.112.128.36</v>
      </c>
      <c r="E212" s="2" t="str">
        <f>LOOKUP(1,0/(('MGW-IP'!$B$1:$B$183=B212)*('MGW-IP'!$C$1:$C$183=C212)),'MGW-IP'!$E$1:$E$183)</f>
        <v>10.112.128.44</v>
      </c>
      <c r="F212" s="1" t="s">
        <v>90</v>
      </c>
      <c r="G212" s="1">
        <v>1</v>
      </c>
      <c r="H212" s="1" t="str">
        <f>LOOKUP(1,0/(('BSC-IP(媒体)'!$B$1:$B$269=F212)*('BSC-IP(媒体)'!$C$1:$C$269=G212)),'BSC-IP(媒体)'!$D$1:$D$269)</f>
        <v>10.112.217.204</v>
      </c>
      <c r="I212" s="17" t="str">
        <f t="shared" si="6"/>
        <v>ZQRX:NPGEP,2:IP=10.112.217.204:PING:I=10.112.128.36,:;</v>
      </c>
      <c r="J212" s="17" t="str">
        <f t="shared" si="7"/>
        <v>ZQRX:NPGEP,2:IP=10.112.217.204:PING:I=10.112.128.44,:;</v>
      </c>
      <c r="K212" s="17" t="str">
        <f>CONCATENATE("ZQRX:NPGEP,",C212,":IP=",H213,":PING:I=",D212,",:;")</f>
        <v>ZQRX:NPGEP,2:IP=10.112.217.77:PING:I=10.112.128.36,:;</v>
      </c>
      <c r="L212" s="17" t="str">
        <f>CONCATENATE("ZQRX:NPGEP,",C212,":IP=",H213,":PING:I=",E212,",:;")</f>
        <v>ZQRX:NPGEP,2:IP=10.112.217.77:PING:I=10.112.128.44,:;</v>
      </c>
    </row>
    <row r="213" spans="1:12">
      <c r="A213" s="2">
        <v>20</v>
      </c>
      <c r="B213" s="2" t="s">
        <v>520</v>
      </c>
      <c r="C213" s="2">
        <v>4</v>
      </c>
      <c r="D213" s="2" t="str">
        <f>LOOKUP(1,0/(('MGW-IP'!$B$1:$B$183=B213)*('MGW-IP'!$C$1:$C$183=C213)),'MGW-IP'!$D$1:$D$183)</f>
        <v>10.112.128.52</v>
      </c>
      <c r="E213" s="2" t="str">
        <f>LOOKUP(1,0/(('MGW-IP'!$B$1:$B$183=B213)*('MGW-IP'!$C$1:$C$183=C213)),'MGW-IP'!$E$1:$E$183)</f>
        <v>10.112.128.60</v>
      </c>
      <c r="F213" s="1" t="s">
        <v>90</v>
      </c>
      <c r="G213" s="1">
        <v>2</v>
      </c>
      <c r="H213" s="1" t="str">
        <f>LOOKUP(1,0/(('BSC-IP(媒体)'!$B$1:$B$269=F213)*('BSC-IP(媒体)'!$C$1:$C$269=G213)),'BSC-IP(媒体)'!$D$1:$D$269)</f>
        <v>10.112.217.77</v>
      </c>
      <c r="I213" s="17" t="str">
        <f t="shared" si="6"/>
        <v>ZQRX:NPGEP,4:IP=10.112.217.77:PING:I=10.112.128.52,:;</v>
      </c>
      <c r="J213" s="17" t="str">
        <f t="shared" si="7"/>
        <v>ZQRX:NPGEP,4:IP=10.112.217.77:PING:I=10.112.128.60,:;</v>
      </c>
      <c r="K213" s="17" t="str">
        <f>CONCATENATE("ZQRX:NPGEP,",C213,":IP=",H212,":PING:I=",D213,",:;")</f>
        <v>ZQRX:NPGEP,4:IP=10.112.217.204:PING:I=10.112.128.52,:;</v>
      </c>
      <c r="L213" s="17" t="str">
        <f>CONCATENATE("ZQRX:NPGEP,",C213,":IP=",H212,":PING:I=",E213,",:;")</f>
        <v>ZQRX:NPGEP,4:IP=10.112.217.204:PING:I=10.112.128.60,:;</v>
      </c>
    </row>
    <row r="214" spans="1:12">
      <c r="A214" s="2">
        <v>21</v>
      </c>
      <c r="B214" s="2" t="s">
        <v>520</v>
      </c>
      <c r="C214" s="2">
        <v>2</v>
      </c>
      <c r="D214" s="2" t="str">
        <f>LOOKUP(1,0/(('MGW-IP'!$B$1:$B$183=B214)*('MGW-IP'!$C$1:$C$183=C214)),'MGW-IP'!$D$1:$D$183)</f>
        <v>10.112.128.36</v>
      </c>
      <c r="E214" s="2" t="str">
        <f>LOOKUP(1,0/(('MGW-IP'!$B$1:$B$183=B214)*('MGW-IP'!$C$1:$C$183=C214)),'MGW-IP'!$E$1:$E$183)</f>
        <v>10.112.128.44</v>
      </c>
      <c r="F214" s="1" t="s">
        <v>91</v>
      </c>
      <c r="G214" s="1">
        <v>1</v>
      </c>
      <c r="H214" s="1" t="str">
        <f>LOOKUP(1,0/(('BSC-IP(媒体)'!$B$1:$B$269=F214)*('BSC-IP(媒体)'!$C$1:$C$269=G214)),'BSC-IP(媒体)'!$D$1:$D$269)</f>
        <v>10.112.217.212</v>
      </c>
      <c r="I214" s="17" t="str">
        <f t="shared" si="6"/>
        <v>ZQRX:NPGEP,2:IP=10.112.217.212:PING:I=10.112.128.36,:;</v>
      </c>
      <c r="J214" s="17" t="str">
        <f t="shared" si="7"/>
        <v>ZQRX:NPGEP,2:IP=10.112.217.212:PING:I=10.112.128.44,:;</v>
      </c>
      <c r="K214" s="17" t="str">
        <f>CONCATENATE("ZQRX:NPGEP,",C214,":IP=",H215,":PING:I=",D214,",:;")</f>
        <v>ZQRX:NPGEP,2:IP=10.112.217.85:PING:I=10.112.128.36,:;</v>
      </c>
      <c r="L214" s="17" t="str">
        <f>CONCATENATE("ZQRX:NPGEP,",C214,":IP=",H215,":PING:I=",E214,",:;")</f>
        <v>ZQRX:NPGEP,2:IP=10.112.217.85:PING:I=10.112.128.44,:;</v>
      </c>
    </row>
    <row r="215" spans="1:12">
      <c r="A215" s="2">
        <v>22</v>
      </c>
      <c r="B215" s="2" t="s">
        <v>520</v>
      </c>
      <c r="C215" s="2">
        <v>4</v>
      </c>
      <c r="D215" s="2" t="str">
        <f>LOOKUP(1,0/(('MGW-IP'!$B$1:$B$183=B215)*('MGW-IP'!$C$1:$C$183=C215)),'MGW-IP'!$D$1:$D$183)</f>
        <v>10.112.128.52</v>
      </c>
      <c r="E215" s="2" t="str">
        <f>LOOKUP(1,0/(('MGW-IP'!$B$1:$B$183=B215)*('MGW-IP'!$C$1:$C$183=C215)),'MGW-IP'!$E$1:$E$183)</f>
        <v>10.112.128.60</v>
      </c>
      <c r="F215" s="1" t="s">
        <v>91</v>
      </c>
      <c r="G215" s="1">
        <v>2</v>
      </c>
      <c r="H215" s="1" t="str">
        <f>LOOKUP(1,0/(('BSC-IP(媒体)'!$B$1:$B$269=F215)*('BSC-IP(媒体)'!$C$1:$C$269=G215)),'BSC-IP(媒体)'!$D$1:$D$269)</f>
        <v>10.112.217.85</v>
      </c>
      <c r="I215" s="17" t="str">
        <f t="shared" si="6"/>
        <v>ZQRX:NPGEP,4:IP=10.112.217.85:PING:I=10.112.128.52,:;</v>
      </c>
      <c r="J215" s="17" t="str">
        <f t="shared" si="7"/>
        <v>ZQRX:NPGEP,4:IP=10.112.217.85:PING:I=10.112.128.60,:;</v>
      </c>
      <c r="K215" s="17" t="str">
        <f>CONCATENATE("ZQRX:NPGEP,",C215,":IP=",H214,":PING:I=",D215,",:;")</f>
        <v>ZQRX:NPGEP,4:IP=10.112.217.212:PING:I=10.112.128.52,:;</v>
      </c>
      <c r="L215" s="17" t="str">
        <f>CONCATENATE("ZQRX:NPGEP,",C215,":IP=",H214,":PING:I=",E215,",:;")</f>
        <v>ZQRX:NPGEP,4:IP=10.112.217.212:PING:I=10.112.128.60,:;</v>
      </c>
    </row>
    <row r="216" spans="1:12">
      <c r="A216" s="2">
        <v>23</v>
      </c>
      <c r="B216" s="2" t="s">
        <v>520</v>
      </c>
      <c r="C216" s="2">
        <v>2</v>
      </c>
      <c r="D216" s="2" t="str">
        <f>LOOKUP(1,0/(('MGW-IP'!$B$1:$B$183=B216)*('MGW-IP'!$C$1:$C$183=C216)),'MGW-IP'!$D$1:$D$183)</f>
        <v>10.112.128.36</v>
      </c>
      <c r="E216" s="2" t="str">
        <f>LOOKUP(1,0/(('MGW-IP'!$B$1:$B$183=B216)*('MGW-IP'!$C$1:$C$183=C216)),'MGW-IP'!$E$1:$E$183)</f>
        <v>10.112.128.44</v>
      </c>
      <c r="F216" s="1" t="s">
        <v>92</v>
      </c>
      <c r="G216" s="1">
        <v>1</v>
      </c>
      <c r="H216" s="1" t="str">
        <f>LOOKUP(1,0/(('BSC-IP(媒体)'!$B$1:$B$269=F216)*('BSC-IP(媒体)'!$C$1:$C$269=G216)),'BSC-IP(媒体)'!$D$1:$D$269)</f>
        <v>10.112.217.220</v>
      </c>
      <c r="I216" s="17" t="str">
        <f t="shared" si="6"/>
        <v>ZQRX:NPGEP,2:IP=10.112.217.220:PING:I=10.112.128.36,:;</v>
      </c>
      <c r="J216" s="17" t="str">
        <f t="shared" si="7"/>
        <v>ZQRX:NPGEP,2:IP=10.112.217.220:PING:I=10.112.128.44,:;</v>
      </c>
      <c r="K216" s="17" t="str">
        <f>CONCATENATE("ZQRX:NPGEP,",C216,":IP=",H217,":PING:I=",D216,",:;")</f>
        <v>ZQRX:NPGEP,2:IP=10.112.217.93:PING:I=10.112.128.36,:;</v>
      </c>
      <c r="L216" s="17" t="str">
        <f>CONCATENATE("ZQRX:NPGEP,",C216,":IP=",H217,":PING:I=",E216,",:;")</f>
        <v>ZQRX:NPGEP,2:IP=10.112.217.93:PING:I=10.112.128.44,:;</v>
      </c>
    </row>
    <row r="217" spans="1:12">
      <c r="A217" s="2">
        <v>24</v>
      </c>
      <c r="B217" s="2" t="s">
        <v>520</v>
      </c>
      <c r="C217" s="2">
        <v>4</v>
      </c>
      <c r="D217" s="2" t="str">
        <f>LOOKUP(1,0/(('MGW-IP'!$B$1:$B$183=B217)*('MGW-IP'!$C$1:$C$183=C217)),'MGW-IP'!$D$1:$D$183)</f>
        <v>10.112.128.52</v>
      </c>
      <c r="E217" s="2" t="str">
        <f>LOOKUP(1,0/(('MGW-IP'!$B$1:$B$183=B217)*('MGW-IP'!$C$1:$C$183=C217)),'MGW-IP'!$E$1:$E$183)</f>
        <v>10.112.128.60</v>
      </c>
      <c r="F217" s="1" t="s">
        <v>92</v>
      </c>
      <c r="G217" s="1">
        <v>2</v>
      </c>
      <c r="H217" s="1" t="str">
        <f>LOOKUP(1,0/(('BSC-IP(媒体)'!$B$1:$B$269=F217)*('BSC-IP(媒体)'!$C$1:$C$269=G217)),'BSC-IP(媒体)'!$D$1:$D$269)</f>
        <v>10.112.217.93</v>
      </c>
      <c r="I217" s="17" t="str">
        <f t="shared" si="6"/>
        <v>ZQRX:NPGEP,4:IP=10.112.217.93:PING:I=10.112.128.52,:;</v>
      </c>
      <c r="J217" s="17" t="str">
        <f t="shared" si="7"/>
        <v>ZQRX:NPGEP,4:IP=10.112.217.93:PING:I=10.112.128.60,:;</v>
      </c>
      <c r="K217" s="17" t="str">
        <f>CONCATENATE("ZQRX:NPGEP,",C217,":IP=",H216,":PING:I=",D217,",:;")</f>
        <v>ZQRX:NPGEP,4:IP=10.112.217.220:PING:I=10.112.128.52,:;</v>
      </c>
      <c r="L217" s="17" t="str">
        <f>CONCATENATE("ZQRX:NPGEP,",C217,":IP=",H216,":PING:I=",E217,",:;")</f>
        <v>ZQRX:NPGEP,4:IP=10.112.217.220:PING:I=10.112.128.60,:;</v>
      </c>
    </row>
    <row r="218" spans="1:12">
      <c r="A218" s="2">
        <v>25</v>
      </c>
      <c r="B218" s="2" t="s">
        <v>520</v>
      </c>
      <c r="C218" s="2">
        <v>2</v>
      </c>
      <c r="D218" s="2" t="str">
        <f>LOOKUP(1,0/(('MGW-IP'!$B$1:$B$183=B218)*('MGW-IP'!$C$1:$C$183=C218)),'MGW-IP'!$D$1:$D$183)</f>
        <v>10.112.128.36</v>
      </c>
      <c r="E218" s="2" t="str">
        <f>LOOKUP(1,0/(('MGW-IP'!$B$1:$B$183=B218)*('MGW-IP'!$C$1:$C$183=C218)),'MGW-IP'!$E$1:$E$183)</f>
        <v>10.112.128.44</v>
      </c>
      <c r="F218" s="1" t="s">
        <v>93</v>
      </c>
      <c r="G218" s="1">
        <v>1</v>
      </c>
      <c r="H218" s="1" t="str">
        <f>LOOKUP(1,0/(('BSC-IP(媒体)'!$B$1:$B$269=F218)*('BSC-IP(媒体)'!$C$1:$C$269=G218)),'BSC-IP(媒体)'!$D$1:$D$269)</f>
        <v>10.112.218.132</v>
      </c>
      <c r="I218" s="17" t="str">
        <f t="shared" si="6"/>
        <v>ZQRX:NPGEP,2:IP=10.112.218.132:PING:I=10.112.128.36,:;</v>
      </c>
      <c r="J218" s="17" t="str">
        <f t="shared" si="7"/>
        <v>ZQRX:NPGEP,2:IP=10.112.218.132:PING:I=10.112.128.44,:;</v>
      </c>
      <c r="K218" s="17" t="str">
        <f>CONCATENATE("ZQRX:NPGEP,",C218,":IP=",H219,":PING:I=",D218,",:;")</f>
        <v>ZQRX:NPGEP,2:IP=10.112.218.5:PING:I=10.112.128.36,:;</v>
      </c>
      <c r="L218" s="17" t="str">
        <f>CONCATENATE("ZQRX:NPGEP,",C218,":IP=",H219,":PING:I=",E218,",:;")</f>
        <v>ZQRX:NPGEP,2:IP=10.112.218.5:PING:I=10.112.128.44,:;</v>
      </c>
    </row>
    <row r="219" spans="1:12">
      <c r="A219" s="2">
        <v>26</v>
      </c>
      <c r="B219" s="2" t="s">
        <v>520</v>
      </c>
      <c r="C219" s="2">
        <v>4</v>
      </c>
      <c r="D219" s="2" t="str">
        <f>LOOKUP(1,0/(('MGW-IP'!$B$1:$B$183=B219)*('MGW-IP'!$C$1:$C$183=C219)),'MGW-IP'!$D$1:$D$183)</f>
        <v>10.112.128.52</v>
      </c>
      <c r="E219" s="2" t="str">
        <f>LOOKUP(1,0/(('MGW-IP'!$B$1:$B$183=B219)*('MGW-IP'!$C$1:$C$183=C219)),'MGW-IP'!$E$1:$E$183)</f>
        <v>10.112.128.60</v>
      </c>
      <c r="F219" s="1" t="s">
        <v>93</v>
      </c>
      <c r="G219" s="1">
        <v>2</v>
      </c>
      <c r="H219" s="1" t="str">
        <f>LOOKUP(1,0/(('BSC-IP(媒体)'!$B$1:$B$269=F219)*('BSC-IP(媒体)'!$C$1:$C$269=G219)),'BSC-IP(媒体)'!$D$1:$D$269)</f>
        <v>10.112.218.5</v>
      </c>
      <c r="I219" s="17" t="str">
        <f t="shared" si="6"/>
        <v>ZQRX:NPGEP,4:IP=10.112.218.5:PING:I=10.112.128.52,:;</v>
      </c>
      <c r="J219" s="17" t="str">
        <f t="shared" si="7"/>
        <v>ZQRX:NPGEP,4:IP=10.112.218.5:PING:I=10.112.128.60,:;</v>
      </c>
      <c r="K219" s="17" t="str">
        <f>CONCATENATE("ZQRX:NPGEP,",C219,":IP=",H218,":PING:I=",D219,",:;")</f>
        <v>ZQRX:NPGEP,4:IP=10.112.218.132:PING:I=10.112.128.52,:;</v>
      </c>
      <c r="L219" s="17" t="str">
        <f>CONCATENATE("ZQRX:NPGEP,",C219,":IP=",H218,":PING:I=",E219,",:;")</f>
        <v>ZQRX:NPGEP,4:IP=10.112.218.132:PING:I=10.112.128.60,:;</v>
      </c>
    </row>
    <row r="220" spans="1:12">
      <c r="A220" s="2">
        <v>27</v>
      </c>
      <c r="B220" s="2" t="s">
        <v>520</v>
      </c>
      <c r="C220" s="2">
        <v>2</v>
      </c>
      <c r="D220" s="2" t="str">
        <f>LOOKUP(1,0/(('MGW-IP'!$B$1:$B$183=B220)*('MGW-IP'!$C$1:$C$183=C220)),'MGW-IP'!$D$1:$D$183)</f>
        <v>10.112.128.36</v>
      </c>
      <c r="E220" s="2" t="str">
        <f>LOOKUP(1,0/(('MGW-IP'!$B$1:$B$183=B220)*('MGW-IP'!$C$1:$C$183=C220)),'MGW-IP'!$E$1:$E$183)</f>
        <v>10.112.128.44</v>
      </c>
      <c r="F220" s="1" t="s">
        <v>94</v>
      </c>
      <c r="G220" s="1">
        <v>1</v>
      </c>
      <c r="H220" s="1" t="str">
        <f>LOOKUP(1,0/(('BSC-IP(媒体)'!$B$1:$B$269=F220)*('BSC-IP(媒体)'!$C$1:$C$269=G220)),'BSC-IP(媒体)'!$D$1:$D$269)</f>
        <v>10.112.218.140</v>
      </c>
      <c r="I220" s="17" t="str">
        <f t="shared" si="6"/>
        <v>ZQRX:NPGEP,2:IP=10.112.218.140:PING:I=10.112.128.36,:;</v>
      </c>
      <c r="J220" s="17" t="str">
        <f t="shared" si="7"/>
        <v>ZQRX:NPGEP,2:IP=10.112.218.140:PING:I=10.112.128.44,:;</v>
      </c>
      <c r="K220" s="17" t="str">
        <f>CONCATENATE("ZQRX:NPGEP,",C220,":IP=",H221,":PING:I=",D220,",:;")</f>
        <v>ZQRX:NPGEP,2:IP=10.112.218.13:PING:I=10.112.128.36,:;</v>
      </c>
      <c r="L220" s="17" t="str">
        <f>CONCATENATE("ZQRX:NPGEP,",C220,":IP=",H221,":PING:I=",E220,",:;")</f>
        <v>ZQRX:NPGEP,2:IP=10.112.218.13:PING:I=10.112.128.44,:;</v>
      </c>
    </row>
    <row r="221" spans="1:12">
      <c r="A221" s="2">
        <v>28</v>
      </c>
      <c r="B221" s="2" t="s">
        <v>520</v>
      </c>
      <c r="C221" s="2">
        <v>4</v>
      </c>
      <c r="D221" s="2" t="str">
        <f>LOOKUP(1,0/(('MGW-IP'!$B$1:$B$183=B221)*('MGW-IP'!$C$1:$C$183=C221)),'MGW-IP'!$D$1:$D$183)</f>
        <v>10.112.128.52</v>
      </c>
      <c r="E221" s="2" t="str">
        <f>LOOKUP(1,0/(('MGW-IP'!$B$1:$B$183=B221)*('MGW-IP'!$C$1:$C$183=C221)),'MGW-IP'!$E$1:$E$183)</f>
        <v>10.112.128.60</v>
      </c>
      <c r="F221" s="1" t="s">
        <v>94</v>
      </c>
      <c r="G221" s="1">
        <v>2</v>
      </c>
      <c r="H221" s="1" t="str">
        <f>LOOKUP(1,0/(('BSC-IP(媒体)'!$B$1:$B$269=F221)*('BSC-IP(媒体)'!$C$1:$C$269=G221)),'BSC-IP(媒体)'!$D$1:$D$269)</f>
        <v>10.112.218.13</v>
      </c>
      <c r="I221" s="17" t="str">
        <f t="shared" si="6"/>
        <v>ZQRX:NPGEP,4:IP=10.112.218.13:PING:I=10.112.128.52,:;</v>
      </c>
      <c r="J221" s="17" t="str">
        <f t="shared" si="7"/>
        <v>ZQRX:NPGEP,4:IP=10.112.218.13:PING:I=10.112.128.60,:;</v>
      </c>
      <c r="K221" s="17" t="str">
        <f>CONCATENATE("ZQRX:NPGEP,",C221,":IP=",H220,":PING:I=",D221,",:;")</f>
        <v>ZQRX:NPGEP,4:IP=10.112.218.140:PING:I=10.112.128.52,:;</v>
      </c>
      <c r="L221" s="17" t="str">
        <f>CONCATENATE("ZQRX:NPGEP,",C221,":IP=",H220,":PING:I=",E221,",:;")</f>
        <v>ZQRX:NPGEP,4:IP=10.112.218.140:PING:I=10.112.128.60,:;</v>
      </c>
    </row>
    <row r="222" spans="1:12">
      <c r="A222" s="2">
        <v>29</v>
      </c>
      <c r="B222" s="2" t="s">
        <v>520</v>
      </c>
      <c r="C222" s="2">
        <v>2</v>
      </c>
      <c r="D222" s="2" t="str">
        <f>LOOKUP(1,0/(('MGW-IP'!$B$1:$B$183=B222)*('MGW-IP'!$C$1:$C$183=C222)),'MGW-IP'!$D$1:$D$183)</f>
        <v>10.112.128.36</v>
      </c>
      <c r="E222" s="2" t="str">
        <f>LOOKUP(1,0/(('MGW-IP'!$B$1:$B$183=B222)*('MGW-IP'!$C$1:$C$183=C222)),'MGW-IP'!$E$1:$E$183)</f>
        <v>10.112.128.44</v>
      </c>
      <c r="F222" s="1" t="s">
        <v>95</v>
      </c>
      <c r="G222" s="1">
        <v>1</v>
      </c>
      <c r="H222" s="1" t="str">
        <f>LOOKUP(1,0/(('BSC-IP(媒体)'!$B$1:$B$269=F222)*('BSC-IP(媒体)'!$C$1:$C$269=G222)),'BSC-IP(媒体)'!$D$1:$D$269)</f>
        <v>10.112.218.148</v>
      </c>
      <c r="I222" s="17" t="str">
        <f t="shared" si="6"/>
        <v>ZQRX:NPGEP,2:IP=10.112.218.148:PING:I=10.112.128.36,:;</v>
      </c>
      <c r="J222" s="17" t="str">
        <f t="shared" si="7"/>
        <v>ZQRX:NPGEP,2:IP=10.112.218.148:PING:I=10.112.128.44,:;</v>
      </c>
      <c r="K222" s="17" t="str">
        <f>CONCATENATE("ZQRX:NPGEP,",C222,":IP=",H223,":PING:I=",D222,",:;")</f>
        <v>ZQRX:NPGEP,2:IP=10.112.218.21:PING:I=10.112.128.36,:;</v>
      </c>
      <c r="L222" s="17" t="str">
        <f>CONCATENATE("ZQRX:NPGEP,",C222,":IP=",H223,":PING:I=",E222,",:;")</f>
        <v>ZQRX:NPGEP,2:IP=10.112.218.21:PING:I=10.112.128.44,:;</v>
      </c>
    </row>
    <row r="223" spans="1:12">
      <c r="A223" s="2">
        <v>30</v>
      </c>
      <c r="B223" s="2" t="s">
        <v>520</v>
      </c>
      <c r="C223" s="2">
        <v>4</v>
      </c>
      <c r="D223" s="2" t="str">
        <f>LOOKUP(1,0/(('MGW-IP'!$B$1:$B$183=B223)*('MGW-IP'!$C$1:$C$183=C223)),'MGW-IP'!$D$1:$D$183)</f>
        <v>10.112.128.52</v>
      </c>
      <c r="E223" s="2" t="str">
        <f>LOOKUP(1,0/(('MGW-IP'!$B$1:$B$183=B223)*('MGW-IP'!$C$1:$C$183=C223)),'MGW-IP'!$E$1:$E$183)</f>
        <v>10.112.128.60</v>
      </c>
      <c r="F223" s="1" t="s">
        <v>95</v>
      </c>
      <c r="G223" s="1">
        <v>2</v>
      </c>
      <c r="H223" s="1" t="str">
        <f>LOOKUP(1,0/(('BSC-IP(媒体)'!$B$1:$B$269=F223)*('BSC-IP(媒体)'!$C$1:$C$269=G223)),'BSC-IP(媒体)'!$D$1:$D$269)</f>
        <v>10.112.218.21</v>
      </c>
      <c r="I223" s="17" t="str">
        <f t="shared" si="6"/>
        <v>ZQRX:NPGEP,4:IP=10.112.218.21:PING:I=10.112.128.52,:;</v>
      </c>
      <c r="J223" s="17" t="str">
        <f t="shared" si="7"/>
        <v>ZQRX:NPGEP,4:IP=10.112.218.21:PING:I=10.112.128.60,:;</v>
      </c>
      <c r="K223" s="17" t="str">
        <f>CONCATENATE("ZQRX:NPGEP,",C223,":IP=",H222,":PING:I=",D223,",:;")</f>
        <v>ZQRX:NPGEP,4:IP=10.112.218.148:PING:I=10.112.128.52,:;</v>
      </c>
      <c r="L223" s="17" t="str">
        <f>CONCATENATE("ZQRX:NPGEP,",C223,":IP=",H222,":PING:I=",E223,",:;")</f>
        <v>ZQRX:NPGEP,4:IP=10.112.218.148:PING:I=10.112.128.60,:;</v>
      </c>
    </row>
    <row r="224" spans="1:12">
      <c r="A224" s="2">
        <v>31</v>
      </c>
      <c r="B224" s="2" t="s">
        <v>520</v>
      </c>
      <c r="C224" s="2">
        <v>2</v>
      </c>
      <c r="D224" s="2" t="str">
        <f>LOOKUP(1,0/(('MGW-IP'!$B$1:$B$183=B224)*('MGW-IP'!$C$1:$C$183=C224)),'MGW-IP'!$D$1:$D$183)</f>
        <v>10.112.128.36</v>
      </c>
      <c r="E224" s="2" t="str">
        <f>LOOKUP(1,0/(('MGW-IP'!$B$1:$B$183=B224)*('MGW-IP'!$C$1:$C$183=C224)),'MGW-IP'!$E$1:$E$183)</f>
        <v>10.112.128.44</v>
      </c>
      <c r="F224" s="1" t="s">
        <v>96</v>
      </c>
      <c r="G224" s="1">
        <v>1</v>
      </c>
      <c r="H224" s="1" t="str">
        <f>LOOKUP(1,0/(('BSC-IP(媒体)'!$B$1:$B$269=F224)*('BSC-IP(媒体)'!$C$1:$C$269=G224)),'BSC-IP(媒体)'!$D$1:$D$269)</f>
        <v>10.112.218.156</v>
      </c>
      <c r="I224" s="17" t="str">
        <f t="shared" si="6"/>
        <v>ZQRX:NPGEP,2:IP=10.112.218.156:PING:I=10.112.128.36,:;</v>
      </c>
      <c r="J224" s="17" t="str">
        <f t="shared" si="7"/>
        <v>ZQRX:NPGEP,2:IP=10.112.218.156:PING:I=10.112.128.44,:;</v>
      </c>
      <c r="K224" s="17" t="str">
        <f>CONCATENATE("ZQRX:NPGEP,",C224,":IP=",H225,":PING:I=",D224,",:;")</f>
        <v>ZQRX:NPGEP,2:IP=10.112.218.29:PING:I=10.112.128.36,:;</v>
      </c>
      <c r="L224" s="17" t="str">
        <f>CONCATENATE("ZQRX:NPGEP,",C224,":IP=",H225,":PING:I=",E224,",:;")</f>
        <v>ZQRX:NPGEP,2:IP=10.112.218.29:PING:I=10.112.128.44,:;</v>
      </c>
    </row>
    <row r="225" spans="1:12">
      <c r="A225" s="2">
        <v>32</v>
      </c>
      <c r="B225" s="2" t="s">
        <v>520</v>
      </c>
      <c r="C225" s="2">
        <v>4</v>
      </c>
      <c r="D225" s="2" t="str">
        <f>LOOKUP(1,0/(('MGW-IP'!$B$1:$B$183=B225)*('MGW-IP'!$C$1:$C$183=C225)),'MGW-IP'!$D$1:$D$183)</f>
        <v>10.112.128.52</v>
      </c>
      <c r="E225" s="2" t="str">
        <f>LOOKUP(1,0/(('MGW-IP'!$B$1:$B$183=B225)*('MGW-IP'!$C$1:$C$183=C225)),'MGW-IP'!$E$1:$E$183)</f>
        <v>10.112.128.60</v>
      </c>
      <c r="F225" s="1" t="s">
        <v>96</v>
      </c>
      <c r="G225" s="1">
        <v>2</v>
      </c>
      <c r="H225" s="1" t="str">
        <f>LOOKUP(1,0/(('BSC-IP(媒体)'!$B$1:$B$269=F225)*('BSC-IP(媒体)'!$C$1:$C$269=G225)),'BSC-IP(媒体)'!$D$1:$D$269)</f>
        <v>10.112.218.29</v>
      </c>
      <c r="I225" s="17" t="str">
        <f t="shared" si="6"/>
        <v>ZQRX:NPGEP,4:IP=10.112.218.29:PING:I=10.112.128.52,:;</v>
      </c>
      <c r="J225" s="17" t="str">
        <f t="shared" si="7"/>
        <v>ZQRX:NPGEP,4:IP=10.112.218.29:PING:I=10.112.128.60,:;</v>
      </c>
      <c r="K225" s="17" t="str">
        <f>CONCATENATE("ZQRX:NPGEP,",C225,":IP=",H224,":PING:I=",D225,",:;")</f>
        <v>ZQRX:NPGEP,4:IP=10.112.218.156:PING:I=10.112.128.52,:;</v>
      </c>
      <c r="L225" s="17" t="str">
        <f>CONCATENATE("ZQRX:NPGEP,",C225,":IP=",H224,":PING:I=",E225,",:;")</f>
        <v>ZQRX:NPGEP,4:IP=10.112.218.156:PING:I=10.112.128.60,:;</v>
      </c>
    </row>
    <row r="226" spans="1:12">
      <c r="A226" s="2">
        <v>33</v>
      </c>
      <c r="B226" s="2" t="s">
        <v>520</v>
      </c>
      <c r="C226" s="2">
        <v>2</v>
      </c>
      <c r="D226" s="2" t="str">
        <f>LOOKUP(1,0/(('MGW-IP'!$B$1:$B$183=B226)*('MGW-IP'!$C$1:$C$183=C226)),'MGW-IP'!$D$1:$D$183)</f>
        <v>10.112.128.36</v>
      </c>
      <c r="E226" s="2" t="str">
        <f>LOOKUP(1,0/(('MGW-IP'!$B$1:$B$183=B226)*('MGW-IP'!$C$1:$C$183=C226)),'MGW-IP'!$E$1:$E$183)</f>
        <v>10.112.128.44</v>
      </c>
      <c r="F226" s="1" t="s">
        <v>97</v>
      </c>
      <c r="G226" s="1">
        <v>1</v>
      </c>
      <c r="H226" s="1" t="str">
        <f>LOOKUP(1,0/(('BSC-IP(媒体)'!$B$1:$B$269=F226)*('BSC-IP(媒体)'!$C$1:$C$269=G226)),'BSC-IP(媒体)'!$D$1:$D$269)</f>
        <v>10.112.218.164</v>
      </c>
      <c r="I226" s="17" t="str">
        <f t="shared" si="6"/>
        <v>ZQRX:NPGEP,2:IP=10.112.218.164:PING:I=10.112.128.36,:;</v>
      </c>
      <c r="J226" s="17" t="str">
        <f t="shared" si="7"/>
        <v>ZQRX:NPGEP,2:IP=10.112.218.164:PING:I=10.112.128.44,:;</v>
      </c>
      <c r="K226" s="17" t="str">
        <f>CONCATENATE("ZQRX:NPGEP,",C226,":IP=",H227,":PING:I=",D226,",:;")</f>
        <v>ZQRX:NPGEP,2:IP=10.112.218.37:PING:I=10.112.128.36,:;</v>
      </c>
      <c r="L226" s="17" t="str">
        <f>CONCATENATE("ZQRX:NPGEP,",C226,":IP=",H227,":PING:I=",E226,",:;")</f>
        <v>ZQRX:NPGEP,2:IP=10.112.218.37:PING:I=10.112.128.44,:;</v>
      </c>
    </row>
    <row r="227" spans="1:12">
      <c r="A227" s="2">
        <v>34</v>
      </c>
      <c r="B227" s="2" t="s">
        <v>520</v>
      </c>
      <c r="C227" s="2">
        <v>4</v>
      </c>
      <c r="D227" s="2" t="str">
        <f>LOOKUP(1,0/(('MGW-IP'!$B$1:$B$183=B227)*('MGW-IP'!$C$1:$C$183=C227)),'MGW-IP'!$D$1:$D$183)</f>
        <v>10.112.128.52</v>
      </c>
      <c r="E227" s="2" t="str">
        <f>LOOKUP(1,0/(('MGW-IP'!$B$1:$B$183=B227)*('MGW-IP'!$C$1:$C$183=C227)),'MGW-IP'!$E$1:$E$183)</f>
        <v>10.112.128.60</v>
      </c>
      <c r="F227" s="1" t="s">
        <v>97</v>
      </c>
      <c r="G227" s="1">
        <v>2</v>
      </c>
      <c r="H227" s="1" t="str">
        <f>LOOKUP(1,0/(('BSC-IP(媒体)'!$B$1:$B$269=F227)*('BSC-IP(媒体)'!$C$1:$C$269=G227)),'BSC-IP(媒体)'!$D$1:$D$269)</f>
        <v>10.112.218.37</v>
      </c>
      <c r="I227" s="17" t="str">
        <f t="shared" si="6"/>
        <v>ZQRX:NPGEP,4:IP=10.112.218.37:PING:I=10.112.128.52,:;</v>
      </c>
      <c r="J227" s="17" t="str">
        <f t="shared" si="7"/>
        <v>ZQRX:NPGEP,4:IP=10.112.218.37:PING:I=10.112.128.60,:;</v>
      </c>
      <c r="K227" s="17" t="str">
        <f>CONCATENATE("ZQRX:NPGEP,",C227,":IP=",H226,":PING:I=",D227,",:;")</f>
        <v>ZQRX:NPGEP,4:IP=10.112.218.164:PING:I=10.112.128.52,:;</v>
      </c>
      <c r="L227" s="17" t="str">
        <f>CONCATENATE("ZQRX:NPGEP,",C227,":IP=",H226,":PING:I=",E227,",:;")</f>
        <v>ZQRX:NPGEP,4:IP=10.112.218.164:PING:I=10.112.128.60,:;</v>
      </c>
    </row>
    <row r="228" spans="1:12">
      <c r="A228" s="2">
        <v>35</v>
      </c>
      <c r="B228" s="2" t="s">
        <v>520</v>
      </c>
      <c r="C228" s="2">
        <v>2</v>
      </c>
      <c r="D228" s="2" t="str">
        <f>LOOKUP(1,0/(('MGW-IP'!$B$1:$B$183=B228)*('MGW-IP'!$C$1:$C$183=C228)),'MGW-IP'!$D$1:$D$183)</f>
        <v>10.112.128.36</v>
      </c>
      <c r="E228" s="2" t="str">
        <f>LOOKUP(1,0/(('MGW-IP'!$B$1:$B$183=B228)*('MGW-IP'!$C$1:$C$183=C228)),'MGW-IP'!$E$1:$E$183)</f>
        <v>10.112.128.44</v>
      </c>
      <c r="F228" s="1" t="s">
        <v>98</v>
      </c>
      <c r="G228" s="1">
        <v>1</v>
      </c>
      <c r="H228" s="1" t="str">
        <f>LOOKUP(1,0/(('BSC-IP(媒体)'!$B$1:$B$269=F228)*('BSC-IP(媒体)'!$C$1:$C$269=G228)),'BSC-IP(媒体)'!$D$1:$D$269)</f>
        <v>10.112.218.172</v>
      </c>
      <c r="I228" s="17" t="str">
        <f t="shared" si="6"/>
        <v>ZQRX:NPGEP,2:IP=10.112.218.172:PING:I=10.112.128.36,:;</v>
      </c>
      <c r="J228" s="17" t="str">
        <f t="shared" si="7"/>
        <v>ZQRX:NPGEP,2:IP=10.112.218.172:PING:I=10.112.128.44,:;</v>
      </c>
      <c r="K228" s="17" t="str">
        <f>CONCATENATE("ZQRX:NPGEP,",C228,":IP=",H229,":PING:I=",D228,",:;")</f>
        <v>ZQRX:NPGEP,2:IP=10.112.218.45:PING:I=10.112.128.36,:;</v>
      </c>
      <c r="L228" s="17" t="str">
        <f>CONCATENATE("ZQRX:NPGEP,",C228,":IP=",H229,":PING:I=",E228,",:;")</f>
        <v>ZQRX:NPGEP,2:IP=10.112.218.45:PING:I=10.112.128.44,:;</v>
      </c>
    </row>
    <row r="229" spans="1:12">
      <c r="A229" s="2">
        <v>36</v>
      </c>
      <c r="B229" s="2" t="s">
        <v>520</v>
      </c>
      <c r="C229" s="2">
        <v>4</v>
      </c>
      <c r="D229" s="2" t="str">
        <f>LOOKUP(1,0/(('MGW-IP'!$B$1:$B$183=B229)*('MGW-IP'!$C$1:$C$183=C229)),'MGW-IP'!$D$1:$D$183)</f>
        <v>10.112.128.52</v>
      </c>
      <c r="E229" s="2" t="str">
        <f>LOOKUP(1,0/(('MGW-IP'!$B$1:$B$183=B229)*('MGW-IP'!$C$1:$C$183=C229)),'MGW-IP'!$E$1:$E$183)</f>
        <v>10.112.128.60</v>
      </c>
      <c r="F229" s="1" t="s">
        <v>98</v>
      </c>
      <c r="G229" s="1">
        <v>2</v>
      </c>
      <c r="H229" s="1" t="str">
        <f>LOOKUP(1,0/(('BSC-IP(媒体)'!$B$1:$B$269=F229)*('BSC-IP(媒体)'!$C$1:$C$269=G229)),'BSC-IP(媒体)'!$D$1:$D$269)</f>
        <v>10.112.218.45</v>
      </c>
      <c r="I229" s="17" t="str">
        <f t="shared" si="6"/>
        <v>ZQRX:NPGEP,4:IP=10.112.218.45:PING:I=10.112.128.52,:;</v>
      </c>
      <c r="J229" s="17" t="str">
        <f t="shared" si="7"/>
        <v>ZQRX:NPGEP,4:IP=10.112.218.45:PING:I=10.112.128.60,:;</v>
      </c>
      <c r="K229" s="17" t="str">
        <f>CONCATENATE("ZQRX:NPGEP,",C229,":IP=",H228,":PING:I=",D229,",:;")</f>
        <v>ZQRX:NPGEP,4:IP=10.112.218.172:PING:I=10.112.128.52,:;</v>
      </c>
      <c r="L229" s="17" t="str">
        <f>CONCATENATE("ZQRX:NPGEP,",C229,":IP=",H228,":PING:I=",E229,",:;")</f>
        <v>ZQRX:NPGEP,4:IP=10.112.218.172:PING:I=10.112.128.60,:;</v>
      </c>
    </row>
    <row r="230" spans="1:12">
      <c r="A230" s="2">
        <v>37</v>
      </c>
      <c r="B230" s="2" t="s">
        <v>520</v>
      </c>
      <c r="C230" s="2">
        <v>2</v>
      </c>
      <c r="D230" s="2" t="str">
        <f>LOOKUP(1,0/(('MGW-IP'!$B$1:$B$183=B230)*('MGW-IP'!$C$1:$C$183=C230)),'MGW-IP'!$D$1:$D$183)</f>
        <v>10.112.128.36</v>
      </c>
      <c r="E230" s="2" t="str">
        <f>LOOKUP(1,0/(('MGW-IP'!$B$1:$B$183=B230)*('MGW-IP'!$C$1:$C$183=C230)),'MGW-IP'!$E$1:$E$183)</f>
        <v>10.112.128.44</v>
      </c>
      <c r="F230" s="1" t="s">
        <v>99</v>
      </c>
      <c r="G230" s="1">
        <v>1</v>
      </c>
      <c r="H230" s="1" t="str">
        <f>LOOKUP(1,0/(('BSC-IP(媒体)'!$B$1:$B$269=F230)*('BSC-IP(媒体)'!$C$1:$C$269=G230)),'BSC-IP(媒体)'!$D$1:$D$269)</f>
        <v>10.112.218.180</v>
      </c>
      <c r="I230" s="17" t="str">
        <f t="shared" si="6"/>
        <v>ZQRX:NPGEP,2:IP=10.112.218.180:PING:I=10.112.128.36,:;</v>
      </c>
      <c r="J230" s="17" t="str">
        <f t="shared" si="7"/>
        <v>ZQRX:NPGEP,2:IP=10.112.218.180:PING:I=10.112.128.44,:;</v>
      </c>
      <c r="K230" s="17" t="str">
        <f>CONCATENATE("ZQRX:NPGEP,",C230,":IP=",H231,":PING:I=",D230,",:;")</f>
        <v>ZQRX:NPGEP,2:IP=10.112.218.53:PING:I=10.112.128.36,:;</v>
      </c>
      <c r="L230" s="17" t="str">
        <f>CONCATENATE("ZQRX:NPGEP,",C230,":IP=",H231,":PING:I=",E230,",:;")</f>
        <v>ZQRX:NPGEP,2:IP=10.112.218.53:PING:I=10.112.128.44,:;</v>
      </c>
    </row>
    <row r="231" spans="1:12">
      <c r="A231" s="2">
        <v>38</v>
      </c>
      <c r="B231" s="2" t="s">
        <v>520</v>
      </c>
      <c r="C231" s="2">
        <v>4</v>
      </c>
      <c r="D231" s="2" t="str">
        <f>LOOKUP(1,0/(('MGW-IP'!$B$1:$B$183=B231)*('MGW-IP'!$C$1:$C$183=C231)),'MGW-IP'!$D$1:$D$183)</f>
        <v>10.112.128.52</v>
      </c>
      <c r="E231" s="2" t="str">
        <f>LOOKUP(1,0/(('MGW-IP'!$B$1:$B$183=B231)*('MGW-IP'!$C$1:$C$183=C231)),'MGW-IP'!$E$1:$E$183)</f>
        <v>10.112.128.60</v>
      </c>
      <c r="F231" s="1" t="s">
        <v>99</v>
      </c>
      <c r="G231" s="1">
        <v>2</v>
      </c>
      <c r="H231" s="1" t="str">
        <f>LOOKUP(1,0/(('BSC-IP(媒体)'!$B$1:$B$269=F231)*('BSC-IP(媒体)'!$C$1:$C$269=G231)),'BSC-IP(媒体)'!$D$1:$D$269)</f>
        <v>10.112.218.53</v>
      </c>
      <c r="I231" s="17" t="str">
        <f t="shared" si="6"/>
        <v>ZQRX:NPGEP,4:IP=10.112.218.53:PING:I=10.112.128.52,:;</v>
      </c>
      <c r="J231" s="17" t="str">
        <f t="shared" si="7"/>
        <v>ZQRX:NPGEP,4:IP=10.112.218.53:PING:I=10.112.128.60,:;</v>
      </c>
      <c r="K231" s="17" t="str">
        <f>CONCATENATE("ZQRX:NPGEP,",C231,":IP=",H230,":PING:I=",D231,",:;")</f>
        <v>ZQRX:NPGEP,4:IP=10.112.218.180:PING:I=10.112.128.52,:;</v>
      </c>
      <c r="L231" s="17" t="str">
        <f>CONCATENATE("ZQRX:NPGEP,",C231,":IP=",H230,":PING:I=",E231,",:;")</f>
        <v>ZQRX:NPGEP,4:IP=10.112.218.180:PING:I=10.112.128.60,:;</v>
      </c>
    </row>
    <row r="232" spans="1:12">
      <c r="A232" s="2">
        <v>39</v>
      </c>
      <c r="B232" s="2" t="s">
        <v>520</v>
      </c>
      <c r="C232" s="2">
        <v>2</v>
      </c>
      <c r="D232" s="2" t="str">
        <f>LOOKUP(1,0/(('MGW-IP'!$B$1:$B$183=B232)*('MGW-IP'!$C$1:$C$183=C232)),'MGW-IP'!$D$1:$D$183)</f>
        <v>10.112.128.36</v>
      </c>
      <c r="E232" s="2" t="str">
        <f>LOOKUP(1,0/(('MGW-IP'!$B$1:$B$183=B232)*('MGW-IP'!$C$1:$C$183=C232)),'MGW-IP'!$E$1:$E$183)</f>
        <v>10.112.128.44</v>
      </c>
      <c r="F232" s="1" t="s">
        <v>100</v>
      </c>
      <c r="G232" s="1">
        <v>1</v>
      </c>
      <c r="H232" s="1" t="str">
        <f>LOOKUP(1,0/(('BSC-IP(媒体)'!$B$1:$B$269=F232)*('BSC-IP(媒体)'!$C$1:$C$269=G232)),'BSC-IP(媒体)'!$D$1:$D$269)</f>
        <v>10.112.218.188</v>
      </c>
      <c r="I232" s="17" t="str">
        <f t="shared" si="6"/>
        <v>ZQRX:NPGEP,2:IP=10.112.218.188:PING:I=10.112.128.36,:;</v>
      </c>
      <c r="J232" s="17" t="str">
        <f t="shared" si="7"/>
        <v>ZQRX:NPGEP,2:IP=10.112.218.188:PING:I=10.112.128.44,:;</v>
      </c>
      <c r="K232" s="17" t="str">
        <f>CONCATENATE("ZQRX:NPGEP,",C232,":IP=",H233,":PING:I=",D232,",:;")</f>
        <v>ZQRX:NPGEP,2:IP=10.112.218.61:PING:I=10.112.128.36,:;</v>
      </c>
      <c r="L232" s="17" t="str">
        <f>CONCATENATE("ZQRX:NPGEP,",C232,":IP=",H233,":PING:I=",E232,",:;")</f>
        <v>ZQRX:NPGEP,2:IP=10.112.218.61:PING:I=10.112.128.44,:;</v>
      </c>
    </row>
    <row r="233" spans="1:12">
      <c r="A233" s="2">
        <v>40</v>
      </c>
      <c r="B233" s="2" t="s">
        <v>520</v>
      </c>
      <c r="C233" s="2">
        <v>4</v>
      </c>
      <c r="D233" s="2" t="str">
        <f>LOOKUP(1,0/(('MGW-IP'!$B$1:$B$183=B233)*('MGW-IP'!$C$1:$C$183=C233)),'MGW-IP'!$D$1:$D$183)</f>
        <v>10.112.128.52</v>
      </c>
      <c r="E233" s="2" t="str">
        <f>LOOKUP(1,0/(('MGW-IP'!$B$1:$B$183=B233)*('MGW-IP'!$C$1:$C$183=C233)),'MGW-IP'!$E$1:$E$183)</f>
        <v>10.112.128.60</v>
      </c>
      <c r="F233" s="1" t="s">
        <v>100</v>
      </c>
      <c r="G233" s="1">
        <v>2</v>
      </c>
      <c r="H233" s="1" t="str">
        <f>LOOKUP(1,0/(('BSC-IP(媒体)'!$B$1:$B$269=F233)*('BSC-IP(媒体)'!$C$1:$C$269=G233)),'BSC-IP(媒体)'!$D$1:$D$269)</f>
        <v>10.112.218.61</v>
      </c>
      <c r="I233" s="17" t="str">
        <f t="shared" si="6"/>
        <v>ZQRX:NPGEP,4:IP=10.112.218.61:PING:I=10.112.128.52,:;</v>
      </c>
      <c r="J233" s="17" t="str">
        <f t="shared" si="7"/>
        <v>ZQRX:NPGEP,4:IP=10.112.218.61:PING:I=10.112.128.60,:;</v>
      </c>
      <c r="K233" s="17" t="str">
        <f>CONCATENATE("ZQRX:NPGEP,",C233,":IP=",H232,":PING:I=",D233,",:;")</f>
        <v>ZQRX:NPGEP,4:IP=10.112.218.188:PING:I=10.112.128.52,:;</v>
      </c>
      <c r="L233" s="17" t="str">
        <f>CONCATENATE("ZQRX:NPGEP,",C233,":IP=",H232,":PING:I=",E233,",:;")</f>
        <v>ZQRX:NPGEP,4:IP=10.112.218.188:PING:I=10.112.128.60,:;</v>
      </c>
    </row>
    <row r="234" spans="1:12">
      <c r="A234" s="2">
        <v>41</v>
      </c>
      <c r="B234" s="2" t="s">
        <v>520</v>
      </c>
      <c r="C234" s="2">
        <v>2</v>
      </c>
      <c r="D234" s="2" t="str">
        <f>LOOKUP(1,0/(('MGW-IP'!$B$1:$B$183=B234)*('MGW-IP'!$C$1:$C$183=C234)),'MGW-IP'!$D$1:$D$183)</f>
        <v>10.112.128.36</v>
      </c>
      <c r="E234" s="2" t="str">
        <f>LOOKUP(1,0/(('MGW-IP'!$B$1:$B$183=B234)*('MGW-IP'!$C$1:$C$183=C234)),'MGW-IP'!$E$1:$E$183)</f>
        <v>10.112.128.44</v>
      </c>
      <c r="F234" s="1" t="s">
        <v>101</v>
      </c>
      <c r="G234" s="1">
        <v>1</v>
      </c>
      <c r="H234" s="1" t="str">
        <f>LOOKUP(1,0/(('BSC-IP(媒体)'!$B$1:$B$269=F234)*('BSC-IP(媒体)'!$C$1:$C$269=G234)),'BSC-IP(媒体)'!$D$1:$D$269)</f>
        <v>10.112.218.196</v>
      </c>
      <c r="I234" s="17" t="str">
        <f t="shared" si="6"/>
        <v>ZQRX:NPGEP,2:IP=10.112.218.196:PING:I=10.112.128.36,:;</v>
      </c>
      <c r="J234" s="17" t="str">
        <f t="shared" si="7"/>
        <v>ZQRX:NPGEP,2:IP=10.112.218.196:PING:I=10.112.128.44,:;</v>
      </c>
      <c r="K234" s="17" t="str">
        <f>CONCATENATE("ZQRX:NPGEP,",C234,":IP=",H235,":PING:I=",D234,",:;")</f>
        <v>ZQRX:NPGEP,2:IP=10.112.218.69:PING:I=10.112.128.36,:;</v>
      </c>
      <c r="L234" s="17" t="str">
        <f>CONCATENATE("ZQRX:NPGEP,",C234,":IP=",H235,":PING:I=",E234,",:;")</f>
        <v>ZQRX:NPGEP,2:IP=10.112.218.69:PING:I=10.112.128.44,:;</v>
      </c>
    </row>
    <row r="235" spans="1:12">
      <c r="A235" s="2">
        <v>42</v>
      </c>
      <c r="B235" s="2" t="s">
        <v>520</v>
      </c>
      <c r="C235" s="2">
        <v>4</v>
      </c>
      <c r="D235" s="2" t="str">
        <f>LOOKUP(1,0/(('MGW-IP'!$B$1:$B$183=B235)*('MGW-IP'!$C$1:$C$183=C235)),'MGW-IP'!$D$1:$D$183)</f>
        <v>10.112.128.52</v>
      </c>
      <c r="E235" s="2" t="str">
        <f>LOOKUP(1,0/(('MGW-IP'!$B$1:$B$183=B235)*('MGW-IP'!$C$1:$C$183=C235)),'MGW-IP'!$E$1:$E$183)</f>
        <v>10.112.128.60</v>
      </c>
      <c r="F235" s="1" t="s">
        <v>101</v>
      </c>
      <c r="G235" s="1">
        <v>2</v>
      </c>
      <c r="H235" s="1" t="str">
        <f>LOOKUP(1,0/(('BSC-IP(媒体)'!$B$1:$B$269=F235)*('BSC-IP(媒体)'!$C$1:$C$269=G235)),'BSC-IP(媒体)'!$D$1:$D$269)</f>
        <v>10.112.218.69</v>
      </c>
      <c r="I235" s="17" t="str">
        <f t="shared" si="6"/>
        <v>ZQRX:NPGEP,4:IP=10.112.218.69:PING:I=10.112.128.52,:;</v>
      </c>
      <c r="J235" s="17" t="str">
        <f t="shared" si="7"/>
        <v>ZQRX:NPGEP,4:IP=10.112.218.69:PING:I=10.112.128.60,:;</v>
      </c>
      <c r="K235" s="17" t="str">
        <f>CONCATENATE("ZQRX:NPGEP,",C235,":IP=",H234,":PING:I=",D235,",:;")</f>
        <v>ZQRX:NPGEP,4:IP=10.112.218.196:PING:I=10.112.128.52,:;</v>
      </c>
      <c r="L235" s="17" t="str">
        <f>CONCATENATE("ZQRX:NPGEP,",C235,":IP=",H234,":PING:I=",E235,",:;")</f>
        <v>ZQRX:NPGEP,4:IP=10.112.218.196:PING:I=10.112.128.60,:;</v>
      </c>
    </row>
    <row r="236" spans="1:12">
      <c r="A236" s="2">
        <v>43</v>
      </c>
      <c r="B236" s="2" t="s">
        <v>520</v>
      </c>
      <c r="C236" s="2">
        <v>2</v>
      </c>
      <c r="D236" s="2" t="str">
        <f>LOOKUP(1,0/(('MGW-IP'!$B$1:$B$183=B236)*('MGW-IP'!$C$1:$C$183=C236)),'MGW-IP'!$D$1:$D$183)</f>
        <v>10.112.128.36</v>
      </c>
      <c r="E236" s="2" t="str">
        <f>LOOKUP(1,0/(('MGW-IP'!$B$1:$B$183=B236)*('MGW-IP'!$C$1:$C$183=C236)),'MGW-IP'!$E$1:$E$183)</f>
        <v>10.112.128.44</v>
      </c>
      <c r="F236" s="1" t="s">
        <v>102</v>
      </c>
      <c r="G236" s="1">
        <v>1</v>
      </c>
      <c r="H236" s="1" t="str">
        <f>LOOKUP(1,0/(('BSC-IP(媒体)'!$B$1:$B$269=F236)*('BSC-IP(媒体)'!$C$1:$C$269=G236)),'BSC-IP(媒体)'!$D$1:$D$269)</f>
        <v>10.112.218.204</v>
      </c>
      <c r="I236" s="17" t="str">
        <f t="shared" si="6"/>
        <v>ZQRX:NPGEP,2:IP=10.112.218.204:PING:I=10.112.128.36,:;</v>
      </c>
      <c r="J236" s="17" t="str">
        <f t="shared" si="7"/>
        <v>ZQRX:NPGEP,2:IP=10.112.218.204:PING:I=10.112.128.44,:;</v>
      </c>
      <c r="K236" s="17" t="str">
        <f>CONCATENATE("ZQRX:NPGEP,",C236,":IP=",H237,":PING:I=",D236,",:;")</f>
        <v>ZQRX:NPGEP,2:IP=10.112.218.77:PING:I=10.112.128.36,:;</v>
      </c>
      <c r="L236" s="17" t="str">
        <f>CONCATENATE("ZQRX:NPGEP,",C236,":IP=",H237,":PING:I=",E236,",:;")</f>
        <v>ZQRX:NPGEP,2:IP=10.112.218.77:PING:I=10.112.128.44,:;</v>
      </c>
    </row>
    <row r="237" spans="1:12">
      <c r="A237" s="2">
        <v>44</v>
      </c>
      <c r="B237" s="2" t="s">
        <v>520</v>
      </c>
      <c r="C237" s="2">
        <v>4</v>
      </c>
      <c r="D237" s="2" t="str">
        <f>LOOKUP(1,0/(('MGW-IP'!$B$1:$B$183=B237)*('MGW-IP'!$C$1:$C$183=C237)),'MGW-IP'!$D$1:$D$183)</f>
        <v>10.112.128.52</v>
      </c>
      <c r="E237" s="2" t="str">
        <f>LOOKUP(1,0/(('MGW-IP'!$B$1:$B$183=B237)*('MGW-IP'!$C$1:$C$183=C237)),'MGW-IP'!$E$1:$E$183)</f>
        <v>10.112.128.60</v>
      </c>
      <c r="F237" s="1" t="s">
        <v>102</v>
      </c>
      <c r="G237" s="1">
        <v>2</v>
      </c>
      <c r="H237" s="1" t="str">
        <f>LOOKUP(1,0/(('BSC-IP(媒体)'!$B$1:$B$269=F237)*('BSC-IP(媒体)'!$C$1:$C$269=G237)),'BSC-IP(媒体)'!$D$1:$D$269)</f>
        <v>10.112.218.77</v>
      </c>
      <c r="I237" s="17" t="str">
        <f t="shared" si="6"/>
        <v>ZQRX:NPGEP,4:IP=10.112.218.77:PING:I=10.112.128.52,:;</v>
      </c>
      <c r="J237" s="17" t="str">
        <f t="shared" si="7"/>
        <v>ZQRX:NPGEP,4:IP=10.112.218.77:PING:I=10.112.128.60,:;</v>
      </c>
      <c r="K237" s="17" t="str">
        <f>CONCATENATE("ZQRX:NPGEP,",C237,":IP=",H236,":PING:I=",D237,",:;")</f>
        <v>ZQRX:NPGEP,4:IP=10.112.218.204:PING:I=10.112.128.52,:;</v>
      </c>
      <c r="L237" s="17" t="str">
        <f>CONCATENATE("ZQRX:NPGEP,",C237,":IP=",H236,":PING:I=",E237,",:;")</f>
        <v>ZQRX:NPGEP,4:IP=10.112.218.204:PING:I=10.112.128.60,:;</v>
      </c>
    </row>
    <row r="238" spans="1:12">
      <c r="A238" s="2">
        <v>45</v>
      </c>
      <c r="B238" s="2" t="s">
        <v>520</v>
      </c>
      <c r="C238" s="2">
        <v>2</v>
      </c>
      <c r="D238" s="2" t="str">
        <f>LOOKUP(1,0/(('MGW-IP'!$B$1:$B$183=B238)*('MGW-IP'!$C$1:$C$183=C238)),'MGW-IP'!$D$1:$D$183)</f>
        <v>10.112.128.36</v>
      </c>
      <c r="E238" s="2" t="str">
        <f>LOOKUP(1,0/(('MGW-IP'!$B$1:$B$183=B238)*('MGW-IP'!$C$1:$C$183=C238)),'MGW-IP'!$E$1:$E$183)</f>
        <v>10.112.128.44</v>
      </c>
      <c r="F238" s="1" t="s">
        <v>103</v>
      </c>
      <c r="G238" s="1">
        <v>1</v>
      </c>
      <c r="H238" s="1" t="str">
        <f>LOOKUP(1,0/(('BSC-IP(媒体)'!$B$1:$B$269=F238)*('BSC-IP(媒体)'!$C$1:$C$269=G238)),'BSC-IP(媒体)'!$D$1:$D$269)</f>
        <v>10.112.218.212</v>
      </c>
      <c r="I238" s="17" t="str">
        <f t="shared" si="6"/>
        <v>ZQRX:NPGEP,2:IP=10.112.218.212:PING:I=10.112.128.36,:;</v>
      </c>
      <c r="J238" s="17" t="str">
        <f t="shared" si="7"/>
        <v>ZQRX:NPGEP,2:IP=10.112.218.212:PING:I=10.112.128.44,:;</v>
      </c>
      <c r="K238" s="17" t="str">
        <f>CONCATENATE("ZQRX:NPGEP,",C238,":IP=",H239,":PING:I=",D238,",:;")</f>
        <v>ZQRX:NPGEP,2:IP=10.112.218.85:PING:I=10.112.128.36,:;</v>
      </c>
      <c r="L238" s="17" t="str">
        <f>CONCATENATE("ZQRX:NPGEP,",C238,":IP=",H239,":PING:I=",E238,",:;")</f>
        <v>ZQRX:NPGEP,2:IP=10.112.218.85:PING:I=10.112.128.44,:;</v>
      </c>
    </row>
    <row r="239" spans="1:12">
      <c r="A239" s="2">
        <v>46</v>
      </c>
      <c r="B239" s="2" t="s">
        <v>520</v>
      </c>
      <c r="C239" s="2">
        <v>4</v>
      </c>
      <c r="D239" s="2" t="str">
        <f>LOOKUP(1,0/(('MGW-IP'!$B$1:$B$183=B239)*('MGW-IP'!$C$1:$C$183=C239)),'MGW-IP'!$D$1:$D$183)</f>
        <v>10.112.128.52</v>
      </c>
      <c r="E239" s="2" t="str">
        <f>LOOKUP(1,0/(('MGW-IP'!$B$1:$B$183=B239)*('MGW-IP'!$C$1:$C$183=C239)),'MGW-IP'!$E$1:$E$183)</f>
        <v>10.112.128.60</v>
      </c>
      <c r="F239" s="1" t="s">
        <v>103</v>
      </c>
      <c r="G239" s="1">
        <v>2</v>
      </c>
      <c r="H239" s="1" t="str">
        <f>LOOKUP(1,0/(('BSC-IP(媒体)'!$B$1:$B$269=F239)*('BSC-IP(媒体)'!$C$1:$C$269=G239)),'BSC-IP(媒体)'!$D$1:$D$269)</f>
        <v>10.112.218.85</v>
      </c>
      <c r="I239" s="17" t="str">
        <f t="shared" si="6"/>
        <v>ZQRX:NPGEP,4:IP=10.112.218.85:PING:I=10.112.128.52,:;</v>
      </c>
      <c r="J239" s="17" t="str">
        <f t="shared" si="7"/>
        <v>ZQRX:NPGEP,4:IP=10.112.218.85:PING:I=10.112.128.60,:;</v>
      </c>
      <c r="K239" s="17" t="str">
        <f>CONCATENATE("ZQRX:NPGEP,",C239,":IP=",H238,":PING:I=",D239,",:;")</f>
        <v>ZQRX:NPGEP,4:IP=10.112.218.212:PING:I=10.112.128.52,:;</v>
      </c>
      <c r="L239" s="17" t="str">
        <f>CONCATENATE("ZQRX:NPGEP,",C239,":IP=",H238,":PING:I=",E239,",:;")</f>
        <v>ZQRX:NPGEP,4:IP=10.112.218.212:PING:I=10.112.128.60,:;</v>
      </c>
    </row>
    <row r="240" spans="1:12">
      <c r="A240" s="2">
        <v>47</v>
      </c>
      <c r="B240" s="2" t="s">
        <v>520</v>
      </c>
      <c r="C240" s="2">
        <v>2</v>
      </c>
      <c r="D240" s="2" t="str">
        <f>LOOKUP(1,0/(('MGW-IP'!$B$1:$B$183=B240)*('MGW-IP'!$C$1:$C$183=C240)),'MGW-IP'!$D$1:$D$183)</f>
        <v>10.112.128.36</v>
      </c>
      <c r="E240" s="2" t="str">
        <f>LOOKUP(1,0/(('MGW-IP'!$B$1:$B$183=B240)*('MGW-IP'!$C$1:$C$183=C240)),'MGW-IP'!$E$1:$E$183)</f>
        <v>10.112.128.44</v>
      </c>
      <c r="F240" s="1" t="s">
        <v>104</v>
      </c>
      <c r="G240" s="1">
        <v>1</v>
      </c>
      <c r="H240" s="1" t="str">
        <f>LOOKUP(1,0/(('BSC-IP(媒体)'!$B$1:$B$269=F240)*('BSC-IP(媒体)'!$C$1:$C$269=G240)),'BSC-IP(媒体)'!$D$1:$D$269)</f>
        <v>10.112.218.220</v>
      </c>
      <c r="I240" s="17" t="str">
        <f t="shared" si="6"/>
        <v>ZQRX:NPGEP,2:IP=10.112.218.220:PING:I=10.112.128.36,:;</v>
      </c>
      <c r="J240" s="17" t="str">
        <f t="shared" si="7"/>
        <v>ZQRX:NPGEP,2:IP=10.112.218.220:PING:I=10.112.128.44,:;</v>
      </c>
      <c r="K240" s="17" t="str">
        <f>CONCATENATE("ZQRX:NPGEP,",C240,":IP=",H241,":PING:I=",D240,",:;")</f>
        <v>ZQRX:NPGEP,2:IP=10.112.218.93:PING:I=10.112.128.36,:;</v>
      </c>
      <c r="L240" s="17" t="str">
        <f>CONCATENATE("ZQRX:NPGEP,",C240,":IP=",H241,":PING:I=",E240,",:;")</f>
        <v>ZQRX:NPGEP,2:IP=10.112.218.93:PING:I=10.112.128.44,:;</v>
      </c>
    </row>
    <row r="241" spans="1:12">
      <c r="A241" s="2">
        <v>48</v>
      </c>
      <c r="B241" s="2" t="s">
        <v>520</v>
      </c>
      <c r="C241" s="2">
        <v>4</v>
      </c>
      <c r="D241" s="2" t="str">
        <f>LOOKUP(1,0/(('MGW-IP'!$B$1:$B$183=B241)*('MGW-IP'!$C$1:$C$183=C241)),'MGW-IP'!$D$1:$D$183)</f>
        <v>10.112.128.52</v>
      </c>
      <c r="E241" s="2" t="str">
        <f>LOOKUP(1,0/(('MGW-IP'!$B$1:$B$183=B241)*('MGW-IP'!$C$1:$C$183=C241)),'MGW-IP'!$E$1:$E$183)</f>
        <v>10.112.128.60</v>
      </c>
      <c r="F241" s="1" t="s">
        <v>104</v>
      </c>
      <c r="G241" s="1">
        <v>2</v>
      </c>
      <c r="H241" s="1" t="str">
        <f>LOOKUP(1,0/(('BSC-IP(媒体)'!$B$1:$B$269=F241)*('BSC-IP(媒体)'!$C$1:$C$269=G241)),'BSC-IP(媒体)'!$D$1:$D$269)</f>
        <v>10.112.218.93</v>
      </c>
      <c r="I241" s="17" t="str">
        <f t="shared" si="6"/>
        <v>ZQRX:NPGEP,4:IP=10.112.218.93:PING:I=10.112.128.52,:;</v>
      </c>
      <c r="J241" s="17" t="str">
        <f t="shared" si="7"/>
        <v>ZQRX:NPGEP,4:IP=10.112.218.93:PING:I=10.112.128.60,:;</v>
      </c>
      <c r="K241" s="17" t="str">
        <f>CONCATENATE("ZQRX:NPGEP,",C241,":IP=",H240,":PING:I=",D241,",:;")</f>
        <v>ZQRX:NPGEP,4:IP=10.112.218.220:PING:I=10.112.128.52,:;</v>
      </c>
      <c r="L241" s="17" t="str">
        <f>CONCATENATE("ZQRX:NPGEP,",C241,":IP=",H240,":PING:I=",E241,",:;")</f>
        <v>ZQRX:NPGEP,4:IP=10.112.218.220:PING:I=10.112.128.60,:;</v>
      </c>
    </row>
    <row r="242" spans="1:12">
      <c r="A242" s="2">
        <v>1</v>
      </c>
      <c r="B242" s="2" t="s">
        <v>584</v>
      </c>
      <c r="C242" s="2">
        <v>3</v>
      </c>
      <c r="D242" s="2" t="str">
        <f>LOOKUP(1,0/(('MGW-IP'!$B$1:$B$183=B242)*('MGW-IP'!$C$1:$C$183=C242)),'MGW-IP'!$D$1:$D$183)</f>
        <v>10.112.128.68</v>
      </c>
      <c r="E242" s="2" t="str">
        <f>LOOKUP(1,0/(('MGW-IP'!$B$1:$B$183=B242)*('MGW-IP'!$C$1:$C$183=C242)),'MGW-IP'!$E$1:$E$183)</f>
        <v>10.112.128.76</v>
      </c>
      <c r="F242" s="1" t="s">
        <v>81</v>
      </c>
      <c r="G242" s="1">
        <v>1</v>
      </c>
      <c r="H242" s="1" t="str">
        <f>LOOKUP(1,0/(('BSC-IP(媒体)'!$B$1:$B$269=F242)*('BSC-IP(媒体)'!$C$1:$C$269=G242)),'BSC-IP(媒体)'!$D$1:$D$269)</f>
        <v>10.112.217.132</v>
      </c>
      <c r="I242" s="17" t="str">
        <f t="shared" si="6"/>
        <v>ZQRX:NPGEP,3:IP=10.112.217.132:PING:I=10.112.128.68,:;</v>
      </c>
      <c r="J242" s="17" t="str">
        <f t="shared" si="7"/>
        <v>ZQRX:NPGEP,3:IP=10.112.217.132:PING:I=10.112.128.76,:;</v>
      </c>
      <c r="K242" s="17" t="str">
        <f>CONCATENATE("ZQRX:NPGEP,",C242,":IP=",H243,":PING:I=",D242,",:;")</f>
        <v>ZQRX:NPGEP,3:IP=10.112.217.5:PING:I=10.112.128.68,:;</v>
      </c>
      <c r="L242" s="17" t="str">
        <f>CONCATENATE("ZQRX:NPGEP,",C242,":IP=",H243,":PING:I=",E242,",:;")</f>
        <v>ZQRX:NPGEP,3:IP=10.112.217.5:PING:I=10.112.128.76,:;</v>
      </c>
    </row>
    <row r="243" spans="1:12">
      <c r="A243" s="2">
        <v>2</v>
      </c>
      <c r="B243" s="2" t="s">
        <v>584</v>
      </c>
      <c r="C243" s="2">
        <v>4</v>
      </c>
      <c r="D243" s="2" t="str">
        <f>LOOKUP(1,0/(('MGW-IP'!$B$1:$B$183=B243)*('MGW-IP'!$C$1:$C$183=C243)),'MGW-IP'!$D$1:$D$183)</f>
        <v>10.112.128.84</v>
      </c>
      <c r="E243" s="2" t="str">
        <f>LOOKUP(1,0/(('MGW-IP'!$B$1:$B$183=B243)*('MGW-IP'!$C$1:$C$183=C243)),'MGW-IP'!$E$1:$E$183)</f>
        <v>10.112.128.92</v>
      </c>
      <c r="F243" s="1" t="s">
        <v>81</v>
      </c>
      <c r="G243" s="1">
        <v>2</v>
      </c>
      <c r="H243" s="1" t="str">
        <f>LOOKUP(1,0/(('BSC-IP(媒体)'!$B$1:$B$269=F243)*('BSC-IP(媒体)'!$C$1:$C$269=G243)),'BSC-IP(媒体)'!$D$1:$D$269)</f>
        <v>10.112.217.5</v>
      </c>
      <c r="I243" s="17" t="str">
        <f t="shared" si="6"/>
        <v>ZQRX:NPGEP,4:IP=10.112.217.5:PING:I=10.112.128.84,:;</v>
      </c>
      <c r="J243" s="17" t="str">
        <f t="shared" si="7"/>
        <v>ZQRX:NPGEP,4:IP=10.112.217.5:PING:I=10.112.128.92,:;</v>
      </c>
      <c r="K243" s="17" t="str">
        <f>CONCATENATE("ZQRX:NPGEP,",C243,":IP=",H242,":PING:I=",D243,",:;")</f>
        <v>ZQRX:NPGEP,4:IP=10.112.217.132:PING:I=10.112.128.84,:;</v>
      </c>
      <c r="L243" s="17" t="str">
        <f>CONCATENATE("ZQRX:NPGEP,",C243,":IP=",H242,":PING:I=",E243,",:;")</f>
        <v>ZQRX:NPGEP,4:IP=10.112.217.132:PING:I=10.112.128.92,:;</v>
      </c>
    </row>
    <row r="244" spans="1:12">
      <c r="A244" s="2">
        <v>3</v>
      </c>
      <c r="B244" s="2" t="s">
        <v>584</v>
      </c>
      <c r="C244" s="2">
        <v>3</v>
      </c>
      <c r="D244" s="2" t="str">
        <f>LOOKUP(1,0/(('MGW-IP'!$B$1:$B$183=B244)*('MGW-IP'!$C$1:$C$183=C244)),'MGW-IP'!$D$1:$D$183)</f>
        <v>10.112.128.68</v>
      </c>
      <c r="E244" s="2" t="str">
        <f>LOOKUP(1,0/(('MGW-IP'!$B$1:$B$183=B244)*('MGW-IP'!$C$1:$C$183=C244)),'MGW-IP'!$E$1:$E$183)</f>
        <v>10.112.128.76</v>
      </c>
      <c r="F244" s="1" t="s">
        <v>82</v>
      </c>
      <c r="G244" s="1">
        <v>1</v>
      </c>
      <c r="H244" s="1" t="str">
        <f>LOOKUP(1,0/(('BSC-IP(媒体)'!$B$1:$B$269=F244)*('BSC-IP(媒体)'!$C$1:$C$269=G244)),'BSC-IP(媒体)'!$D$1:$D$269)</f>
        <v>10.112.217.140</v>
      </c>
      <c r="I244" s="17" t="str">
        <f t="shared" si="6"/>
        <v>ZQRX:NPGEP,3:IP=10.112.217.140:PING:I=10.112.128.68,:;</v>
      </c>
      <c r="J244" s="17" t="str">
        <f t="shared" si="7"/>
        <v>ZQRX:NPGEP,3:IP=10.112.217.140:PING:I=10.112.128.76,:;</v>
      </c>
      <c r="K244" s="17" t="str">
        <f>CONCATENATE("ZQRX:NPGEP,",C244,":IP=",H245,":PING:I=",D244,",:;")</f>
        <v>ZQRX:NPGEP,3:IP=10.112.217.13:PING:I=10.112.128.68,:;</v>
      </c>
      <c r="L244" s="17" t="str">
        <f>CONCATENATE("ZQRX:NPGEP,",C244,":IP=",H245,":PING:I=",E244,",:;")</f>
        <v>ZQRX:NPGEP,3:IP=10.112.217.13:PING:I=10.112.128.76,:;</v>
      </c>
    </row>
    <row r="245" spans="1:12">
      <c r="A245" s="2">
        <v>4</v>
      </c>
      <c r="B245" s="2" t="s">
        <v>584</v>
      </c>
      <c r="C245" s="2">
        <v>4</v>
      </c>
      <c r="D245" s="2" t="str">
        <f>LOOKUP(1,0/(('MGW-IP'!$B$1:$B$183=B245)*('MGW-IP'!$C$1:$C$183=C245)),'MGW-IP'!$D$1:$D$183)</f>
        <v>10.112.128.84</v>
      </c>
      <c r="E245" s="2" t="str">
        <f>LOOKUP(1,0/(('MGW-IP'!$B$1:$B$183=B245)*('MGW-IP'!$C$1:$C$183=C245)),'MGW-IP'!$E$1:$E$183)</f>
        <v>10.112.128.92</v>
      </c>
      <c r="F245" s="1" t="s">
        <v>82</v>
      </c>
      <c r="G245" s="1">
        <v>2</v>
      </c>
      <c r="H245" s="1" t="str">
        <f>LOOKUP(1,0/(('BSC-IP(媒体)'!$B$1:$B$269=F245)*('BSC-IP(媒体)'!$C$1:$C$269=G245)),'BSC-IP(媒体)'!$D$1:$D$269)</f>
        <v>10.112.217.13</v>
      </c>
      <c r="I245" s="17" t="str">
        <f t="shared" si="6"/>
        <v>ZQRX:NPGEP,4:IP=10.112.217.13:PING:I=10.112.128.84,:;</v>
      </c>
      <c r="J245" s="17" t="str">
        <f t="shared" si="7"/>
        <v>ZQRX:NPGEP,4:IP=10.112.217.13:PING:I=10.112.128.92,:;</v>
      </c>
      <c r="K245" s="17" t="str">
        <f>CONCATENATE("ZQRX:NPGEP,",C245,":IP=",H244,":PING:I=",D245,",:;")</f>
        <v>ZQRX:NPGEP,4:IP=10.112.217.140:PING:I=10.112.128.84,:;</v>
      </c>
      <c r="L245" s="17" t="str">
        <f>CONCATENATE("ZQRX:NPGEP,",C245,":IP=",H244,":PING:I=",E245,",:;")</f>
        <v>ZQRX:NPGEP,4:IP=10.112.217.140:PING:I=10.112.128.92,:;</v>
      </c>
    </row>
    <row r="246" spans="1:12">
      <c r="A246" s="2">
        <v>5</v>
      </c>
      <c r="B246" s="2" t="s">
        <v>584</v>
      </c>
      <c r="C246" s="2">
        <v>3</v>
      </c>
      <c r="D246" s="2" t="str">
        <f>LOOKUP(1,0/(('MGW-IP'!$B$1:$B$183=B246)*('MGW-IP'!$C$1:$C$183=C246)),'MGW-IP'!$D$1:$D$183)</f>
        <v>10.112.128.68</v>
      </c>
      <c r="E246" s="2" t="str">
        <f>LOOKUP(1,0/(('MGW-IP'!$B$1:$B$183=B246)*('MGW-IP'!$C$1:$C$183=C246)),'MGW-IP'!$E$1:$E$183)</f>
        <v>10.112.128.76</v>
      </c>
      <c r="F246" s="1" t="s">
        <v>83</v>
      </c>
      <c r="G246" s="1">
        <v>1</v>
      </c>
      <c r="H246" s="1" t="str">
        <f>LOOKUP(1,0/(('BSC-IP(媒体)'!$B$1:$B$269=F246)*('BSC-IP(媒体)'!$C$1:$C$269=G246)),'BSC-IP(媒体)'!$D$1:$D$269)</f>
        <v>10.112.217.148</v>
      </c>
      <c r="I246" s="17" t="str">
        <f t="shared" si="6"/>
        <v>ZQRX:NPGEP,3:IP=10.112.217.148:PING:I=10.112.128.68,:;</v>
      </c>
      <c r="J246" s="17" t="str">
        <f t="shared" si="7"/>
        <v>ZQRX:NPGEP,3:IP=10.112.217.148:PING:I=10.112.128.76,:;</v>
      </c>
      <c r="K246" s="17" t="str">
        <f>CONCATENATE("ZQRX:NPGEP,",C246,":IP=",H247,":PING:I=",D246,",:;")</f>
        <v>ZQRX:NPGEP,3:IP=10.112.217.21:PING:I=10.112.128.68,:;</v>
      </c>
      <c r="L246" s="17" t="str">
        <f>CONCATENATE("ZQRX:NPGEP,",C246,":IP=",H247,":PING:I=",E246,",:;")</f>
        <v>ZQRX:NPGEP,3:IP=10.112.217.21:PING:I=10.112.128.76,:;</v>
      </c>
    </row>
    <row r="247" spans="1:12">
      <c r="A247" s="2">
        <v>6</v>
      </c>
      <c r="B247" s="2" t="s">
        <v>584</v>
      </c>
      <c r="C247" s="2">
        <v>4</v>
      </c>
      <c r="D247" s="2" t="str">
        <f>LOOKUP(1,0/(('MGW-IP'!$B$1:$B$183=B247)*('MGW-IP'!$C$1:$C$183=C247)),'MGW-IP'!$D$1:$D$183)</f>
        <v>10.112.128.84</v>
      </c>
      <c r="E247" s="2" t="str">
        <f>LOOKUP(1,0/(('MGW-IP'!$B$1:$B$183=B247)*('MGW-IP'!$C$1:$C$183=C247)),'MGW-IP'!$E$1:$E$183)</f>
        <v>10.112.128.92</v>
      </c>
      <c r="F247" s="1" t="s">
        <v>83</v>
      </c>
      <c r="G247" s="1">
        <v>2</v>
      </c>
      <c r="H247" s="1" t="str">
        <f>LOOKUP(1,0/(('BSC-IP(媒体)'!$B$1:$B$269=F247)*('BSC-IP(媒体)'!$C$1:$C$269=G247)),'BSC-IP(媒体)'!$D$1:$D$269)</f>
        <v>10.112.217.21</v>
      </c>
      <c r="I247" s="17" t="str">
        <f t="shared" si="6"/>
        <v>ZQRX:NPGEP,4:IP=10.112.217.21:PING:I=10.112.128.84,:;</v>
      </c>
      <c r="J247" s="17" t="str">
        <f t="shared" si="7"/>
        <v>ZQRX:NPGEP,4:IP=10.112.217.21:PING:I=10.112.128.92,:;</v>
      </c>
      <c r="K247" s="17" t="str">
        <f>CONCATENATE("ZQRX:NPGEP,",C247,":IP=",H246,":PING:I=",D247,",:;")</f>
        <v>ZQRX:NPGEP,4:IP=10.112.217.148:PING:I=10.112.128.84,:;</v>
      </c>
      <c r="L247" s="17" t="str">
        <f>CONCATENATE("ZQRX:NPGEP,",C247,":IP=",H246,":PING:I=",E247,",:;")</f>
        <v>ZQRX:NPGEP,4:IP=10.112.217.148:PING:I=10.112.128.92,:;</v>
      </c>
    </row>
    <row r="248" spans="1:12">
      <c r="A248" s="2">
        <v>7</v>
      </c>
      <c r="B248" s="2" t="s">
        <v>584</v>
      </c>
      <c r="C248" s="2">
        <v>3</v>
      </c>
      <c r="D248" s="2" t="str">
        <f>LOOKUP(1,0/(('MGW-IP'!$B$1:$B$183=B248)*('MGW-IP'!$C$1:$C$183=C248)),'MGW-IP'!$D$1:$D$183)</f>
        <v>10.112.128.68</v>
      </c>
      <c r="E248" s="2" t="str">
        <f>LOOKUP(1,0/(('MGW-IP'!$B$1:$B$183=B248)*('MGW-IP'!$C$1:$C$183=C248)),'MGW-IP'!$E$1:$E$183)</f>
        <v>10.112.128.76</v>
      </c>
      <c r="F248" s="1" t="s">
        <v>84</v>
      </c>
      <c r="G248" s="1">
        <v>1</v>
      </c>
      <c r="H248" s="1" t="str">
        <f>LOOKUP(1,0/(('BSC-IP(媒体)'!$B$1:$B$269=F248)*('BSC-IP(媒体)'!$C$1:$C$269=G248)),'BSC-IP(媒体)'!$D$1:$D$269)</f>
        <v>10.112.217.156</v>
      </c>
      <c r="I248" s="17" t="str">
        <f t="shared" si="6"/>
        <v>ZQRX:NPGEP,3:IP=10.112.217.156:PING:I=10.112.128.68,:;</v>
      </c>
      <c r="J248" s="17" t="str">
        <f t="shared" si="7"/>
        <v>ZQRX:NPGEP,3:IP=10.112.217.156:PING:I=10.112.128.76,:;</v>
      </c>
      <c r="K248" s="17" t="str">
        <f>CONCATENATE("ZQRX:NPGEP,",C248,":IP=",H249,":PING:I=",D248,",:;")</f>
        <v>ZQRX:NPGEP,3:IP=10.112.217.29:PING:I=10.112.128.68,:;</v>
      </c>
      <c r="L248" s="17" t="str">
        <f>CONCATENATE("ZQRX:NPGEP,",C248,":IP=",H249,":PING:I=",E248,",:;")</f>
        <v>ZQRX:NPGEP,3:IP=10.112.217.29:PING:I=10.112.128.76,:;</v>
      </c>
    </row>
    <row r="249" spans="1:12">
      <c r="A249" s="2">
        <v>8</v>
      </c>
      <c r="B249" s="2" t="s">
        <v>584</v>
      </c>
      <c r="C249" s="2">
        <v>4</v>
      </c>
      <c r="D249" s="2" t="str">
        <f>LOOKUP(1,0/(('MGW-IP'!$B$1:$B$183=B249)*('MGW-IP'!$C$1:$C$183=C249)),'MGW-IP'!$D$1:$D$183)</f>
        <v>10.112.128.84</v>
      </c>
      <c r="E249" s="2" t="str">
        <f>LOOKUP(1,0/(('MGW-IP'!$B$1:$B$183=B249)*('MGW-IP'!$C$1:$C$183=C249)),'MGW-IP'!$E$1:$E$183)</f>
        <v>10.112.128.92</v>
      </c>
      <c r="F249" s="1" t="s">
        <v>84</v>
      </c>
      <c r="G249" s="1">
        <v>2</v>
      </c>
      <c r="H249" s="1" t="str">
        <f>LOOKUP(1,0/(('BSC-IP(媒体)'!$B$1:$B$269=F249)*('BSC-IP(媒体)'!$C$1:$C$269=G249)),'BSC-IP(媒体)'!$D$1:$D$269)</f>
        <v>10.112.217.29</v>
      </c>
      <c r="I249" s="17" t="str">
        <f t="shared" si="6"/>
        <v>ZQRX:NPGEP,4:IP=10.112.217.29:PING:I=10.112.128.84,:;</v>
      </c>
      <c r="J249" s="17" t="str">
        <f t="shared" si="7"/>
        <v>ZQRX:NPGEP,4:IP=10.112.217.29:PING:I=10.112.128.92,:;</v>
      </c>
      <c r="K249" s="17" t="str">
        <f>CONCATENATE("ZQRX:NPGEP,",C249,":IP=",H248,":PING:I=",D249,",:;")</f>
        <v>ZQRX:NPGEP,4:IP=10.112.217.156:PING:I=10.112.128.84,:;</v>
      </c>
      <c r="L249" s="17" t="str">
        <f>CONCATENATE("ZQRX:NPGEP,",C249,":IP=",H248,":PING:I=",E249,",:;")</f>
        <v>ZQRX:NPGEP,4:IP=10.112.217.156:PING:I=10.112.128.92,:;</v>
      </c>
    </row>
    <row r="250" spans="1:12">
      <c r="A250" s="2">
        <v>9</v>
      </c>
      <c r="B250" s="2" t="s">
        <v>584</v>
      </c>
      <c r="C250" s="2">
        <v>3</v>
      </c>
      <c r="D250" s="2" t="str">
        <f>LOOKUP(1,0/(('MGW-IP'!$B$1:$B$183=B250)*('MGW-IP'!$C$1:$C$183=C250)),'MGW-IP'!$D$1:$D$183)</f>
        <v>10.112.128.68</v>
      </c>
      <c r="E250" s="2" t="str">
        <f>LOOKUP(1,0/(('MGW-IP'!$B$1:$B$183=B250)*('MGW-IP'!$C$1:$C$183=C250)),'MGW-IP'!$E$1:$E$183)</f>
        <v>10.112.128.76</v>
      </c>
      <c r="F250" s="1" t="s">
        <v>85</v>
      </c>
      <c r="G250" s="1">
        <v>1</v>
      </c>
      <c r="H250" s="1" t="str">
        <f>LOOKUP(1,0/(('BSC-IP(媒体)'!$B$1:$B$269=F250)*('BSC-IP(媒体)'!$C$1:$C$269=G250)),'BSC-IP(媒体)'!$D$1:$D$269)</f>
        <v>10.112.217.164</v>
      </c>
      <c r="I250" s="17" t="str">
        <f t="shared" si="6"/>
        <v>ZQRX:NPGEP,3:IP=10.112.217.164:PING:I=10.112.128.68,:;</v>
      </c>
      <c r="J250" s="17" t="str">
        <f t="shared" si="7"/>
        <v>ZQRX:NPGEP,3:IP=10.112.217.164:PING:I=10.112.128.76,:;</v>
      </c>
      <c r="K250" s="17" t="str">
        <f>CONCATENATE("ZQRX:NPGEP,",C250,":IP=",H251,":PING:I=",D250,",:;")</f>
        <v>ZQRX:NPGEP,3:IP=10.112.217.37:PING:I=10.112.128.68,:;</v>
      </c>
      <c r="L250" s="17" t="str">
        <f>CONCATENATE("ZQRX:NPGEP,",C250,":IP=",H251,":PING:I=",E250,",:;")</f>
        <v>ZQRX:NPGEP,3:IP=10.112.217.37:PING:I=10.112.128.76,:;</v>
      </c>
    </row>
    <row r="251" spans="1:12">
      <c r="A251" s="2">
        <v>10</v>
      </c>
      <c r="B251" s="2" t="s">
        <v>584</v>
      </c>
      <c r="C251" s="2">
        <v>4</v>
      </c>
      <c r="D251" s="2" t="str">
        <f>LOOKUP(1,0/(('MGW-IP'!$B$1:$B$183=B251)*('MGW-IP'!$C$1:$C$183=C251)),'MGW-IP'!$D$1:$D$183)</f>
        <v>10.112.128.84</v>
      </c>
      <c r="E251" s="2" t="str">
        <f>LOOKUP(1,0/(('MGW-IP'!$B$1:$B$183=B251)*('MGW-IP'!$C$1:$C$183=C251)),'MGW-IP'!$E$1:$E$183)</f>
        <v>10.112.128.92</v>
      </c>
      <c r="F251" s="1" t="s">
        <v>85</v>
      </c>
      <c r="G251" s="1">
        <v>2</v>
      </c>
      <c r="H251" s="1" t="str">
        <f>LOOKUP(1,0/(('BSC-IP(媒体)'!$B$1:$B$269=F251)*('BSC-IP(媒体)'!$C$1:$C$269=G251)),'BSC-IP(媒体)'!$D$1:$D$269)</f>
        <v>10.112.217.37</v>
      </c>
      <c r="I251" s="17" t="str">
        <f t="shared" si="6"/>
        <v>ZQRX:NPGEP,4:IP=10.112.217.37:PING:I=10.112.128.84,:;</v>
      </c>
      <c r="J251" s="17" t="str">
        <f t="shared" si="7"/>
        <v>ZQRX:NPGEP,4:IP=10.112.217.37:PING:I=10.112.128.92,:;</v>
      </c>
      <c r="K251" s="17" t="str">
        <f>CONCATENATE("ZQRX:NPGEP,",C251,":IP=",H250,":PING:I=",D251,",:;")</f>
        <v>ZQRX:NPGEP,4:IP=10.112.217.164:PING:I=10.112.128.84,:;</v>
      </c>
      <c r="L251" s="17" t="str">
        <f>CONCATENATE("ZQRX:NPGEP,",C251,":IP=",H250,":PING:I=",E251,",:;")</f>
        <v>ZQRX:NPGEP,4:IP=10.112.217.164:PING:I=10.112.128.92,:;</v>
      </c>
    </row>
    <row r="252" spans="1:12">
      <c r="A252" s="2">
        <v>11</v>
      </c>
      <c r="B252" s="2" t="s">
        <v>584</v>
      </c>
      <c r="C252" s="2">
        <v>3</v>
      </c>
      <c r="D252" s="2" t="str">
        <f>LOOKUP(1,0/(('MGW-IP'!$B$1:$B$183=B252)*('MGW-IP'!$C$1:$C$183=C252)),'MGW-IP'!$D$1:$D$183)</f>
        <v>10.112.128.68</v>
      </c>
      <c r="E252" s="2" t="str">
        <f>LOOKUP(1,0/(('MGW-IP'!$B$1:$B$183=B252)*('MGW-IP'!$C$1:$C$183=C252)),'MGW-IP'!$E$1:$E$183)</f>
        <v>10.112.128.76</v>
      </c>
      <c r="F252" s="1" t="s">
        <v>86</v>
      </c>
      <c r="G252" s="1">
        <v>1</v>
      </c>
      <c r="H252" s="1" t="str">
        <f>LOOKUP(1,0/(('BSC-IP(媒体)'!$B$1:$B$269=F252)*('BSC-IP(媒体)'!$C$1:$C$269=G252)),'BSC-IP(媒体)'!$D$1:$D$269)</f>
        <v>10.112.217.172</v>
      </c>
      <c r="I252" s="17" t="str">
        <f t="shared" si="6"/>
        <v>ZQRX:NPGEP,3:IP=10.112.217.172:PING:I=10.112.128.68,:;</v>
      </c>
      <c r="J252" s="17" t="str">
        <f t="shared" si="7"/>
        <v>ZQRX:NPGEP,3:IP=10.112.217.172:PING:I=10.112.128.76,:;</v>
      </c>
      <c r="K252" s="17" t="str">
        <f>CONCATENATE("ZQRX:NPGEP,",C252,":IP=",H253,":PING:I=",D252,",:;")</f>
        <v>ZQRX:NPGEP,3:IP=10.112.217.45:PING:I=10.112.128.68,:;</v>
      </c>
      <c r="L252" s="17" t="str">
        <f>CONCATENATE("ZQRX:NPGEP,",C252,":IP=",H253,":PING:I=",E252,",:;")</f>
        <v>ZQRX:NPGEP,3:IP=10.112.217.45:PING:I=10.112.128.76,:;</v>
      </c>
    </row>
    <row r="253" spans="1:12">
      <c r="A253" s="2">
        <v>12</v>
      </c>
      <c r="B253" s="2" t="s">
        <v>584</v>
      </c>
      <c r="C253" s="2">
        <v>4</v>
      </c>
      <c r="D253" s="2" t="str">
        <f>LOOKUP(1,0/(('MGW-IP'!$B$1:$B$183=B253)*('MGW-IP'!$C$1:$C$183=C253)),'MGW-IP'!$D$1:$D$183)</f>
        <v>10.112.128.84</v>
      </c>
      <c r="E253" s="2" t="str">
        <f>LOOKUP(1,0/(('MGW-IP'!$B$1:$B$183=B253)*('MGW-IP'!$C$1:$C$183=C253)),'MGW-IP'!$E$1:$E$183)</f>
        <v>10.112.128.92</v>
      </c>
      <c r="F253" s="1" t="s">
        <v>86</v>
      </c>
      <c r="G253" s="1">
        <v>2</v>
      </c>
      <c r="H253" s="1" t="str">
        <f>LOOKUP(1,0/(('BSC-IP(媒体)'!$B$1:$B$269=F253)*('BSC-IP(媒体)'!$C$1:$C$269=G253)),'BSC-IP(媒体)'!$D$1:$D$269)</f>
        <v>10.112.217.45</v>
      </c>
      <c r="I253" s="17" t="str">
        <f t="shared" si="6"/>
        <v>ZQRX:NPGEP,4:IP=10.112.217.45:PING:I=10.112.128.84,:;</v>
      </c>
      <c r="J253" s="17" t="str">
        <f t="shared" si="7"/>
        <v>ZQRX:NPGEP,4:IP=10.112.217.45:PING:I=10.112.128.92,:;</v>
      </c>
      <c r="K253" s="17" t="str">
        <f>CONCATENATE("ZQRX:NPGEP,",C253,":IP=",H252,":PING:I=",D253,",:;")</f>
        <v>ZQRX:NPGEP,4:IP=10.112.217.172:PING:I=10.112.128.84,:;</v>
      </c>
      <c r="L253" s="17" t="str">
        <f>CONCATENATE("ZQRX:NPGEP,",C253,":IP=",H252,":PING:I=",E253,",:;")</f>
        <v>ZQRX:NPGEP,4:IP=10.112.217.172:PING:I=10.112.128.92,:;</v>
      </c>
    </row>
    <row r="254" spans="1:12">
      <c r="A254" s="2">
        <v>13</v>
      </c>
      <c r="B254" s="2" t="s">
        <v>584</v>
      </c>
      <c r="C254" s="2">
        <v>3</v>
      </c>
      <c r="D254" s="2" t="str">
        <f>LOOKUP(1,0/(('MGW-IP'!$B$1:$B$183=B254)*('MGW-IP'!$C$1:$C$183=C254)),'MGW-IP'!$D$1:$D$183)</f>
        <v>10.112.128.68</v>
      </c>
      <c r="E254" s="2" t="str">
        <f>LOOKUP(1,0/(('MGW-IP'!$B$1:$B$183=B254)*('MGW-IP'!$C$1:$C$183=C254)),'MGW-IP'!$E$1:$E$183)</f>
        <v>10.112.128.76</v>
      </c>
      <c r="F254" s="1" t="s">
        <v>87</v>
      </c>
      <c r="G254" s="1">
        <v>1</v>
      </c>
      <c r="H254" s="1" t="str">
        <f>LOOKUP(1,0/(('BSC-IP(媒体)'!$B$1:$B$269=F254)*('BSC-IP(媒体)'!$C$1:$C$269=G254)),'BSC-IP(媒体)'!$D$1:$D$269)</f>
        <v>10.112.217.180</v>
      </c>
      <c r="I254" s="17" t="str">
        <f t="shared" si="6"/>
        <v>ZQRX:NPGEP,3:IP=10.112.217.180:PING:I=10.112.128.68,:;</v>
      </c>
      <c r="J254" s="17" t="str">
        <f t="shared" si="7"/>
        <v>ZQRX:NPGEP,3:IP=10.112.217.180:PING:I=10.112.128.76,:;</v>
      </c>
      <c r="K254" s="17" t="str">
        <f>CONCATENATE("ZQRX:NPGEP,",C254,":IP=",H255,":PING:I=",D254,",:;")</f>
        <v>ZQRX:NPGEP,3:IP=10.112.217.53:PING:I=10.112.128.68,:;</v>
      </c>
      <c r="L254" s="17" t="str">
        <f>CONCATENATE("ZQRX:NPGEP,",C254,":IP=",H255,":PING:I=",E254,",:;")</f>
        <v>ZQRX:NPGEP,3:IP=10.112.217.53:PING:I=10.112.128.76,:;</v>
      </c>
    </row>
    <row r="255" spans="1:12">
      <c r="A255" s="2">
        <v>14</v>
      </c>
      <c r="B255" s="2" t="s">
        <v>584</v>
      </c>
      <c r="C255" s="2">
        <v>4</v>
      </c>
      <c r="D255" s="2" t="str">
        <f>LOOKUP(1,0/(('MGW-IP'!$B$1:$B$183=B255)*('MGW-IP'!$C$1:$C$183=C255)),'MGW-IP'!$D$1:$D$183)</f>
        <v>10.112.128.84</v>
      </c>
      <c r="E255" s="2" t="str">
        <f>LOOKUP(1,0/(('MGW-IP'!$B$1:$B$183=B255)*('MGW-IP'!$C$1:$C$183=C255)),'MGW-IP'!$E$1:$E$183)</f>
        <v>10.112.128.92</v>
      </c>
      <c r="F255" s="1" t="s">
        <v>87</v>
      </c>
      <c r="G255" s="1">
        <v>2</v>
      </c>
      <c r="H255" s="1" t="str">
        <f>LOOKUP(1,0/(('BSC-IP(媒体)'!$B$1:$B$269=F255)*('BSC-IP(媒体)'!$C$1:$C$269=G255)),'BSC-IP(媒体)'!$D$1:$D$269)</f>
        <v>10.112.217.53</v>
      </c>
      <c r="I255" s="17" t="str">
        <f t="shared" si="6"/>
        <v>ZQRX:NPGEP,4:IP=10.112.217.53:PING:I=10.112.128.84,:;</v>
      </c>
      <c r="J255" s="17" t="str">
        <f t="shared" si="7"/>
        <v>ZQRX:NPGEP,4:IP=10.112.217.53:PING:I=10.112.128.92,:;</v>
      </c>
      <c r="K255" s="17" t="str">
        <f>CONCATENATE("ZQRX:NPGEP,",C255,":IP=",H254,":PING:I=",D255,",:;")</f>
        <v>ZQRX:NPGEP,4:IP=10.112.217.180:PING:I=10.112.128.84,:;</v>
      </c>
      <c r="L255" s="17" t="str">
        <f>CONCATENATE("ZQRX:NPGEP,",C255,":IP=",H254,":PING:I=",E255,",:;")</f>
        <v>ZQRX:NPGEP,4:IP=10.112.217.180:PING:I=10.112.128.92,:;</v>
      </c>
    </row>
    <row r="256" spans="1:12">
      <c r="A256" s="2">
        <v>15</v>
      </c>
      <c r="B256" s="2" t="s">
        <v>584</v>
      </c>
      <c r="C256" s="2">
        <v>3</v>
      </c>
      <c r="D256" s="2" t="str">
        <f>LOOKUP(1,0/(('MGW-IP'!$B$1:$B$183=B256)*('MGW-IP'!$C$1:$C$183=C256)),'MGW-IP'!$D$1:$D$183)</f>
        <v>10.112.128.68</v>
      </c>
      <c r="E256" s="2" t="str">
        <f>LOOKUP(1,0/(('MGW-IP'!$B$1:$B$183=B256)*('MGW-IP'!$C$1:$C$183=C256)),'MGW-IP'!$E$1:$E$183)</f>
        <v>10.112.128.76</v>
      </c>
      <c r="F256" s="1" t="s">
        <v>88</v>
      </c>
      <c r="G256" s="1">
        <v>1</v>
      </c>
      <c r="H256" s="1" t="str">
        <f>LOOKUP(1,0/(('BSC-IP(媒体)'!$B$1:$B$269=F256)*('BSC-IP(媒体)'!$C$1:$C$269=G256)),'BSC-IP(媒体)'!$D$1:$D$269)</f>
        <v>10.112.217.188</v>
      </c>
      <c r="I256" s="17" t="str">
        <f t="shared" si="6"/>
        <v>ZQRX:NPGEP,3:IP=10.112.217.188:PING:I=10.112.128.68,:;</v>
      </c>
      <c r="J256" s="17" t="str">
        <f t="shared" si="7"/>
        <v>ZQRX:NPGEP,3:IP=10.112.217.188:PING:I=10.112.128.76,:;</v>
      </c>
      <c r="K256" s="17" t="str">
        <f>CONCATENATE("ZQRX:NPGEP,",C256,":IP=",H257,":PING:I=",D256,",:;")</f>
        <v>ZQRX:NPGEP,3:IP=10.112.217.61:PING:I=10.112.128.68,:;</v>
      </c>
      <c r="L256" s="17" t="str">
        <f>CONCATENATE("ZQRX:NPGEP,",C256,":IP=",H257,":PING:I=",E256,",:;")</f>
        <v>ZQRX:NPGEP,3:IP=10.112.217.61:PING:I=10.112.128.76,:;</v>
      </c>
    </row>
    <row r="257" spans="1:12">
      <c r="A257" s="2">
        <v>16</v>
      </c>
      <c r="B257" s="2" t="s">
        <v>584</v>
      </c>
      <c r="C257" s="2">
        <v>4</v>
      </c>
      <c r="D257" s="2" t="str">
        <f>LOOKUP(1,0/(('MGW-IP'!$B$1:$B$183=B257)*('MGW-IP'!$C$1:$C$183=C257)),'MGW-IP'!$D$1:$D$183)</f>
        <v>10.112.128.84</v>
      </c>
      <c r="E257" s="2" t="str">
        <f>LOOKUP(1,0/(('MGW-IP'!$B$1:$B$183=B257)*('MGW-IP'!$C$1:$C$183=C257)),'MGW-IP'!$E$1:$E$183)</f>
        <v>10.112.128.92</v>
      </c>
      <c r="F257" s="1" t="s">
        <v>88</v>
      </c>
      <c r="G257" s="1">
        <v>2</v>
      </c>
      <c r="H257" s="1" t="str">
        <f>LOOKUP(1,0/(('BSC-IP(媒体)'!$B$1:$B$269=F257)*('BSC-IP(媒体)'!$C$1:$C$269=G257)),'BSC-IP(媒体)'!$D$1:$D$269)</f>
        <v>10.112.217.61</v>
      </c>
      <c r="I257" s="17" t="str">
        <f t="shared" si="6"/>
        <v>ZQRX:NPGEP,4:IP=10.112.217.61:PING:I=10.112.128.84,:;</v>
      </c>
      <c r="J257" s="17" t="str">
        <f t="shared" si="7"/>
        <v>ZQRX:NPGEP,4:IP=10.112.217.61:PING:I=10.112.128.92,:;</v>
      </c>
      <c r="K257" s="17" t="str">
        <f>CONCATENATE("ZQRX:NPGEP,",C257,":IP=",H256,":PING:I=",D257,",:;")</f>
        <v>ZQRX:NPGEP,4:IP=10.112.217.188:PING:I=10.112.128.84,:;</v>
      </c>
      <c r="L257" s="17" t="str">
        <f>CONCATENATE("ZQRX:NPGEP,",C257,":IP=",H256,":PING:I=",E257,",:;")</f>
        <v>ZQRX:NPGEP,4:IP=10.112.217.188:PING:I=10.112.128.92,:;</v>
      </c>
    </row>
    <row r="258" spans="1:12">
      <c r="A258" s="2">
        <v>17</v>
      </c>
      <c r="B258" s="2" t="s">
        <v>584</v>
      </c>
      <c r="C258" s="2">
        <v>3</v>
      </c>
      <c r="D258" s="2" t="str">
        <f>LOOKUP(1,0/(('MGW-IP'!$B$1:$B$183=B258)*('MGW-IP'!$C$1:$C$183=C258)),'MGW-IP'!$D$1:$D$183)</f>
        <v>10.112.128.68</v>
      </c>
      <c r="E258" s="2" t="str">
        <f>LOOKUP(1,0/(('MGW-IP'!$B$1:$B$183=B258)*('MGW-IP'!$C$1:$C$183=C258)),'MGW-IP'!$E$1:$E$183)</f>
        <v>10.112.128.76</v>
      </c>
      <c r="F258" s="1" t="s">
        <v>89</v>
      </c>
      <c r="G258" s="1">
        <v>1</v>
      </c>
      <c r="H258" s="1" t="str">
        <f>LOOKUP(1,0/(('BSC-IP(媒体)'!$B$1:$B$269=F258)*('BSC-IP(媒体)'!$C$1:$C$269=G258)),'BSC-IP(媒体)'!$D$1:$D$269)</f>
        <v>10.112.217.196</v>
      </c>
      <c r="I258" s="17" t="str">
        <f t="shared" ref="I258:I321" si="8">CONCATENATE("ZQRX:NPGEP,",C258,":IP=",H258,":PING:I=",D258,",:;")</f>
        <v>ZQRX:NPGEP,3:IP=10.112.217.196:PING:I=10.112.128.68,:;</v>
      </c>
      <c r="J258" s="17" t="str">
        <f t="shared" ref="J258:J321" si="9">CONCATENATE("ZQRX:NPGEP,",C258,":IP=",H258,":PING:I=",E258,",:;")</f>
        <v>ZQRX:NPGEP,3:IP=10.112.217.196:PING:I=10.112.128.76,:;</v>
      </c>
      <c r="K258" s="17" t="str">
        <f>CONCATENATE("ZQRX:NPGEP,",C258,":IP=",H259,":PING:I=",D258,",:;")</f>
        <v>ZQRX:NPGEP,3:IP=10.112.217.69:PING:I=10.112.128.68,:;</v>
      </c>
      <c r="L258" s="17" t="str">
        <f>CONCATENATE("ZQRX:NPGEP,",C258,":IP=",H259,":PING:I=",E258,",:;")</f>
        <v>ZQRX:NPGEP,3:IP=10.112.217.69:PING:I=10.112.128.76,:;</v>
      </c>
    </row>
    <row r="259" spans="1:12">
      <c r="A259" s="2">
        <v>18</v>
      </c>
      <c r="B259" s="2" t="s">
        <v>584</v>
      </c>
      <c r="C259" s="2">
        <v>4</v>
      </c>
      <c r="D259" s="2" t="str">
        <f>LOOKUP(1,0/(('MGW-IP'!$B$1:$B$183=B259)*('MGW-IP'!$C$1:$C$183=C259)),'MGW-IP'!$D$1:$D$183)</f>
        <v>10.112.128.84</v>
      </c>
      <c r="E259" s="2" t="str">
        <f>LOOKUP(1,0/(('MGW-IP'!$B$1:$B$183=B259)*('MGW-IP'!$C$1:$C$183=C259)),'MGW-IP'!$E$1:$E$183)</f>
        <v>10.112.128.92</v>
      </c>
      <c r="F259" s="1" t="s">
        <v>89</v>
      </c>
      <c r="G259" s="1">
        <v>2</v>
      </c>
      <c r="H259" s="1" t="str">
        <f>LOOKUP(1,0/(('BSC-IP(媒体)'!$B$1:$B$269=F259)*('BSC-IP(媒体)'!$C$1:$C$269=G259)),'BSC-IP(媒体)'!$D$1:$D$269)</f>
        <v>10.112.217.69</v>
      </c>
      <c r="I259" s="17" t="str">
        <f t="shared" si="8"/>
        <v>ZQRX:NPGEP,4:IP=10.112.217.69:PING:I=10.112.128.84,:;</v>
      </c>
      <c r="J259" s="17" t="str">
        <f t="shared" si="9"/>
        <v>ZQRX:NPGEP,4:IP=10.112.217.69:PING:I=10.112.128.92,:;</v>
      </c>
      <c r="K259" s="17" t="str">
        <f>CONCATENATE("ZQRX:NPGEP,",C259,":IP=",H258,":PING:I=",D259,",:;")</f>
        <v>ZQRX:NPGEP,4:IP=10.112.217.196:PING:I=10.112.128.84,:;</v>
      </c>
      <c r="L259" s="17" t="str">
        <f>CONCATENATE("ZQRX:NPGEP,",C259,":IP=",H258,":PING:I=",E259,",:;")</f>
        <v>ZQRX:NPGEP,4:IP=10.112.217.196:PING:I=10.112.128.92,:;</v>
      </c>
    </row>
    <row r="260" spans="1:12">
      <c r="A260" s="2">
        <v>19</v>
      </c>
      <c r="B260" s="2" t="s">
        <v>584</v>
      </c>
      <c r="C260" s="2">
        <v>3</v>
      </c>
      <c r="D260" s="2" t="str">
        <f>LOOKUP(1,0/(('MGW-IP'!$B$1:$B$183=B260)*('MGW-IP'!$C$1:$C$183=C260)),'MGW-IP'!$D$1:$D$183)</f>
        <v>10.112.128.68</v>
      </c>
      <c r="E260" s="2" t="str">
        <f>LOOKUP(1,0/(('MGW-IP'!$B$1:$B$183=B260)*('MGW-IP'!$C$1:$C$183=C260)),'MGW-IP'!$E$1:$E$183)</f>
        <v>10.112.128.76</v>
      </c>
      <c r="F260" s="1" t="s">
        <v>90</v>
      </c>
      <c r="G260" s="1">
        <v>1</v>
      </c>
      <c r="H260" s="1" t="str">
        <f>LOOKUP(1,0/(('BSC-IP(媒体)'!$B$1:$B$269=F260)*('BSC-IP(媒体)'!$C$1:$C$269=G260)),'BSC-IP(媒体)'!$D$1:$D$269)</f>
        <v>10.112.217.204</v>
      </c>
      <c r="I260" s="17" t="str">
        <f t="shared" si="8"/>
        <v>ZQRX:NPGEP,3:IP=10.112.217.204:PING:I=10.112.128.68,:;</v>
      </c>
      <c r="J260" s="17" t="str">
        <f t="shared" si="9"/>
        <v>ZQRX:NPGEP,3:IP=10.112.217.204:PING:I=10.112.128.76,:;</v>
      </c>
      <c r="K260" s="17" t="str">
        <f>CONCATENATE("ZQRX:NPGEP,",C260,":IP=",H261,":PING:I=",D260,",:;")</f>
        <v>ZQRX:NPGEP,3:IP=10.112.217.77:PING:I=10.112.128.68,:;</v>
      </c>
      <c r="L260" s="17" t="str">
        <f>CONCATENATE("ZQRX:NPGEP,",C260,":IP=",H261,":PING:I=",E260,",:;")</f>
        <v>ZQRX:NPGEP,3:IP=10.112.217.77:PING:I=10.112.128.76,:;</v>
      </c>
    </row>
    <row r="261" spans="1:12">
      <c r="A261" s="2">
        <v>20</v>
      </c>
      <c r="B261" s="2" t="s">
        <v>584</v>
      </c>
      <c r="C261" s="2">
        <v>4</v>
      </c>
      <c r="D261" s="2" t="str">
        <f>LOOKUP(1,0/(('MGW-IP'!$B$1:$B$183=B261)*('MGW-IP'!$C$1:$C$183=C261)),'MGW-IP'!$D$1:$D$183)</f>
        <v>10.112.128.84</v>
      </c>
      <c r="E261" s="2" t="str">
        <f>LOOKUP(1,0/(('MGW-IP'!$B$1:$B$183=B261)*('MGW-IP'!$C$1:$C$183=C261)),'MGW-IP'!$E$1:$E$183)</f>
        <v>10.112.128.92</v>
      </c>
      <c r="F261" s="1" t="s">
        <v>90</v>
      </c>
      <c r="G261" s="1">
        <v>2</v>
      </c>
      <c r="H261" s="1" t="str">
        <f>LOOKUP(1,0/(('BSC-IP(媒体)'!$B$1:$B$269=F261)*('BSC-IP(媒体)'!$C$1:$C$269=G261)),'BSC-IP(媒体)'!$D$1:$D$269)</f>
        <v>10.112.217.77</v>
      </c>
      <c r="I261" s="17" t="str">
        <f t="shared" si="8"/>
        <v>ZQRX:NPGEP,4:IP=10.112.217.77:PING:I=10.112.128.84,:;</v>
      </c>
      <c r="J261" s="17" t="str">
        <f t="shared" si="9"/>
        <v>ZQRX:NPGEP,4:IP=10.112.217.77:PING:I=10.112.128.92,:;</v>
      </c>
      <c r="K261" s="17" t="str">
        <f>CONCATENATE("ZQRX:NPGEP,",C261,":IP=",H260,":PING:I=",D261,",:;")</f>
        <v>ZQRX:NPGEP,4:IP=10.112.217.204:PING:I=10.112.128.84,:;</v>
      </c>
      <c r="L261" s="17" t="str">
        <f>CONCATENATE("ZQRX:NPGEP,",C261,":IP=",H260,":PING:I=",E261,",:;")</f>
        <v>ZQRX:NPGEP,4:IP=10.112.217.204:PING:I=10.112.128.92,:;</v>
      </c>
    </row>
    <row r="262" spans="1:12">
      <c r="A262" s="2">
        <v>21</v>
      </c>
      <c r="B262" s="2" t="s">
        <v>584</v>
      </c>
      <c r="C262" s="2">
        <v>3</v>
      </c>
      <c r="D262" s="2" t="str">
        <f>LOOKUP(1,0/(('MGW-IP'!$B$1:$B$183=B262)*('MGW-IP'!$C$1:$C$183=C262)),'MGW-IP'!$D$1:$D$183)</f>
        <v>10.112.128.68</v>
      </c>
      <c r="E262" s="2" t="str">
        <f>LOOKUP(1,0/(('MGW-IP'!$B$1:$B$183=B262)*('MGW-IP'!$C$1:$C$183=C262)),'MGW-IP'!$E$1:$E$183)</f>
        <v>10.112.128.76</v>
      </c>
      <c r="F262" s="1" t="s">
        <v>91</v>
      </c>
      <c r="G262" s="1">
        <v>1</v>
      </c>
      <c r="H262" s="1" t="str">
        <f>LOOKUP(1,0/(('BSC-IP(媒体)'!$B$1:$B$269=F262)*('BSC-IP(媒体)'!$C$1:$C$269=G262)),'BSC-IP(媒体)'!$D$1:$D$269)</f>
        <v>10.112.217.212</v>
      </c>
      <c r="I262" s="17" t="str">
        <f t="shared" si="8"/>
        <v>ZQRX:NPGEP,3:IP=10.112.217.212:PING:I=10.112.128.68,:;</v>
      </c>
      <c r="J262" s="17" t="str">
        <f t="shared" si="9"/>
        <v>ZQRX:NPGEP,3:IP=10.112.217.212:PING:I=10.112.128.76,:;</v>
      </c>
      <c r="K262" s="17" t="str">
        <f>CONCATENATE("ZQRX:NPGEP,",C262,":IP=",H263,":PING:I=",D262,",:;")</f>
        <v>ZQRX:NPGEP,3:IP=10.112.217.85:PING:I=10.112.128.68,:;</v>
      </c>
      <c r="L262" s="17" t="str">
        <f>CONCATENATE("ZQRX:NPGEP,",C262,":IP=",H263,":PING:I=",E262,",:;")</f>
        <v>ZQRX:NPGEP,3:IP=10.112.217.85:PING:I=10.112.128.76,:;</v>
      </c>
    </row>
    <row r="263" spans="1:12">
      <c r="A263" s="2">
        <v>22</v>
      </c>
      <c r="B263" s="2" t="s">
        <v>584</v>
      </c>
      <c r="C263" s="2">
        <v>4</v>
      </c>
      <c r="D263" s="2" t="str">
        <f>LOOKUP(1,0/(('MGW-IP'!$B$1:$B$183=B263)*('MGW-IP'!$C$1:$C$183=C263)),'MGW-IP'!$D$1:$D$183)</f>
        <v>10.112.128.84</v>
      </c>
      <c r="E263" s="2" t="str">
        <f>LOOKUP(1,0/(('MGW-IP'!$B$1:$B$183=B263)*('MGW-IP'!$C$1:$C$183=C263)),'MGW-IP'!$E$1:$E$183)</f>
        <v>10.112.128.92</v>
      </c>
      <c r="F263" s="1" t="s">
        <v>91</v>
      </c>
      <c r="G263" s="1">
        <v>2</v>
      </c>
      <c r="H263" s="1" t="str">
        <f>LOOKUP(1,0/(('BSC-IP(媒体)'!$B$1:$B$269=F263)*('BSC-IP(媒体)'!$C$1:$C$269=G263)),'BSC-IP(媒体)'!$D$1:$D$269)</f>
        <v>10.112.217.85</v>
      </c>
      <c r="I263" s="17" t="str">
        <f t="shared" si="8"/>
        <v>ZQRX:NPGEP,4:IP=10.112.217.85:PING:I=10.112.128.84,:;</v>
      </c>
      <c r="J263" s="17" t="str">
        <f t="shared" si="9"/>
        <v>ZQRX:NPGEP,4:IP=10.112.217.85:PING:I=10.112.128.92,:;</v>
      </c>
      <c r="K263" s="17" t="str">
        <f>CONCATENATE("ZQRX:NPGEP,",C263,":IP=",H262,":PING:I=",D263,",:;")</f>
        <v>ZQRX:NPGEP,4:IP=10.112.217.212:PING:I=10.112.128.84,:;</v>
      </c>
      <c r="L263" s="17" t="str">
        <f>CONCATENATE("ZQRX:NPGEP,",C263,":IP=",H262,":PING:I=",E263,",:;")</f>
        <v>ZQRX:NPGEP,4:IP=10.112.217.212:PING:I=10.112.128.92,:;</v>
      </c>
    </row>
    <row r="264" spans="1:12">
      <c r="A264" s="2">
        <v>23</v>
      </c>
      <c r="B264" s="2" t="s">
        <v>584</v>
      </c>
      <c r="C264" s="2">
        <v>3</v>
      </c>
      <c r="D264" s="2" t="str">
        <f>LOOKUP(1,0/(('MGW-IP'!$B$1:$B$183=B264)*('MGW-IP'!$C$1:$C$183=C264)),'MGW-IP'!$D$1:$D$183)</f>
        <v>10.112.128.68</v>
      </c>
      <c r="E264" s="2" t="str">
        <f>LOOKUP(1,0/(('MGW-IP'!$B$1:$B$183=B264)*('MGW-IP'!$C$1:$C$183=C264)),'MGW-IP'!$E$1:$E$183)</f>
        <v>10.112.128.76</v>
      </c>
      <c r="F264" s="1" t="s">
        <v>92</v>
      </c>
      <c r="G264" s="1">
        <v>1</v>
      </c>
      <c r="H264" s="1" t="str">
        <f>LOOKUP(1,0/(('BSC-IP(媒体)'!$B$1:$B$269=F264)*('BSC-IP(媒体)'!$C$1:$C$269=G264)),'BSC-IP(媒体)'!$D$1:$D$269)</f>
        <v>10.112.217.220</v>
      </c>
      <c r="I264" s="17" t="str">
        <f t="shared" si="8"/>
        <v>ZQRX:NPGEP,3:IP=10.112.217.220:PING:I=10.112.128.68,:;</v>
      </c>
      <c r="J264" s="17" t="str">
        <f t="shared" si="9"/>
        <v>ZQRX:NPGEP,3:IP=10.112.217.220:PING:I=10.112.128.76,:;</v>
      </c>
      <c r="K264" s="17" t="str">
        <f>CONCATENATE("ZQRX:NPGEP,",C264,":IP=",H265,":PING:I=",D264,",:;")</f>
        <v>ZQRX:NPGEP,3:IP=10.112.217.93:PING:I=10.112.128.68,:;</v>
      </c>
      <c r="L264" s="17" t="str">
        <f>CONCATENATE("ZQRX:NPGEP,",C264,":IP=",H265,":PING:I=",E264,",:;")</f>
        <v>ZQRX:NPGEP,3:IP=10.112.217.93:PING:I=10.112.128.76,:;</v>
      </c>
    </row>
    <row r="265" spans="1:12">
      <c r="A265" s="2">
        <v>24</v>
      </c>
      <c r="B265" s="2" t="s">
        <v>584</v>
      </c>
      <c r="C265" s="2">
        <v>4</v>
      </c>
      <c r="D265" s="2" t="str">
        <f>LOOKUP(1,0/(('MGW-IP'!$B$1:$B$183=B265)*('MGW-IP'!$C$1:$C$183=C265)),'MGW-IP'!$D$1:$D$183)</f>
        <v>10.112.128.84</v>
      </c>
      <c r="E265" s="2" t="str">
        <f>LOOKUP(1,0/(('MGW-IP'!$B$1:$B$183=B265)*('MGW-IP'!$C$1:$C$183=C265)),'MGW-IP'!$E$1:$E$183)</f>
        <v>10.112.128.92</v>
      </c>
      <c r="F265" s="1" t="s">
        <v>92</v>
      </c>
      <c r="G265" s="1">
        <v>2</v>
      </c>
      <c r="H265" s="1" t="str">
        <f>LOOKUP(1,0/(('BSC-IP(媒体)'!$B$1:$B$269=F265)*('BSC-IP(媒体)'!$C$1:$C$269=G265)),'BSC-IP(媒体)'!$D$1:$D$269)</f>
        <v>10.112.217.93</v>
      </c>
      <c r="I265" s="17" t="str">
        <f t="shared" si="8"/>
        <v>ZQRX:NPGEP,4:IP=10.112.217.93:PING:I=10.112.128.84,:;</v>
      </c>
      <c r="J265" s="17" t="str">
        <f t="shared" si="9"/>
        <v>ZQRX:NPGEP,4:IP=10.112.217.93:PING:I=10.112.128.92,:;</v>
      </c>
      <c r="K265" s="17" t="str">
        <f>CONCATENATE("ZQRX:NPGEP,",C265,":IP=",H264,":PING:I=",D265,",:;")</f>
        <v>ZQRX:NPGEP,4:IP=10.112.217.220:PING:I=10.112.128.84,:;</v>
      </c>
      <c r="L265" s="17" t="str">
        <f>CONCATENATE("ZQRX:NPGEP,",C265,":IP=",H264,":PING:I=",E265,",:;")</f>
        <v>ZQRX:NPGEP,4:IP=10.112.217.220:PING:I=10.112.128.92,:;</v>
      </c>
    </row>
    <row r="266" spans="1:12">
      <c r="A266" s="2">
        <v>25</v>
      </c>
      <c r="B266" s="2" t="s">
        <v>584</v>
      </c>
      <c r="C266" s="2">
        <v>3</v>
      </c>
      <c r="D266" s="2" t="str">
        <f>LOOKUP(1,0/(('MGW-IP'!$B$1:$B$183=B266)*('MGW-IP'!$C$1:$C$183=C266)),'MGW-IP'!$D$1:$D$183)</f>
        <v>10.112.128.68</v>
      </c>
      <c r="E266" s="2" t="str">
        <f>LOOKUP(1,0/(('MGW-IP'!$B$1:$B$183=B266)*('MGW-IP'!$C$1:$C$183=C266)),'MGW-IP'!$E$1:$E$183)</f>
        <v>10.112.128.76</v>
      </c>
      <c r="F266" s="1" t="s">
        <v>93</v>
      </c>
      <c r="G266" s="1">
        <v>1</v>
      </c>
      <c r="H266" s="1" t="str">
        <f>LOOKUP(1,0/(('BSC-IP(媒体)'!$B$1:$B$269=F266)*('BSC-IP(媒体)'!$C$1:$C$269=G266)),'BSC-IP(媒体)'!$D$1:$D$269)</f>
        <v>10.112.218.132</v>
      </c>
      <c r="I266" s="17" t="str">
        <f t="shared" si="8"/>
        <v>ZQRX:NPGEP,3:IP=10.112.218.132:PING:I=10.112.128.68,:;</v>
      </c>
      <c r="J266" s="17" t="str">
        <f t="shared" si="9"/>
        <v>ZQRX:NPGEP,3:IP=10.112.218.132:PING:I=10.112.128.76,:;</v>
      </c>
      <c r="K266" s="17" t="str">
        <f>CONCATENATE("ZQRX:NPGEP,",C266,":IP=",H267,":PING:I=",D266,",:;")</f>
        <v>ZQRX:NPGEP,3:IP=10.112.218.5:PING:I=10.112.128.68,:;</v>
      </c>
      <c r="L266" s="17" t="str">
        <f>CONCATENATE("ZQRX:NPGEP,",C266,":IP=",H267,":PING:I=",E266,",:;")</f>
        <v>ZQRX:NPGEP,3:IP=10.112.218.5:PING:I=10.112.128.76,:;</v>
      </c>
    </row>
    <row r="267" spans="1:12">
      <c r="A267" s="2">
        <v>26</v>
      </c>
      <c r="B267" s="2" t="s">
        <v>584</v>
      </c>
      <c r="C267" s="2">
        <v>4</v>
      </c>
      <c r="D267" s="2" t="str">
        <f>LOOKUP(1,0/(('MGW-IP'!$B$1:$B$183=B267)*('MGW-IP'!$C$1:$C$183=C267)),'MGW-IP'!$D$1:$D$183)</f>
        <v>10.112.128.84</v>
      </c>
      <c r="E267" s="2" t="str">
        <f>LOOKUP(1,0/(('MGW-IP'!$B$1:$B$183=B267)*('MGW-IP'!$C$1:$C$183=C267)),'MGW-IP'!$E$1:$E$183)</f>
        <v>10.112.128.92</v>
      </c>
      <c r="F267" s="1" t="s">
        <v>93</v>
      </c>
      <c r="G267" s="1">
        <v>2</v>
      </c>
      <c r="H267" s="1" t="str">
        <f>LOOKUP(1,0/(('BSC-IP(媒体)'!$B$1:$B$269=F267)*('BSC-IP(媒体)'!$C$1:$C$269=G267)),'BSC-IP(媒体)'!$D$1:$D$269)</f>
        <v>10.112.218.5</v>
      </c>
      <c r="I267" s="17" t="str">
        <f t="shared" si="8"/>
        <v>ZQRX:NPGEP,4:IP=10.112.218.5:PING:I=10.112.128.84,:;</v>
      </c>
      <c r="J267" s="17" t="str">
        <f t="shared" si="9"/>
        <v>ZQRX:NPGEP,4:IP=10.112.218.5:PING:I=10.112.128.92,:;</v>
      </c>
      <c r="K267" s="17" t="str">
        <f>CONCATENATE("ZQRX:NPGEP,",C267,":IP=",H266,":PING:I=",D267,",:;")</f>
        <v>ZQRX:NPGEP,4:IP=10.112.218.132:PING:I=10.112.128.84,:;</v>
      </c>
      <c r="L267" s="17" t="str">
        <f>CONCATENATE("ZQRX:NPGEP,",C267,":IP=",H266,":PING:I=",E267,",:;")</f>
        <v>ZQRX:NPGEP,4:IP=10.112.218.132:PING:I=10.112.128.92,:;</v>
      </c>
    </row>
    <row r="268" spans="1:12">
      <c r="A268" s="2">
        <v>27</v>
      </c>
      <c r="B268" s="2" t="s">
        <v>584</v>
      </c>
      <c r="C268" s="2">
        <v>3</v>
      </c>
      <c r="D268" s="2" t="str">
        <f>LOOKUP(1,0/(('MGW-IP'!$B$1:$B$183=B268)*('MGW-IP'!$C$1:$C$183=C268)),'MGW-IP'!$D$1:$D$183)</f>
        <v>10.112.128.68</v>
      </c>
      <c r="E268" s="2" t="str">
        <f>LOOKUP(1,0/(('MGW-IP'!$B$1:$B$183=B268)*('MGW-IP'!$C$1:$C$183=C268)),'MGW-IP'!$E$1:$E$183)</f>
        <v>10.112.128.76</v>
      </c>
      <c r="F268" s="1" t="s">
        <v>94</v>
      </c>
      <c r="G268" s="1">
        <v>1</v>
      </c>
      <c r="H268" s="1" t="str">
        <f>LOOKUP(1,0/(('BSC-IP(媒体)'!$B$1:$B$269=F268)*('BSC-IP(媒体)'!$C$1:$C$269=G268)),'BSC-IP(媒体)'!$D$1:$D$269)</f>
        <v>10.112.218.140</v>
      </c>
      <c r="I268" s="17" t="str">
        <f t="shared" si="8"/>
        <v>ZQRX:NPGEP,3:IP=10.112.218.140:PING:I=10.112.128.68,:;</v>
      </c>
      <c r="J268" s="17" t="str">
        <f t="shared" si="9"/>
        <v>ZQRX:NPGEP,3:IP=10.112.218.140:PING:I=10.112.128.76,:;</v>
      </c>
      <c r="K268" s="17" t="str">
        <f>CONCATENATE("ZQRX:NPGEP,",C268,":IP=",H269,":PING:I=",D268,",:;")</f>
        <v>ZQRX:NPGEP,3:IP=10.112.218.13:PING:I=10.112.128.68,:;</v>
      </c>
      <c r="L268" s="17" t="str">
        <f>CONCATENATE("ZQRX:NPGEP,",C268,":IP=",H269,":PING:I=",E268,",:;")</f>
        <v>ZQRX:NPGEP,3:IP=10.112.218.13:PING:I=10.112.128.76,:;</v>
      </c>
    </row>
    <row r="269" spans="1:12">
      <c r="A269" s="2">
        <v>28</v>
      </c>
      <c r="B269" s="2" t="s">
        <v>584</v>
      </c>
      <c r="C269" s="2">
        <v>4</v>
      </c>
      <c r="D269" s="2" t="str">
        <f>LOOKUP(1,0/(('MGW-IP'!$B$1:$B$183=B269)*('MGW-IP'!$C$1:$C$183=C269)),'MGW-IP'!$D$1:$D$183)</f>
        <v>10.112.128.84</v>
      </c>
      <c r="E269" s="2" t="str">
        <f>LOOKUP(1,0/(('MGW-IP'!$B$1:$B$183=B269)*('MGW-IP'!$C$1:$C$183=C269)),'MGW-IP'!$E$1:$E$183)</f>
        <v>10.112.128.92</v>
      </c>
      <c r="F269" s="1" t="s">
        <v>94</v>
      </c>
      <c r="G269" s="1">
        <v>2</v>
      </c>
      <c r="H269" s="1" t="str">
        <f>LOOKUP(1,0/(('BSC-IP(媒体)'!$B$1:$B$269=F269)*('BSC-IP(媒体)'!$C$1:$C$269=G269)),'BSC-IP(媒体)'!$D$1:$D$269)</f>
        <v>10.112.218.13</v>
      </c>
      <c r="I269" s="17" t="str">
        <f t="shared" si="8"/>
        <v>ZQRX:NPGEP,4:IP=10.112.218.13:PING:I=10.112.128.84,:;</v>
      </c>
      <c r="J269" s="17" t="str">
        <f t="shared" si="9"/>
        <v>ZQRX:NPGEP,4:IP=10.112.218.13:PING:I=10.112.128.92,:;</v>
      </c>
      <c r="K269" s="17" t="str">
        <f>CONCATENATE("ZQRX:NPGEP,",C269,":IP=",H268,":PING:I=",D269,",:;")</f>
        <v>ZQRX:NPGEP,4:IP=10.112.218.140:PING:I=10.112.128.84,:;</v>
      </c>
      <c r="L269" s="17" t="str">
        <f>CONCATENATE("ZQRX:NPGEP,",C269,":IP=",H268,":PING:I=",E269,",:;")</f>
        <v>ZQRX:NPGEP,4:IP=10.112.218.140:PING:I=10.112.128.92,:;</v>
      </c>
    </row>
    <row r="270" spans="1:12">
      <c r="A270" s="2">
        <v>29</v>
      </c>
      <c r="B270" s="2" t="s">
        <v>584</v>
      </c>
      <c r="C270" s="2">
        <v>3</v>
      </c>
      <c r="D270" s="2" t="str">
        <f>LOOKUP(1,0/(('MGW-IP'!$B$1:$B$183=B270)*('MGW-IP'!$C$1:$C$183=C270)),'MGW-IP'!$D$1:$D$183)</f>
        <v>10.112.128.68</v>
      </c>
      <c r="E270" s="2" t="str">
        <f>LOOKUP(1,0/(('MGW-IP'!$B$1:$B$183=B270)*('MGW-IP'!$C$1:$C$183=C270)),'MGW-IP'!$E$1:$E$183)</f>
        <v>10.112.128.76</v>
      </c>
      <c r="F270" s="1" t="s">
        <v>95</v>
      </c>
      <c r="G270" s="1">
        <v>1</v>
      </c>
      <c r="H270" s="1" t="str">
        <f>LOOKUP(1,0/(('BSC-IP(媒体)'!$B$1:$B$269=F270)*('BSC-IP(媒体)'!$C$1:$C$269=G270)),'BSC-IP(媒体)'!$D$1:$D$269)</f>
        <v>10.112.218.148</v>
      </c>
      <c r="I270" s="17" t="str">
        <f t="shared" si="8"/>
        <v>ZQRX:NPGEP,3:IP=10.112.218.148:PING:I=10.112.128.68,:;</v>
      </c>
      <c r="J270" s="17" t="str">
        <f t="shared" si="9"/>
        <v>ZQRX:NPGEP,3:IP=10.112.218.148:PING:I=10.112.128.76,:;</v>
      </c>
      <c r="K270" s="17" t="str">
        <f>CONCATENATE("ZQRX:NPGEP,",C270,":IP=",H271,":PING:I=",D270,",:;")</f>
        <v>ZQRX:NPGEP,3:IP=10.112.218.21:PING:I=10.112.128.68,:;</v>
      </c>
      <c r="L270" s="17" t="str">
        <f>CONCATENATE("ZQRX:NPGEP,",C270,":IP=",H271,":PING:I=",E270,",:;")</f>
        <v>ZQRX:NPGEP,3:IP=10.112.218.21:PING:I=10.112.128.76,:;</v>
      </c>
    </row>
    <row r="271" spans="1:12">
      <c r="A271" s="2">
        <v>30</v>
      </c>
      <c r="B271" s="2" t="s">
        <v>584</v>
      </c>
      <c r="C271" s="2">
        <v>4</v>
      </c>
      <c r="D271" s="2" t="str">
        <f>LOOKUP(1,0/(('MGW-IP'!$B$1:$B$183=B271)*('MGW-IP'!$C$1:$C$183=C271)),'MGW-IP'!$D$1:$D$183)</f>
        <v>10.112.128.84</v>
      </c>
      <c r="E271" s="2" t="str">
        <f>LOOKUP(1,0/(('MGW-IP'!$B$1:$B$183=B271)*('MGW-IP'!$C$1:$C$183=C271)),'MGW-IP'!$E$1:$E$183)</f>
        <v>10.112.128.92</v>
      </c>
      <c r="F271" s="1" t="s">
        <v>95</v>
      </c>
      <c r="G271" s="1">
        <v>2</v>
      </c>
      <c r="H271" s="1" t="str">
        <f>LOOKUP(1,0/(('BSC-IP(媒体)'!$B$1:$B$269=F271)*('BSC-IP(媒体)'!$C$1:$C$269=G271)),'BSC-IP(媒体)'!$D$1:$D$269)</f>
        <v>10.112.218.21</v>
      </c>
      <c r="I271" s="17" t="str">
        <f t="shared" si="8"/>
        <v>ZQRX:NPGEP,4:IP=10.112.218.21:PING:I=10.112.128.84,:;</v>
      </c>
      <c r="J271" s="17" t="str">
        <f t="shared" si="9"/>
        <v>ZQRX:NPGEP,4:IP=10.112.218.21:PING:I=10.112.128.92,:;</v>
      </c>
      <c r="K271" s="17" t="str">
        <f>CONCATENATE("ZQRX:NPGEP,",C271,":IP=",H270,":PING:I=",D271,",:;")</f>
        <v>ZQRX:NPGEP,4:IP=10.112.218.148:PING:I=10.112.128.84,:;</v>
      </c>
      <c r="L271" s="17" t="str">
        <f>CONCATENATE("ZQRX:NPGEP,",C271,":IP=",H270,":PING:I=",E271,",:;")</f>
        <v>ZQRX:NPGEP,4:IP=10.112.218.148:PING:I=10.112.128.92,:;</v>
      </c>
    </row>
    <row r="272" spans="1:12">
      <c r="A272" s="2">
        <v>31</v>
      </c>
      <c r="B272" s="2" t="s">
        <v>584</v>
      </c>
      <c r="C272" s="2">
        <v>3</v>
      </c>
      <c r="D272" s="2" t="str">
        <f>LOOKUP(1,0/(('MGW-IP'!$B$1:$B$183=B272)*('MGW-IP'!$C$1:$C$183=C272)),'MGW-IP'!$D$1:$D$183)</f>
        <v>10.112.128.68</v>
      </c>
      <c r="E272" s="2" t="str">
        <f>LOOKUP(1,0/(('MGW-IP'!$B$1:$B$183=B272)*('MGW-IP'!$C$1:$C$183=C272)),'MGW-IP'!$E$1:$E$183)</f>
        <v>10.112.128.76</v>
      </c>
      <c r="F272" s="1" t="s">
        <v>96</v>
      </c>
      <c r="G272" s="1">
        <v>1</v>
      </c>
      <c r="H272" s="1" t="str">
        <f>LOOKUP(1,0/(('BSC-IP(媒体)'!$B$1:$B$269=F272)*('BSC-IP(媒体)'!$C$1:$C$269=G272)),'BSC-IP(媒体)'!$D$1:$D$269)</f>
        <v>10.112.218.156</v>
      </c>
      <c r="I272" s="17" t="str">
        <f t="shared" si="8"/>
        <v>ZQRX:NPGEP,3:IP=10.112.218.156:PING:I=10.112.128.68,:;</v>
      </c>
      <c r="J272" s="17" t="str">
        <f t="shared" si="9"/>
        <v>ZQRX:NPGEP,3:IP=10.112.218.156:PING:I=10.112.128.76,:;</v>
      </c>
      <c r="K272" s="17" t="str">
        <f>CONCATENATE("ZQRX:NPGEP,",C272,":IP=",H273,":PING:I=",D272,",:;")</f>
        <v>ZQRX:NPGEP,3:IP=10.112.218.29:PING:I=10.112.128.68,:;</v>
      </c>
      <c r="L272" s="17" t="str">
        <f>CONCATENATE("ZQRX:NPGEP,",C272,":IP=",H273,":PING:I=",E272,",:;")</f>
        <v>ZQRX:NPGEP,3:IP=10.112.218.29:PING:I=10.112.128.76,:;</v>
      </c>
    </row>
    <row r="273" spans="1:12">
      <c r="A273" s="2">
        <v>32</v>
      </c>
      <c r="B273" s="2" t="s">
        <v>584</v>
      </c>
      <c r="C273" s="2">
        <v>4</v>
      </c>
      <c r="D273" s="2" t="str">
        <f>LOOKUP(1,0/(('MGW-IP'!$B$1:$B$183=B273)*('MGW-IP'!$C$1:$C$183=C273)),'MGW-IP'!$D$1:$D$183)</f>
        <v>10.112.128.84</v>
      </c>
      <c r="E273" s="2" t="str">
        <f>LOOKUP(1,0/(('MGW-IP'!$B$1:$B$183=B273)*('MGW-IP'!$C$1:$C$183=C273)),'MGW-IP'!$E$1:$E$183)</f>
        <v>10.112.128.92</v>
      </c>
      <c r="F273" s="1" t="s">
        <v>96</v>
      </c>
      <c r="G273" s="1">
        <v>2</v>
      </c>
      <c r="H273" s="1" t="str">
        <f>LOOKUP(1,0/(('BSC-IP(媒体)'!$B$1:$B$269=F273)*('BSC-IP(媒体)'!$C$1:$C$269=G273)),'BSC-IP(媒体)'!$D$1:$D$269)</f>
        <v>10.112.218.29</v>
      </c>
      <c r="I273" s="17" t="str">
        <f t="shared" si="8"/>
        <v>ZQRX:NPGEP,4:IP=10.112.218.29:PING:I=10.112.128.84,:;</v>
      </c>
      <c r="J273" s="17" t="str">
        <f t="shared" si="9"/>
        <v>ZQRX:NPGEP,4:IP=10.112.218.29:PING:I=10.112.128.92,:;</v>
      </c>
      <c r="K273" s="17" t="str">
        <f>CONCATENATE("ZQRX:NPGEP,",C273,":IP=",H272,":PING:I=",D273,",:;")</f>
        <v>ZQRX:NPGEP,4:IP=10.112.218.156:PING:I=10.112.128.84,:;</v>
      </c>
      <c r="L273" s="17" t="str">
        <f>CONCATENATE("ZQRX:NPGEP,",C273,":IP=",H272,":PING:I=",E273,",:;")</f>
        <v>ZQRX:NPGEP,4:IP=10.112.218.156:PING:I=10.112.128.92,:;</v>
      </c>
    </row>
    <row r="274" spans="1:12">
      <c r="A274" s="2">
        <v>33</v>
      </c>
      <c r="B274" s="2" t="s">
        <v>584</v>
      </c>
      <c r="C274" s="2">
        <v>3</v>
      </c>
      <c r="D274" s="2" t="str">
        <f>LOOKUP(1,0/(('MGW-IP'!$B$1:$B$183=B274)*('MGW-IP'!$C$1:$C$183=C274)),'MGW-IP'!$D$1:$D$183)</f>
        <v>10.112.128.68</v>
      </c>
      <c r="E274" s="2" t="str">
        <f>LOOKUP(1,0/(('MGW-IP'!$B$1:$B$183=B274)*('MGW-IP'!$C$1:$C$183=C274)),'MGW-IP'!$E$1:$E$183)</f>
        <v>10.112.128.76</v>
      </c>
      <c r="F274" s="1" t="s">
        <v>97</v>
      </c>
      <c r="G274" s="1">
        <v>1</v>
      </c>
      <c r="H274" s="1" t="str">
        <f>LOOKUP(1,0/(('BSC-IP(媒体)'!$B$1:$B$269=F274)*('BSC-IP(媒体)'!$C$1:$C$269=G274)),'BSC-IP(媒体)'!$D$1:$D$269)</f>
        <v>10.112.218.164</v>
      </c>
      <c r="I274" s="17" t="str">
        <f t="shared" si="8"/>
        <v>ZQRX:NPGEP,3:IP=10.112.218.164:PING:I=10.112.128.68,:;</v>
      </c>
      <c r="J274" s="17" t="str">
        <f t="shared" si="9"/>
        <v>ZQRX:NPGEP,3:IP=10.112.218.164:PING:I=10.112.128.76,:;</v>
      </c>
      <c r="K274" s="17" t="str">
        <f>CONCATENATE("ZQRX:NPGEP,",C274,":IP=",H275,":PING:I=",D274,",:;")</f>
        <v>ZQRX:NPGEP,3:IP=10.112.218.37:PING:I=10.112.128.68,:;</v>
      </c>
      <c r="L274" s="17" t="str">
        <f>CONCATENATE("ZQRX:NPGEP,",C274,":IP=",H275,":PING:I=",E274,",:;")</f>
        <v>ZQRX:NPGEP,3:IP=10.112.218.37:PING:I=10.112.128.76,:;</v>
      </c>
    </row>
    <row r="275" spans="1:12">
      <c r="A275" s="2">
        <v>34</v>
      </c>
      <c r="B275" s="2" t="s">
        <v>584</v>
      </c>
      <c r="C275" s="2">
        <v>4</v>
      </c>
      <c r="D275" s="2" t="str">
        <f>LOOKUP(1,0/(('MGW-IP'!$B$1:$B$183=B275)*('MGW-IP'!$C$1:$C$183=C275)),'MGW-IP'!$D$1:$D$183)</f>
        <v>10.112.128.84</v>
      </c>
      <c r="E275" s="2" t="str">
        <f>LOOKUP(1,0/(('MGW-IP'!$B$1:$B$183=B275)*('MGW-IP'!$C$1:$C$183=C275)),'MGW-IP'!$E$1:$E$183)</f>
        <v>10.112.128.92</v>
      </c>
      <c r="F275" s="1" t="s">
        <v>97</v>
      </c>
      <c r="G275" s="1">
        <v>2</v>
      </c>
      <c r="H275" s="1" t="str">
        <f>LOOKUP(1,0/(('BSC-IP(媒体)'!$B$1:$B$269=F275)*('BSC-IP(媒体)'!$C$1:$C$269=G275)),'BSC-IP(媒体)'!$D$1:$D$269)</f>
        <v>10.112.218.37</v>
      </c>
      <c r="I275" s="17" t="str">
        <f t="shared" si="8"/>
        <v>ZQRX:NPGEP,4:IP=10.112.218.37:PING:I=10.112.128.84,:;</v>
      </c>
      <c r="J275" s="17" t="str">
        <f t="shared" si="9"/>
        <v>ZQRX:NPGEP,4:IP=10.112.218.37:PING:I=10.112.128.92,:;</v>
      </c>
      <c r="K275" s="17" t="str">
        <f>CONCATENATE("ZQRX:NPGEP,",C275,":IP=",H274,":PING:I=",D275,",:;")</f>
        <v>ZQRX:NPGEP,4:IP=10.112.218.164:PING:I=10.112.128.84,:;</v>
      </c>
      <c r="L275" s="17" t="str">
        <f>CONCATENATE("ZQRX:NPGEP,",C275,":IP=",H274,":PING:I=",E275,",:;")</f>
        <v>ZQRX:NPGEP,4:IP=10.112.218.164:PING:I=10.112.128.92,:;</v>
      </c>
    </row>
    <row r="276" spans="1:12">
      <c r="A276" s="2">
        <v>35</v>
      </c>
      <c r="B276" s="2" t="s">
        <v>584</v>
      </c>
      <c r="C276" s="2">
        <v>3</v>
      </c>
      <c r="D276" s="2" t="str">
        <f>LOOKUP(1,0/(('MGW-IP'!$B$1:$B$183=B276)*('MGW-IP'!$C$1:$C$183=C276)),'MGW-IP'!$D$1:$D$183)</f>
        <v>10.112.128.68</v>
      </c>
      <c r="E276" s="2" t="str">
        <f>LOOKUP(1,0/(('MGW-IP'!$B$1:$B$183=B276)*('MGW-IP'!$C$1:$C$183=C276)),'MGW-IP'!$E$1:$E$183)</f>
        <v>10.112.128.76</v>
      </c>
      <c r="F276" s="1" t="s">
        <v>98</v>
      </c>
      <c r="G276" s="1">
        <v>1</v>
      </c>
      <c r="H276" s="1" t="str">
        <f>LOOKUP(1,0/(('BSC-IP(媒体)'!$B$1:$B$269=F276)*('BSC-IP(媒体)'!$C$1:$C$269=G276)),'BSC-IP(媒体)'!$D$1:$D$269)</f>
        <v>10.112.218.172</v>
      </c>
      <c r="I276" s="17" t="str">
        <f t="shared" si="8"/>
        <v>ZQRX:NPGEP,3:IP=10.112.218.172:PING:I=10.112.128.68,:;</v>
      </c>
      <c r="J276" s="17" t="str">
        <f t="shared" si="9"/>
        <v>ZQRX:NPGEP,3:IP=10.112.218.172:PING:I=10.112.128.76,:;</v>
      </c>
      <c r="K276" s="17" t="str">
        <f>CONCATENATE("ZQRX:NPGEP,",C276,":IP=",H277,":PING:I=",D276,",:;")</f>
        <v>ZQRX:NPGEP,3:IP=10.112.218.45:PING:I=10.112.128.68,:;</v>
      </c>
      <c r="L276" s="17" t="str">
        <f>CONCATENATE("ZQRX:NPGEP,",C276,":IP=",H277,":PING:I=",E276,",:;")</f>
        <v>ZQRX:NPGEP,3:IP=10.112.218.45:PING:I=10.112.128.76,:;</v>
      </c>
    </row>
    <row r="277" spans="1:12">
      <c r="A277" s="2">
        <v>36</v>
      </c>
      <c r="B277" s="2" t="s">
        <v>584</v>
      </c>
      <c r="C277" s="2">
        <v>4</v>
      </c>
      <c r="D277" s="2" t="str">
        <f>LOOKUP(1,0/(('MGW-IP'!$B$1:$B$183=B277)*('MGW-IP'!$C$1:$C$183=C277)),'MGW-IP'!$D$1:$D$183)</f>
        <v>10.112.128.84</v>
      </c>
      <c r="E277" s="2" t="str">
        <f>LOOKUP(1,0/(('MGW-IP'!$B$1:$B$183=B277)*('MGW-IP'!$C$1:$C$183=C277)),'MGW-IP'!$E$1:$E$183)</f>
        <v>10.112.128.92</v>
      </c>
      <c r="F277" s="1" t="s">
        <v>98</v>
      </c>
      <c r="G277" s="1">
        <v>2</v>
      </c>
      <c r="H277" s="1" t="str">
        <f>LOOKUP(1,0/(('BSC-IP(媒体)'!$B$1:$B$269=F277)*('BSC-IP(媒体)'!$C$1:$C$269=G277)),'BSC-IP(媒体)'!$D$1:$D$269)</f>
        <v>10.112.218.45</v>
      </c>
      <c r="I277" s="17" t="str">
        <f t="shared" si="8"/>
        <v>ZQRX:NPGEP,4:IP=10.112.218.45:PING:I=10.112.128.84,:;</v>
      </c>
      <c r="J277" s="17" t="str">
        <f t="shared" si="9"/>
        <v>ZQRX:NPGEP,4:IP=10.112.218.45:PING:I=10.112.128.92,:;</v>
      </c>
      <c r="K277" s="17" t="str">
        <f>CONCATENATE("ZQRX:NPGEP,",C277,":IP=",H276,":PING:I=",D277,",:;")</f>
        <v>ZQRX:NPGEP,4:IP=10.112.218.172:PING:I=10.112.128.84,:;</v>
      </c>
      <c r="L277" s="17" t="str">
        <f>CONCATENATE("ZQRX:NPGEP,",C277,":IP=",H276,":PING:I=",E277,",:;")</f>
        <v>ZQRX:NPGEP,4:IP=10.112.218.172:PING:I=10.112.128.92,:;</v>
      </c>
    </row>
    <row r="278" spans="1:12">
      <c r="A278" s="2">
        <v>37</v>
      </c>
      <c r="B278" s="2" t="s">
        <v>584</v>
      </c>
      <c r="C278" s="2">
        <v>3</v>
      </c>
      <c r="D278" s="2" t="str">
        <f>LOOKUP(1,0/(('MGW-IP'!$B$1:$B$183=B278)*('MGW-IP'!$C$1:$C$183=C278)),'MGW-IP'!$D$1:$D$183)</f>
        <v>10.112.128.68</v>
      </c>
      <c r="E278" s="2" t="str">
        <f>LOOKUP(1,0/(('MGW-IP'!$B$1:$B$183=B278)*('MGW-IP'!$C$1:$C$183=C278)),'MGW-IP'!$E$1:$E$183)</f>
        <v>10.112.128.76</v>
      </c>
      <c r="F278" s="1" t="s">
        <v>99</v>
      </c>
      <c r="G278" s="1">
        <v>1</v>
      </c>
      <c r="H278" s="1" t="str">
        <f>LOOKUP(1,0/(('BSC-IP(媒体)'!$B$1:$B$269=F278)*('BSC-IP(媒体)'!$C$1:$C$269=G278)),'BSC-IP(媒体)'!$D$1:$D$269)</f>
        <v>10.112.218.180</v>
      </c>
      <c r="I278" s="17" t="str">
        <f t="shared" si="8"/>
        <v>ZQRX:NPGEP,3:IP=10.112.218.180:PING:I=10.112.128.68,:;</v>
      </c>
      <c r="J278" s="17" t="str">
        <f t="shared" si="9"/>
        <v>ZQRX:NPGEP,3:IP=10.112.218.180:PING:I=10.112.128.76,:;</v>
      </c>
      <c r="K278" s="17" t="str">
        <f>CONCATENATE("ZQRX:NPGEP,",C278,":IP=",H279,":PING:I=",D278,",:;")</f>
        <v>ZQRX:NPGEP,3:IP=10.112.218.53:PING:I=10.112.128.68,:;</v>
      </c>
      <c r="L278" s="17" t="str">
        <f>CONCATENATE("ZQRX:NPGEP,",C278,":IP=",H279,":PING:I=",E278,",:;")</f>
        <v>ZQRX:NPGEP,3:IP=10.112.218.53:PING:I=10.112.128.76,:;</v>
      </c>
    </row>
    <row r="279" spans="1:12">
      <c r="A279" s="2">
        <v>38</v>
      </c>
      <c r="B279" s="2" t="s">
        <v>584</v>
      </c>
      <c r="C279" s="2">
        <v>4</v>
      </c>
      <c r="D279" s="2" t="str">
        <f>LOOKUP(1,0/(('MGW-IP'!$B$1:$B$183=B279)*('MGW-IP'!$C$1:$C$183=C279)),'MGW-IP'!$D$1:$D$183)</f>
        <v>10.112.128.84</v>
      </c>
      <c r="E279" s="2" t="str">
        <f>LOOKUP(1,0/(('MGW-IP'!$B$1:$B$183=B279)*('MGW-IP'!$C$1:$C$183=C279)),'MGW-IP'!$E$1:$E$183)</f>
        <v>10.112.128.92</v>
      </c>
      <c r="F279" s="1" t="s">
        <v>99</v>
      </c>
      <c r="G279" s="1">
        <v>2</v>
      </c>
      <c r="H279" s="1" t="str">
        <f>LOOKUP(1,0/(('BSC-IP(媒体)'!$B$1:$B$269=F279)*('BSC-IP(媒体)'!$C$1:$C$269=G279)),'BSC-IP(媒体)'!$D$1:$D$269)</f>
        <v>10.112.218.53</v>
      </c>
      <c r="I279" s="17" t="str">
        <f t="shared" si="8"/>
        <v>ZQRX:NPGEP,4:IP=10.112.218.53:PING:I=10.112.128.84,:;</v>
      </c>
      <c r="J279" s="17" t="str">
        <f t="shared" si="9"/>
        <v>ZQRX:NPGEP,4:IP=10.112.218.53:PING:I=10.112.128.92,:;</v>
      </c>
      <c r="K279" s="17" t="str">
        <f>CONCATENATE("ZQRX:NPGEP,",C279,":IP=",H278,":PING:I=",D279,",:;")</f>
        <v>ZQRX:NPGEP,4:IP=10.112.218.180:PING:I=10.112.128.84,:;</v>
      </c>
      <c r="L279" s="17" t="str">
        <f>CONCATENATE("ZQRX:NPGEP,",C279,":IP=",H278,":PING:I=",E279,",:;")</f>
        <v>ZQRX:NPGEP,4:IP=10.112.218.180:PING:I=10.112.128.92,:;</v>
      </c>
    </row>
    <row r="280" spans="1:12">
      <c r="A280" s="2">
        <v>39</v>
      </c>
      <c r="B280" s="2" t="s">
        <v>584</v>
      </c>
      <c r="C280" s="2">
        <v>3</v>
      </c>
      <c r="D280" s="2" t="str">
        <f>LOOKUP(1,0/(('MGW-IP'!$B$1:$B$183=B280)*('MGW-IP'!$C$1:$C$183=C280)),'MGW-IP'!$D$1:$D$183)</f>
        <v>10.112.128.68</v>
      </c>
      <c r="E280" s="2" t="str">
        <f>LOOKUP(1,0/(('MGW-IP'!$B$1:$B$183=B280)*('MGW-IP'!$C$1:$C$183=C280)),'MGW-IP'!$E$1:$E$183)</f>
        <v>10.112.128.76</v>
      </c>
      <c r="F280" s="1" t="s">
        <v>100</v>
      </c>
      <c r="G280" s="1">
        <v>1</v>
      </c>
      <c r="H280" s="1" t="str">
        <f>LOOKUP(1,0/(('BSC-IP(媒体)'!$B$1:$B$269=F280)*('BSC-IP(媒体)'!$C$1:$C$269=G280)),'BSC-IP(媒体)'!$D$1:$D$269)</f>
        <v>10.112.218.188</v>
      </c>
      <c r="I280" s="17" t="str">
        <f t="shared" si="8"/>
        <v>ZQRX:NPGEP,3:IP=10.112.218.188:PING:I=10.112.128.68,:;</v>
      </c>
      <c r="J280" s="17" t="str">
        <f t="shared" si="9"/>
        <v>ZQRX:NPGEP,3:IP=10.112.218.188:PING:I=10.112.128.76,:;</v>
      </c>
      <c r="K280" s="17" t="str">
        <f>CONCATENATE("ZQRX:NPGEP,",C280,":IP=",H281,":PING:I=",D280,",:;")</f>
        <v>ZQRX:NPGEP,3:IP=10.112.218.61:PING:I=10.112.128.68,:;</v>
      </c>
      <c r="L280" s="17" t="str">
        <f>CONCATENATE("ZQRX:NPGEP,",C280,":IP=",H281,":PING:I=",E280,",:;")</f>
        <v>ZQRX:NPGEP,3:IP=10.112.218.61:PING:I=10.112.128.76,:;</v>
      </c>
    </row>
    <row r="281" spans="1:12">
      <c r="A281" s="2">
        <v>40</v>
      </c>
      <c r="B281" s="2" t="s">
        <v>584</v>
      </c>
      <c r="C281" s="2">
        <v>4</v>
      </c>
      <c r="D281" s="2" t="str">
        <f>LOOKUP(1,0/(('MGW-IP'!$B$1:$B$183=B281)*('MGW-IP'!$C$1:$C$183=C281)),'MGW-IP'!$D$1:$D$183)</f>
        <v>10.112.128.84</v>
      </c>
      <c r="E281" s="2" t="str">
        <f>LOOKUP(1,0/(('MGW-IP'!$B$1:$B$183=B281)*('MGW-IP'!$C$1:$C$183=C281)),'MGW-IP'!$E$1:$E$183)</f>
        <v>10.112.128.92</v>
      </c>
      <c r="F281" s="1" t="s">
        <v>100</v>
      </c>
      <c r="G281" s="1">
        <v>2</v>
      </c>
      <c r="H281" s="1" t="str">
        <f>LOOKUP(1,0/(('BSC-IP(媒体)'!$B$1:$B$269=F281)*('BSC-IP(媒体)'!$C$1:$C$269=G281)),'BSC-IP(媒体)'!$D$1:$D$269)</f>
        <v>10.112.218.61</v>
      </c>
      <c r="I281" s="17" t="str">
        <f t="shared" si="8"/>
        <v>ZQRX:NPGEP,4:IP=10.112.218.61:PING:I=10.112.128.84,:;</v>
      </c>
      <c r="J281" s="17" t="str">
        <f t="shared" si="9"/>
        <v>ZQRX:NPGEP,4:IP=10.112.218.61:PING:I=10.112.128.92,:;</v>
      </c>
      <c r="K281" s="17" t="str">
        <f>CONCATENATE("ZQRX:NPGEP,",C281,":IP=",H280,":PING:I=",D281,",:;")</f>
        <v>ZQRX:NPGEP,4:IP=10.112.218.188:PING:I=10.112.128.84,:;</v>
      </c>
      <c r="L281" s="17" t="str">
        <f>CONCATENATE("ZQRX:NPGEP,",C281,":IP=",H280,":PING:I=",E281,",:;")</f>
        <v>ZQRX:NPGEP,4:IP=10.112.218.188:PING:I=10.112.128.92,:;</v>
      </c>
    </row>
    <row r="282" spans="1:12">
      <c r="A282" s="2">
        <v>41</v>
      </c>
      <c r="B282" s="2" t="s">
        <v>584</v>
      </c>
      <c r="C282" s="2">
        <v>3</v>
      </c>
      <c r="D282" s="2" t="str">
        <f>LOOKUP(1,0/(('MGW-IP'!$B$1:$B$183=B282)*('MGW-IP'!$C$1:$C$183=C282)),'MGW-IP'!$D$1:$D$183)</f>
        <v>10.112.128.68</v>
      </c>
      <c r="E282" s="2" t="str">
        <f>LOOKUP(1,0/(('MGW-IP'!$B$1:$B$183=B282)*('MGW-IP'!$C$1:$C$183=C282)),'MGW-IP'!$E$1:$E$183)</f>
        <v>10.112.128.76</v>
      </c>
      <c r="F282" s="1" t="s">
        <v>101</v>
      </c>
      <c r="G282" s="1">
        <v>1</v>
      </c>
      <c r="H282" s="1" t="str">
        <f>LOOKUP(1,0/(('BSC-IP(媒体)'!$B$1:$B$269=F282)*('BSC-IP(媒体)'!$C$1:$C$269=G282)),'BSC-IP(媒体)'!$D$1:$D$269)</f>
        <v>10.112.218.196</v>
      </c>
      <c r="I282" s="17" t="str">
        <f t="shared" si="8"/>
        <v>ZQRX:NPGEP,3:IP=10.112.218.196:PING:I=10.112.128.68,:;</v>
      </c>
      <c r="J282" s="17" t="str">
        <f t="shared" si="9"/>
        <v>ZQRX:NPGEP,3:IP=10.112.218.196:PING:I=10.112.128.76,:;</v>
      </c>
      <c r="K282" s="17" t="str">
        <f>CONCATENATE("ZQRX:NPGEP,",C282,":IP=",H283,":PING:I=",D282,",:;")</f>
        <v>ZQRX:NPGEP,3:IP=10.112.218.69:PING:I=10.112.128.68,:;</v>
      </c>
      <c r="L282" s="17" t="str">
        <f>CONCATENATE("ZQRX:NPGEP,",C282,":IP=",H283,":PING:I=",E282,",:;")</f>
        <v>ZQRX:NPGEP,3:IP=10.112.218.69:PING:I=10.112.128.76,:;</v>
      </c>
    </row>
    <row r="283" spans="1:12">
      <c r="A283" s="2">
        <v>42</v>
      </c>
      <c r="B283" s="2" t="s">
        <v>584</v>
      </c>
      <c r="C283" s="2">
        <v>4</v>
      </c>
      <c r="D283" s="2" t="str">
        <f>LOOKUP(1,0/(('MGW-IP'!$B$1:$B$183=B283)*('MGW-IP'!$C$1:$C$183=C283)),'MGW-IP'!$D$1:$D$183)</f>
        <v>10.112.128.84</v>
      </c>
      <c r="E283" s="2" t="str">
        <f>LOOKUP(1,0/(('MGW-IP'!$B$1:$B$183=B283)*('MGW-IP'!$C$1:$C$183=C283)),'MGW-IP'!$E$1:$E$183)</f>
        <v>10.112.128.92</v>
      </c>
      <c r="F283" s="1" t="s">
        <v>101</v>
      </c>
      <c r="G283" s="1">
        <v>2</v>
      </c>
      <c r="H283" s="1" t="str">
        <f>LOOKUP(1,0/(('BSC-IP(媒体)'!$B$1:$B$269=F283)*('BSC-IP(媒体)'!$C$1:$C$269=G283)),'BSC-IP(媒体)'!$D$1:$D$269)</f>
        <v>10.112.218.69</v>
      </c>
      <c r="I283" s="17" t="str">
        <f t="shared" si="8"/>
        <v>ZQRX:NPGEP,4:IP=10.112.218.69:PING:I=10.112.128.84,:;</v>
      </c>
      <c r="J283" s="17" t="str">
        <f t="shared" si="9"/>
        <v>ZQRX:NPGEP,4:IP=10.112.218.69:PING:I=10.112.128.92,:;</v>
      </c>
      <c r="K283" s="17" t="str">
        <f>CONCATENATE("ZQRX:NPGEP,",C283,":IP=",H282,":PING:I=",D283,",:;")</f>
        <v>ZQRX:NPGEP,4:IP=10.112.218.196:PING:I=10.112.128.84,:;</v>
      </c>
      <c r="L283" s="17" t="str">
        <f>CONCATENATE("ZQRX:NPGEP,",C283,":IP=",H282,":PING:I=",E283,",:;")</f>
        <v>ZQRX:NPGEP,4:IP=10.112.218.196:PING:I=10.112.128.92,:;</v>
      </c>
    </row>
    <row r="284" spans="1:12">
      <c r="A284" s="2">
        <v>43</v>
      </c>
      <c r="B284" s="2" t="s">
        <v>584</v>
      </c>
      <c r="C284" s="2">
        <v>3</v>
      </c>
      <c r="D284" s="2" t="str">
        <f>LOOKUP(1,0/(('MGW-IP'!$B$1:$B$183=B284)*('MGW-IP'!$C$1:$C$183=C284)),'MGW-IP'!$D$1:$D$183)</f>
        <v>10.112.128.68</v>
      </c>
      <c r="E284" s="2" t="str">
        <f>LOOKUP(1,0/(('MGW-IP'!$B$1:$B$183=B284)*('MGW-IP'!$C$1:$C$183=C284)),'MGW-IP'!$E$1:$E$183)</f>
        <v>10.112.128.76</v>
      </c>
      <c r="F284" s="1" t="s">
        <v>102</v>
      </c>
      <c r="G284" s="1">
        <v>1</v>
      </c>
      <c r="H284" s="1" t="str">
        <f>LOOKUP(1,0/(('BSC-IP(媒体)'!$B$1:$B$269=F284)*('BSC-IP(媒体)'!$C$1:$C$269=G284)),'BSC-IP(媒体)'!$D$1:$D$269)</f>
        <v>10.112.218.204</v>
      </c>
      <c r="I284" s="17" t="str">
        <f t="shared" si="8"/>
        <v>ZQRX:NPGEP,3:IP=10.112.218.204:PING:I=10.112.128.68,:;</v>
      </c>
      <c r="J284" s="17" t="str">
        <f t="shared" si="9"/>
        <v>ZQRX:NPGEP,3:IP=10.112.218.204:PING:I=10.112.128.76,:;</v>
      </c>
      <c r="K284" s="17" t="str">
        <f>CONCATENATE("ZQRX:NPGEP,",C284,":IP=",H285,":PING:I=",D284,",:;")</f>
        <v>ZQRX:NPGEP,3:IP=10.112.218.77:PING:I=10.112.128.68,:;</v>
      </c>
      <c r="L284" s="17" t="str">
        <f>CONCATENATE("ZQRX:NPGEP,",C284,":IP=",H285,":PING:I=",E284,",:;")</f>
        <v>ZQRX:NPGEP,3:IP=10.112.218.77:PING:I=10.112.128.76,:;</v>
      </c>
    </row>
    <row r="285" spans="1:12">
      <c r="A285" s="2">
        <v>44</v>
      </c>
      <c r="B285" s="2" t="s">
        <v>584</v>
      </c>
      <c r="C285" s="2">
        <v>4</v>
      </c>
      <c r="D285" s="2" t="str">
        <f>LOOKUP(1,0/(('MGW-IP'!$B$1:$B$183=B285)*('MGW-IP'!$C$1:$C$183=C285)),'MGW-IP'!$D$1:$D$183)</f>
        <v>10.112.128.84</v>
      </c>
      <c r="E285" s="2" t="str">
        <f>LOOKUP(1,0/(('MGW-IP'!$B$1:$B$183=B285)*('MGW-IP'!$C$1:$C$183=C285)),'MGW-IP'!$E$1:$E$183)</f>
        <v>10.112.128.92</v>
      </c>
      <c r="F285" s="1" t="s">
        <v>102</v>
      </c>
      <c r="G285" s="1">
        <v>2</v>
      </c>
      <c r="H285" s="1" t="str">
        <f>LOOKUP(1,0/(('BSC-IP(媒体)'!$B$1:$B$269=F285)*('BSC-IP(媒体)'!$C$1:$C$269=G285)),'BSC-IP(媒体)'!$D$1:$D$269)</f>
        <v>10.112.218.77</v>
      </c>
      <c r="I285" s="17" t="str">
        <f t="shared" si="8"/>
        <v>ZQRX:NPGEP,4:IP=10.112.218.77:PING:I=10.112.128.84,:;</v>
      </c>
      <c r="J285" s="17" t="str">
        <f t="shared" si="9"/>
        <v>ZQRX:NPGEP,4:IP=10.112.218.77:PING:I=10.112.128.92,:;</v>
      </c>
      <c r="K285" s="17" t="str">
        <f>CONCATENATE("ZQRX:NPGEP,",C285,":IP=",H284,":PING:I=",D285,",:;")</f>
        <v>ZQRX:NPGEP,4:IP=10.112.218.204:PING:I=10.112.128.84,:;</v>
      </c>
      <c r="L285" s="17" t="str">
        <f>CONCATENATE("ZQRX:NPGEP,",C285,":IP=",H284,":PING:I=",E285,",:;")</f>
        <v>ZQRX:NPGEP,4:IP=10.112.218.204:PING:I=10.112.128.92,:;</v>
      </c>
    </row>
    <row r="286" spans="1:12">
      <c r="A286" s="2">
        <v>45</v>
      </c>
      <c r="B286" s="2" t="s">
        <v>584</v>
      </c>
      <c r="C286" s="2">
        <v>3</v>
      </c>
      <c r="D286" s="2" t="str">
        <f>LOOKUP(1,0/(('MGW-IP'!$B$1:$B$183=B286)*('MGW-IP'!$C$1:$C$183=C286)),'MGW-IP'!$D$1:$D$183)</f>
        <v>10.112.128.68</v>
      </c>
      <c r="E286" s="2" t="str">
        <f>LOOKUP(1,0/(('MGW-IP'!$B$1:$B$183=B286)*('MGW-IP'!$C$1:$C$183=C286)),'MGW-IP'!$E$1:$E$183)</f>
        <v>10.112.128.76</v>
      </c>
      <c r="F286" s="1" t="s">
        <v>103</v>
      </c>
      <c r="G286" s="1">
        <v>1</v>
      </c>
      <c r="H286" s="1" t="str">
        <f>LOOKUP(1,0/(('BSC-IP(媒体)'!$B$1:$B$269=F286)*('BSC-IP(媒体)'!$C$1:$C$269=G286)),'BSC-IP(媒体)'!$D$1:$D$269)</f>
        <v>10.112.218.212</v>
      </c>
      <c r="I286" s="17" t="str">
        <f t="shared" si="8"/>
        <v>ZQRX:NPGEP,3:IP=10.112.218.212:PING:I=10.112.128.68,:;</v>
      </c>
      <c r="J286" s="17" t="str">
        <f t="shared" si="9"/>
        <v>ZQRX:NPGEP,3:IP=10.112.218.212:PING:I=10.112.128.76,:;</v>
      </c>
      <c r="K286" s="17" t="str">
        <f>CONCATENATE("ZQRX:NPGEP,",C286,":IP=",H287,":PING:I=",D286,",:;")</f>
        <v>ZQRX:NPGEP,3:IP=10.112.218.85:PING:I=10.112.128.68,:;</v>
      </c>
      <c r="L286" s="17" t="str">
        <f>CONCATENATE("ZQRX:NPGEP,",C286,":IP=",H287,":PING:I=",E286,",:;")</f>
        <v>ZQRX:NPGEP,3:IP=10.112.218.85:PING:I=10.112.128.76,:;</v>
      </c>
    </row>
    <row r="287" spans="1:12">
      <c r="A287" s="2">
        <v>46</v>
      </c>
      <c r="B287" s="2" t="s">
        <v>584</v>
      </c>
      <c r="C287" s="2">
        <v>4</v>
      </c>
      <c r="D287" s="2" t="str">
        <f>LOOKUP(1,0/(('MGW-IP'!$B$1:$B$183=B287)*('MGW-IP'!$C$1:$C$183=C287)),'MGW-IP'!$D$1:$D$183)</f>
        <v>10.112.128.84</v>
      </c>
      <c r="E287" s="2" t="str">
        <f>LOOKUP(1,0/(('MGW-IP'!$B$1:$B$183=B287)*('MGW-IP'!$C$1:$C$183=C287)),'MGW-IP'!$E$1:$E$183)</f>
        <v>10.112.128.92</v>
      </c>
      <c r="F287" s="1" t="s">
        <v>103</v>
      </c>
      <c r="G287" s="1">
        <v>2</v>
      </c>
      <c r="H287" s="1" t="str">
        <f>LOOKUP(1,0/(('BSC-IP(媒体)'!$B$1:$B$269=F287)*('BSC-IP(媒体)'!$C$1:$C$269=G287)),'BSC-IP(媒体)'!$D$1:$D$269)</f>
        <v>10.112.218.85</v>
      </c>
      <c r="I287" s="17" t="str">
        <f t="shared" si="8"/>
        <v>ZQRX:NPGEP,4:IP=10.112.218.85:PING:I=10.112.128.84,:;</v>
      </c>
      <c r="J287" s="17" t="str">
        <f t="shared" si="9"/>
        <v>ZQRX:NPGEP,4:IP=10.112.218.85:PING:I=10.112.128.92,:;</v>
      </c>
      <c r="K287" s="17" t="str">
        <f>CONCATENATE("ZQRX:NPGEP,",C287,":IP=",H286,":PING:I=",D287,",:;")</f>
        <v>ZQRX:NPGEP,4:IP=10.112.218.212:PING:I=10.112.128.84,:;</v>
      </c>
      <c r="L287" s="17" t="str">
        <f>CONCATENATE("ZQRX:NPGEP,",C287,":IP=",H286,":PING:I=",E287,",:;")</f>
        <v>ZQRX:NPGEP,4:IP=10.112.218.212:PING:I=10.112.128.92,:;</v>
      </c>
    </row>
    <row r="288" spans="1:12">
      <c r="A288" s="2">
        <v>47</v>
      </c>
      <c r="B288" s="2" t="s">
        <v>584</v>
      </c>
      <c r="C288" s="2">
        <v>3</v>
      </c>
      <c r="D288" s="2" t="str">
        <f>LOOKUP(1,0/(('MGW-IP'!$B$1:$B$183=B288)*('MGW-IP'!$C$1:$C$183=C288)),'MGW-IP'!$D$1:$D$183)</f>
        <v>10.112.128.68</v>
      </c>
      <c r="E288" s="2" t="str">
        <f>LOOKUP(1,0/(('MGW-IP'!$B$1:$B$183=B288)*('MGW-IP'!$C$1:$C$183=C288)),'MGW-IP'!$E$1:$E$183)</f>
        <v>10.112.128.76</v>
      </c>
      <c r="F288" s="1" t="s">
        <v>104</v>
      </c>
      <c r="G288" s="1">
        <v>1</v>
      </c>
      <c r="H288" s="1" t="str">
        <f>LOOKUP(1,0/(('BSC-IP(媒体)'!$B$1:$B$269=F288)*('BSC-IP(媒体)'!$C$1:$C$269=G288)),'BSC-IP(媒体)'!$D$1:$D$269)</f>
        <v>10.112.218.220</v>
      </c>
      <c r="I288" s="17" t="str">
        <f t="shared" si="8"/>
        <v>ZQRX:NPGEP,3:IP=10.112.218.220:PING:I=10.112.128.68,:;</v>
      </c>
      <c r="J288" s="17" t="str">
        <f t="shared" si="9"/>
        <v>ZQRX:NPGEP,3:IP=10.112.218.220:PING:I=10.112.128.76,:;</v>
      </c>
      <c r="K288" s="17" t="str">
        <f>CONCATENATE("ZQRX:NPGEP,",C288,":IP=",H289,":PING:I=",D288,",:;")</f>
        <v>ZQRX:NPGEP,3:IP=10.112.218.93:PING:I=10.112.128.68,:;</v>
      </c>
      <c r="L288" s="17" t="str">
        <f>CONCATENATE("ZQRX:NPGEP,",C288,":IP=",H289,":PING:I=",E288,",:;")</f>
        <v>ZQRX:NPGEP,3:IP=10.112.218.93:PING:I=10.112.128.76,:;</v>
      </c>
    </row>
    <row r="289" spans="1:12">
      <c r="A289" s="2">
        <v>48</v>
      </c>
      <c r="B289" s="2" t="s">
        <v>584</v>
      </c>
      <c r="C289" s="2">
        <v>4</v>
      </c>
      <c r="D289" s="2" t="str">
        <f>LOOKUP(1,0/(('MGW-IP'!$B$1:$B$183=B289)*('MGW-IP'!$C$1:$C$183=C289)),'MGW-IP'!$D$1:$D$183)</f>
        <v>10.112.128.84</v>
      </c>
      <c r="E289" s="2" t="str">
        <f>LOOKUP(1,0/(('MGW-IP'!$B$1:$B$183=B289)*('MGW-IP'!$C$1:$C$183=C289)),'MGW-IP'!$E$1:$E$183)</f>
        <v>10.112.128.92</v>
      </c>
      <c r="F289" s="1" t="s">
        <v>104</v>
      </c>
      <c r="G289" s="1">
        <v>2</v>
      </c>
      <c r="H289" s="1" t="str">
        <f>LOOKUP(1,0/(('BSC-IP(媒体)'!$B$1:$B$269=F289)*('BSC-IP(媒体)'!$C$1:$C$269=G289)),'BSC-IP(媒体)'!$D$1:$D$269)</f>
        <v>10.112.218.93</v>
      </c>
      <c r="I289" s="17" t="str">
        <f t="shared" si="8"/>
        <v>ZQRX:NPGEP,4:IP=10.112.218.93:PING:I=10.112.128.84,:;</v>
      </c>
      <c r="J289" s="17" t="str">
        <f t="shared" si="9"/>
        <v>ZQRX:NPGEP,4:IP=10.112.218.93:PING:I=10.112.128.92,:;</v>
      </c>
      <c r="K289" s="17" t="str">
        <f>CONCATENATE("ZQRX:NPGEP,",C289,":IP=",H288,":PING:I=",D289,",:;")</f>
        <v>ZQRX:NPGEP,4:IP=10.112.218.220:PING:I=10.112.128.84,:;</v>
      </c>
      <c r="L289" s="17" t="str">
        <f>CONCATENATE("ZQRX:NPGEP,",C289,":IP=",H288,":PING:I=",E289,",:;")</f>
        <v>ZQRX:NPGEP,4:IP=10.112.218.220:PING:I=10.112.128.92,:;</v>
      </c>
    </row>
    <row r="290" spans="1:12">
      <c r="A290" s="2">
        <v>1</v>
      </c>
      <c r="B290" s="2" t="s">
        <v>521</v>
      </c>
      <c r="C290" s="2">
        <v>2</v>
      </c>
      <c r="D290" s="2" t="str">
        <f>LOOKUP(1,0/(('MGW-IP'!$B$1:$B$183=B290)*('MGW-IP'!$C$1:$C$183=C290)),'MGW-IP'!$D$1:$D$183)</f>
        <v>10.112.152.4</v>
      </c>
      <c r="E290" s="2" t="str">
        <f>LOOKUP(1,0/(('MGW-IP'!$B$1:$B$183=B290)*('MGW-IP'!$C$1:$C$183=C290)),'MGW-IP'!$E$1:$E$183)</f>
        <v>10.112.152.12</v>
      </c>
      <c r="F290" s="1" t="s">
        <v>81</v>
      </c>
      <c r="G290" s="1">
        <v>1</v>
      </c>
      <c r="H290" s="1" t="str">
        <f>LOOKUP(1,0/(('BSC-IP(媒体)'!$B$1:$B$269=F290)*('BSC-IP(媒体)'!$C$1:$C$269=G290)),'BSC-IP(媒体)'!$D$1:$D$269)</f>
        <v>10.112.217.132</v>
      </c>
      <c r="I290" s="17" t="str">
        <f t="shared" si="8"/>
        <v>ZQRX:NPGEP,2:IP=10.112.217.132:PING:I=10.112.152.4,:;</v>
      </c>
      <c r="J290" s="17" t="str">
        <f t="shared" si="9"/>
        <v>ZQRX:NPGEP,2:IP=10.112.217.132:PING:I=10.112.152.12,:;</v>
      </c>
      <c r="K290" s="17" t="str">
        <f>CONCATENATE("ZQRX:NPGEP,",C290,":IP=",H291,":PING:I=",D290,",:;")</f>
        <v>ZQRX:NPGEP,2:IP=10.112.217.5:PING:I=10.112.152.4,:;</v>
      </c>
      <c r="L290" s="17" t="str">
        <f>CONCATENATE("ZQRX:NPGEP,",C290,":IP=",H291,":PING:I=",E290,",:;")</f>
        <v>ZQRX:NPGEP,2:IP=10.112.217.5:PING:I=10.112.152.12,:;</v>
      </c>
    </row>
    <row r="291" spans="1:12">
      <c r="A291" s="2">
        <v>2</v>
      </c>
      <c r="B291" s="2" t="s">
        <v>521</v>
      </c>
      <c r="C291" s="2">
        <v>4</v>
      </c>
      <c r="D291" s="2" t="str">
        <f>LOOKUP(1,0/(('MGW-IP'!$B$1:$B$183=B291)*('MGW-IP'!$C$1:$C$183=C291)),'MGW-IP'!$D$1:$D$183)</f>
        <v>10.112.152.20</v>
      </c>
      <c r="E291" s="2" t="str">
        <f>LOOKUP(1,0/(('MGW-IP'!$B$1:$B$183=B291)*('MGW-IP'!$C$1:$C$183=C291)),'MGW-IP'!$E$1:$E$183)</f>
        <v>10.112.152.28</v>
      </c>
      <c r="F291" s="1" t="s">
        <v>81</v>
      </c>
      <c r="G291" s="1">
        <v>2</v>
      </c>
      <c r="H291" s="1" t="str">
        <f>LOOKUP(1,0/(('BSC-IP(媒体)'!$B$1:$B$269=F291)*('BSC-IP(媒体)'!$C$1:$C$269=G291)),'BSC-IP(媒体)'!$D$1:$D$269)</f>
        <v>10.112.217.5</v>
      </c>
      <c r="I291" s="17" t="str">
        <f t="shared" si="8"/>
        <v>ZQRX:NPGEP,4:IP=10.112.217.5:PING:I=10.112.152.20,:;</v>
      </c>
      <c r="J291" s="17" t="str">
        <f t="shared" si="9"/>
        <v>ZQRX:NPGEP,4:IP=10.112.217.5:PING:I=10.112.152.28,:;</v>
      </c>
      <c r="K291" s="17" t="str">
        <f>CONCATENATE("ZQRX:NPGEP,",C291,":IP=",H290,":PING:I=",D291,",:;")</f>
        <v>ZQRX:NPGEP,4:IP=10.112.217.132:PING:I=10.112.152.20,:;</v>
      </c>
      <c r="L291" s="17" t="str">
        <f>CONCATENATE("ZQRX:NPGEP,",C291,":IP=",H290,":PING:I=",E291,",:;")</f>
        <v>ZQRX:NPGEP,4:IP=10.112.217.132:PING:I=10.112.152.28,:;</v>
      </c>
    </row>
    <row r="292" spans="1:12">
      <c r="A292" s="2">
        <v>3</v>
      </c>
      <c r="B292" s="2" t="s">
        <v>521</v>
      </c>
      <c r="C292" s="2">
        <v>2</v>
      </c>
      <c r="D292" s="2" t="str">
        <f>LOOKUP(1,0/(('MGW-IP'!$B$1:$B$183=B292)*('MGW-IP'!$C$1:$C$183=C292)),'MGW-IP'!$D$1:$D$183)</f>
        <v>10.112.152.4</v>
      </c>
      <c r="E292" s="2" t="str">
        <f>LOOKUP(1,0/(('MGW-IP'!$B$1:$B$183=B292)*('MGW-IP'!$C$1:$C$183=C292)),'MGW-IP'!$E$1:$E$183)</f>
        <v>10.112.152.12</v>
      </c>
      <c r="F292" s="1" t="s">
        <v>82</v>
      </c>
      <c r="G292" s="1">
        <v>1</v>
      </c>
      <c r="H292" s="1" t="str">
        <f>LOOKUP(1,0/(('BSC-IP(媒体)'!$B$1:$B$269=F292)*('BSC-IP(媒体)'!$C$1:$C$269=G292)),'BSC-IP(媒体)'!$D$1:$D$269)</f>
        <v>10.112.217.140</v>
      </c>
      <c r="I292" s="17" t="str">
        <f t="shared" si="8"/>
        <v>ZQRX:NPGEP,2:IP=10.112.217.140:PING:I=10.112.152.4,:;</v>
      </c>
      <c r="J292" s="17" t="str">
        <f t="shared" si="9"/>
        <v>ZQRX:NPGEP,2:IP=10.112.217.140:PING:I=10.112.152.12,:;</v>
      </c>
      <c r="K292" s="17" t="str">
        <f>CONCATENATE("ZQRX:NPGEP,",C292,":IP=",H293,":PING:I=",D292,",:;")</f>
        <v>ZQRX:NPGEP,2:IP=10.112.217.13:PING:I=10.112.152.4,:;</v>
      </c>
      <c r="L292" s="17" t="str">
        <f>CONCATENATE("ZQRX:NPGEP,",C292,":IP=",H293,":PING:I=",E292,",:;")</f>
        <v>ZQRX:NPGEP,2:IP=10.112.217.13:PING:I=10.112.152.12,:;</v>
      </c>
    </row>
    <row r="293" spans="1:12">
      <c r="A293" s="2">
        <v>4</v>
      </c>
      <c r="B293" s="2" t="s">
        <v>521</v>
      </c>
      <c r="C293" s="2">
        <v>4</v>
      </c>
      <c r="D293" s="2" t="str">
        <f>LOOKUP(1,0/(('MGW-IP'!$B$1:$B$183=B293)*('MGW-IP'!$C$1:$C$183=C293)),'MGW-IP'!$D$1:$D$183)</f>
        <v>10.112.152.20</v>
      </c>
      <c r="E293" s="2" t="str">
        <f>LOOKUP(1,0/(('MGW-IP'!$B$1:$B$183=B293)*('MGW-IP'!$C$1:$C$183=C293)),'MGW-IP'!$E$1:$E$183)</f>
        <v>10.112.152.28</v>
      </c>
      <c r="F293" s="1" t="s">
        <v>82</v>
      </c>
      <c r="G293" s="1">
        <v>2</v>
      </c>
      <c r="H293" s="1" t="str">
        <f>LOOKUP(1,0/(('BSC-IP(媒体)'!$B$1:$B$269=F293)*('BSC-IP(媒体)'!$C$1:$C$269=G293)),'BSC-IP(媒体)'!$D$1:$D$269)</f>
        <v>10.112.217.13</v>
      </c>
      <c r="I293" s="17" t="str">
        <f t="shared" si="8"/>
        <v>ZQRX:NPGEP,4:IP=10.112.217.13:PING:I=10.112.152.20,:;</v>
      </c>
      <c r="J293" s="17" t="str">
        <f t="shared" si="9"/>
        <v>ZQRX:NPGEP,4:IP=10.112.217.13:PING:I=10.112.152.28,:;</v>
      </c>
      <c r="K293" s="17" t="str">
        <f>CONCATENATE("ZQRX:NPGEP,",C293,":IP=",H292,":PING:I=",D293,",:;")</f>
        <v>ZQRX:NPGEP,4:IP=10.112.217.140:PING:I=10.112.152.20,:;</v>
      </c>
      <c r="L293" s="17" t="str">
        <f>CONCATENATE("ZQRX:NPGEP,",C293,":IP=",H292,":PING:I=",E293,",:;")</f>
        <v>ZQRX:NPGEP,4:IP=10.112.217.140:PING:I=10.112.152.28,:;</v>
      </c>
    </row>
    <row r="294" spans="1:12">
      <c r="A294" s="2">
        <v>5</v>
      </c>
      <c r="B294" s="2" t="s">
        <v>521</v>
      </c>
      <c r="C294" s="2">
        <v>2</v>
      </c>
      <c r="D294" s="2" t="str">
        <f>LOOKUP(1,0/(('MGW-IP'!$B$1:$B$183=B294)*('MGW-IP'!$C$1:$C$183=C294)),'MGW-IP'!$D$1:$D$183)</f>
        <v>10.112.152.4</v>
      </c>
      <c r="E294" s="2" t="str">
        <f>LOOKUP(1,0/(('MGW-IP'!$B$1:$B$183=B294)*('MGW-IP'!$C$1:$C$183=C294)),'MGW-IP'!$E$1:$E$183)</f>
        <v>10.112.152.12</v>
      </c>
      <c r="F294" s="1" t="s">
        <v>83</v>
      </c>
      <c r="G294" s="1">
        <v>1</v>
      </c>
      <c r="H294" s="1" t="str">
        <f>LOOKUP(1,0/(('BSC-IP(媒体)'!$B$1:$B$269=F294)*('BSC-IP(媒体)'!$C$1:$C$269=G294)),'BSC-IP(媒体)'!$D$1:$D$269)</f>
        <v>10.112.217.148</v>
      </c>
      <c r="I294" s="17" t="str">
        <f t="shared" si="8"/>
        <v>ZQRX:NPGEP,2:IP=10.112.217.148:PING:I=10.112.152.4,:;</v>
      </c>
      <c r="J294" s="17" t="str">
        <f t="shared" si="9"/>
        <v>ZQRX:NPGEP,2:IP=10.112.217.148:PING:I=10.112.152.12,:;</v>
      </c>
      <c r="K294" s="17" t="str">
        <f>CONCATENATE("ZQRX:NPGEP,",C294,":IP=",H295,":PING:I=",D294,",:;")</f>
        <v>ZQRX:NPGEP,2:IP=10.112.217.21:PING:I=10.112.152.4,:;</v>
      </c>
      <c r="L294" s="17" t="str">
        <f>CONCATENATE("ZQRX:NPGEP,",C294,":IP=",H295,":PING:I=",E294,",:;")</f>
        <v>ZQRX:NPGEP,2:IP=10.112.217.21:PING:I=10.112.152.12,:;</v>
      </c>
    </row>
    <row r="295" spans="1:12">
      <c r="A295" s="2">
        <v>6</v>
      </c>
      <c r="B295" s="2" t="s">
        <v>521</v>
      </c>
      <c r="C295" s="2">
        <v>4</v>
      </c>
      <c r="D295" s="2" t="str">
        <f>LOOKUP(1,0/(('MGW-IP'!$B$1:$B$183=B295)*('MGW-IP'!$C$1:$C$183=C295)),'MGW-IP'!$D$1:$D$183)</f>
        <v>10.112.152.20</v>
      </c>
      <c r="E295" s="2" t="str">
        <f>LOOKUP(1,0/(('MGW-IP'!$B$1:$B$183=B295)*('MGW-IP'!$C$1:$C$183=C295)),'MGW-IP'!$E$1:$E$183)</f>
        <v>10.112.152.28</v>
      </c>
      <c r="F295" s="1" t="s">
        <v>83</v>
      </c>
      <c r="G295" s="1">
        <v>2</v>
      </c>
      <c r="H295" s="1" t="str">
        <f>LOOKUP(1,0/(('BSC-IP(媒体)'!$B$1:$B$269=F295)*('BSC-IP(媒体)'!$C$1:$C$269=G295)),'BSC-IP(媒体)'!$D$1:$D$269)</f>
        <v>10.112.217.21</v>
      </c>
      <c r="I295" s="17" t="str">
        <f t="shared" si="8"/>
        <v>ZQRX:NPGEP,4:IP=10.112.217.21:PING:I=10.112.152.20,:;</v>
      </c>
      <c r="J295" s="17" t="str">
        <f t="shared" si="9"/>
        <v>ZQRX:NPGEP,4:IP=10.112.217.21:PING:I=10.112.152.28,:;</v>
      </c>
      <c r="K295" s="17" t="str">
        <f>CONCATENATE("ZQRX:NPGEP,",C295,":IP=",H294,":PING:I=",D295,",:;")</f>
        <v>ZQRX:NPGEP,4:IP=10.112.217.148:PING:I=10.112.152.20,:;</v>
      </c>
      <c r="L295" s="17" t="str">
        <f>CONCATENATE("ZQRX:NPGEP,",C295,":IP=",H294,":PING:I=",E295,",:;")</f>
        <v>ZQRX:NPGEP,4:IP=10.112.217.148:PING:I=10.112.152.28,:;</v>
      </c>
    </row>
    <row r="296" spans="1:12">
      <c r="A296" s="2">
        <v>7</v>
      </c>
      <c r="B296" s="2" t="s">
        <v>521</v>
      </c>
      <c r="C296" s="2">
        <v>2</v>
      </c>
      <c r="D296" s="2" t="str">
        <f>LOOKUP(1,0/(('MGW-IP'!$B$1:$B$183=B296)*('MGW-IP'!$C$1:$C$183=C296)),'MGW-IP'!$D$1:$D$183)</f>
        <v>10.112.152.4</v>
      </c>
      <c r="E296" s="2" t="str">
        <f>LOOKUP(1,0/(('MGW-IP'!$B$1:$B$183=B296)*('MGW-IP'!$C$1:$C$183=C296)),'MGW-IP'!$E$1:$E$183)</f>
        <v>10.112.152.12</v>
      </c>
      <c r="F296" s="1" t="s">
        <v>84</v>
      </c>
      <c r="G296" s="1">
        <v>1</v>
      </c>
      <c r="H296" s="1" t="str">
        <f>LOOKUP(1,0/(('BSC-IP(媒体)'!$B$1:$B$269=F296)*('BSC-IP(媒体)'!$C$1:$C$269=G296)),'BSC-IP(媒体)'!$D$1:$D$269)</f>
        <v>10.112.217.156</v>
      </c>
      <c r="I296" s="17" t="str">
        <f t="shared" si="8"/>
        <v>ZQRX:NPGEP,2:IP=10.112.217.156:PING:I=10.112.152.4,:;</v>
      </c>
      <c r="J296" s="17" t="str">
        <f t="shared" si="9"/>
        <v>ZQRX:NPGEP,2:IP=10.112.217.156:PING:I=10.112.152.12,:;</v>
      </c>
      <c r="K296" s="17" t="str">
        <f>CONCATENATE("ZQRX:NPGEP,",C296,":IP=",H297,":PING:I=",D296,",:;")</f>
        <v>ZQRX:NPGEP,2:IP=10.112.217.29:PING:I=10.112.152.4,:;</v>
      </c>
      <c r="L296" s="17" t="str">
        <f>CONCATENATE("ZQRX:NPGEP,",C296,":IP=",H297,":PING:I=",E296,",:;")</f>
        <v>ZQRX:NPGEP,2:IP=10.112.217.29:PING:I=10.112.152.12,:;</v>
      </c>
    </row>
    <row r="297" spans="1:12">
      <c r="A297" s="2">
        <v>8</v>
      </c>
      <c r="B297" s="2" t="s">
        <v>521</v>
      </c>
      <c r="C297" s="2">
        <v>4</v>
      </c>
      <c r="D297" s="2" t="str">
        <f>LOOKUP(1,0/(('MGW-IP'!$B$1:$B$183=B297)*('MGW-IP'!$C$1:$C$183=C297)),'MGW-IP'!$D$1:$D$183)</f>
        <v>10.112.152.20</v>
      </c>
      <c r="E297" s="2" t="str">
        <f>LOOKUP(1,0/(('MGW-IP'!$B$1:$B$183=B297)*('MGW-IP'!$C$1:$C$183=C297)),'MGW-IP'!$E$1:$E$183)</f>
        <v>10.112.152.28</v>
      </c>
      <c r="F297" s="1" t="s">
        <v>84</v>
      </c>
      <c r="G297" s="1">
        <v>2</v>
      </c>
      <c r="H297" s="1" t="str">
        <f>LOOKUP(1,0/(('BSC-IP(媒体)'!$B$1:$B$269=F297)*('BSC-IP(媒体)'!$C$1:$C$269=G297)),'BSC-IP(媒体)'!$D$1:$D$269)</f>
        <v>10.112.217.29</v>
      </c>
      <c r="I297" s="17" t="str">
        <f t="shared" si="8"/>
        <v>ZQRX:NPGEP,4:IP=10.112.217.29:PING:I=10.112.152.20,:;</v>
      </c>
      <c r="J297" s="17" t="str">
        <f t="shared" si="9"/>
        <v>ZQRX:NPGEP,4:IP=10.112.217.29:PING:I=10.112.152.28,:;</v>
      </c>
      <c r="K297" s="17" t="str">
        <f>CONCATENATE("ZQRX:NPGEP,",C297,":IP=",H296,":PING:I=",D297,",:;")</f>
        <v>ZQRX:NPGEP,4:IP=10.112.217.156:PING:I=10.112.152.20,:;</v>
      </c>
      <c r="L297" s="17" t="str">
        <f>CONCATENATE("ZQRX:NPGEP,",C297,":IP=",H296,":PING:I=",E297,",:;")</f>
        <v>ZQRX:NPGEP,4:IP=10.112.217.156:PING:I=10.112.152.28,:;</v>
      </c>
    </row>
    <row r="298" spans="1:12">
      <c r="A298" s="2">
        <v>9</v>
      </c>
      <c r="B298" s="2" t="s">
        <v>521</v>
      </c>
      <c r="C298" s="2">
        <v>2</v>
      </c>
      <c r="D298" s="2" t="str">
        <f>LOOKUP(1,0/(('MGW-IP'!$B$1:$B$183=B298)*('MGW-IP'!$C$1:$C$183=C298)),'MGW-IP'!$D$1:$D$183)</f>
        <v>10.112.152.4</v>
      </c>
      <c r="E298" s="2" t="str">
        <f>LOOKUP(1,0/(('MGW-IP'!$B$1:$B$183=B298)*('MGW-IP'!$C$1:$C$183=C298)),'MGW-IP'!$E$1:$E$183)</f>
        <v>10.112.152.12</v>
      </c>
      <c r="F298" s="1" t="s">
        <v>85</v>
      </c>
      <c r="G298" s="1">
        <v>1</v>
      </c>
      <c r="H298" s="1" t="str">
        <f>LOOKUP(1,0/(('BSC-IP(媒体)'!$B$1:$B$269=F298)*('BSC-IP(媒体)'!$C$1:$C$269=G298)),'BSC-IP(媒体)'!$D$1:$D$269)</f>
        <v>10.112.217.164</v>
      </c>
      <c r="I298" s="17" t="str">
        <f t="shared" si="8"/>
        <v>ZQRX:NPGEP,2:IP=10.112.217.164:PING:I=10.112.152.4,:;</v>
      </c>
      <c r="J298" s="17" t="str">
        <f t="shared" si="9"/>
        <v>ZQRX:NPGEP,2:IP=10.112.217.164:PING:I=10.112.152.12,:;</v>
      </c>
      <c r="K298" s="17" t="str">
        <f>CONCATENATE("ZQRX:NPGEP,",C298,":IP=",H299,":PING:I=",D298,",:;")</f>
        <v>ZQRX:NPGEP,2:IP=10.112.217.37:PING:I=10.112.152.4,:;</v>
      </c>
      <c r="L298" s="17" t="str">
        <f>CONCATENATE("ZQRX:NPGEP,",C298,":IP=",H299,":PING:I=",E298,",:;")</f>
        <v>ZQRX:NPGEP,2:IP=10.112.217.37:PING:I=10.112.152.12,:;</v>
      </c>
    </row>
    <row r="299" spans="1:12">
      <c r="A299" s="2">
        <v>10</v>
      </c>
      <c r="B299" s="2" t="s">
        <v>521</v>
      </c>
      <c r="C299" s="2">
        <v>4</v>
      </c>
      <c r="D299" s="2" t="str">
        <f>LOOKUP(1,0/(('MGW-IP'!$B$1:$B$183=B299)*('MGW-IP'!$C$1:$C$183=C299)),'MGW-IP'!$D$1:$D$183)</f>
        <v>10.112.152.20</v>
      </c>
      <c r="E299" s="2" t="str">
        <f>LOOKUP(1,0/(('MGW-IP'!$B$1:$B$183=B299)*('MGW-IP'!$C$1:$C$183=C299)),'MGW-IP'!$E$1:$E$183)</f>
        <v>10.112.152.28</v>
      </c>
      <c r="F299" s="1" t="s">
        <v>85</v>
      </c>
      <c r="G299" s="1">
        <v>2</v>
      </c>
      <c r="H299" s="1" t="str">
        <f>LOOKUP(1,0/(('BSC-IP(媒体)'!$B$1:$B$269=F299)*('BSC-IP(媒体)'!$C$1:$C$269=G299)),'BSC-IP(媒体)'!$D$1:$D$269)</f>
        <v>10.112.217.37</v>
      </c>
      <c r="I299" s="17" t="str">
        <f t="shared" si="8"/>
        <v>ZQRX:NPGEP,4:IP=10.112.217.37:PING:I=10.112.152.20,:;</v>
      </c>
      <c r="J299" s="17" t="str">
        <f t="shared" si="9"/>
        <v>ZQRX:NPGEP,4:IP=10.112.217.37:PING:I=10.112.152.28,:;</v>
      </c>
      <c r="K299" s="17" t="str">
        <f>CONCATENATE("ZQRX:NPGEP,",C299,":IP=",H298,":PING:I=",D299,",:;")</f>
        <v>ZQRX:NPGEP,4:IP=10.112.217.164:PING:I=10.112.152.20,:;</v>
      </c>
      <c r="L299" s="17" t="str">
        <f>CONCATENATE("ZQRX:NPGEP,",C299,":IP=",H298,":PING:I=",E299,",:;")</f>
        <v>ZQRX:NPGEP,4:IP=10.112.217.164:PING:I=10.112.152.28,:;</v>
      </c>
    </row>
    <row r="300" spans="1:12">
      <c r="A300" s="2">
        <v>11</v>
      </c>
      <c r="B300" s="2" t="s">
        <v>521</v>
      </c>
      <c r="C300" s="2">
        <v>2</v>
      </c>
      <c r="D300" s="2" t="str">
        <f>LOOKUP(1,0/(('MGW-IP'!$B$1:$B$183=B300)*('MGW-IP'!$C$1:$C$183=C300)),'MGW-IP'!$D$1:$D$183)</f>
        <v>10.112.152.4</v>
      </c>
      <c r="E300" s="2" t="str">
        <f>LOOKUP(1,0/(('MGW-IP'!$B$1:$B$183=B300)*('MGW-IP'!$C$1:$C$183=C300)),'MGW-IP'!$E$1:$E$183)</f>
        <v>10.112.152.12</v>
      </c>
      <c r="F300" s="1" t="s">
        <v>86</v>
      </c>
      <c r="G300" s="1">
        <v>1</v>
      </c>
      <c r="H300" s="1" t="str">
        <f>LOOKUP(1,0/(('BSC-IP(媒体)'!$B$1:$B$269=F300)*('BSC-IP(媒体)'!$C$1:$C$269=G300)),'BSC-IP(媒体)'!$D$1:$D$269)</f>
        <v>10.112.217.172</v>
      </c>
      <c r="I300" s="17" t="str">
        <f t="shared" si="8"/>
        <v>ZQRX:NPGEP,2:IP=10.112.217.172:PING:I=10.112.152.4,:;</v>
      </c>
      <c r="J300" s="17" t="str">
        <f t="shared" si="9"/>
        <v>ZQRX:NPGEP,2:IP=10.112.217.172:PING:I=10.112.152.12,:;</v>
      </c>
      <c r="K300" s="17" t="str">
        <f>CONCATENATE("ZQRX:NPGEP,",C300,":IP=",H301,":PING:I=",D300,",:;")</f>
        <v>ZQRX:NPGEP,2:IP=10.112.217.45:PING:I=10.112.152.4,:;</v>
      </c>
      <c r="L300" s="17" t="str">
        <f>CONCATENATE("ZQRX:NPGEP,",C300,":IP=",H301,":PING:I=",E300,",:;")</f>
        <v>ZQRX:NPGEP,2:IP=10.112.217.45:PING:I=10.112.152.12,:;</v>
      </c>
    </row>
    <row r="301" spans="1:12">
      <c r="A301" s="2">
        <v>12</v>
      </c>
      <c r="B301" s="2" t="s">
        <v>521</v>
      </c>
      <c r="C301" s="2">
        <v>4</v>
      </c>
      <c r="D301" s="2" t="str">
        <f>LOOKUP(1,0/(('MGW-IP'!$B$1:$B$183=B301)*('MGW-IP'!$C$1:$C$183=C301)),'MGW-IP'!$D$1:$D$183)</f>
        <v>10.112.152.20</v>
      </c>
      <c r="E301" s="2" t="str">
        <f>LOOKUP(1,0/(('MGW-IP'!$B$1:$B$183=B301)*('MGW-IP'!$C$1:$C$183=C301)),'MGW-IP'!$E$1:$E$183)</f>
        <v>10.112.152.28</v>
      </c>
      <c r="F301" s="1" t="s">
        <v>86</v>
      </c>
      <c r="G301" s="1">
        <v>2</v>
      </c>
      <c r="H301" s="1" t="str">
        <f>LOOKUP(1,0/(('BSC-IP(媒体)'!$B$1:$B$269=F301)*('BSC-IP(媒体)'!$C$1:$C$269=G301)),'BSC-IP(媒体)'!$D$1:$D$269)</f>
        <v>10.112.217.45</v>
      </c>
      <c r="I301" s="17" t="str">
        <f t="shared" si="8"/>
        <v>ZQRX:NPGEP,4:IP=10.112.217.45:PING:I=10.112.152.20,:;</v>
      </c>
      <c r="J301" s="17" t="str">
        <f t="shared" si="9"/>
        <v>ZQRX:NPGEP,4:IP=10.112.217.45:PING:I=10.112.152.28,:;</v>
      </c>
      <c r="K301" s="17" t="str">
        <f>CONCATENATE("ZQRX:NPGEP,",C301,":IP=",H300,":PING:I=",D301,",:;")</f>
        <v>ZQRX:NPGEP,4:IP=10.112.217.172:PING:I=10.112.152.20,:;</v>
      </c>
      <c r="L301" s="17" t="str">
        <f>CONCATENATE("ZQRX:NPGEP,",C301,":IP=",H300,":PING:I=",E301,",:;")</f>
        <v>ZQRX:NPGEP,4:IP=10.112.217.172:PING:I=10.112.152.28,:;</v>
      </c>
    </row>
    <row r="302" spans="1:12">
      <c r="A302" s="2">
        <v>13</v>
      </c>
      <c r="B302" s="2" t="s">
        <v>521</v>
      </c>
      <c r="C302" s="2">
        <v>2</v>
      </c>
      <c r="D302" s="2" t="str">
        <f>LOOKUP(1,0/(('MGW-IP'!$B$1:$B$183=B302)*('MGW-IP'!$C$1:$C$183=C302)),'MGW-IP'!$D$1:$D$183)</f>
        <v>10.112.152.4</v>
      </c>
      <c r="E302" s="2" t="str">
        <f>LOOKUP(1,0/(('MGW-IP'!$B$1:$B$183=B302)*('MGW-IP'!$C$1:$C$183=C302)),'MGW-IP'!$E$1:$E$183)</f>
        <v>10.112.152.12</v>
      </c>
      <c r="F302" s="1" t="s">
        <v>87</v>
      </c>
      <c r="G302" s="1">
        <v>1</v>
      </c>
      <c r="H302" s="1" t="str">
        <f>LOOKUP(1,0/(('BSC-IP(媒体)'!$B$1:$B$269=F302)*('BSC-IP(媒体)'!$C$1:$C$269=G302)),'BSC-IP(媒体)'!$D$1:$D$269)</f>
        <v>10.112.217.180</v>
      </c>
      <c r="I302" s="17" t="str">
        <f t="shared" si="8"/>
        <v>ZQRX:NPGEP,2:IP=10.112.217.180:PING:I=10.112.152.4,:;</v>
      </c>
      <c r="J302" s="17" t="str">
        <f t="shared" si="9"/>
        <v>ZQRX:NPGEP,2:IP=10.112.217.180:PING:I=10.112.152.12,:;</v>
      </c>
      <c r="K302" s="17" t="str">
        <f>CONCATENATE("ZQRX:NPGEP,",C302,":IP=",H303,":PING:I=",D302,",:;")</f>
        <v>ZQRX:NPGEP,2:IP=10.112.217.53:PING:I=10.112.152.4,:;</v>
      </c>
      <c r="L302" s="17" t="str">
        <f>CONCATENATE("ZQRX:NPGEP,",C302,":IP=",H303,":PING:I=",E302,",:;")</f>
        <v>ZQRX:NPGEP,2:IP=10.112.217.53:PING:I=10.112.152.12,:;</v>
      </c>
    </row>
    <row r="303" spans="1:12">
      <c r="A303" s="2">
        <v>14</v>
      </c>
      <c r="B303" s="2" t="s">
        <v>521</v>
      </c>
      <c r="C303" s="2">
        <v>4</v>
      </c>
      <c r="D303" s="2" t="str">
        <f>LOOKUP(1,0/(('MGW-IP'!$B$1:$B$183=B303)*('MGW-IP'!$C$1:$C$183=C303)),'MGW-IP'!$D$1:$D$183)</f>
        <v>10.112.152.20</v>
      </c>
      <c r="E303" s="2" t="str">
        <f>LOOKUP(1,0/(('MGW-IP'!$B$1:$B$183=B303)*('MGW-IP'!$C$1:$C$183=C303)),'MGW-IP'!$E$1:$E$183)</f>
        <v>10.112.152.28</v>
      </c>
      <c r="F303" s="1" t="s">
        <v>87</v>
      </c>
      <c r="G303" s="1">
        <v>2</v>
      </c>
      <c r="H303" s="1" t="str">
        <f>LOOKUP(1,0/(('BSC-IP(媒体)'!$B$1:$B$269=F303)*('BSC-IP(媒体)'!$C$1:$C$269=G303)),'BSC-IP(媒体)'!$D$1:$D$269)</f>
        <v>10.112.217.53</v>
      </c>
      <c r="I303" s="17" t="str">
        <f t="shared" si="8"/>
        <v>ZQRX:NPGEP,4:IP=10.112.217.53:PING:I=10.112.152.20,:;</v>
      </c>
      <c r="J303" s="17" t="str">
        <f t="shared" si="9"/>
        <v>ZQRX:NPGEP,4:IP=10.112.217.53:PING:I=10.112.152.28,:;</v>
      </c>
      <c r="K303" s="17" t="str">
        <f>CONCATENATE("ZQRX:NPGEP,",C303,":IP=",H302,":PING:I=",D303,",:;")</f>
        <v>ZQRX:NPGEP,4:IP=10.112.217.180:PING:I=10.112.152.20,:;</v>
      </c>
      <c r="L303" s="17" t="str">
        <f>CONCATENATE("ZQRX:NPGEP,",C303,":IP=",H302,":PING:I=",E303,",:;")</f>
        <v>ZQRX:NPGEP,4:IP=10.112.217.180:PING:I=10.112.152.28,:;</v>
      </c>
    </row>
    <row r="304" spans="1:12">
      <c r="A304" s="2">
        <v>15</v>
      </c>
      <c r="B304" s="2" t="s">
        <v>521</v>
      </c>
      <c r="C304" s="2">
        <v>2</v>
      </c>
      <c r="D304" s="2" t="str">
        <f>LOOKUP(1,0/(('MGW-IP'!$B$1:$B$183=B304)*('MGW-IP'!$C$1:$C$183=C304)),'MGW-IP'!$D$1:$D$183)</f>
        <v>10.112.152.4</v>
      </c>
      <c r="E304" s="2" t="str">
        <f>LOOKUP(1,0/(('MGW-IP'!$B$1:$B$183=B304)*('MGW-IP'!$C$1:$C$183=C304)),'MGW-IP'!$E$1:$E$183)</f>
        <v>10.112.152.12</v>
      </c>
      <c r="F304" s="1" t="s">
        <v>88</v>
      </c>
      <c r="G304" s="1">
        <v>1</v>
      </c>
      <c r="H304" s="1" t="str">
        <f>LOOKUP(1,0/(('BSC-IP(媒体)'!$B$1:$B$269=F304)*('BSC-IP(媒体)'!$C$1:$C$269=G304)),'BSC-IP(媒体)'!$D$1:$D$269)</f>
        <v>10.112.217.188</v>
      </c>
      <c r="I304" s="17" t="str">
        <f t="shared" si="8"/>
        <v>ZQRX:NPGEP,2:IP=10.112.217.188:PING:I=10.112.152.4,:;</v>
      </c>
      <c r="J304" s="17" t="str">
        <f t="shared" si="9"/>
        <v>ZQRX:NPGEP,2:IP=10.112.217.188:PING:I=10.112.152.12,:;</v>
      </c>
      <c r="K304" s="17" t="str">
        <f>CONCATENATE("ZQRX:NPGEP,",C304,":IP=",H305,":PING:I=",D304,",:;")</f>
        <v>ZQRX:NPGEP,2:IP=10.112.217.61:PING:I=10.112.152.4,:;</v>
      </c>
      <c r="L304" s="17" t="str">
        <f>CONCATENATE("ZQRX:NPGEP,",C304,":IP=",H305,":PING:I=",E304,",:;")</f>
        <v>ZQRX:NPGEP,2:IP=10.112.217.61:PING:I=10.112.152.12,:;</v>
      </c>
    </row>
    <row r="305" spans="1:12">
      <c r="A305" s="2">
        <v>16</v>
      </c>
      <c r="B305" s="2" t="s">
        <v>521</v>
      </c>
      <c r="C305" s="2">
        <v>4</v>
      </c>
      <c r="D305" s="2" t="str">
        <f>LOOKUP(1,0/(('MGW-IP'!$B$1:$B$183=B305)*('MGW-IP'!$C$1:$C$183=C305)),'MGW-IP'!$D$1:$D$183)</f>
        <v>10.112.152.20</v>
      </c>
      <c r="E305" s="2" t="str">
        <f>LOOKUP(1,0/(('MGW-IP'!$B$1:$B$183=B305)*('MGW-IP'!$C$1:$C$183=C305)),'MGW-IP'!$E$1:$E$183)</f>
        <v>10.112.152.28</v>
      </c>
      <c r="F305" s="1" t="s">
        <v>88</v>
      </c>
      <c r="G305" s="1">
        <v>2</v>
      </c>
      <c r="H305" s="1" t="str">
        <f>LOOKUP(1,0/(('BSC-IP(媒体)'!$B$1:$B$269=F305)*('BSC-IP(媒体)'!$C$1:$C$269=G305)),'BSC-IP(媒体)'!$D$1:$D$269)</f>
        <v>10.112.217.61</v>
      </c>
      <c r="I305" s="17" t="str">
        <f t="shared" si="8"/>
        <v>ZQRX:NPGEP,4:IP=10.112.217.61:PING:I=10.112.152.20,:;</v>
      </c>
      <c r="J305" s="17" t="str">
        <f t="shared" si="9"/>
        <v>ZQRX:NPGEP,4:IP=10.112.217.61:PING:I=10.112.152.28,:;</v>
      </c>
      <c r="K305" s="17" t="str">
        <f>CONCATENATE("ZQRX:NPGEP,",C305,":IP=",H304,":PING:I=",D305,",:;")</f>
        <v>ZQRX:NPGEP,4:IP=10.112.217.188:PING:I=10.112.152.20,:;</v>
      </c>
      <c r="L305" s="17" t="str">
        <f>CONCATENATE("ZQRX:NPGEP,",C305,":IP=",H304,":PING:I=",E305,",:;")</f>
        <v>ZQRX:NPGEP,4:IP=10.112.217.188:PING:I=10.112.152.28,:;</v>
      </c>
    </row>
    <row r="306" spans="1:12">
      <c r="A306" s="2">
        <v>17</v>
      </c>
      <c r="B306" s="2" t="s">
        <v>521</v>
      </c>
      <c r="C306" s="2">
        <v>2</v>
      </c>
      <c r="D306" s="2" t="str">
        <f>LOOKUP(1,0/(('MGW-IP'!$B$1:$B$183=B306)*('MGW-IP'!$C$1:$C$183=C306)),'MGW-IP'!$D$1:$D$183)</f>
        <v>10.112.152.4</v>
      </c>
      <c r="E306" s="2" t="str">
        <f>LOOKUP(1,0/(('MGW-IP'!$B$1:$B$183=B306)*('MGW-IP'!$C$1:$C$183=C306)),'MGW-IP'!$E$1:$E$183)</f>
        <v>10.112.152.12</v>
      </c>
      <c r="F306" s="1" t="s">
        <v>89</v>
      </c>
      <c r="G306" s="1">
        <v>1</v>
      </c>
      <c r="H306" s="1" t="str">
        <f>LOOKUP(1,0/(('BSC-IP(媒体)'!$B$1:$B$269=F306)*('BSC-IP(媒体)'!$C$1:$C$269=G306)),'BSC-IP(媒体)'!$D$1:$D$269)</f>
        <v>10.112.217.196</v>
      </c>
      <c r="I306" s="17" t="str">
        <f t="shared" si="8"/>
        <v>ZQRX:NPGEP,2:IP=10.112.217.196:PING:I=10.112.152.4,:;</v>
      </c>
      <c r="J306" s="17" t="str">
        <f t="shared" si="9"/>
        <v>ZQRX:NPGEP,2:IP=10.112.217.196:PING:I=10.112.152.12,:;</v>
      </c>
      <c r="K306" s="17" t="str">
        <f>CONCATENATE("ZQRX:NPGEP,",C306,":IP=",H307,":PING:I=",D306,",:;")</f>
        <v>ZQRX:NPGEP,2:IP=10.112.217.69:PING:I=10.112.152.4,:;</v>
      </c>
      <c r="L306" s="17" t="str">
        <f>CONCATENATE("ZQRX:NPGEP,",C306,":IP=",H307,":PING:I=",E306,",:;")</f>
        <v>ZQRX:NPGEP,2:IP=10.112.217.69:PING:I=10.112.152.12,:;</v>
      </c>
    </row>
    <row r="307" spans="1:12">
      <c r="A307" s="2">
        <v>18</v>
      </c>
      <c r="B307" s="2" t="s">
        <v>521</v>
      </c>
      <c r="C307" s="2">
        <v>4</v>
      </c>
      <c r="D307" s="2" t="str">
        <f>LOOKUP(1,0/(('MGW-IP'!$B$1:$B$183=B307)*('MGW-IP'!$C$1:$C$183=C307)),'MGW-IP'!$D$1:$D$183)</f>
        <v>10.112.152.20</v>
      </c>
      <c r="E307" s="2" t="str">
        <f>LOOKUP(1,0/(('MGW-IP'!$B$1:$B$183=B307)*('MGW-IP'!$C$1:$C$183=C307)),'MGW-IP'!$E$1:$E$183)</f>
        <v>10.112.152.28</v>
      </c>
      <c r="F307" s="1" t="s">
        <v>89</v>
      </c>
      <c r="G307" s="1">
        <v>2</v>
      </c>
      <c r="H307" s="1" t="str">
        <f>LOOKUP(1,0/(('BSC-IP(媒体)'!$B$1:$B$269=F307)*('BSC-IP(媒体)'!$C$1:$C$269=G307)),'BSC-IP(媒体)'!$D$1:$D$269)</f>
        <v>10.112.217.69</v>
      </c>
      <c r="I307" s="17" t="str">
        <f t="shared" si="8"/>
        <v>ZQRX:NPGEP,4:IP=10.112.217.69:PING:I=10.112.152.20,:;</v>
      </c>
      <c r="J307" s="17" t="str">
        <f t="shared" si="9"/>
        <v>ZQRX:NPGEP,4:IP=10.112.217.69:PING:I=10.112.152.28,:;</v>
      </c>
      <c r="K307" s="17" t="str">
        <f>CONCATENATE("ZQRX:NPGEP,",C307,":IP=",H306,":PING:I=",D307,",:;")</f>
        <v>ZQRX:NPGEP,4:IP=10.112.217.196:PING:I=10.112.152.20,:;</v>
      </c>
      <c r="L307" s="17" t="str">
        <f>CONCATENATE("ZQRX:NPGEP,",C307,":IP=",H306,":PING:I=",E307,",:;")</f>
        <v>ZQRX:NPGEP,4:IP=10.112.217.196:PING:I=10.112.152.28,:;</v>
      </c>
    </row>
    <row r="308" spans="1:12">
      <c r="A308" s="2">
        <v>19</v>
      </c>
      <c r="B308" s="2" t="s">
        <v>521</v>
      </c>
      <c r="C308" s="2">
        <v>2</v>
      </c>
      <c r="D308" s="2" t="str">
        <f>LOOKUP(1,0/(('MGW-IP'!$B$1:$B$183=B308)*('MGW-IP'!$C$1:$C$183=C308)),'MGW-IP'!$D$1:$D$183)</f>
        <v>10.112.152.4</v>
      </c>
      <c r="E308" s="2" t="str">
        <f>LOOKUP(1,0/(('MGW-IP'!$B$1:$B$183=B308)*('MGW-IP'!$C$1:$C$183=C308)),'MGW-IP'!$E$1:$E$183)</f>
        <v>10.112.152.12</v>
      </c>
      <c r="F308" s="1" t="s">
        <v>90</v>
      </c>
      <c r="G308" s="1">
        <v>1</v>
      </c>
      <c r="H308" s="1" t="str">
        <f>LOOKUP(1,0/(('BSC-IP(媒体)'!$B$1:$B$269=F308)*('BSC-IP(媒体)'!$C$1:$C$269=G308)),'BSC-IP(媒体)'!$D$1:$D$269)</f>
        <v>10.112.217.204</v>
      </c>
      <c r="I308" s="17" t="str">
        <f t="shared" si="8"/>
        <v>ZQRX:NPGEP,2:IP=10.112.217.204:PING:I=10.112.152.4,:;</v>
      </c>
      <c r="J308" s="17" t="str">
        <f t="shared" si="9"/>
        <v>ZQRX:NPGEP,2:IP=10.112.217.204:PING:I=10.112.152.12,:;</v>
      </c>
      <c r="K308" s="17" t="str">
        <f>CONCATENATE("ZQRX:NPGEP,",C308,":IP=",H309,":PING:I=",D308,",:;")</f>
        <v>ZQRX:NPGEP,2:IP=10.112.217.77:PING:I=10.112.152.4,:;</v>
      </c>
      <c r="L308" s="17" t="str">
        <f>CONCATENATE("ZQRX:NPGEP,",C308,":IP=",H309,":PING:I=",E308,",:;")</f>
        <v>ZQRX:NPGEP,2:IP=10.112.217.77:PING:I=10.112.152.12,:;</v>
      </c>
    </row>
    <row r="309" spans="1:12">
      <c r="A309" s="2">
        <v>20</v>
      </c>
      <c r="B309" s="2" t="s">
        <v>521</v>
      </c>
      <c r="C309" s="2">
        <v>4</v>
      </c>
      <c r="D309" s="2" t="str">
        <f>LOOKUP(1,0/(('MGW-IP'!$B$1:$B$183=B309)*('MGW-IP'!$C$1:$C$183=C309)),'MGW-IP'!$D$1:$D$183)</f>
        <v>10.112.152.20</v>
      </c>
      <c r="E309" s="2" t="str">
        <f>LOOKUP(1,0/(('MGW-IP'!$B$1:$B$183=B309)*('MGW-IP'!$C$1:$C$183=C309)),'MGW-IP'!$E$1:$E$183)</f>
        <v>10.112.152.28</v>
      </c>
      <c r="F309" s="1" t="s">
        <v>90</v>
      </c>
      <c r="G309" s="1">
        <v>2</v>
      </c>
      <c r="H309" s="1" t="str">
        <f>LOOKUP(1,0/(('BSC-IP(媒体)'!$B$1:$B$269=F309)*('BSC-IP(媒体)'!$C$1:$C$269=G309)),'BSC-IP(媒体)'!$D$1:$D$269)</f>
        <v>10.112.217.77</v>
      </c>
      <c r="I309" s="17" t="str">
        <f t="shared" si="8"/>
        <v>ZQRX:NPGEP,4:IP=10.112.217.77:PING:I=10.112.152.20,:;</v>
      </c>
      <c r="J309" s="17" t="str">
        <f t="shared" si="9"/>
        <v>ZQRX:NPGEP,4:IP=10.112.217.77:PING:I=10.112.152.28,:;</v>
      </c>
      <c r="K309" s="17" t="str">
        <f>CONCATENATE("ZQRX:NPGEP,",C309,":IP=",H308,":PING:I=",D309,",:;")</f>
        <v>ZQRX:NPGEP,4:IP=10.112.217.204:PING:I=10.112.152.20,:;</v>
      </c>
      <c r="L309" s="17" t="str">
        <f>CONCATENATE("ZQRX:NPGEP,",C309,":IP=",H308,":PING:I=",E309,",:;")</f>
        <v>ZQRX:NPGEP,4:IP=10.112.217.204:PING:I=10.112.152.28,:;</v>
      </c>
    </row>
    <row r="310" spans="1:12">
      <c r="A310" s="2">
        <v>21</v>
      </c>
      <c r="B310" s="2" t="s">
        <v>521</v>
      </c>
      <c r="C310" s="2">
        <v>2</v>
      </c>
      <c r="D310" s="2" t="str">
        <f>LOOKUP(1,0/(('MGW-IP'!$B$1:$B$183=B310)*('MGW-IP'!$C$1:$C$183=C310)),'MGW-IP'!$D$1:$D$183)</f>
        <v>10.112.152.4</v>
      </c>
      <c r="E310" s="2" t="str">
        <f>LOOKUP(1,0/(('MGW-IP'!$B$1:$B$183=B310)*('MGW-IP'!$C$1:$C$183=C310)),'MGW-IP'!$E$1:$E$183)</f>
        <v>10.112.152.12</v>
      </c>
      <c r="F310" s="1" t="s">
        <v>91</v>
      </c>
      <c r="G310" s="1">
        <v>1</v>
      </c>
      <c r="H310" s="1" t="str">
        <f>LOOKUP(1,0/(('BSC-IP(媒体)'!$B$1:$B$269=F310)*('BSC-IP(媒体)'!$C$1:$C$269=G310)),'BSC-IP(媒体)'!$D$1:$D$269)</f>
        <v>10.112.217.212</v>
      </c>
      <c r="I310" s="17" t="str">
        <f t="shared" si="8"/>
        <v>ZQRX:NPGEP,2:IP=10.112.217.212:PING:I=10.112.152.4,:;</v>
      </c>
      <c r="J310" s="17" t="str">
        <f t="shared" si="9"/>
        <v>ZQRX:NPGEP,2:IP=10.112.217.212:PING:I=10.112.152.12,:;</v>
      </c>
      <c r="K310" s="17" t="str">
        <f>CONCATENATE("ZQRX:NPGEP,",C310,":IP=",H311,":PING:I=",D310,",:;")</f>
        <v>ZQRX:NPGEP,2:IP=10.112.217.85:PING:I=10.112.152.4,:;</v>
      </c>
      <c r="L310" s="17" t="str">
        <f>CONCATENATE("ZQRX:NPGEP,",C310,":IP=",H311,":PING:I=",E310,",:;")</f>
        <v>ZQRX:NPGEP,2:IP=10.112.217.85:PING:I=10.112.152.12,:;</v>
      </c>
    </row>
    <row r="311" spans="1:12">
      <c r="A311" s="2">
        <v>22</v>
      </c>
      <c r="B311" s="2" t="s">
        <v>521</v>
      </c>
      <c r="C311" s="2">
        <v>4</v>
      </c>
      <c r="D311" s="2" t="str">
        <f>LOOKUP(1,0/(('MGW-IP'!$B$1:$B$183=B311)*('MGW-IP'!$C$1:$C$183=C311)),'MGW-IP'!$D$1:$D$183)</f>
        <v>10.112.152.20</v>
      </c>
      <c r="E311" s="2" t="str">
        <f>LOOKUP(1,0/(('MGW-IP'!$B$1:$B$183=B311)*('MGW-IP'!$C$1:$C$183=C311)),'MGW-IP'!$E$1:$E$183)</f>
        <v>10.112.152.28</v>
      </c>
      <c r="F311" s="1" t="s">
        <v>91</v>
      </c>
      <c r="G311" s="1">
        <v>2</v>
      </c>
      <c r="H311" s="1" t="str">
        <f>LOOKUP(1,0/(('BSC-IP(媒体)'!$B$1:$B$269=F311)*('BSC-IP(媒体)'!$C$1:$C$269=G311)),'BSC-IP(媒体)'!$D$1:$D$269)</f>
        <v>10.112.217.85</v>
      </c>
      <c r="I311" s="17" t="str">
        <f t="shared" si="8"/>
        <v>ZQRX:NPGEP,4:IP=10.112.217.85:PING:I=10.112.152.20,:;</v>
      </c>
      <c r="J311" s="17" t="str">
        <f t="shared" si="9"/>
        <v>ZQRX:NPGEP,4:IP=10.112.217.85:PING:I=10.112.152.28,:;</v>
      </c>
      <c r="K311" s="17" t="str">
        <f>CONCATENATE("ZQRX:NPGEP,",C311,":IP=",H310,":PING:I=",D311,",:;")</f>
        <v>ZQRX:NPGEP,4:IP=10.112.217.212:PING:I=10.112.152.20,:;</v>
      </c>
      <c r="L311" s="17" t="str">
        <f>CONCATENATE("ZQRX:NPGEP,",C311,":IP=",H310,":PING:I=",E311,",:;")</f>
        <v>ZQRX:NPGEP,4:IP=10.112.217.212:PING:I=10.112.152.28,:;</v>
      </c>
    </row>
    <row r="312" spans="1:12">
      <c r="A312" s="2">
        <v>23</v>
      </c>
      <c r="B312" s="2" t="s">
        <v>521</v>
      </c>
      <c r="C312" s="2">
        <v>2</v>
      </c>
      <c r="D312" s="2" t="str">
        <f>LOOKUP(1,0/(('MGW-IP'!$B$1:$B$183=B312)*('MGW-IP'!$C$1:$C$183=C312)),'MGW-IP'!$D$1:$D$183)</f>
        <v>10.112.152.4</v>
      </c>
      <c r="E312" s="2" t="str">
        <f>LOOKUP(1,0/(('MGW-IP'!$B$1:$B$183=B312)*('MGW-IP'!$C$1:$C$183=C312)),'MGW-IP'!$E$1:$E$183)</f>
        <v>10.112.152.12</v>
      </c>
      <c r="F312" s="1" t="s">
        <v>92</v>
      </c>
      <c r="G312" s="1">
        <v>1</v>
      </c>
      <c r="H312" s="1" t="str">
        <f>LOOKUP(1,0/(('BSC-IP(媒体)'!$B$1:$B$269=F312)*('BSC-IP(媒体)'!$C$1:$C$269=G312)),'BSC-IP(媒体)'!$D$1:$D$269)</f>
        <v>10.112.217.220</v>
      </c>
      <c r="I312" s="17" t="str">
        <f t="shared" si="8"/>
        <v>ZQRX:NPGEP,2:IP=10.112.217.220:PING:I=10.112.152.4,:;</v>
      </c>
      <c r="J312" s="17" t="str">
        <f t="shared" si="9"/>
        <v>ZQRX:NPGEP,2:IP=10.112.217.220:PING:I=10.112.152.12,:;</v>
      </c>
      <c r="K312" s="17" t="str">
        <f>CONCATENATE("ZQRX:NPGEP,",C312,":IP=",H313,":PING:I=",D312,",:;")</f>
        <v>ZQRX:NPGEP,2:IP=10.112.217.93:PING:I=10.112.152.4,:;</v>
      </c>
      <c r="L312" s="17" t="str">
        <f>CONCATENATE("ZQRX:NPGEP,",C312,":IP=",H313,":PING:I=",E312,",:;")</f>
        <v>ZQRX:NPGEP,2:IP=10.112.217.93:PING:I=10.112.152.12,:;</v>
      </c>
    </row>
    <row r="313" spans="1:12">
      <c r="A313" s="2">
        <v>24</v>
      </c>
      <c r="B313" s="2" t="s">
        <v>521</v>
      </c>
      <c r="C313" s="2">
        <v>4</v>
      </c>
      <c r="D313" s="2" t="str">
        <f>LOOKUP(1,0/(('MGW-IP'!$B$1:$B$183=B313)*('MGW-IP'!$C$1:$C$183=C313)),'MGW-IP'!$D$1:$D$183)</f>
        <v>10.112.152.20</v>
      </c>
      <c r="E313" s="2" t="str">
        <f>LOOKUP(1,0/(('MGW-IP'!$B$1:$B$183=B313)*('MGW-IP'!$C$1:$C$183=C313)),'MGW-IP'!$E$1:$E$183)</f>
        <v>10.112.152.28</v>
      </c>
      <c r="F313" s="1" t="s">
        <v>92</v>
      </c>
      <c r="G313" s="1">
        <v>2</v>
      </c>
      <c r="H313" s="1" t="str">
        <f>LOOKUP(1,0/(('BSC-IP(媒体)'!$B$1:$B$269=F313)*('BSC-IP(媒体)'!$C$1:$C$269=G313)),'BSC-IP(媒体)'!$D$1:$D$269)</f>
        <v>10.112.217.93</v>
      </c>
      <c r="I313" s="17" t="str">
        <f t="shared" si="8"/>
        <v>ZQRX:NPGEP,4:IP=10.112.217.93:PING:I=10.112.152.20,:;</v>
      </c>
      <c r="J313" s="17" t="str">
        <f t="shared" si="9"/>
        <v>ZQRX:NPGEP,4:IP=10.112.217.93:PING:I=10.112.152.28,:;</v>
      </c>
      <c r="K313" s="17" t="str">
        <f>CONCATENATE("ZQRX:NPGEP,",C313,":IP=",H312,":PING:I=",D313,",:;")</f>
        <v>ZQRX:NPGEP,4:IP=10.112.217.220:PING:I=10.112.152.20,:;</v>
      </c>
      <c r="L313" s="17" t="str">
        <f>CONCATENATE("ZQRX:NPGEP,",C313,":IP=",H312,":PING:I=",E313,",:;")</f>
        <v>ZQRX:NPGEP,4:IP=10.112.217.220:PING:I=10.112.152.28,:;</v>
      </c>
    </row>
    <row r="314" spans="1:12">
      <c r="A314" s="2">
        <v>25</v>
      </c>
      <c r="B314" s="2" t="s">
        <v>521</v>
      </c>
      <c r="C314" s="2">
        <v>2</v>
      </c>
      <c r="D314" s="2" t="str">
        <f>LOOKUP(1,0/(('MGW-IP'!$B$1:$B$183=B314)*('MGW-IP'!$C$1:$C$183=C314)),'MGW-IP'!$D$1:$D$183)</f>
        <v>10.112.152.4</v>
      </c>
      <c r="E314" s="2" t="str">
        <f>LOOKUP(1,0/(('MGW-IP'!$B$1:$B$183=B314)*('MGW-IP'!$C$1:$C$183=C314)),'MGW-IP'!$E$1:$E$183)</f>
        <v>10.112.152.12</v>
      </c>
      <c r="F314" s="1" t="s">
        <v>93</v>
      </c>
      <c r="G314" s="1">
        <v>1</v>
      </c>
      <c r="H314" s="1" t="str">
        <f>LOOKUP(1,0/(('BSC-IP(媒体)'!$B$1:$B$269=F314)*('BSC-IP(媒体)'!$C$1:$C$269=G314)),'BSC-IP(媒体)'!$D$1:$D$269)</f>
        <v>10.112.218.132</v>
      </c>
      <c r="I314" s="17" t="str">
        <f t="shared" si="8"/>
        <v>ZQRX:NPGEP,2:IP=10.112.218.132:PING:I=10.112.152.4,:;</v>
      </c>
      <c r="J314" s="17" t="str">
        <f t="shared" si="9"/>
        <v>ZQRX:NPGEP,2:IP=10.112.218.132:PING:I=10.112.152.12,:;</v>
      </c>
      <c r="K314" s="17" t="str">
        <f>CONCATENATE("ZQRX:NPGEP,",C314,":IP=",H315,":PING:I=",D314,",:;")</f>
        <v>ZQRX:NPGEP,2:IP=10.112.218.5:PING:I=10.112.152.4,:;</v>
      </c>
      <c r="L314" s="17" t="str">
        <f>CONCATENATE("ZQRX:NPGEP,",C314,":IP=",H315,":PING:I=",E314,",:;")</f>
        <v>ZQRX:NPGEP,2:IP=10.112.218.5:PING:I=10.112.152.12,:;</v>
      </c>
    </row>
    <row r="315" spans="1:12">
      <c r="A315" s="2">
        <v>26</v>
      </c>
      <c r="B315" s="2" t="s">
        <v>521</v>
      </c>
      <c r="C315" s="2">
        <v>4</v>
      </c>
      <c r="D315" s="2" t="str">
        <f>LOOKUP(1,0/(('MGW-IP'!$B$1:$B$183=B315)*('MGW-IP'!$C$1:$C$183=C315)),'MGW-IP'!$D$1:$D$183)</f>
        <v>10.112.152.20</v>
      </c>
      <c r="E315" s="2" t="str">
        <f>LOOKUP(1,0/(('MGW-IP'!$B$1:$B$183=B315)*('MGW-IP'!$C$1:$C$183=C315)),'MGW-IP'!$E$1:$E$183)</f>
        <v>10.112.152.28</v>
      </c>
      <c r="F315" s="1" t="s">
        <v>93</v>
      </c>
      <c r="G315" s="1">
        <v>2</v>
      </c>
      <c r="H315" s="1" t="str">
        <f>LOOKUP(1,0/(('BSC-IP(媒体)'!$B$1:$B$269=F315)*('BSC-IP(媒体)'!$C$1:$C$269=G315)),'BSC-IP(媒体)'!$D$1:$D$269)</f>
        <v>10.112.218.5</v>
      </c>
      <c r="I315" s="17" t="str">
        <f t="shared" si="8"/>
        <v>ZQRX:NPGEP,4:IP=10.112.218.5:PING:I=10.112.152.20,:;</v>
      </c>
      <c r="J315" s="17" t="str">
        <f t="shared" si="9"/>
        <v>ZQRX:NPGEP,4:IP=10.112.218.5:PING:I=10.112.152.28,:;</v>
      </c>
      <c r="K315" s="17" t="str">
        <f>CONCATENATE("ZQRX:NPGEP,",C315,":IP=",H314,":PING:I=",D315,",:;")</f>
        <v>ZQRX:NPGEP,4:IP=10.112.218.132:PING:I=10.112.152.20,:;</v>
      </c>
      <c r="L315" s="17" t="str">
        <f>CONCATENATE("ZQRX:NPGEP,",C315,":IP=",H314,":PING:I=",E315,",:;")</f>
        <v>ZQRX:NPGEP,4:IP=10.112.218.132:PING:I=10.112.152.28,:;</v>
      </c>
    </row>
    <row r="316" spans="1:12">
      <c r="A316" s="2">
        <v>27</v>
      </c>
      <c r="B316" s="2" t="s">
        <v>521</v>
      </c>
      <c r="C316" s="2">
        <v>2</v>
      </c>
      <c r="D316" s="2" t="str">
        <f>LOOKUP(1,0/(('MGW-IP'!$B$1:$B$183=B316)*('MGW-IP'!$C$1:$C$183=C316)),'MGW-IP'!$D$1:$D$183)</f>
        <v>10.112.152.4</v>
      </c>
      <c r="E316" s="2" t="str">
        <f>LOOKUP(1,0/(('MGW-IP'!$B$1:$B$183=B316)*('MGW-IP'!$C$1:$C$183=C316)),'MGW-IP'!$E$1:$E$183)</f>
        <v>10.112.152.12</v>
      </c>
      <c r="F316" s="1" t="s">
        <v>94</v>
      </c>
      <c r="G316" s="1">
        <v>1</v>
      </c>
      <c r="H316" s="1" t="str">
        <f>LOOKUP(1,0/(('BSC-IP(媒体)'!$B$1:$B$269=F316)*('BSC-IP(媒体)'!$C$1:$C$269=G316)),'BSC-IP(媒体)'!$D$1:$D$269)</f>
        <v>10.112.218.140</v>
      </c>
      <c r="I316" s="17" t="str">
        <f t="shared" si="8"/>
        <v>ZQRX:NPGEP,2:IP=10.112.218.140:PING:I=10.112.152.4,:;</v>
      </c>
      <c r="J316" s="17" t="str">
        <f t="shared" si="9"/>
        <v>ZQRX:NPGEP,2:IP=10.112.218.140:PING:I=10.112.152.12,:;</v>
      </c>
      <c r="K316" s="17" t="str">
        <f>CONCATENATE("ZQRX:NPGEP,",C316,":IP=",H317,":PING:I=",D316,",:;")</f>
        <v>ZQRX:NPGEP,2:IP=10.112.218.13:PING:I=10.112.152.4,:;</v>
      </c>
      <c r="L316" s="17" t="str">
        <f>CONCATENATE("ZQRX:NPGEP,",C316,":IP=",H317,":PING:I=",E316,",:;")</f>
        <v>ZQRX:NPGEP,2:IP=10.112.218.13:PING:I=10.112.152.12,:;</v>
      </c>
    </row>
    <row r="317" spans="1:12">
      <c r="A317" s="2">
        <v>28</v>
      </c>
      <c r="B317" s="2" t="s">
        <v>521</v>
      </c>
      <c r="C317" s="2">
        <v>4</v>
      </c>
      <c r="D317" s="2" t="str">
        <f>LOOKUP(1,0/(('MGW-IP'!$B$1:$B$183=B317)*('MGW-IP'!$C$1:$C$183=C317)),'MGW-IP'!$D$1:$D$183)</f>
        <v>10.112.152.20</v>
      </c>
      <c r="E317" s="2" t="str">
        <f>LOOKUP(1,0/(('MGW-IP'!$B$1:$B$183=B317)*('MGW-IP'!$C$1:$C$183=C317)),'MGW-IP'!$E$1:$E$183)</f>
        <v>10.112.152.28</v>
      </c>
      <c r="F317" s="1" t="s">
        <v>94</v>
      </c>
      <c r="G317" s="1">
        <v>2</v>
      </c>
      <c r="H317" s="1" t="str">
        <f>LOOKUP(1,0/(('BSC-IP(媒体)'!$B$1:$B$269=F317)*('BSC-IP(媒体)'!$C$1:$C$269=G317)),'BSC-IP(媒体)'!$D$1:$D$269)</f>
        <v>10.112.218.13</v>
      </c>
      <c r="I317" s="17" t="str">
        <f t="shared" si="8"/>
        <v>ZQRX:NPGEP,4:IP=10.112.218.13:PING:I=10.112.152.20,:;</v>
      </c>
      <c r="J317" s="17" t="str">
        <f t="shared" si="9"/>
        <v>ZQRX:NPGEP,4:IP=10.112.218.13:PING:I=10.112.152.28,:;</v>
      </c>
      <c r="K317" s="17" t="str">
        <f>CONCATENATE("ZQRX:NPGEP,",C317,":IP=",H316,":PING:I=",D317,",:;")</f>
        <v>ZQRX:NPGEP,4:IP=10.112.218.140:PING:I=10.112.152.20,:;</v>
      </c>
      <c r="L317" s="17" t="str">
        <f>CONCATENATE("ZQRX:NPGEP,",C317,":IP=",H316,":PING:I=",E317,",:;")</f>
        <v>ZQRX:NPGEP,4:IP=10.112.218.140:PING:I=10.112.152.28,:;</v>
      </c>
    </row>
    <row r="318" spans="1:12">
      <c r="A318" s="2">
        <v>29</v>
      </c>
      <c r="B318" s="2" t="s">
        <v>521</v>
      </c>
      <c r="C318" s="2">
        <v>2</v>
      </c>
      <c r="D318" s="2" t="str">
        <f>LOOKUP(1,0/(('MGW-IP'!$B$1:$B$183=B318)*('MGW-IP'!$C$1:$C$183=C318)),'MGW-IP'!$D$1:$D$183)</f>
        <v>10.112.152.4</v>
      </c>
      <c r="E318" s="2" t="str">
        <f>LOOKUP(1,0/(('MGW-IP'!$B$1:$B$183=B318)*('MGW-IP'!$C$1:$C$183=C318)),'MGW-IP'!$E$1:$E$183)</f>
        <v>10.112.152.12</v>
      </c>
      <c r="F318" s="1" t="s">
        <v>95</v>
      </c>
      <c r="G318" s="1">
        <v>1</v>
      </c>
      <c r="H318" s="1" t="str">
        <f>LOOKUP(1,0/(('BSC-IP(媒体)'!$B$1:$B$269=F318)*('BSC-IP(媒体)'!$C$1:$C$269=G318)),'BSC-IP(媒体)'!$D$1:$D$269)</f>
        <v>10.112.218.148</v>
      </c>
      <c r="I318" s="17" t="str">
        <f t="shared" si="8"/>
        <v>ZQRX:NPGEP,2:IP=10.112.218.148:PING:I=10.112.152.4,:;</v>
      </c>
      <c r="J318" s="17" t="str">
        <f t="shared" si="9"/>
        <v>ZQRX:NPGEP,2:IP=10.112.218.148:PING:I=10.112.152.12,:;</v>
      </c>
      <c r="K318" s="17" t="str">
        <f>CONCATENATE("ZQRX:NPGEP,",C318,":IP=",H319,":PING:I=",D318,",:;")</f>
        <v>ZQRX:NPGEP,2:IP=10.112.218.21:PING:I=10.112.152.4,:;</v>
      </c>
      <c r="L318" s="17" t="str">
        <f>CONCATENATE("ZQRX:NPGEP,",C318,":IP=",H319,":PING:I=",E318,",:;")</f>
        <v>ZQRX:NPGEP,2:IP=10.112.218.21:PING:I=10.112.152.12,:;</v>
      </c>
    </row>
    <row r="319" spans="1:12">
      <c r="A319" s="2">
        <v>30</v>
      </c>
      <c r="B319" s="2" t="s">
        <v>521</v>
      </c>
      <c r="C319" s="2">
        <v>4</v>
      </c>
      <c r="D319" s="2" t="str">
        <f>LOOKUP(1,0/(('MGW-IP'!$B$1:$B$183=B319)*('MGW-IP'!$C$1:$C$183=C319)),'MGW-IP'!$D$1:$D$183)</f>
        <v>10.112.152.20</v>
      </c>
      <c r="E319" s="2" t="str">
        <f>LOOKUP(1,0/(('MGW-IP'!$B$1:$B$183=B319)*('MGW-IP'!$C$1:$C$183=C319)),'MGW-IP'!$E$1:$E$183)</f>
        <v>10.112.152.28</v>
      </c>
      <c r="F319" s="1" t="s">
        <v>95</v>
      </c>
      <c r="G319" s="1">
        <v>2</v>
      </c>
      <c r="H319" s="1" t="str">
        <f>LOOKUP(1,0/(('BSC-IP(媒体)'!$B$1:$B$269=F319)*('BSC-IP(媒体)'!$C$1:$C$269=G319)),'BSC-IP(媒体)'!$D$1:$D$269)</f>
        <v>10.112.218.21</v>
      </c>
      <c r="I319" s="17" t="str">
        <f t="shared" si="8"/>
        <v>ZQRX:NPGEP,4:IP=10.112.218.21:PING:I=10.112.152.20,:;</v>
      </c>
      <c r="J319" s="17" t="str">
        <f t="shared" si="9"/>
        <v>ZQRX:NPGEP,4:IP=10.112.218.21:PING:I=10.112.152.28,:;</v>
      </c>
      <c r="K319" s="17" t="str">
        <f>CONCATENATE("ZQRX:NPGEP,",C319,":IP=",H318,":PING:I=",D319,",:;")</f>
        <v>ZQRX:NPGEP,4:IP=10.112.218.148:PING:I=10.112.152.20,:;</v>
      </c>
      <c r="L319" s="17" t="str">
        <f>CONCATENATE("ZQRX:NPGEP,",C319,":IP=",H318,":PING:I=",E319,",:;")</f>
        <v>ZQRX:NPGEP,4:IP=10.112.218.148:PING:I=10.112.152.28,:;</v>
      </c>
    </row>
    <row r="320" spans="1:12">
      <c r="A320" s="2">
        <v>31</v>
      </c>
      <c r="B320" s="2" t="s">
        <v>521</v>
      </c>
      <c r="C320" s="2">
        <v>2</v>
      </c>
      <c r="D320" s="2" t="str">
        <f>LOOKUP(1,0/(('MGW-IP'!$B$1:$B$183=B320)*('MGW-IP'!$C$1:$C$183=C320)),'MGW-IP'!$D$1:$D$183)</f>
        <v>10.112.152.4</v>
      </c>
      <c r="E320" s="2" t="str">
        <f>LOOKUP(1,0/(('MGW-IP'!$B$1:$B$183=B320)*('MGW-IP'!$C$1:$C$183=C320)),'MGW-IP'!$E$1:$E$183)</f>
        <v>10.112.152.12</v>
      </c>
      <c r="F320" s="1" t="s">
        <v>96</v>
      </c>
      <c r="G320" s="1">
        <v>1</v>
      </c>
      <c r="H320" s="1" t="str">
        <f>LOOKUP(1,0/(('BSC-IP(媒体)'!$B$1:$B$269=F320)*('BSC-IP(媒体)'!$C$1:$C$269=G320)),'BSC-IP(媒体)'!$D$1:$D$269)</f>
        <v>10.112.218.156</v>
      </c>
      <c r="I320" s="17" t="str">
        <f t="shared" si="8"/>
        <v>ZQRX:NPGEP,2:IP=10.112.218.156:PING:I=10.112.152.4,:;</v>
      </c>
      <c r="J320" s="17" t="str">
        <f t="shared" si="9"/>
        <v>ZQRX:NPGEP,2:IP=10.112.218.156:PING:I=10.112.152.12,:;</v>
      </c>
      <c r="K320" s="17" t="str">
        <f>CONCATENATE("ZQRX:NPGEP,",C320,":IP=",H321,":PING:I=",D320,",:;")</f>
        <v>ZQRX:NPGEP,2:IP=10.112.218.29:PING:I=10.112.152.4,:;</v>
      </c>
      <c r="L320" s="17" t="str">
        <f>CONCATENATE("ZQRX:NPGEP,",C320,":IP=",H321,":PING:I=",E320,",:;")</f>
        <v>ZQRX:NPGEP,2:IP=10.112.218.29:PING:I=10.112.152.12,:;</v>
      </c>
    </row>
    <row r="321" spans="1:12">
      <c r="A321" s="2">
        <v>32</v>
      </c>
      <c r="B321" s="2" t="s">
        <v>521</v>
      </c>
      <c r="C321" s="2">
        <v>4</v>
      </c>
      <c r="D321" s="2" t="str">
        <f>LOOKUP(1,0/(('MGW-IP'!$B$1:$B$183=B321)*('MGW-IP'!$C$1:$C$183=C321)),'MGW-IP'!$D$1:$D$183)</f>
        <v>10.112.152.20</v>
      </c>
      <c r="E321" s="2" t="str">
        <f>LOOKUP(1,0/(('MGW-IP'!$B$1:$B$183=B321)*('MGW-IP'!$C$1:$C$183=C321)),'MGW-IP'!$E$1:$E$183)</f>
        <v>10.112.152.28</v>
      </c>
      <c r="F321" s="1" t="s">
        <v>96</v>
      </c>
      <c r="G321" s="1">
        <v>2</v>
      </c>
      <c r="H321" s="1" t="str">
        <f>LOOKUP(1,0/(('BSC-IP(媒体)'!$B$1:$B$269=F321)*('BSC-IP(媒体)'!$C$1:$C$269=G321)),'BSC-IP(媒体)'!$D$1:$D$269)</f>
        <v>10.112.218.29</v>
      </c>
      <c r="I321" s="17" t="str">
        <f t="shared" si="8"/>
        <v>ZQRX:NPGEP,4:IP=10.112.218.29:PING:I=10.112.152.20,:;</v>
      </c>
      <c r="J321" s="17" t="str">
        <f t="shared" si="9"/>
        <v>ZQRX:NPGEP,4:IP=10.112.218.29:PING:I=10.112.152.28,:;</v>
      </c>
      <c r="K321" s="17" t="str">
        <f>CONCATENATE("ZQRX:NPGEP,",C321,":IP=",H320,":PING:I=",D321,",:;")</f>
        <v>ZQRX:NPGEP,4:IP=10.112.218.156:PING:I=10.112.152.20,:;</v>
      </c>
      <c r="L321" s="17" t="str">
        <f>CONCATENATE("ZQRX:NPGEP,",C321,":IP=",H320,":PING:I=",E321,",:;")</f>
        <v>ZQRX:NPGEP,4:IP=10.112.218.156:PING:I=10.112.152.28,:;</v>
      </c>
    </row>
    <row r="322" spans="1:12">
      <c r="A322" s="2">
        <v>33</v>
      </c>
      <c r="B322" s="2" t="s">
        <v>521</v>
      </c>
      <c r="C322" s="2">
        <v>2</v>
      </c>
      <c r="D322" s="2" t="str">
        <f>LOOKUP(1,0/(('MGW-IP'!$B$1:$B$183=B322)*('MGW-IP'!$C$1:$C$183=C322)),'MGW-IP'!$D$1:$D$183)</f>
        <v>10.112.152.4</v>
      </c>
      <c r="E322" s="2" t="str">
        <f>LOOKUP(1,0/(('MGW-IP'!$B$1:$B$183=B322)*('MGW-IP'!$C$1:$C$183=C322)),'MGW-IP'!$E$1:$E$183)</f>
        <v>10.112.152.12</v>
      </c>
      <c r="F322" s="1" t="s">
        <v>97</v>
      </c>
      <c r="G322" s="1">
        <v>1</v>
      </c>
      <c r="H322" s="1" t="str">
        <f>LOOKUP(1,0/(('BSC-IP(媒体)'!$B$1:$B$269=F322)*('BSC-IP(媒体)'!$C$1:$C$269=G322)),'BSC-IP(媒体)'!$D$1:$D$269)</f>
        <v>10.112.218.164</v>
      </c>
      <c r="I322" s="17" t="str">
        <f t="shared" ref="I322:I385" si="10">CONCATENATE("ZQRX:NPGEP,",C322,":IP=",H322,":PING:I=",D322,",:;")</f>
        <v>ZQRX:NPGEP,2:IP=10.112.218.164:PING:I=10.112.152.4,:;</v>
      </c>
      <c r="J322" s="17" t="str">
        <f t="shared" ref="J322:J385" si="11">CONCATENATE("ZQRX:NPGEP,",C322,":IP=",H322,":PING:I=",E322,",:;")</f>
        <v>ZQRX:NPGEP,2:IP=10.112.218.164:PING:I=10.112.152.12,:;</v>
      </c>
      <c r="K322" s="17" t="str">
        <f>CONCATENATE("ZQRX:NPGEP,",C322,":IP=",H323,":PING:I=",D322,",:;")</f>
        <v>ZQRX:NPGEP,2:IP=10.112.218.37:PING:I=10.112.152.4,:;</v>
      </c>
      <c r="L322" s="17" t="str">
        <f>CONCATENATE("ZQRX:NPGEP,",C322,":IP=",H323,":PING:I=",E322,",:;")</f>
        <v>ZQRX:NPGEP,2:IP=10.112.218.37:PING:I=10.112.152.12,:;</v>
      </c>
    </row>
    <row r="323" spans="1:12">
      <c r="A323" s="2">
        <v>34</v>
      </c>
      <c r="B323" s="2" t="s">
        <v>521</v>
      </c>
      <c r="C323" s="2">
        <v>4</v>
      </c>
      <c r="D323" s="2" t="str">
        <f>LOOKUP(1,0/(('MGW-IP'!$B$1:$B$183=B323)*('MGW-IP'!$C$1:$C$183=C323)),'MGW-IP'!$D$1:$D$183)</f>
        <v>10.112.152.20</v>
      </c>
      <c r="E323" s="2" t="str">
        <f>LOOKUP(1,0/(('MGW-IP'!$B$1:$B$183=B323)*('MGW-IP'!$C$1:$C$183=C323)),'MGW-IP'!$E$1:$E$183)</f>
        <v>10.112.152.28</v>
      </c>
      <c r="F323" s="1" t="s">
        <v>97</v>
      </c>
      <c r="G323" s="1">
        <v>2</v>
      </c>
      <c r="H323" s="1" t="str">
        <f>LOOKUP(1,0/(('BSC-IP(媒体)'!$B$1:$B$269=F323)*('BSC-IP(媒体)'!$C$1:$C$269=G323)),'BSC-IP(媒体)'!$D$1:$D$269)</f>
        <v>10.112.218.37</v>
      </c>
      <c r="I323" s="17" t="str">
        <f t="shared" si="10"/>
        <v>ZQRX:NPGEP,4:IP=10.112.218.37:PING:I=10.112.152.20,:;</v>
      </c>
      <c r="J323" s="17" t="str">
        <f t="shared" si="11"/>
        <v>ZQRX:NPGEP,4:IP=10.112.218.37:PING:I=10.112.152.28,:;</v>
      </c>
      <c r="K323" s="17" t="str">
        <f>CONCATENATE("ZQRX:NPGEP,",C323,":IP=",H322,":PING:I=",D323,",:;")</f>
        <v>ZQRX:NPGEP,4:IP=10.112.218.164:PING:I=10.112.152.20,:;</v>
      </c>
      <c r="L323" s="17" t="str">
        <f>CONCATENATE("ZQRX:NPGEP,",C323,":IP=",H322,":PING:I=",E323,",:;")</f>
        <v>ZQRX:NPGEP,4:IP=10.112.218.164:PING:I=10.112.152.28,:;</v>
      </c>
    </row>
    <row r="324" spans="1:12">
      <c r="A324" s="2">
        <v>35</v>
      </c>
      <c r="B324" s="2" t="s">
        <v>521</v>
      </c>
      <c r="C324" s="2">
        <v>2</v>
      </c>
      <c r="D324" s="2" t="str">
        <f>LOOKUP(1,0/(('MGW-IP'!$B$1:$B$183=B324)*('MGW-IP'!$C$1:$C$183=C324)),'MGW-IP'!$D$1:$D$183)</f>
        <v>10.112.152.4</v>
      </c>
      <c r="E324" s="2" t="str">
        <f>LOOKUP(1,0/(('MGW-IP'!$B$1:$B$183=B324)*('MGW-IP'!$C$1:$C$183=C324)),'MGW-IP'!$E$1:$E$183)</f>
        <v>10.112.152.12</v>
      </c>
      <c r="F324" s="1" t="s">
        <v>98</v>
      </c>
      <c r="G324" s="1">
        <v>1</v>
      </c>
      <c r="H324" s="1" t="str">
        <f>LOOKUP(1,0/(('BSC-IP(媒体)'!$B$1:$B$269=F324)*('BSC-IP(媒体)'!$C$1:$C$269=G324)),'BSC-IP(媒体)'!$D$1:$D$269)</f>
        <v>10.112.218.172</v>
      </c>
      <c r="I324" s="17" t="str">
        <f t="shared" si="10"/>
        <v>ZQRX:NPGEP,2:IP=10.112.218.172:PING:I=10.112.152.4,:;</v>
      </c>
      <c r="J324" s="17" t="str">
        <f t="shared" si="11"/>
        <v>ZQRX:NPGEP,2:IP=10.112.218.172:PING:I=10.112.152.12,:;</v>
      </c>
      <c r="K324" s="17" t="str">
        <f>CONCATENATE("ZQRX:NPGEP,",C324,":IP=",H325,":PING:I=",D324,",:;")</f>
        <v>ZQRX:NPGEP,2:IP=10.112.218.45:PING:I=10.112.152.4,:;</v>
      </c>
      <c r="L324" s="17" t="str">
        <f>CONCATENATE("ZQRX:NPGEP,",C324,":IP=",H325,":PING:I=",E324,",:;")</f>
        <v>ZQRX:NPGEP,2:IP=10.112.218.45:PING:I=10.112.152.12,:;</v>
      </c>
    </row>
    <row r="325" spans="1:12">
      <c r="A325" s="2">
        <v>36</v>
      </c>
      <c r="B325" s="2" t="s">
        <v>521</v>
      </c>
      <c r="C325" s="2">
        <v>4</v>
      </c>
      <c r="D325" s="2" t="str">
        <f>LOOKUP(1,0/(('MGW-IP'!$B$1:$B$183=B325)*('MGW-IP'!$C$1:$C$183=C325)),'MGW-IP'!$D$1:$D$183)</f>
        <v>10.112.152.20</v>
      </c>
      <c r="E325" s="2" t="str">
        <f>LOOKUP(1,0/(('MGW-IP'!$B$1:$B$183=B325)*('MGW-IP'!$C$1:$C$183=C325)),'MGW-IP'!$E$1:$E$183)</f>
        <v>10.112.152.28</v>
      </c>
      <c r="F325" s="1" t="s">
        <v>98</v>
      </c>
      <c r="G325" s="1">
        <v>2</v>
      </c>
      <c r="H325" s="1" t="str">
        <f>LOOKUP(1,0/(('BSC-IP(媒体)'!$B$1:$B$269=F325)*('BSC-IP(媒体)'!$C$1:$C$269=G325)),'BSC-IP(媒体)'!$D$1:$D$269)</f>
        <v>10.112.218.45</v>
      </c>
      <c r="I325" s="17" t="str">
        <f t="shared" si="10"/>
        <v>ZQRX:NPGEP,4:IP=10.112.218.45:PING:I=10.112.152.20,:;</v>
      </c>
      <c r="J325" s="17" t="str">
        <f t="shared" si="11"/>
        <v>ZQRX:NPGEP,4:IP=10.112.218.45:PING:I=10.112.152.28,:;</v>
      </c>
      <c r="K325" s="17" t="str">
        <f>CONCATENATE("ZQRX:NPGEP,",C325,":IP=",H324,":PING:I=",D325,",:;")</f>
        <v>ZQRX:NPGEP,4:IP=10.112.218.172:PING:I=10.112.152.20,:;</v>
      </c>
      <c r="L325" s="17" t="str">
        <f>CONCATENATE("ZQRX:NPGEP,",C325,":IP=",H324,":PING:I=",E325,",:;")</f>
        <v>ZQRX:NPGEP,4:IP=10.112.218.172:PING:I=10.112.152.28,:;</v>
      </c>
    </row>
    <row r="326" spans="1:12">
      <c r="A326" s="2">
        <v>37</v>
      </c>
      <c r="B326" s="2" t="s">
        <v>521</v>
      </c>
      <c r="C326" s="2">
        <v>2</v>
      </c>
      <c r="D326" s="2" t="str">
        <f>LOOKUP(1,0/(('MGW-IP'!$B$1:$B$183=B326)*('MGW-IP'!$C$1:$C$183=C326)),'MGW-IP'!$D$1:$D$183)</f>
        <v>10.112.152.4</v>
      </c>
      <c r="E326" s="2" t="str">
        <f>LOOKUP(1,0/(('MGW-IP'!$B$1:$B$183=B326)*('MGW-IP'!$C$1:$C$183=C326)),'MGW-IP'!$E$1:$E$183)</f>
        <v>10.112.152.12</v>
      </c>
      <c r="F326" s="1" t="s">
        <v>99</v>
      </c>
      <c r="G326" s="1">
        <v>1</v>
      </c>
      <c r="H326" s="1" t="str">
        <f>LOOKUP(1,0/(('BSC-IP(媒体)'!$B$1:$B$269=F326)*('BSC-IP(媒体)'!$C$1:$C$269=G326)),'BSC-IP(媒体)'!$D$1:$D$269)</f>
        <v>10.112.218.180</v>
      </c>
      <c r="I326" s="17" t="str">
        <f t="shared" si="10"/>
        <v>ZQRX:NPGEP,2:IP=10.112.218.180:PING:I=10.112.152.4,:;</v>
      </c>
      <c r="J326" s="17" t="str">
        <f t="shared" si="11"/>
        <v>ZQRX:NPGEP,2:IP=10.112.218.180:PING:I=10.112.152.12,:;</v>
      </c>
      <c r="K326" s="17" t="str">
        <f>CONCATENATE("ZQRX:NPGEP,",C326,":IP=",H327,":PING:I=",D326,",:;")</f>
        <v>ZQRX:NPGEP,2:IP=10.112.218.53:PING:I=10.112.152.4,:;</v>
      </c>
      <c r="L326" s="17" t="str">
        <f>CONCATENATE("ZQRX:NPGEP,",C326,":IP=",H327,":PING:I=",E326,",:;")</f>
        <v>ZQRX:NPGEP,2:IP=10.112.218.53:PING:I=10.112.152.12,:;</v>
      </c>
    </row>
    <row r="327" spans="1:12">
      <c r="A327" s="2">
        <v>38</v>
      </c>
      <c r="B327" s="2" t="s">
        <v>521</v>
      </c>
      <c r="C327" s="2">
        <v>4</v>
      </c>
      <c r="D327" s="2" t="str">
        <f>LOOKUP(1,0/(('MGW-IP'!$B$1:$B$183=B327)*('MGW-IP'!$C$1:$C$183=C327)),'MGW-IP'!$D$1:$D$183)</f>
        <v>10.112.152.20</v>
      </c>
      <c r="E327" s="2" t="str">
        <f>LOOKUP(1,0/(('MGW-IP'!$B$1:$B$183=B327)*('MGW-IP'!$C$1:$C$183=C327)),'MGW-IP'!$E$1:$E$183)</f>
        <v>10.112.152.28</v>
      </c>
      <c r="F327" s="1" t="s">
        <v>99</v>
      </c>
      <c r="G327" s="1">
        <v>2</v>
      </c>
      <c r="H327" s="1" t="str">
        <f>LOOKUP(1,0/(('BSC-IP(媒体)'!$B$1:$B$269=F327)*('BSC-IP(媒体)'!$C$1:$C$269=G327)),'BSC-IP(媒体)'!$D$1:$D$269)</f>
        <v>10.112.218.53</v>
      </c>
      <c r="I327" s="17" t="str">
        <f t="shared" si="10"/>
        <v>ZQRX:NPGEP,4:IP=10.112.218.53:PING:I=10.112.152.20,:;</v>
      </c>
      <c r="J327" s="17" t="str">
        <f t="shared" si="11"/>
        <v>ZQRX:NPGEP,4:IP=10.112.218.53:PING:I=10.112.152.28,:;</v>
      </c>
      <c r="K327" s="17" t="str">
        <f>CONCATENATE("ZQRX:NPGEP,",C327,":IP=",H326,":PING:I=",D327,",:;")</f>
        <v>ZQRX:NPGEP,4:IP=10.112.218.180:PING:I=10.112.152.20,:;</v>
      </c>
      <c r="L327" s="17" t="str">
        <f>CONCATENATE("ZQRX:NPGEP,",C327,":IP=",H326,":PING:I=",E327,",:;")</f>
        <v>ZQRX:NPGEP,4:IP=10.112.218.180:PING:I=10.112.152.28,:;</v>
      </c>
    </row>
    <row r="328" spans="1:12">
      <c r="A328" s="2">
        <v>39</v>
      </c>
      <c r="B328" s="2" t="s">
        <v>521</v>
      </c>
      <c r="C328" s="2">
        <v>2</v>
      </c>
      <c r="D328" s="2" t="str">
        <f>LOOKUP(1,0/(('MGW-IP'!$B$1:$B$183=B328)*('MGW-IP'!$C$1:$C$183=C328)),'MGW-IP'!$D$1:$D$183)</f>
        <v>10.112.152.4</v>
      </c>
      <c r="E328" s="2" t="str">
        <f>LOOKUP(1,0/(('MGW-IP'!$B$1:$B$183=B328)*('MGW-IP'!$C$1:$C$183=C328)),'MGW-IP'!$E$1:$E$183)</f>
        <v>10.112.152.12</v>
      </c>
      <c r="F328" s="1" t="s">
        <v>100</v>
      </c>
      <c r="G328" s="1">
        <v>1</v>
      </c>
      <c r="H328" s="1" t="str">
        <f>LOOKUP(1,0/(('BSC-IP(媒体)'!$B$1:$B$269=F328)*('BSC-IP(媒体)'!$C$1:$C$269=G328)),'BSC-IP(媒体)'!$D$1:$D$269)</f>
        <v>10.112.218.188</v>
      </c>
      <c r="I328" s="17" t="str">
        <f t="shared" si="10"/>
        <v>ZQRX:NPGEP,2:IP=10.112.218.188:PING:I=10.112.152.4,:;</v>
      </c>
      <c r="J328" s="17" t="str">
        <f t="shared" si="11"/>
        <v>ZQRX:NPGEP,2:IP=10.112.218.188:PING:I=10.112.152.12,:;</v>
      </c>
      <c r="K328" s="17" t="str">
        <f>CONCATENATE("ZQRX:NPGEP,",C328,":IP=",H329,":PING:I=",D328,",:;")</f>
        <v>ZQRX:NPGEP,2:IP=10.112.218.61:PING:I=10.112.152.4,:;</v>
      </c>
      <c r="L328" s="17" t="str">
        <f>CONCATENATE("ZQRX:NPGEP,",C328,":IP=",H329,":PING:I=",E328,",:;")</f>
        <v>ZQRX:NPGEP,2:IP=10.112.218.61:PING:I=10.112.152.12,:;</v>
      </c>
    </row>
    <row r="329" spans="1:12">
      <c r="A329" s="2">
        <v>40</v>
      </c>
      <c r="B329" s="2" t="s">
        <v>521</v>
      </c>
      <c r="C329" s="2">
        <v>4</v>
      </c>
      <c r="D329" s="2" t="str">
        <f>LOOKUP(1,0/(('MGW-IP'!$B$1:$B$183=B329)*('MGW-IP'!$C$1:$C$183=C329)),'MGW-IP'!$D$1:$D$183)</f>
        <v>10.112.152.20</v>
      </c>
      <c r="E329" s="2" t="str">
        <f>LOOKUP(1,0/(('MGW-IP'!$B$1:$B$183=B329)*('MGW-IP'!$C$1:$C$183=C329)),'MGW-IP'!$E$1:$E$183)</f>
        <v>10.112.152.28</v>
      </c>
      <c r="F329" s="1" t="s">
        <v>100</v>
      </c>
      <c r="G329" s="1">
        <v>2</v>
      </c>
      <c r="H329" s="1" t="str">
        <f>LOOKUP(1,0/(('BSC-IP(媒体)'!$B$1:$B$269=F329)*('BSC-IP(媒体)'!$C$1:$C$269=G329)),'BSC-IP(媒体)'!$D$1:$D$269)</f>
        <v>10.112.218.61</v>
      </c>
      <c r="I329" s="17" t="str">
        <f t="shared" si="10"/>
        <v>ZQRX:NPGEP,4:IP=10.112.218.61:PING:I=10.112.152.20,:;</v>
      </c>
      <c r="J329" s="17" t="str">
        <f t="shared" si="11"/>
        <v>ZQRX:NPGEP,4:IP=10.112.218.61:PING:I=10.112.152.28,:;</v>
      </c>
      <c r="K329" s="17" t="str">
        <f>CONCATENATE("ZQRX:NPGEP,",C329,":IP=",H328,":PING:I=",D329,",:;")</f>
        <v>ZQRX:NPGEP,4:IP=10.112.218.188:PING:I=10.112.152.20,:;</v>
      </c>
      <c r="L329" s="17" t="str">
        <f>CONCATENATE("ZQRX:NPGEP,",C329,":IP=",H328,":PING:I=",E329,",:;")</f>
        <v>ZQRX:NPGEP,4:IP=10.112.218.188:PING:I=10.112.152.28,:;</v>
      </c>
    </row>
    <row r="330" spans="1:12">
      <c r="A330" s="2">
        <v>41</v>
      </c>
      <c r="B330" s="2" t="s">
        <v>521</v>
      </c>
      <c r="C330" s="2">
        <v>2</v>
      </c>
      <c r="D330" s="2" t="str">
        <f>LOOKUP(1,0/(('MGW-IP'!$B$1:$B$183=B330)*('MGW-IP'!$C$1:$C$183=C330)),'MGW-IP'!$D$1:$D$183)</f>
        <v>10.112.152.4</v>
      </c>
      <c r="E330" s="2" t="str">
        <f>LOOKUP(1,0/(('MGW-IP'!$B$1:$B$183=B330)*('MGW-IP'!$C$1:$C$183=C330)),'MGW-IP'!$E$1:$E$183)</f>
        <v>10.112.152.12</v>
      </c>
      <c r="F330" s="1" t="s">
        <v>101</v>
      </c>
      <c r="G330" s="1">
        <v>1</v>
      </c>
      <c r="H330" s="1" t="str">
        <f>LOOKUP(1,0/(('BSC-IP(媒体)'!$B$1:$B$269=F330)*('BSC-IP(媒体)'!$C$1:$C$269=G330)),'BSC-IP(媒体)'!$D$1:$D$269)</f>
        <v>10.112.218.196</v>
      </c>
      <c r="I330" s="17" t="str">
        <f t="shared" si="10"/>
        <v>ZQRX:NPGEP,2:IP=10.112.218.196:PING:I=10.112.152.4,:;</v>
      </c>
      <c r="J330" s="17" t="str">
        <f t="shared" si="11"/>
        <v>ZQRX:NPGEP,2:IP=10.112.218.196:PING:I=10.112.152.12,:;</v>
      </c>
      <c r="K330" s="17" t="str">
        <f>CONCATENATE("ZQRX:NPGEP,",C330,":IP=",H331,":PING:I=",D330,",:;")</f>
        <v>ZQRX:NPGEP,2:IP=10.112.218.69:PING:I=10.112.152.4,:;</v>
      </c>
      <c r="L330" s="17" t="str">
        <f>CONCATENATE("ZQRX:NPGEP,",C330,":IP=",H331,":PING:I=",E330,",:;")</f>
        <v>ZQRX:NPGEP,2:IP=10.112.218.69:PING:I=10.112.152.12,:;</v>
      </c>
    </row>
    <row r="331" spans="1:12">
      <c r="A331" s="2">
        <v>42</v>
      </c>
      <c r="B331" s="2" t="s">
        <v>521</v>
      </c>
      <c r="C331" s="2">
        <v>4</v>
      </c>
      <c r="D331" s="2" t="str">
        <f>LOOKUP(1,0/(('MGW-IP'!$B$1:$B$183=B331)*('MGW-IP'!$C$1:$C$183=C331)),'MGW-IP'!$D$1:$D$183)</f>
        <v>10.112.152.20</v>
      </c>
      <c r="E331" s="2" t="str">
        <f>LOOKUP(1,0/(('MGW-IP'!$B$1:$B$183=B331)*('MGW-IP'!$C$1:$C$183=C331)),'MGW-IP'!$E$1:$E$183)</f>
        <v>10.112.152.28</v>
      </c>
      <c r="F331" s="1" t="s">
        <v>101</v>
      </c>
      <c r="G331" s="1">
        <v>2</v>
      </c>
      <c r="H331" s="1" t="str">
        <f>LOOKUP(1,0/(('BSC-IP(媒体)'!$B$1:$B$269=F331)*('BSC-IP(媒体)'!$C$1:$C$269=G331)),'BSC-IP(媒体)'!$D$1:$D$269)</f>
        <v>10.112.218.69</v>
      </c>
      <c r="I331" s="17" t="str">
        <f t="shared" si="10"/>
        <v>ZQRX:NPGEP,4:IP=10.112.218.69:PING:I=10.112.152.20,:;</v>
      </c>
      <c r="J331" s="17" t="str">
        <f t="shared" si="11"/>
        <v>ZQRX:NPGEP,4:IP=10.112.218.69:PING:I=10.112.152.28,:;</v>
      </c>
      <c r="K331" s="17" t="str">
        <f>CONCATENATE("ZQRX:NPGEP,",C331,":IP=",H330,":PING:I=",D331,",:;")</f>
        <v>ZQRX:NPGEP,4:IP=10.112.218.196:PING:I=10.112.152.20,:;</v>
      </c>
      <c r="L331" s="17" t="str">
        <f>CONCATENATE("ZQRX:NPGEP,",C331,":IP=",H330,":PING:I=",E331,",:;")</f>
        <v>ZQRX:NPGEP,4:IP=10.112.218.196:PING:I=10.112.152.28,:;</v>
      </c>
    </row>
    <row r="332" spans="1:12">
      <c r="A332" s="2">
        <v>43</v>
      </c>
      <c r="B332" s="2" t="s">
        <v>521</v>
      </c>
      <c r="C332" s="2">
        <v>2</v>
      </c>
      <c r="D332" s="2" t="str">
        <f>LOOKUP(1,0/(('MGW-IP'!$B$1:$B$183=B332)*('MGW-IP'!$C$1:$C$183=C332)),'MGW-IP'!$D$1:$D$183)</f>
        <v>10.112.152.4</v>
      </c>
      <c r="E332" s="2" t="str">
        <f>LOOKUP(1,0/(('MGW-IP'!$B$1:$B$183=B332)*('MGW-IP'!$C$1:$C$183=C332)),'MGW-IP'!$E$1:$E$183)</f>
        <v>10.112.152.12</v>
      </c>
      <c r="F332" s="1" t="s">
        <v>102</v>
      </c>
      <c r="G332" s="1">
        <v>1</v>
      </c>
      <c r="H332" s="1" t="str">
        <f>LOOKUP(1,0/(('BSC-IP(媒体)'!$B$1:$B$269=F332)*('BSC-IP(媒体)'!$C$1:$C$269=G332)),'BSC-IP(媒体)'!$D$1:$D$269)</f>
        <v>10.112.218.204</v>
      </c>
      <c r="I332" s="17" t="str">
        <f t="shared" si="10"/>
        <v>ZQRX:NPGEP,2:IP=10.112.218.204:PING:I=10.112.152.4,:;</v>
      </c>
      <c r="J332" s="17" t="str">
        <f t="shared" si="11"/>
        <v>ZQRX:NPGEP,2:IP=10.112.218.204:PING:I=10.112.152.12,:;</v>
      </c>
      <c r="K332" s="17" t="str">
        <f>CONCATENATE("ZQRX:NPGEP,",C332,":IP=",H333,":PING:I=",D332,",:;")</f>
        <v>ZQRX:NPGEP,2:IP=10.112.218.77:PING:I=10.112.152.4,:;</v>
      </c>
      <c r="L332" s="17" t="str">
        <f>CONCATENATE("ZQRX:NPGEP,",C332,":IP=",H333,":PING:I=",E332,",:;")</f>
        <v>ZQRX:NPGEP,2:IP=10.112.218.77:PING:I=10.112.152.12,:;</v>
      </c>
    </row>
    <row r="333" spans="1:12">
      <c r="A333" s="2">
        <v>44</v>
      </c>
      <c r="B333" s="2" t="s">
        <v>521</v>
      </c>
      <c r="C333" s="2">
        <v>4</v>
      </c>
      <c r="D333" s="2" t="str">
        <f>LOOKUP(1,0/(('MGW-IP'!$B$1:$B$183=B333)*('MGW-IP'!$C$1:$C$183=C333)),'MGW-IP'!$D$1:$D$183)</f>
        <v>10.112.152.20</v>
      </c>
      <c r="E333" s="2" t="str">
        <f>LOOKUP(1,0/(('MGW-IP'!$B$1:$B$183=B333)*('MGW-IP'!$C$1:$C$183=C333)),'MGW-IP'!$E$1:$E$183)</f>
        <v>10.112.152.28</v>
      </c>
      <c r="F333" s="1" t="s">
        <v>102</v>
      </c>
      <c r="G333" s="1">
        <v>2</v>
      </c>
      <c r="H333" s="1" t="str">
        <f>LOOKUP(1,0/(('BSC-IP(媒体)'!$B$1:$B$269=F333)*('BSC-IP(媒体)'!$C$1:$C$269=G333)),'BSC-IP(媒体)'!$D$1:$D$269)</f>
        <v>10.112.218.77</v>
      </c>
      <c r="I333" s="17" t="str">
        <f t="shared" si="10"/>
        <v>ZQRX:NPGEP,4:IP=10.112.218.77:PING:I=10.112.152.20,:;</v>
      </c>
      <c r="J333" s="17" t="str">
        <f t="shared" si="11"/>
        <v>ZQRX:NPGEP,4:IP=10.112.218.77:PING:I=10.112.152.28,:;</v>
      </c>
      <c r="K333" s="17" t="str">
        <f>CONCATENATE("ZQRX:NPGEP,",C333,":IP=",H332,":PING:I=",D333,",:;")</f>
        <v>ZQRX:NPGEP,4:IP=10.112.218.204:PING:I=10.112.152.20,:;</v>
      </c>
      <c r="L333" s="17" t="str">
        <f>CONCATENATE("ZQRX:NPGEP,",C333,":IP=",H332,":PING:I=",E333,",:;")</f>
        <v>ZQRX:NPGEP,4:IP=10.112.218.204:PING:I=10.112.152.28,:;</v>
      </c>
    </row>
    <row r="334" spans="1:12">
      <c r="A334" s="2">
        <v>45</v>
      </c>
      <c r="B334" s="2" t="s">
        <v>521</v>
      </c>
      <c r="C334" s="2">
        <v>2</v>
      </c>
      <c r="D334" s="2" t="str">
        <f>LOOKUP(1,0/(('MGW-IP'!$B$1:$B$183=B334)*('MGW-IP'!$C$1:$C$183=C334)),'MGW-IP'!$D$1:$D$183)</f>
        <v>10.112.152.4</v>
      </c>
      <c r="E334" s="2" t="str">
        <f>LOOKUP(1,0/(('MGW-IP'!$B$1:$B$183=B334)*('MGW-IP'!$C$1:$C$183=C334)),'MGW-IP'!$E$1:$E$183)</f>
        <v>10.112.152.12</v>
      </c>
      <c r="F334" s="1" t="s">
        <v>103</v>
      </c>
      <c r="G334" s="1">
        <v>1</v>
      </c>
      <c r="H334" s="1" t="str">
        <f>LOOKUP(1,0/(('BSC-IP(媒体)'!$B$1:$B$269=F334)*('BSC-IP(媒体)'!$C$1:$C$269=G334)),'BSC-IP(媒体)'!$D$1:$D$269)</f>
        <v>10.112.218.212</v>
      </c>
      <c r="I334" s="17" t="str">
        <f t="shared" si="10"/>
        <v>ZQRX:NPGEP,2:IP=10.112.218.212:PING:I=10.112.152.4,:;</v>
      </c>
      <c r="J334" s="17" t="str">
        <f t="shared" si="11"/>
        <v>ZQRX:NPGEP,2:IP=10.112.218.212:PING:I=10.112.152.12,:;</v>
      </c>
      <c r="K334" s="17" t="str">
        <f>CONCATENATE("ZQRX:NPGEP,",C334,":IP=",H335,":PING:I=",D334,",:;")</f>
        <v>ZQRX:NPGEP,2:IP=10.112.218.85:PING:I=10.112.152.4,:;</v>
      </c>
      <c r="L334" s="17" t="str">
        <f>CONCATENATE("ZQRX:NPGEP,",C334,":IP=",H335,":PING:I=",E334,",:;")</f>
        <v>ZQRX:NPGEP,2:IP=10.112.218.85:PING:I=10.112.152.12,:;</v>
      </c>
    </row>
    <row r="335" spans="1:12">
      <c r="A335" s="2">
        <v>46</v>
      </c>
      <c r="B335" s="2" t="s">
        <v>521</v>
      </c>
      <c r="C335" s="2">
        <v>4</v>
      </c>
      <c r="D335" s="2" t="str">
        <f>LOOKUP(1,0/(('MGW-IP'!$B$1:$B$183=B335)*('MGW-IP'!$C$1:$C$183=C335)),'MGW-IP'!$D$1:$D$183)</f>
        <v>10.112.152.20</v>
      </c>
      <c r="E335" s="2" t="str">
        <f>LOOKUP(1,0/(('MGW-IP'!$B$1:$B$183=B335)*('MGW-IP'!$C$1:$C$183=C335)),'MGW-IP'!$E$1:$E$183)</f>
        <v>10.112.152.28</v>
      </c>
      <c r="F335" s="1" t="s">
        <v>103</v>
      </c>
      <c r="G335" s="1">
        <v>2</v>
      </c>
      <c r="H335" s="1" t="str">
        <f>LOOKUP(1,0/(('BSC-IP(媒体)'!$B$1:$B$269=F335)*('BSC-IP(媒体)'!$C$1:$C$269=G335)),'BSC-IP(媒体)'!$D$1:$D$269)</f>
        <v>10.112.218.85</v>
      </c>
      <c r="I335" s="17" t="str">
        <f t="shared" si="10"/>
        <v>ZQRX:NPGEP,4:IP=10.112.218.85:PING:I=10.112.152.20,:;</v>
      </c>
      <c r="J335" s="17" t="str">
        <f t="shared" si="11"/>
        <v>ZQRX:NPGEP,4:IP=10.112.218.85:PING:I=10.112.152.28,:;</v>
      </c>
      <c r="K335" s="17" t="str">
        <f>CONCATENATE("ZQRX:NPGEP,",C335,":IP=",H334,":PING:I=",D335,",:;")</f>
        <v>ZQRX:NPGEP,4:IP=10.112.218.212:PING:I=10.112.152.20,:;</v>
      </c>
      <c r="L335" s="17" t="str">
        <f>CONCATENATE("ZQRX:NPGEP,",C335,":IP=",H334,":PING:I=",E335,",:;")</f>
        <v>ZQRX:NPGEP,4:IP=10.112.218.212:PING:I=10.112.152.28,:;</v>
      </c>
    </row>
    <row r="336" spans="1:12">
      <c r="A336" s="2">
        <v>47</v>
      </c>
      <c r="B336" s="2" t="s">
        <v>521</v>
      </c>
      <c r="C336" s="2">
        <v>2</v>
      </c>
      <c r="D336" s="2" t="str">
        <f>LOOKUP(1,0/(('MGW-IP'!$B$1:$B$183=B336)*('MGW-IP'!$C$1:$C$183=C336)),'MGW-IP'!$D$1:$D$183)</f>
        <v>10.112.152.4</v>
      </c>
      <c r="E336" s="2" t="str">
        <f>LOOKUP(1,0/(('MGW-IP'!$B$1:$B$183=B336)*('MGW-IP'!$C$1:$C$183=C336)),'MGW-IP'!$E$1:$E$183)</f>
        <v>10.112.152.12</v>
      </c>
      <c r="F336" s="1" t="s">
        <v>104</v>
      </c>
      <c r="G336" s="1">
        <v>1</v>
      </c>
      <c r="H336" s="1" t="str">
        <f>LOOKUP(1,0/(('BSC-IP(媒体)'!$B$1:$B$269=F336)*('BSC-IP(媒体)'!$C$1:$C$269=G336)),'BSC-IP(媒体)'!$D$1:$D$269)</f>
        <v>10.112.218.220</v>
      </c>
      <c r="I336" s="17" t="str">
        <f t="shared" si="10"/>
        <v>ZQRX:NPGEP,2:IP=10.112.218.220:PING:I=10.112.152.4,:;</v>
      </c>
      <c r="J336" s="17" t="str">
        <f t="shared" si="11"/>
        <v>ZQRX:NPGEP,2:IP=10.112.218.220:PING:I=10.112.152.12,:;</v>
      </c>
      <c r="K336" s="17" t="str">
        <f>CONCATENATE("ZQRX:NPGEP,",C336,":IP=",H337,":PING:I=",D336,",:;")</f>
        <v>ZQRX:NPGEP,2:IP=10.112.218.93:PING:I=10.112.152.4,:;</v>
      </c>
      <c r="L336" s="17" t="str">
        <f>CONCATENATE("ZQRX:NPGEP,",C336,":IP=",H337,":PING:I=",E336,",:;")</f>
        <v>ZQRX:NPGEP,2:IP=10.112.218.93:PING:I=10.112.152.12,:;</v>
      </c>
    </row>
    <row r="337" spans="1:12">
      <c r="A337" s="2">
        <v>48</v>
      </c>
      <c r="B337" s="2" t="s">
        <v>521</v>
      </c>
      <c r="C337" s="2">
        <v>4</v>
      </c>
      <c r="D337" s="2" t="str">
        <f>LOOKUP(1,0/(('MGW-IP'!$B$1:$B$183=B337)*('MGW-IP'!$C$1:$C$183=C337)),'MGW-IP'!$D$1:$D$183)</f>
        <v>10.112.152.20</v>
      </c>
      <c r="E337" s="2" t="str">
        <f>LOOKUP(1,0/(('MGW-IP'!$B$1:$B$183=B337)*('MGW-IP'!$C$1:$C$183=C337)),'MGW-IP'!$E$1:$E$183)</f>
        <v>10.112.152.28</v>
      </c>
      <c r="F337" s="1" t="s">
        <v>104</v>
      </c>
      <c r="G337" s="1">
        <v>2</v>
      </c>
      <c r="H337" s="1" t="str">
        <f>LOOKUP(1,0/(('BSC-IP(媒体)'!$B$1:$B$269=F337)*('BSC-IP(媒体)'!$C$1:$C$269=G337)),'BSC-IP(媒体)'!$D$1:$D$269)</f>
        <v>10.112.218.93</v>
      </c>
      <c r="I337" s="17" t="str">
        <f t="shared" si="10"/>
        <v>ZQRX:NPGEP,4:IP=10.112.218.93:PING:I=10.112.152.20,:;</v>
      </c>
      <c r="J337" s="17" t="str">
        <f t="shared" si="11"/>
        <v>ZQRX:NPGEP,4:IP=10.112.218.93:PING:I=10.112.152.28,:;</v>
      </c>
      <c r="K337" s="17" t="str">
        <f>CONCATENATE("ZQRX:NPGEP,",C337,":IP=",H336,":PING:I=",D337,",:;")</f>
        <v>ZQRX:NPGEP,4:IP=10.112.218.220:PING:I=10.112.152.20,:;</v>
      </c>
      <c r="L337" s="17" t="str">
        <f>CONCATENATE("ZQRX:NPGEP,",C337,":IP=",H336,":PING:I=",E337,",:;")</f>
        <v>ZQRX:NPGEP,4:IP=10.112.218.220:PING:I=10.112.152.28,:;</v>
      </c>
    </row>
    <row r="338" spans="1:12">
      <c r="A338" s="2">
        <v>1</v>
      </c>
      <c r="B338" s="2" t="s">
        <v>522</v>
      </c>
      <c r="C338" s="2">
        <v>2</v>
      </c>
      <c r="D338" s="2" t="str">
        <f>LOOKUP(1,0/(('MGW-IP'!$B$1:$B$183=B338)*('MGW-IP'!$C$1:$C$183=C338)),'MGW-IP'!$D$1:$D$183)</f>
        <v>10.112.152.36</v>
      </c>
      <c r="E338" s="2" t="str">
        <f>LOOKUP(1,0/(('MGW-IP'!$B$1:$B$183=B338)*('MGW-IP'!$C$1:$C$183=C338)),'MGW-IP'!$E$1:$E$183)</f>
        <v>10.112.152.44</v>
      </c>
      <c r="F338" s="1" t="s">
        <v>81</v>
      </c>
      <c r="G338" s="1">
        <v>1</v>
      </c>
      <c r="H338" s="1" t="str">
        <f>LOOKUP(1,0/(('BSC-IP(媒体)'!$B$1:$B$269=F338)*('BSC-IP(媒体)'!$C$1:$C$269=G338)),'BSC-IP(媒体)'!$D$1:$D$269)</f>
        <v>10.112.217.132</v>
      </c>
      <c r="I338" s="17" t="str">
        <f t="shared" si="10"/>
        <v>ZQRX:NPGEP,2:IP=10.112.217.132:PING:I=10.112.152.36,:;</v>
      </c>
      <c r="J338" s="17" t="str">
        <f t="shared" si="11"/>
        <v>ZQRX:NPGEP,2:IP=10.112.217.132:PING:I=10.112.152.44,:;</v>
      </c>
      <c r="K338" s="17" t="str">
        <f>CONCATENATE("ZQRX:NPGEP,",C338,":IP=",H339,":PING:I=",D338,",:;")</f>
        <v>ZQRX:NPGEP,2:IP=10.112.217.5:PING:I=10.112.152.36,:;</v>
      </c>
      <c r="L338" s="17" t="str">
        <f>CONCATENATE("ZQRX:NPGEP,",C338,":IP=",H339,":PING:I=",E338,",:;")</f>
        <v>ZQRX:NPGEP,2:IP=10.112.217.5:PING:I=10.112.152.44,:;</v>
      </c>
    </row>
    <row r="339" spans="1:12">
      <c r="A339" s="2">
        <v>2</v>
      </c>
      <c r="B339" s="2" t="s">
        <v>522</v>
      </c>
      <c r="C339" s="2">
        <v>4</v>
      </c>
      <c r="D339" s="2" t="str">
        <f>LOOKUP(1,0/(('MGW-IP'!$B$1:$B$183=B339)*('MGW-IP'!$C$1:$C$183=C339)),'MGW-IP'!$D$1:$D$183)</f>
        <v>10.112.152.52</v>
      </c>
      <c r="E339" s="2" t="str">
        <f>LOOKUP(1,0/(('MGW-IP'!$B$1:$B$183=B339)*('MGW-IP'!$C$1:$C$183=C339)),'MGW-IP'!$E$1:$E$183)</f>
        <v>10.112.152.60</v>
      </c>
      <c r="F339" s="1" t="s">
        <v>81</v>
      </c>
      <c r="G339" s="1">
        <v>2</v>
      </c>
      <c r="H339" s="1" t="str">
        <f>LOOKUP(1,0/(('BSC-IP(媒体)'!$B$1:$B$269=F339)*('BSC-IP(媒体)'!$C$1:$C$269=G339)),'BSC-IP(媒体)'!$D$1:$D$269)</f>
        <v>10.112.217.5</v>
      </c>
      <c r="I339" s="17" t="str">
        <f t="shared" si="10"/>
        <v>ZQRX:NPGEP,4:IP=10.112.217.5:PING:I=10.112.152.52,:;</v>
      </c>
      <c r="J339" s="17" t="str">
        <f t="shared" si="11"/>
        <v>ZQRX:NPGEP,4:IP=10.112.217.5:PING:I=10.112.152.60,:;</v>
      </c>
      <c r="K339" s="17" t="str">
        <f>CONCATENATE("ZQRX:NPGEP,",C339,":IP=",H338,":PING:I=",D339,",:;")</f>
        <v>ZQRX:NPGEP,4:IP=10.112.217.132:PING:I=10.112.152.52,:;</v>
      </c>
      <c r="L339" s="17" t="str">
        <f>CONCATENATE("ZQRX:NPGEP,",C339,":IP=",H338,":PING:I=",E339,",:;")</f>
        <v>ZQRX:NPGEP,4:IP=10.112.217.132:PING:I=10.112.152.60,:;</v>
      </c>
    </row>
    <row r="340" spans="1:12">
      <c r="A340" s="2">
        <v>3</v>
      </c>
      <c r="B340" s="2" t="s">
        <v>522</v>
      </c>
      <c r="C340" s="2">
        <v>2</v>
      </c>
      <c r="D340" s="2" t="str">
        <f>LOOKUP(1,0/(('MGW-IP'!$B$1:$B$183=B340)*('MGW-IP'!$C$1:$C$183=C340)),'MGW-IP'!$D$1:$D$183)</f>
        <v>10.112.152.36</v>
      </c>
      <c r="E340" s="2" t="str">
        <f>LOOKUP(1,0/(('MGW-IP'!$B$1:$B$183=B340)*('MGW-IP'!$C$1:$C$183=C340)),'MGW-IP'!$E$1:$E$183)</f>
        <v>10.112.152.44</v>
      </c>
      <c r="F340" s="1" t="s">
        <v>82</v>
      </c>
      <c r="G340" s="1">
        <v>1</v>
      </c>
      <c r="H340" s="1" t="str">
        <f>LOOKUP(1,0/(('BSC-IP(媒体)'!$B$1:$B$269=F340)*('BSC-IP(媒体)'!$C$1:$C$269=G340)),'BSC-IP(媒体)'!$D$1:$D$269)</f>
        <v>10.112.217.140</v>
      </c>
      <c r="I340" s="17" t="str">
        <f t="shared" si="10"/>
        <v>ZQRX:NPGEP,2:IP=10.112.217.140:PING:I=10.112.152.36,:;</v>
      </c>
      <c r="J340" s="17" t="str">
        <f t="shared" si="11"/>
        <v>ZQRX:NPGEP,2:IP=10.112.217.140:PING:I=10.112.152.44,:;</v>
      </c>
      <c r="K340" s="17" t="str">
        <f>CONCATENATE("ZQRX:NPGEP,",C340,":IP=",H341,":PING:I=",D340,",:;")</f>
        <v>ZQRX:NPGEP,2:IP=10.112.217.13:PING:I=10.112.152.36,:;</v>
      </c>
      <c r="L340" s="17" t="str">
        <f>CONCATENATE("ZQRX:NPGEP,",C340,":IP=",H341,":PING:I=",E340,",:;")</f>
        <v>ZQRX:NPGEP,2:IP=10.112.217.13:PING:I=10.112.152.44,:;</v>
      </c>
    </row>
    <row r="341" spans="1:12">
      <c r="A341" s="2">
        <v>4</v>
      </c>
      <c r="B341" s="2" t="s">
        <v>522</v>
      </c>
      <c r="C341" s="2">
        <v>4</v>
      </c>
      <c r="D341" s="2" t="str">
        <f>LOOKUP(1,0/(('MGW-IP'!$B$1:$B$183=B341)*('MGW-IP'!$C$1:$C$183=C341)),'MGW-IP'!$D$1:$D$183)</f>
        <v>10.112.152.52</v>
      </c>
      <c r="E341" s="2" t="str">
        <f>LOOKUP(1,0/(('MGW-IP'!$B$1:$B$183=B341)*('MGW-IP'!$C$1:$C$183=C341)),'MGW-IP'!$E$1:$E$183)</f>
        <v>10.112.152.60</v>
      </c>
      <c r="F341" s="1" t="s">
        <v>82</v>
      </c>
      <c r="G341" s="1">
        <v>2</v>
      </c>
      <c r="H341" s="1" t="str">
        <f>LOOKUP(1,0/(('BSC-IP(媒体)'!$B$1:$B$269=F341)*('BSC-IP(媒体)'!$C$1:$C$269=G341)),'BSC-IP(媒体)'!$D$1:$D$269)</f>
        <v>10.112.217.13</v>
      </c>
      <c r="I341" s="17" t="str">
        <f t="shared" si="10"/>
        <v>ZQRX:NPGEP,4:IP=10.112.217.13:PING:I=10.112.152.52,:;</v>
      </c>
      <c r="J341" s="17" t="str">
        <f t="shared" si="11"/>
        <v>ZQRX:NPGEP,4:IP=10.112.217.13:PING:I=10.112.152.60,:;</v>
      </c>
      <c r="K341" s="17" t="str">
        <f>CONCATENATE("ZQRX:NPGEP,",C341,":IP=",H340,":PING:I=",D341,",:;")</f>
        <v>ZQRX:NPGEP,4:IP=10.112.217.140:PING:I=10.112.152.52,:;</v>
      </c>
      <c r="L341" s="17" t="str">
        <f>CONCATENATE("ZQRX:NPGEP,",C341,":IP=",H340,":PING:I=",E341,",:;")</f>
        <v>ZQRX:NPGEP,4:IP=10.112.217.140:PING:I=10.112.152.60,:;</v>
      </c>
    </row>
    <row r="342" spans="1:12">
      <c r="A342" s="2">
        <v>5</v>
      </c>
      <c r="B342" s="2" t="s">
        <v>522</v>
      </c>
      <c r="C342" s="2">
        <v>2</v>
      </c>
      <c r="D342" s="2" t="str">
        <f>LOOKUP(1,0/(('MGW-IP'!$B$1:$B$183=B342)*('MGW-IP'!$C$1:$C$183=C342)),'MGW-IP'!$D$1:$D$183)</f>
        <v>10.112.152.36</v>
      </c>
      <c r="E342" s="2" t="str">
        <f>LOOKUP(1,0/(('MGW-IP'!$B$1:$B$183=B342)*('MGW-IP'!$C$1:$C$183=C342)),'MGW-IP'!$E$1:$E$183)</f>
        <v>10.112.152.44</v>
      </c>
      <c r="F342" s="1" t="s">
        <v>83</v>
      </c>
      <c r="G342" s="1">
        <v>1</v>
      </c>
      <c r="H342" s="1" t="str">
        <f>LOOKUP(1,0/(('BSC-IP(媒体)'!$B$1:$B$269=F342)*('BSC-IP(媒体)'!$C$1:$C$269=G342)),'BSC-IP(媒体)'!$D$1:$D$269)</f>
        <v>10.112.217.148</v>
      </c>
      <c r="I342" s="17" t="str">
        <f t="shared" si="10"/>
        <v>ZQRX:NPGEP,2:IP=10.112.217.148:PING:I=10.112.152.36,:;</v>
      </c>
      <c r="J342" s="17" t="str">
        <f t="shared" si="11"/>
        <v>ZQRX:NPGEP,2:IP=10.112.217.148:PING:I=10.112.152.44,:;</v>
      </c>
      <c r="K342" s="17" t="str">
        <f>CONCATENATE("ZQRX:NPGEP,",C342,":IP=",H343,":PING:I=",D342,",:;")</f>
        <v>ZQRX:NPGEP,2:IP=10.112.217.21:PING:I=10.112.152.36,:;</v>
      </c>
      <c r="L342" s="17" t="str">
        <f>CONCATENATE("ZQRX:NPGEP,",C342,":IP=",H343,":PING:I=",E342,",:;")</f>
        <v>ZQRX:NPGEP,2:IP=10.112.217.21:PING:I=10.112.152.44,:;</v>
      </c>
    </row>
    <row r="343" spans="1:12">
      <c r="A343" s="2">
        <v>6</v>
      </c>
      <c r="B343" s="2" t="s">
        <v>522</v>
      </c>
      <c r="C343" s="2">
        <v>4</v>
      </c>
      <c r="D343" s="2" t="str">
        <f>LOOKUP(1,0/(('MGW-IP'!$B$1:$B$183=B343)*('MGW-IP'!$C$1:$C$183=C343)),'MGW-IP'!$D$1:$D$183)</f>
        <v>10.112.152.52</v>
      </c>
      <c r="E343" s="2" t="str">
        <f>LOOKUP(1,0/(('MGW-IP'!$B$1:$B$183=B343)*('MGW-IP'!$C$1:$C$183=C343)),'MGW-IP'!$E$1:$E$183)</f>
        <v>10.112.152.60</v>
      </c>
      <c r="F343" s="1" t="s">
        <v>83</v>
      </c>
      <c r="G343" s="1">
        <v>2</v>
      </c>
      <c r="H343" s="1" t="str">
        <f>LOOKUP(1,0/(('BSC-IP(媒体)'!$B$1:$B$269=F343)*('BSC-IP(媒体)'!$C$1:$C$269=G343)),'BSC-IP(媒体)'!$D$1:$D$269)</f>
        <v>10.112.217.21</v>
      </c>
      <c r="I343" s="17" t="str">
        <f t="shared" si="10"/>
        <v>ZQRX:NPGEP,4:IP=10.112.217.21:PING:I=10.112.152.52,:;</v>
      </c>
      <c r="J343" s="17" t="str">
        <f t="shared" si="11"/>
        <v>ZQRX:NPGEP,4:IP=10.112.217.21:PING:I=10.112.152.60,:;</v>
      </c>
      <c r="K343" s="17" t="str">
        <f>CONCATENATE("ZQRX:NPGEP,",C343,":IP=",H342,":PING:I=",D343,",:;")</f>
        <v>ZQRX:NPGEP,4:IP=10.112.217.148:PING:I=10.112.152.52,:;</v>
      </c>
      <c r="L343" s="17" t="str">
        <f>CONCATENATE("ZQRX:NPGEP,",C343,":IP=",H342,":PING:I=",E343,",:;")</f>
        <v>ZQRX:NPGEP,4:IP=10.112.217.148:PING:I=10.112.152.60,:;</v>
      </c>
    </row>
    <row r="344" spans="1:12">
      <c r="A344" s="2">
        <v>7</v>
      </c>
      <c r="B344" s="2" t="s">
        <v>522</v>
      </c>
      <c r="C344" s="2">
        <v>2</v>
      </c>
      <c r="D344" s="2" t="str">
        <f>LOOKUP(1,0/(('MGW-IP'!$B$1:$B$183=B344)*('MGW-IP'!$C$1:$C$183=C344)),'MGW-IP'!$D$1:$D$183)</f>
        <v>10.112.152.36</v>
      </c>
      <c r="E344" s="2" t="str">
        <f>LOOKUP(1,0/(('MGW-IP'!$B$1:$B$183=B344)*('MGW-IP'!$C$1:$C$183=C344)),'MGW-IP'!$E$1:$E$183)</f>
        <v>10.112.152.44</v>
      </c>
      <c r="F344" s="1" t="s">
        <v>84</v>
      </c>
      <c r="G344" s="1">
        <v>1</v>
      </c>
      <c r="H344" s="1" t="str">
        <f>LOOKUP(1,0/(('BSC-IP(媒体)'!$B$1:$B$269=F344)*('BSC-IP(媒体)'!$C$1:$C$269=G344)),'BSC-IP(媒体)'!$D$1:$D$269)</f>
        <v>10.112.217.156</v>
      </c>
      <c r="I344" s="17" t="str">
        <f t="shared" si="10"/>
        <v>ZQRX:NPGEP,2:IP=10.112.217.156:PING:I=10.112.152.36,:;</v>
      </c>
      <c r="J344" s="17" t="str">
        <f t="shared" si="11"/>
        <v>ZQRX:NPGEP,2:IP=10.112.217.156:PING:I=10.112.152.44,:;</v>
      </c>
      <c r="K344" s="17" t="str">
        <f>CONCATENATE("ZQRX:NPGEP,",C344,":IP=",H345,":PING:I=",D344,",:;")</f>
        <v>ZQRX:NPGEP,2:IP=10.112.217.29:PING:I=10.112.152.36,:;</v>
      </c>
      <c r="L344" s="17" t="str">
        <f>CONCATENATE("ZQRX:NPGEP,",C344,":IP=",H345,":PING:I=",E344,",:;")</f>
        <v>ZQRX:NPGEP,2:IP=10.112.217.29:PING:I=10.112.152.44,:;</v>
      </c>
    </row>
    <row r="345" spans="1:12">
      <c r="A345" s="2">
        <v>8</v>
      </c>
      <c r="B345" s="2" t="s">
        <v>522</v>
      </c>
      <c r="C345" s="2">
        <v>4</v>
      </c>
      <c r="D345" s="2" t="str">
        <f>LOOKUP(1,0/(('MGW-IP'!$B$1:$B$183=B345)*('MGW-IP'!$C$1:$C$183=C345)),'MGW-IP'!$D$1:$D$183)</f>
        <v>10.112.152.52</v>
      </c>
      <c r="E345" s="2" t="str">
        <f>LOOKUP(1,0/(('MGW-IP'!$B$1:$B$183=B345)*('MGW-IP'!$C$1:$C$183=C345)),'MGW-IP'!$E$1:$E$183)</f>
        <v>10.112.152.60</v>
      </c>
      <c r="F345" s="1" t="s">
        <v>84</v>
      </c>
      <c r="G345" s="1">
        <v>2</v>
      </c>
      <c r="H345" s="1" t="str">
        <f>LOOKUP(1,0/(('BSC-IP(媒体)'!$B$1:$B$269=F345)*('BSC-IP(媒体)'!$C$1:$C$269=G345)),'BSC-IP(媒体)'!$D$1:$D$269)</f>
        <v>10.112.217.29</v>
      </c>
      <c r="I345" s="17" t="str">
        <f t="shared" si="10"/>
        <v>ZQRX:NPGEP,4:IP=10.112.217.29:PING:I=10.112.152.52,:;</v>
      </c>
      <c r="J345" s="17" t="str">
        <f t="shared" si="11"/>
        <v>ZQRX:NPGEP,4:IP=10.112.217.29:PING:I=10.112.152.60,:;</v>
      </c>
      <c r="K345" s="17" t="str">
        <f>CONCATENATE("ZQRX:NPGEP,",C345,":IP=",H344,":PING:I=",D345,",:;")</f>
        <v>ZQRX:NPGEP,4:IP=10.112.217.156:PING:I=10.112.152.52,:;</v>
      </c>
      <c r="L345" s="17" t="str">
        <f>CONCATENATE("ZQRX:NPGEP,",C345,":IP=",H344,":PING:I=",E345,",:;")</f>
        <v>ZQRX:NPGEP,4:IP=10.112.217.156:PING:I=10.112.152.60,:;</v>
      </c>
    </row>
    <row r="346" spans="1:12">
      <c r="A346" s="2">
        <v>9</v>
      </c>
      <c r="B346" s="2" t="s">
        <v>522</v>
      </c>
      <c r="C346" s="2">
        <v>2</v>
      </c>
      <c r="D346" s="2" t="str">
        <f>LOOKUP(1,0/(('MGW-IP'!$B$1:$B$183=B346)*('MGW-IP'!$C$1:$C$183=C346)),'MGW-IP'!$D$1:$D$183)</f>
        <v>10.112.152.36</v>
      </c>
      <c r="E346" s="2" t="str">
        <f>LOOKUP(1,0/(('MGW-IP'!$B$1:$B$183=B346)*('MGW-IP'!$C$1:$C$183=C346)),'MGW-IP'!$E$1:$E$183)</f>
        <v>10.112.152.44</v>
      </c>
      <c r="F346" s="1" t="s">
        <v>85</v>
      </c>
      <c r="G346" s="1">
        <v>1</v>
      </c>
      <c r="H346" s="1" t="str">
        <f>LOOKUP(1,0/(('BSC-IP(媒体)'!$B$1:$B$269=F346)*('BSC-IP(媒体)'!$C$1:$C$269=G346)),'BSC-IP(媒体)'!$D$1:$D$269)</f>
        <v>10.112.217.164</v>
      </c>
      <c r="I346" s="17" t="str">
        <f t="shared" si="10"/>
        <v>ZQRX:NPGEP,2:IP=10.112.217.164:PING:I=10.112.152.36,:;</v>
      </c>
      <c r="J346" s="17" t="str">
        <f t="shared" si="11"/>
        <v>ZQRX:NPGEP,2:IP=10.112.217.164:PING:I=10.112.152.44,:;</v>
      </c>
      <c r="K346" s="17" t="str">
        <f>CONCATENATE("ZQRX:NPGEP,",C346,":IP=",H347,":PING:I=",D346,",:;")</f>
        <v>ZQRX:NPGEP,2:IP=10.112.217.37:PING:I=10.112.152.36,:;</v>
      </c>
      <c r="L346" s="17" t="str">
        <f>CONCATENATE("ZQRX:NPGEP,",C346,":IP=",H347,":PING:I=",E346,",:;")</f>
        <v>ZQRX:NPGEP,2:IP=10.112.217.37:PING:I=10.112.152.44,:;</v>
      </c>
    </row>
    <row r="347" spans="1:12">
      <c r="A347" s="2">
        <v>10</v>
      </c>
      <c r="B347" s="2" t="s">
        <v>522</v>
      </c>
      <c r="C347" s="2">
        <v>4</v>
      </c>
      <c r="D347" s="2" t="str">
        <f>LOOKUP(1,0/(('MGW-IP'!$B$1:$B$183=B347)*('MGW-IP'!$C$1:$C$183=C347)),'MGW-IP'!$D$1:$D$183)</f>
        <v>10.112.152.52</v>
      </c>
      <c r="E347" s="2" t="str">
        <f>LOOKUP(1,0/(('MGW-IP'!$B$1:$B$183=B347)*('MGW-IP'!$C$1:$C$183=C347)),'MGW-IP'!$E$1:$E$183)</f>
        <v>10.112.152.60</v>
      </c>
      <c r="F347" s="1" t="s">
        <v>85</v>
      </c>
      <c r="G347" s="1">
        <v>2</v>
      </c>
      <c r="H347" s="1" t="str">
        <f>LOOKUP(1,0/(('BSC-IP(媒体)'!$B$1:$B$269=F347)*('BSC-IP(媒体)'!$C$1:$C$269=G347)),'BSC-IP(媒体)'!$D$1:$D$269)</f>
        <v>10.112.217.37</v>
      </c>
      <c r="I347" s="17" t="str">
        <f t="shared" si="10"/>
        <v>ZQRX:NPGEP,4:IP=10.112.217.37:PING:I=10.112.152.52,:;</v>
      </c>
      <c r="J347" s="17" t="str">
        <f t="shared" si="11"/>
        <v>ZQRX:NPGEP,4:IP=10.112.217.37:PING:I=10.112.152.60,:;</v>
      </c>
      <c r="K347" s="17" t="str">
        <f>CONCATENATE("ZQRX:NPGEP,",C347,":IP=",H346,":PING:I=",D347,",:;")</f>
        <v>ZQRX:NPGEP,4:IP=10.112.217.164:PING:I=10.112.152.52,:;</v>
      </c>
      <c r="L347" s="17" t="str">
        <f>CONCATENATE("ZQRX:NPGEP,",C347,":IP=",H346,":PING:I=",E347,",:;")</f>
        <v>ZQRX:NPGEP,4:IP=10.112.217.164:PING:I=10.112.152.60,:;</v>
      </c>
    </row>
    <row r="348" spans="1:12">
      <c r="A348" s="2">
        <v>11</v>
      </c>
      <c r="B348" s="2" t="s">
        <v>522</v>
      </c>
      <c r="C348" s="2">
        <v>2</v>
      </c>
      <c r="D348" s="2" t="str">
        <f>LOOKUP(1,0/(('MGW-IP'!$B$1:$B$183=B348)*('MGW-IP'!$C$1:$C$183=C348)),'MGW-IP'!$D$1:$D$183)</f>
        <v>10.112.152.36</v>
      </c>
      <c r="E348" s="2" t="str">
        <f>LOOKUP(1,0/(('MGW-IP'!$B$1:$B$183=B348)*('MGW-IP'!$C$1:$C$183=C348)),'MGW-IP'!$E$1:$E$183)</f>
        <v>10.112.152.44</v>
      </c>
      <c r="F348" s="1" t="s">
        <v>86</v>
      </c>
      <c r="G348" s="1">
        <v>1</v>
      </c>
      <c r="H348" s="1" t="str">
        <f>LOOKUP(1,0/(('BSC-IP(媒体)'!$B$1:$B$269=F348)*('BSC-IP(媒体)'!$C$1:$C$269=G348)),'BSC-IP(媒体)'!$D$1:$D$269)</f>
        <v>10.112.217.172</v>
      </c>
      <c r="I348" s="17" t="str">
        <f t="shared" si="10"/>
        <v>ZQRX:NPGEP,2:IP=10.112.217.172:PING:I=10.112.152.36,:;</v>
      </c>
      <c r="J348" s="17" t="str">
        <f t="shared" si="11"/>
        <v>ZQRX:NPGEP,2:IP=10.112.217.172:PING:I=10.112.152.44,:;</v>
      </c>
      <c r="K348" s="17" t="str">
        <f>CONCATENATE("ZQRX:NPGEP,",C348,":IP=",H349,":PING:I=",D348,",:;")</f>
        <v>ZQRX:NPGEP,2:IP=10.112.217.45:PING:I=10.112.152.36,:;</v>
      </c>
      <c r="L348" s="17" t="str">
        <f>CONCATENATE("ZQRX:NPGEP,",C348,":IP=",H349,":PING:I=",E348,",:;")</f>
        <v>ZQRX:NPGEP,2:IP=10.112.217.45:PING:I=10.112.152.44,:;</v>
      </c>
    </row>
    <row r="349" spans="1:12">
      <c r="A349" s="2">
        <v>12</v>
      </c>
      <c r="B349" s="2" t="s">
        <v>522</v>
      </c>
      <c r="C349" s="2">
        <v>4</v>
      </c>
      <c r="D349" s="2" t="str">
        <f>LOOKUP(1,0/(('MGW-IP'!$B$1:$B$183=B349)*('MGW-IP'!$C$1:$C$183=C349)),'MGW-IP'!$D$1:$D$183)</f>
        <v>10.112.152.52</v>
      </c>
      <c r="E349" s="2" t="str">
        <f>LOOKUP(1,0/(('MGW-IP'!$B$1:$B$183=B349)*('MGW-IP'!$C$1:$C$183=C349)),'MGW-IP'!$E$1:$E$183)</f>
        <v>10.112.152.60</v>
      </c>
      <c r="F349" s="1" t="s">
        <v>86</v>
      </c>
      <c r="G349" s="1">
        <v>2</v>
      </c>
      <c r="H349" s="1" t="str">
        <f>LOOKUP(1,0/(('BSC-IP(媒体)'!$B$1:$B$269=F349)*('BSC-IP(媒体)'!$C$1:$C$269=G349)),'BSC-IP(媒体)'!$D$1:$D$269)</f>
        <v>10.112.217.45</v>
      </c>
      <c r="I349" s="17" t="str">
        <f t="shared" si="10"/>
        <v>ZQRX:NPGEP,4:IP=10.112.217.45:PING:I=10.112.152.52,:;</v>
      </c>
      <c r="J349" s="17" t="str">
        <f t="shared" si="11"/>
        <v>ZQRX:NPGEP,4:IP=10.112.217.45:PING:I=10.112.152.60,:;</v>
      </c>
      <c r="K349" s="17" t="str">
        <f>CONCATENATE("ZQRX:NPGEP,",C349,":IP=",H348,":PING:I=",D349,",:;")</f>
        <v>ZQRX:NPGEP,4:IP=10.112.217.172:PING:I=10.112.152.52,:;</v>
      </c>
      <c r="L349" s="17" t="str">
        <f>CONCATENATE("ZQRX:NPGEP,",C349,":IP=",H348,":PING:I=",E349,",:;")</f>
        <v>ZQRX:NPGEP,4:IP=10.112.217.172:PING:I=10.112.152.60,:;</v>
      </c>
    </row>
    <row r="350" spans="1:12">
      <c r="A350" s="2">
        <v>13</v>
      </c>
      <c r="B350" s="2" t="s">
        <v>522</v>
      </c>
      <c r="C350" s="2">
        <v>2</v>
      </c>
      <c r="D350" s="2" t="str">
        <f>LOOKUP(1,0/(('MGW-IP'!$B$1:$B$183=B350)*('MGW-IP'!$C$1:$C$183=C350)),'MGW-IP'!$D$1:$D$183)</f>
        <v>10.112.152.36</v>
      </c>
      <c r="E350" s="2" t="str">
        <f>LOOKUP(1,0/(('MGW-IP'!$B$1:$B$183=B350)*('MGW-IP'!$C$1:$C$183=C350)),'MGW-IP'!$E$1:$E$183)</f>
        <v>10.112.152.44</v>
      </c>
      <c r="F350" s="1" t="s">
        <v>87</v>
      </c>
      <c r="G350" s="1">
        <v>1</v>
      </c>
      <c r="H350" s="1" t="str">
        <f>LOOKUP(1,0/(('BSC-IP(媒体)'!$B$1:$B$269=F350)*('BSC-IP(媒体)'!$C$1:$C$269=G350)),'BSC-IP(媒体)'!$D$1:$D$269)</f>
        <v>10.112.217.180</v>
      </c>
      <c r="I350" s="17" t="str">
        <f t="shared" si="10"/>
        <v>ZQRX:NPGEP,2:IP=10.112.217.180:PING:I=10.112.152.36,:;</v>
      </c>
      <c r="J350" s="17" t="str">
        <f t="shared" si="11"/>
        <v>ZQRX:NPGEP,2:IP=10.112.217.180:PING:I=10.112.152.44,:;</v>
      </c>
      <c r="K350" s="17" t="str">
        <f>CONCATENATE("ZQRX:NPGEP,",C350,":IP=",H351,":PING:I=",D350,",:;")</f>
        <v>ZQRX:NPGEP,2:IP=10.112.217.53:PING:I=10.112.152.36,:;</v>
      </c>
      <c r="L350" s="17" t="str">
        <f>CONCATENATE("ZQRX:NPGEP,",C350,":IP=",H351,":PING:I=",E350,",:;")</f>
        <v>ZQRX:NPGEP,2:IP=10.112.217.53:PING:I=10.112.152.44,:;</v>
      </c>
    </row>
    <row r="351" spans="1:12">
      <c r="A351" s="2">
        <v>14</v>
      </c>
      <c r="B351" s="2" t="s">
        <v>522</v>
      </c>
      <c r="C351" s="2">
        <v>4</v>
      </c>
      <c r="D351" s="2" t="str">
        <f>LOOKUP(1,0/(('MGW-IP'!$B$1:$B$183=B351)*('MGW-IP'!$C$1:$C$183=C351)),'MGW-IP'!$D$1:$D$183)</f>
        <v>10.112.152.52</v>
      </c>
      <c r="E351" s="2" t="str">
        <f>LOOKUP(1,0/(('MGW-IP'!$B$1:$B$183=B351)*('MGW-IP'!$C$1:$C$183=C351)),'MGW-IP'!$E$1:$E$183)</f>
        <v>10.112.152.60</v>
      </c>
      <c r="F351" s="1" t="s">
        <v>87</v>
      </c>
      <c r="G351" s="1">
        <v>2</v>
      </c>
      <c r="H351" s="1" t="str">
        <f>LOOKUP(1,0/(('BSC-IP(媒体)'!$B$1:$B$269=F351)*('BSC-IP(媒体)'!$C$1:$C$269=G351)),'BSC-IP(媒体)'!$D$1:$D$269)</f>
        <v>10.112.217.53</v>
      </c>
      <c r="I351" s="17" t="str">
        <f t="shared" si="10"/>
        <v>ZQRX:NPGEP,4:IP=10.112.217.53:PING:I=10.112.152.52,:;</v>
      </c>
      <c r="J351" s="17" t="str">
        <f t="shared" si="11"/>
        <v>ZQRX:NPGEP,4:IP=10.112.217.53:PING:I=10.112.152.60,:;</v>
      </c>
      <c r="K351" s="17" t="str">
        <f>CONCATENATE("ZQRX:NPGEP,",C351,":IP=",H350,":PING:I=",D351,",:;")</f>
        <v>ZQRX:NPGEP,4:IP=10.112.217.180:PING:I=10.112.152.52,:;</v>
      </c>
      <c r="L351" s="17" t="str">
        <f>CONCATENATE("ZQRX:NPGEP,",C351,":IP=",H350,":PING:I=",E351,",:;")</f>
        <v>ZQRX:NPGEP,4:IP=10.112.217.180:PING:I=10.112.152.60,:;</v>
      </c>
    </row>
    <row r="352" spans="1:12">
      <c r="A352" s="2">
        <v>15</v>
      </c>
      <c r="B352" s="2" t="s">
        <v>522</v>
      </c>
      <c r="C352" s="2">
        <v>2</v>
      </c>
      <c r="D352" s="2" t="str">
        <f>LOOKUP(1,0/(('MGW-IP'!$B$1:$B$183=B352)*('MGW-IP'!$C$1:$C$183=C352)),'MGW-IP'!$D$1:$D$183)</f>
        <v>10.112.152.36</v>
      </c>
      <c r="E352" s="2" t="str">
        <f>LOOKUP(1,0/(('MGW-IP'!$B$1:$B$183=B352)*('MGW-IP'!$C$1:$C$183=C352)),'MGW-IP'!$E$1:$E$183)</f>
        <v>10.112.152.44</v>
      </c>
      <c r="F352" s="1" t="s">
        <v>88</v>
      </c>
      <c r="G352" s="1">
        <v>1</v>
      </c>
      <c r="H352" s="1" t="str">
        <f>LOOKUP(1,0/(('BSC-IP(媒体)'!$B$1:$B$269=F352)*('BSC-IP(媒体)'!$C$1:$C$269=G352)),'BSC-IP(媒体)'!$D$1:$D$269)</f>
        <v>10.112.217.188</v>
      </c>
      <c r="I352" s="17" t="str">
        <f t="shared" si="10"/>
        <v>ZQRX:NPGEP,2:IP=10.112.217.188:PING:I=10.112.152.36,:;</v>
      </c>
      <c r="J352" s="17" t="str">
        <f t="shared" si="11"/>
        <v>ZQRX:NPGEP,2:IP=10.112.217.188:PING:I=10.112.152.44,:;</v>
      </c>
      <c r="K352" s="17" t="str">
        <f>CONCATENATE("ZQRX:NPGEP,",C352,":IP=",H353,":PING:I=",D352,",:;")</f>
        <v>ZQRX:NPGEP,2:IP=10.112.217.61:PING:I=10.112.152.36,:;</v>
      </c>
      <c r="L352" s="17" t="str">
        <f>CONCATENATE("ZQRX:NPGEP,",C352,":IP=",H353,":PING:I=",E352,",:;")</f>
        <v>ZQRX:NPGEP,2:IP=10.112.217.61:PING:I=10.112.152.44,:;</v>
      </c>
    </row>
    <row r="353" spans="1:12">
      <c r="A353" s="2">
        <v>16</v>
      </c>
      <c r="B353" s="2" t="s">
        <v>522</v>
      </c>
      <c r="C353" s="2">
        <v>4</v>
      </c>
      <c r="D353" s="2" t="str">
        <f>LOOKUP(1,0/(('MGW-IP'!$B$1:$B$183=B353)*('MGW-IP'!$C$1:$C$183=C353)),'MGW-IP'!$D$1:$D$183)</f>
        <v>10.112.152.52</v>
      </c>
      <c r="E353" s="2" t="str">
        <f>LOOKUP(1,0/(('MGW-IP'!$B$1:$B$183=B353)*('MGW-IP'!$C$1:$C$183=C353)),'MGW-IP'!$E$1:$E$183)</f>
        <v>10.112.152.60</v>
      </c>
      <c r="F353" s="1" t="s">
        <v>88</v>
      </c>
      <c r="G353" s="1">
        <v>2</v>
      </c>
      <c r="H353" s="1" t="str">
        <f>LOOKUP(1,0/(('BSC-IP(媒体)'!$B$1:$B$269=F353)*('BSC-IP(媒体)'!$C$1:$C$269=G353)),'BSC-IP(媒体)'!$D$1:$D$269)</f>
        <v>10.112.217.61</v>
      </c>
      <c r="I353" s="17" t="str">
        <f t="shared" si="10"/>
        <v>ZQRX:NPGEP,4:IP=10.112.217.61:PING:I=10.112.152.52,:;</v>
      </c>
      <c r="J353" s="17" t="str">
        <f t="shared" si="11"/>
        <v>ZQRX:NPGEP,4:IP=10.112.217.61:PING:I=10.112.152.60,:;</v>
      </c>
      <c r="K353" s="17" t="str">
        <f>CONCATENATE("ZQRX:NPGEP,",C353,":IP=",H352,":PING:I=",D353,",:;")</f>
        <v>ZQRX:NPGEP,4:IP=10.112.217.188:PING:I=10.112.152.52,:;</v>
      </c>
      <c r="L353" s="17" t="str">
        <f>CONCATENATE("ZQRX:NPGEP,",C353,":IP=",H352,":PING:I=",E353,",:;")</f>
        <v>ZQRX:NPGEP,4:IP=10.112.217.188:PING:I=10.112.152.60,:;</v>
      </c>
    </row>
    <row r="354" spans="1:12">
      <c r="A354" s="2">
        <v>17</v>
      </c>
      <c r="B354" s="2" t="s">
        <v>522</v>
      </c>
      <c r="C354" s="2">
        <v>2</v>
      </c>
      <c r="D354" s="2" t="str">
        <f>LOOKUP(1,0/(('MGW-IP'!$B$1:$B$183=B354)*('MGW-IP'!$C$1:$C$183=C354)),'MGW-IP'!$D$1:$D$183)</f>
        <v>10.112.152.36</v>
      </c>
      <c r="E354" s="2" t="str">
        <f>LOOKUP(1,0/(('MGW-IP'!$B$1:$B$183=B354)*('MGW-IP'!$C$1:$C$183=C354)),'MGW-IP'!$E$1:$E$183)</f>
        <v>10.112.152.44</v>
      </c>
      <c r="F354" s="1" t="s">
        <v>89</v>
      </c>
      <c r="G354" s="1">
        <v>1</v>
      </c>
      <c r="H354" s="1" t="str">
        <f>LOOKUP(1,0/(('BSC-IP(媒体)'!$B$1:$B$269=F354)*('BSC-IP(媒体)'!$C$1:$C$269=G354)),'BSC-IP(媒体)'!$D$1:$D$269)</f>
        <v>10.112.217.196</v>
      </c>
      <c r="I354" s="17" t="str">
        <f t="shared" si="10"/>
        <v>ZQRX:NPGEP,2:IP=10.112.217.196:PING:I=10.112.152.36,:;</v>
      </c>
      <c r="J354" s="17" t="str">
        <f t="shared" si="11"/>
        <v>ZQRX:NPGEP,2:IP=10.112.217.196:PING:I=10.112.152.44,:;</v>
      </c>
      <c r="K354" s="17" t="str">
        <f>CONCATENATE("ZQRX:NPGEP,",C354,":IP=",H355,":PING:I=",D354,",:;")</f>
        <v>ZQRX:NPGEP,2:IP=10.112.217.69:PING:I=10.112.152.36,:;</v>
      </c>
      <c r="L354" s="17" t="str">
        <f>CONCATENATE("ZQRX:NPGEP,",C354,":IP=",H355,":PING:I=",E354,",:;")</f>
        <v>ZQRX:NPGEP,2:IP=10.112.217.69:PING:I=10.112.152.44,:;</v>
      </c>
    </row>
    <row r="355" spans="1:12">
      <c r="A355" s="2">
        <v>18</v>
      </c>
      <c r="B355" s="2" t="s">
        <v>522</v>
      </c>
      <c r="C355" s="2">
        <v>4</v>
      </c>
      <c r="D355" s="2" t="str">
        <f>LOOKUP(1,0/(('MGW-IP'!$B$1:$B$183=B355)*('MGW-IP'!$C$1:$C$183=C355)),'MGW-IP'!$D$1:$D$183)</f>
        <v>10.112.152.52</v>
      </c>
      <c r="E355" s="2" t="str">
        <f>LOOKUP(1,0/(('MGW-IP'!$B$1:$B$183=B355)*('MGW-IP'!$C$1:$C$183=C355)),'MGW-IP'!$E$1:$E$183)</f>
        <v>10.112.152.60</v>
      </c>
      <c r="F355" s="1" t="s">
        <v>89</v>
      </c>
      <c r="G355" s="1">
        <v>2</v>
      </c>
      <c r="H355" s="1" t="str">
        <f>LOOKUP(1,0/(('BSC-IP(媒体)'!$B$1:$B$269=F355)*('BSC-IP(媒体)'!$C$1:$C$269=G355)),'BSC-IP(媒体)'!$D$1:$D$269)</f>
        <v>10.112.217.69</v>
      </c>
      <c r="I355" s="17" t="str">
        <f t="shared" si="10"/>
        <v>ZQRX:NPGEP,4:IP=10.112.217.69:PING:I=10.112.152.52,:;</v>
      </c>
      <c r="J355" s="17" t="str">
        <f t="shared" si="11"/>
        <v>ZQRX:NPGEP,4:IP=10.112.217.69:PING:I=10.112.152.60,:;</v>
      </c>
      <c r="K355" s="17" t="str">
        <f>CONCATENATE("ZQRX:NPGEP,",C355,":IP=",H354,":PING:I=",D355,",:;")</f>
        <v>ZQRX:NPGEP,4:IP=10.112.217.196:PING:I=10.112.152.52,:;</v>
      </c>
      <c r="L355" s="17" t="str">
        <f>CONCATENATE("ZQRX:NPGEP,",C355,":IP=",H354,":PING:I=",E355,",:;")</f>
        <v>ZQRX:NPGEP,4:IP=10.112.217.196:PING:I=10.112.152.60,:;</v>
      </c>
    </row>
    <row r="356" spans="1:12">
      <c r="A356" s="2">
        <v>19</v>
      </c>
      <c r="B356" s="2" t="s">
        <v>522</v>
      </c>
      <c r="C356" s="2">
        <v>2</v>
      </c>
      <c r="D356" s="2" t="str">
        <f>LOOKUP(1,0/(('MGW-IP'!$B$1:$B$183=B356)*('MGW-IP'!$C$1:$C$183=C356)),'MGW-IP'!$D$1:$D$183)</f>
        <v>10.112.152.36</v>
      </c>
      <c r="E356" s="2" t="str">
        <f>LOOKUP(1,0/(('MGW-IP'!$B$1:$B$183=B356)*('MGW-IP'!$C$1:$C$183=C356)),'MGW-IP'!$E$1:$E$183)</f>
        <v>10.112.152.44</v>
      </c>
      <c r="F356" s="1" t="s">
        <v>90</v>
      </c>
      <c r="G356" s="1">
        <v>1</v>
      </c>
      <c r="H356" s="1" t="str">
        <f>LOOKUP(1,0/(('BSC-IP(媒体)'!$B$1:$B$269=F356)*('BSC-IP(媒体)'!$C$1:$C$269=G356)),'BSC-IP(媒体)'!$D$1:$D$269)</f>
        <v>10.112.217.204</v>
      </c>
      <c r="I356" s="17" t="str">
        <f t="shared" si="10"/>
        <v>ZQRX:NPGEP,2:IP=10.112.217.204:PING:I=10.112.152.36,:;</v>
      </c>
      <c r="J356" s="17" t="str">
        <f t="shared" si="11"/>
        <v>ZQRX:NPGEP,2:IP=10.112.217.204:PING:I=10.112.152.44,:;</v>
      </c>
      <c r="K356" s="17" t="str">
        <f>CONCATENATE("ZQRX:NPGEP,",C356,":IP=",H357,":PING:I=",D356,",:;")</f>
        <v>ZQRX:NPGEP,2:IP=10.112.217.77:PING:I=10.112.152.36,:;</v>
      </c>
      <c r="L356" s="17" t="str">
        <f>CONCATENATE("ZQRX:NPGEP,",C356,":IP=",H357,":PING:I=",E356,",:;")</f>
        <v>ZQRX:NPGEP,2:IP=10.112.217.77:PING:I=10.112.152.44,:;</v>
      </c>
    </row>
    <row r="357" spans="1:12">
      <c r="A357" s="2">
        <v>20</v>
      </c>
      <c r="B357" s="2" t="s">
        <v>522</v>
      </c>
      <c r="C357" s="2">
        <v>4</v>
      </c>
      <c r="D357" s="2" t="str">
        <f>LOOKUP(1,0/(('MGW-IP'!$B$1:$B$183=B357)*('MGW-IP'!$C$1:$C$183=C357)),'MGW-IP'!$D$1:$D$183)</f>
        <v>10.112.152.52</v>
      </c>
      <c r="E357" s="2" t="str">
        <f>LOOKUP(1,0/(('MGW-IP'!$B$1:$B$183=B357)*('MGW-IP'!$C$1:$C$183=C357)),'MGW-IP'!$E$1:$E$183)</f>
        <v>10.112.152.60</v>
      </c>
      <c r="F357" s="1" t="s">
        <v>90</v>
      </c>
      <c r="G357" s="1">
        <v>2</v>
      </c>
      <c r="H357" s="1" t="str">
        <f>LOOKUP(1,0/(('BSC-IP(媒体)'!$B$1:$B$269=F357)*('BSC-IP(媒体)'!$C$1:$C$269=G357)),'BSC-IP(媒体)'!$D$1:$D$269)</f>
        <v>10.112.217.77</v>
      </c>
      <c r="I357" s="17" t="str">
        <f t="shared" si="10"/>
        <v>ZQRX:NPGEP,4:IP=10.112.217.77:PING:I=10.112.152.52,:;</v>
      </c>
      <c r="J357" s="17" t="str">
        <f t="shared" si="11"/>
        <v>ZQRX:NPGEP,4:IP=10.112.217.77:PING:I=10.112.152.60,:;</v>
      </c>
      <c r="K357" s="17" t="str">
        <f>CONCATENATE("ZQRX:NPGEP,",C357,":IP=",H356,":PING:I=",D357,",:;")</f>
        <v>ZQRX:NPGEP,4:IP=10.112.217.204:PING:I=10.112.152.52,:;</v>
      </c>
      <c r="L357" s="17" t="str">
        <f>CONCATENATE("ZQRX:NPGEP,",C357,":IP=",H356,":PING:I=",E357,",:;")</f>
        <v>ZQRX:NPGEP,4:IP=10.112.217.204:PING:I=10.112.152.60,:;</v>
      </c>
    </row>
    <row r="358" spans="1:12">
      <c r="A358" s="2">
        <v>21</v>
      </c>
      <c r="B358" s="2" t="s">
        <v>522</v>
      </c>
      <c r="C358" s="2">
        <v>2</v>
      </c>
      <c r="D358" s="2" t="str">
        <f>LOOKUP(1,0/(('MGW-IP'!$B$1:$B$183=B358)*('MGW-IP'!$C$1:$C$183=C358)),'MGW-IP'!$D$1:$D$183)</f>
        <v>10.112.152.36</v>
      </c>
      <c r="E358" s="2" t="str">
        <f>LOOKUP(1,0/(('MGW-IP'!$B$1:$B$183=B358)*('MGW-IP'!$C$1:$C$183=C358)),'MGW-IP'!$E$1:$E$183)</f>
        <v>10.112.152.44</v>
      </c>
      <c r="F358" s="1" t="s">
        <v>91</v>
      </c>
      <c r="G358" s="1">
        <v>1</v>
      </c>
      <c r="H358" s="1" t="str">
        <f>LOOKUP(1,0/(('BSC-IP(媒体)'!$B$1:$B$269=F358)*('BSC-IP(媒体)'!$C$1:$C$269=G358)),'BSC-IP(媒体)'!$D$1:$D$269)</f>
        <v>10.112.217.212</v>
      </c>
      <c r="I358" s="17" t="str">
        <f t="shared" si="10"/>
        <v>ZQRX:NPGEP,2:IP=10.112.217.212:PING:I=10.112.152.36,:;</v>
      </c>
      <c r="J358" s="17" t="str">
        <f t="shared" si="11"/>
        <v>ZQRX:NPGEP,2:IP=10.112.217.212:PING:I=10.112.152.44,:;</v>
      </c>
      <c r="K358" s="17" t="str">
        <f>CONCATENATE("ZQRX:NPGEP,",C358,":IP=",H359,":PING:I=",D358,",:;")</f>
        <v>ZQRX:NPGEP,2:IP=10.112.217.85:PING:I=10.112.152.36,:;</v>
      </c>
      <c r="L358" s="17" t="str">
        <f>CONCATENATE("ZQRX:NPGEP,",C358,":IP=",H359,":PING:I=",E358,",:;")</f>
        <v>ZQRX:NPGEP,2:IP=10.112.217.85:PING:I=10.112.152.44,:;</v>
      </c>
    </row>
    <row r="359" spans="1:12">
      <c r="A359" s="2">
        <v>22</v>
      </c>
      <c r="B359" s="2" t="s">
        <v>522</v>
      </c>
      <c r="C359" s="2">
        <v>4</v>
      </c>
      <c r="D359" s="2" t="str">
        <f>LOOKUP(1,0/(('MGW-IP'!$B$1:$B$183=B359)*('MGW-IP'!$C$1:$C$183=C359)),'MGW-IP'!$D$1:$D$183)</f>
        <v>10.112.152.52</v>
      </c>
      <c r="E359" s="2" t="str">
        <f>LOOKUP(1,0/(('MGW-IP'!$B$1:$B$183=B359)*('MGW-IP'!$C$1:$C$183=C359)),'MGW-IP'!$E$1:$E$183)</f>
        <v>10.112.152.60</v>
      </c>
      <c r="F359" s="1" t="s">
        <v>91</v>
      </c>
      <c r="G359" s="1">
        <v>2</v>
      </c>
      <c r="H359" s="1" t="str">
        <f>LOOKUP(1,0/(('BSC-IP(媒体)'!$B$1:$B$269=F359)*('BSC-IP(媒体)'!$C$1:$C$269=G359)),'BSC-IP(媒体)'!$D$1:$D$269)</f>
        <v>10.112.217.85</v>
      </c>
      <c r="I359" s="17" t="str">
        <f t="shared" si="10"/>
        <v>ZQRX:NPGEP,4:IP=10.112.217.85:PING:I=10.112.152.52,:;</v>
      </c>
      <c r="J359" s="17" t="str">
        <f t="shared" si="11"/>
        <v>ZQRX:NPGEP,4:IP=10.112.217.85:PING:I=10.112.152.60,:;</v>
      </c>
      <c r="K359" s="17" t="str">
        <f>CONCATENATE("ZQRX:NPGEP,",C359,":IP=",H358,":PING:I=",D359,",:;")</f>
        <v>ZQRX:NPGEP,4:IP=10.112.217.212:PING:I=10.112.152.52,:;</v>
      </c>
      <c r="L359" s="17" t="str">
        <f>CONCATENATE("ZQRX:NPGEP,",C359,":IP=",H358,":PING:I=",E359,",:;")</f>
        <v>ZQRX:NPGEP,4:IP=10.112.217.212:PING:I=10.112.152.60,:;</v>
      </c>
    </row>
    <row r="360" spans="1:12">
      <c r="A360" s="2">
        <v>23</v>
      </c>
      <c r="B360" s="2" t="s">
        <v>522</v>
      </c>
      <c r="C360" s="2">
        <v>2</v>
      </c>
      <c r="D360" s="2" t="str">
        <f>LOOKUP(1,0/(('MGW-IP'!$B$1:$B$183=B360)*('MGW-IP'!$C$1:$C$183=C360)),'MGW-IP'!$D$1:$D$183)</f>
        <v>10.112.152.36</v>
      </c>
      <c r="E360" s="2" t="str">
        <f>LOOKUP(1,0/(('MGW-IP'!$B$1:$B$183=B360)*('MGW-IP'!$C$1:$C$183=C360)),'MGW-IP'!$E$1:$E$183)</f>
        <v>10.112.152.44</v>
      </c>
      <c r="F360" s="1" t="s">
        <v>92</v>
      </c>
      <c r="G360" s="1">
        <v>1</v>
      </c>
      <c r="H360" s="1" t="str">
        <f>LOOKUP(1,0/(('BSC-IP(媒体)'!$B$1:$B$269=F360)*('BSC-IP(媒体)'!$C$1:$C$269=G360)),'BSC-IP(媒体)'!$D$1:$D$269)</f>
        <v>10.112.217.220</v>
      </c>
      <c r="I360" s="17" t="str">
        <f t="shared" si="10"/>
        <v>ZQRX:NPGEP,2:IP=10.112.217.220:PING:I=10.112.152.36,:;</v>
      </c>
      <c r="J360" s="17" t="str">
        <f t="shared" si="11"/>
        <v>ZQRX:NPGEP,2:IP=10.112.217.220:PING:I=10.112.152.44,:;</v>
      </c>
      <c r="K360" s="17" t="str">
        <f>CONCATENATE("ZQRX:NPGEP,",C360,":IP=",H361,":PING:I=",D360,",:;")</f>
        <v>ZQRX:NPGEP,2:IP=10.112.217.93:PING:I=10.112.152.36,:;</v>
      </c>
      <c r="L360" s="17" t="str">
        <f>CONCATENATE("ZQRX:NPGEP,",C360,":IP=",H361,":PING:I=",E360,",:;")</f>
        <v>ZQRX:NPGEP,2:IP=10.112.217.93:PING:I=10.112.152.44,:;</v>
      </c>
    </row>
    <row r="361" spans="1:12">
      <c r="A361" s="2">
        <v>24</v>
      </c>
      <c r="B361" s="2" t="s">
        <v>522</v>
      </c>
      <c r="C361" s="2">
        <v>4</v>
      </c>
      <c r="D361" s="2" t="str">
        <f>LOOKUP(1,0/(('MGW-IP'!$B$1:$B$183=B361)*('MGW-IP'!$C$1:$C$183=C361)),'MGW-IP'!$D$1:$D$183)</f>
        <v>10.112.152.52</v>
      </c>
      <c r="E361" s="2" t="str">
        <f>LOOKUP(1,0/(('MGW-IP'!$B$1:$B$183=B361)*('MGW-IP'!$C$1:$C$183=C361)),'MGW-IP'!$E$1:$E$183)</f>
        <v>10.112.152.60</v>
      </c>
      <c r="F361" s="1" t="s">
        <v>92</v>
      </c>
      <c r="G361" s="1">
        <v>2</v>
      </c>
      <c r="H361" s="1" t="str">
        <f>LOOKUP(1,0/(('BSC-IP(媒体)'!$B$1:$B$269=F361)*('BSC-IP(媒体)'!$C$1:$C$269=G361)),'BSC-IP(媒体)'!$D$1:$D$269)</f>
        <v>10.112.217.93</v>
      </c>
      <c r="I361" s="17" t="str">
        <f t="shared" si="10"/>
        <v>ZQRX:NPGEP,4:IP=10.112.217.93:PING:I=10.112.152.52,:;</v>
      </c>
      <c r="J361" s="17" t="str">
        <f t="shared" si="11"/>
        <v>ZQRX:NPGEP,4:IP=10.112.217.93:PING:I=10.112.152.60,:;</v>
      </c>
      <c r="K361" s="17" t="str">
        <f>CONCATENATE("ZQRX:NPGEP,",C361,":IP=",H360,":PING:I=",D361,",:;")</f>
        <v>ZQRX:NPGEP,4:IP=10.112.217.220:PING:I=10.112.152.52,:;</v>
      </c>
      <c r="L361" s="17" t="str">
        <f>CONCATENATE("ZQRX:NPGEP,",C361,":IP=",H360,":PING:I=",E361,",:;")</f>
        <v>ZQRX:NPGEP,4:IP=10.112.217.220:PING:I=10.112.152.60,:;</v>
      </c>
    </row>
    <row r="362" spans="1:12">
      <c r="A362" s="2">
        <v>25</v>
      </c>
      <c r="B362" s="2" t="s">
        <v>522</v>
      </c>
      <c r="C362" s="2">
        <v>2</v>
      </c>
      <c r="D362" s="2" t="str">
        <f>LOOKUP(1,0/(('MGW-IP'!$B$1:$B$183=B362)*('MGW-IP'!$C$1:$C$183=C362)),'MGW-IP'!$D$1:$D$183)</f>
        <v>10.112.152.36</v>
      </c>
      <c r="E362" s="2" t="str">
        <f>LOOKUP(1,0/(('MGW-IP'!$B$1:$B$183=B362)*('MGW-IP'!$C$1:$C$183=C362)),'MGW-IP'!$E$1:$E$183)</f>
        <v>10.112.152.44</v>
      </c>
      <c r="F362" s="1" t="s">
        <v>93</v>
      </c>
      <c r="G362" s="1">
        <v>1</v>
      </c>
      <c r="H362" s="1" t="str">
        <f>LOOKUP(1,0/(('BSC-IP(媒体)'!$B$1:$B$269=F362)*('BSC-IP(媒体)'!$C$1:$C$269=G362)),'BSC-IP(媒体)'!$D$1:$D$269)</f>
        <v>10.112.218.132</v>
      </c>
      <c r="I362" s="17" t="str">
        <f t="shared" si="10"/>
        <v>ZQRX:NPGEP,2:IP=10.112.218.132:PING:I=10.112.152.36,:;</v>
      </c>
      <c r="J362" s="17" t="str">
        <f t="shared" si="11"/>
        <v>ZQRX:NPGEP,2:IP=10.112.218.132:PING:I=10.112.152.44,:;</v>
      </c>
      <c r="K362" s="17" t="str">
        <f>CONCATENATE("ZQRX:NPGEP,",C362,":IP=",H363,":PING:I=",D362,",:;")</f>
        <v>ZQRX:NPGEP,2:IP=10.112.218.5:PING:I=10.112.152.36,:;</v>
      </c>
      <c r="L362" s="17" t="str">
        <f>CONCATENATE("ZQRX:NPGEP,",C362,":IP=",H363,":PING:I=",E362,",:;")</f>
        <v>ZQRX:NPGEP,2:IP=10.112.218.5:PING:I=10.112.152.44,:;</v>
      </c>
    </row>
    <row r="363" spans="1:12">
      <c r="A363" s="2">
        <v>26</v>
      </c>
      <c r="B363" s="2" t="s">
        <v>522</v>
      </c>
      <c r="C363" s="2">
        <v>4</v>
      </c>
      <c r="D363" s="2" t="str">
        <f>LOOKUP(1,0/(('MGW-IP'!$B$1:$B$183=B363)*('MGW-IP'!$C$1:$C$183=C363)),'MGW-IP'!$D$1:$D$183)</f>
        <v>10.112.152.52</v>
      </c>
      <c r="E363" s="2" t="str">
        <f>LOOKUP(1,0/(('MGW-IP'!$B$1:$B$183=B363)*('MGW-IP'!$C$1:$C$183=C363)),'MGW-IP'!$E$1:$E$183)</f>
        <v>10.112.152.60</v>
      </c>
      <c r="F363" s="1" t="s">
        <v>93</v>
      </c>
      <c r="G363" s="1">
        <v>2</v>
      </c>
      <c r="H363" s="1" t="str">
        <f>LOOKUP(1,0/(('BSC-IP(媒体)'!$B$1:$B$269=F363)*('BSC-IP(媒体)'!$C$1:$C$269=G363)),'BSC-IP(媒体)'!$D$1:$D$269)</f>
        <v>10.112.218.5</v>
      </c>
      <c r="I363" s="17" t="str">
        <f t="shared" si="10"/>
        <v>ZQRX:NPGEP,4:IP=10.112.218.5:PING:I=10.112.152.52,:;</v>
      </c>
      <c r="J363" s="17" t="str">
        <f t="shared" si="11"/>
        <v>ZQRX:NPGEP,4:IP=10.112.218.5:PING:I=10.112.152.60,:;</v>
      </c>
      <c r="K363" s="17" t="str">
        <f>CONCATENATE("ZQRX:NPGEP,",C363,":IP=",H362,":PING:I=",D363,",:;")</f>
        <v>ZQRX:NPGEP,4:IP=10.112.218.132:PING:I=10.112.152.52,:;</v>
      </c>
      <c r="L363" s="17" t="str">
        <f>CONCATENATE("ZQRX:NPGEP,",C363,":IP=",H362,":PING:I=",E363,",:;")</f>
        <v>ZQRX:NPGEP,4:IP=10.112.218.132:PING:I=10.112.152.60,:;</v>
      </c>
    </row>
    <row r="364" spans="1:12">
      <c r="A364" s="2">
        <v>27</v>
      </c>
      <c r="B364" s="2" t="s">
        <v>522</v>
      </c>
      <c r="C364" s="2">
        <v>2</v>
      </c>
      <c r="D364" s="2" t="str">
        <f>LOOKUP(1,0/(('MGW-IP'!$B$1:$B$183=B364)*('MGW-IP'!$C$1:$C$183=C364)),'MGW-IP'!$D$1:$D$183)</f>
        <v>10.112.152.36</v>
      </c>
      <c r="E364" s="2" t="str">
        <f>LOOKUP(1,0/(('MGW-IP'!$B$1:$B$183=B364)*('MGW-IP'!$C$1:$C$183=C364)),'MGW-IP'!$E$1:$E$183)</f>
        <v>10.112.152.44</v>
      </c>
      <c r="F364" s="1" t="s">
        <v>94</v>
      </c>
      <c r="G364" s="1">
        <v>1</v>
      </c>
      <c r="H364" s="1" t="str">
        <f>LOOKUP(1,0/(('BSC-IP(媒体)'!$B$1:$B$269=F364)*('BSC-IP(媒体)'!$C$1:$C$269=G364)),'BSC-IP(媒体)'!$D$1:$D$269)</f>
        <v>10.112.218.140</v>
      </c>
      <c r="I364" s="17" t="str">
        <f t="shared" si="10"/>
        <v>ZQRX:NPGEP,2:IP=10.112.218.140:PING:I=10.112.152.36,:;</v>
      </c>
      <c r="J364" s="17" t="str">
        <f t="shared" si="11"/>
        <v>ZQRX:NPGEP,2:IP=10.112.218.140:PING:I=10.112.152.44,:;</v>
      </c>
      <c r="K364" s="17" t="str">
        <f>CONCATENATE("ZQRX:NPGEP,",C364,":IP=",H365,":PING:I=",D364,",:;")</f>
        <v>ZQRX:NPGEP,2:IP=10.112.218.13:PING:I=10.112.152.36,:;</v>
      </c>
      <c r="L364" s="17" t="str">
        <f>CONCATENATE("ZQRX:NPGEP,",C364,":IP=",H365,":PING:I=",E364,",:;")</f>
        <v>ZQRX:NPGEP,2:IP=10.112.218.13:PING:I=10.112.152.44,:;</v>
      </c>
    </row>
    <row r="365" spans="1:12">
      <c r="A365" s="2">
        <v>28</v>
      </c>
      <c r="B365" s="2" t="s">
        <v>522</v>
      </c>
      <c r="C365" s="2">
        <v>4</v>
      </c>
      <c r="D365" s="2" t="str">
        <f>LOOKUP(1,0/(('MGW-IP'!$B$1:$B$183=B365)*('MGW-IP'!$C$1:$C$183=C365)),'MGW-IP'!$D$1:$D$183)</f>
        <v>10.112.152.52</v>
      </c>
      <c r="E365" s="2" t="str">
        <f>LOOKUP(1,0/(('MGW-IP'!$B$1:$B$183=B365)*('MGW-IP'!$C$1:$C$183=C365)),'MGW-IP'!$E$1:$E$183)</f>
        <v>10.112.152.60</v>
      </c>
      <c r="F365" s="1" t="s">
        <v>94</v>
      </c>
      <c r="G365" s="1">
        <v>2</v>
      </c>
      <c r="H365" s="1" t="str">
        <f>LOOKUP(1,0/(('BSC-IP(媒体)'!$B$1:$B$269=F365)*('BSC-IP(媒体)'!$C$1:$C$269=G365)),'BSC-IP(媒体)'!$D$1:$D$269)</f>
        <v>10.112.218.13</v>
      </c>
      <c r="I365" s="17" t="str">
        <f t="shared" si="10"/>
        <v>ZQRX:NPGEP,4:IP=10.112.218.13:PING:I=10.112.152.52,:;</v>
      </c>
      <c r="J365" s="17" t="str">
        <f t="shared" si="11"/>
        <v>ZQRX:NPGEP,4:IP=10.112.218.13:PING:I=10.112.152.60,:;</v>
      </c>
      <c r="K365" s="17" t="str">
        <f>CONCATENATE("ZQRX:NPGEP,",C365,":IP=",H364,":PING:I=",D365,",:;")</f>
        <v>ZQRX:NPGEP,4:IP=10.112.218.140:PING:I=10.112.152.52,:;</v>
      </c>
      <c r="L365" s="17" t="str">
        <f>CONCATENATE("ZQRX:NPGEP,",C365,":IP=",H364,":PING:I=",E365,",:;")</f>
        <v>ZQRX:NPGEP,4:IP=10.112.218.140:PING:I=10.112.152.60,:;</v>
      </c>
    </row>
    <row r="366" spans="1:12">
      <c r="A366" s="2">
        <v>29</v>
      </c>
      <c r="B366" s="2" t="s">
        <v>522</v>
      </c>
      <c r="C366" s="2">
        <v>2</v>
      </c>
      <c r="D366" s="2" t="str">
        <f>LOOKUP(1,0/(('MGW-IP'!$B$1:$B$183=B366)*('MGW-IP'!$C$1:$C$183=C366)),'MGW-IP'!$D$1:$D$183)</f>
        <v>10.112.152.36</v>
      </c>
      <c r="E366" s="2" t="str">
        <f>LOOKUP(1,0/(('MGW-IP'!$B$1:$B$183=B366)*('MGW-IP'!$C$1:$C$183=C366)),'MGW-IP'!$E$1:$E$183)</f>
        <v>10.112.152.44</v>
      </c>
      <c r="F366" s="1" t="s">
        <v>95</v>
      </c>
      <c r="G366" s="1">
        <v>1</v>
      </c>
      <c r="H366" s="1" t="str">
        <f>LOOKUP(1,0/(('BSC-IP(媒体)'!$B$1:$B$269=F366)*('BSC-IP(媒体)'!$C$1:$C$269=G366)),'BSC-IP(媒体)'!$D$1:$D$269)</f>
        <v>10.112.218.148</v>
      </c>
      <c r="I366" s="17" t="str">
        <f t="shared" si="10"/>
        <v>ZQRX:NPGEP,2:IP=10.112.218.148:PING:I=10.112.152.36,:;</v>
      </c>
      <c r="J366" s="17" t="str">
        <f t="shared" si="11"/>
        <v>ZQRX:NPGEP,2:IP=10.112.218.148:PING:I=10.112.152.44,:;</v>
      </c>
      <c r="K366" s="17" t="str">
        <f>CONCATENATE("ZQRX:NPGEP,",C366,":IP=",H367,":PING:I=",D366,",:;")</f>
        <v>ZQRX:NPGEP,2:IP=10.112.218.21:PING:I=10.112.152.36,:;</v>
      </c>
      <c r="L366" s="17" t="str">
        <f>CONCATENATE("ZQRX:NPGEP,",C366,":IP=",H367,":PING:I=",E366,",:;")</f>
        <v>ZQRX:NPGEP,2:IP=10.112.218.21:PING:I=10.112.152.44,:;</v>
      </c>
    </row>
    <row r="367" spans="1:12">
      <c r="A367" s="2">
        <v>30</v>
      </c>
      <c r="B367" s="2" t="s">
        <v>522</v>
      </c>
      <c r="C367" s="2">
        <v>4</v>
      </c>
      <c r="D367" s="2" t="str">
        <f>LOOKUP(1,0/(('MGW-IP'!$B$1:$B$183=B367)*('MGW-IP'!$C$1:$C$183=C367)),'MGW-IP'!$D$1:$D$183)</f>
        <v>10.112.152.52</v>
      </c>
      <c r="E367" s="2" t="str">
        <f>LOOKUP(1,0/(('MGW-IP'!$B$1:$B$183=B367)*('MGW-IP'!$C$1:$C$183=C367)),'MGW-IP'!$E$1:$E$183)</f>
        <v>10.112.152.60</v>
      </c>
      <c r="F367" s="1" t="s">
        <v>95</v>
      </c>
      <c r="G367" s="1">
        <v>2</v>
      </c>
      <c r="H367" s="1" t="str">
        <f>LOOKUP(1,0/(('BSC-IP(媒体)'!$B$1:$B$269=F367)*('BSC-IP(媒体)'!$C$1:$C$269=G367)),'BSC-IP(媒体)'!$D$1:$D$269)</f>
        <v>10.112.218.21</v>
      </c>
      <c r="I367" s="17" t="str">
        <f t="shared" si="10"/>
        <v>ZQRX:NPGEP,4:IP=10.112.218.21:PING:I=10.112.152.52,:;</v>
      </c>
      <c r="J367" s="17" t="str">
        <f t="shared" si="11"/>
        <v>ZQRX:NPGEP,4:IP=10.112.218.21:PING:I=10.112.152.60,:;</v>
      </c>
      <c r="K367" s="17" t="str">
        <f>CONCATENATE("ZQRX:NPGEP,",C367,":IP=",H366,":PING:I=",D367,",:;")</f>
        <v>ZQRX:NPGEP,4:IP=10.112.218.148:PING:I=10.112.152.52,:;</v>
      </c>
      <c r="L367" s="17" t="str">
        <f>CONCATENATE("ZQRX:NPGEP,",C367,":IP=",H366,":PING:I=",E367,",:;")</f>
        <v>ZQRX:NPGEP,4:IP=10.112.218.148:PING:I=10.112.152.60,:;</v>
      </c>
    </row>
    <row r="368" spans="1:12">
      <c r="A368" s="2">
        <v>31</v>
      </c>
      <c r="B368" s="2" t="s">
        <v>522</v>
      </c>
      <c r="C368" s="2">
        <v>2</v>
      </c>
      <c r="D368" s="2" t="str">
        <f>LOOKUP(1,0/(('MGW-IP'!$B$1:$B$183=B368)*('MGW-IP'!$C$1:$C$183=C368)),'MGW-IP'!$D$1:$D$183)</f>
        <v>10.112.152.36</v>
      </c>
      <c r="E368" s="2" t="str">
        <f>LOOKUP(1,0/(('MGW-IP'!$B$1:$B$183=B368)*('MGW-IP'!$C$1:$C$183=C368)),'MGW-IP'!$E$1:$E$183)</f>
        <v>10.112.152.44</v>
      </c>
      <c r="F368" s="1" t="s">
        <v>96</v>
      </c>
      <c r="G368" s="1">
        <v>1</v>
      </c>
      <c r="H368" s="1" t="str">
        <f>LOOKUP(1,0/(('BSC-IP(媒体)'!$B$1:$B$269=F368)*('BSC-IP(媒体)'!$C$1:$C$269=G368)),'BSC-IP(媒体)'!$D$1:$D$269)</f>
        <v>10.112.218.156</v>
      </c>
      <c r="I368" s="17" t="str">
        <f t="shared" si="10"/>
        <v>ZQRX:NPGEP,2:IP=10.112.218.156:PING:I=10.112.152.36,:;</v>
      </c>
      <c r="J368" s="17" t="str">
        <f t="shared" si="11"/>
        <v>ZQRX:NPGEP,2:IP=10.112.218.156:PING:I=10.112.152.44,:;</v>
      </c>
      <c r="K368" s="17" t="str">
        <f>CONCATENATE("ZQRX:NPGEP,",C368,":IP=",H369,":PING:I=",D368,",:;")</f>
        <v>ZQRX:NPGEP,2:IP=10.112.218.29:PING:I=10.112.152.36,:;</v>
      </c>
      <c r="L368" s="17" t="str">
        <f>CONCATENATE("ZQRX:NPGEP,",C368,":IP=",H369,":PING:I=",E368,",:;")</f>
        <v>ZQRX:NPGEP,2:IP=10.112.218.29:PING:I=10.112.152.44,:;</v>
      </c>
    </row>
    <row r="369" spans="1:12">
      <c r="A369" s="2">
        <v>32</v>
      </c>
      <c r="B369" s="2" t="s">
        <v>522</v>
      </c>
      <c r="C369" s="2">
        <v>4</v>
      </c>
      <c r="D369" s="2" t="str">
        <f>LOOKUP(1,0/(('MGW-IP'!$B$1:$B$183=B369)*('MGW-IP'!$C$1:$C$183=C369)),'MGW-IP'!$D$1:$D$183)</f>
        <v>10.112.152.52</v>
      </c>
      <c r="E369" s="2" t="str">
        <f>LOOKUP(1,0/(('MGW-IP'!$B$1:$B$183=B369)*('MGW-IP'!$C$1:$C$183=C369)),'MGW-IP'!$E$1:$E$183)</f>
        <v>10.112.152.60</v>
      </c>
      <c r="F369" s="1" t="s">
        <v>96</v>
      </c>
      <c r="G369" s="1">
        <v>2</v>
      </c>
      <c r="H369" s="1" t="str">
        <f>LOOKUP(1,0/(('BSC-IP(媒体)'!$B$1:$B$269=F369)*('BSC-IP(媒体)'!$C$1:$C$269=G369)),'BSC-IP(媒体)'!$D$1:$D$269)</f>
        <v>10.112.218.29</v>
      </c>
      <c r="I369" s="17" t="str">
        <f t="shared" si="10"/>
        <v>ZQRX:NPGEP,4:IP=10.112.218.29:PING:I=10.112.152.52,:;</v>
      </c>
      <c r="J369" s="17" t="str">
        <f t="shared" si="11"/>
        <v>ZQRX:NPGEP,4:IP=10.112.218.29:PING:I=10.112.152.60,:;</v>
      </c>
      <c r="K369" s="17" t="str">
        <f>CONCATENATE("ZQRX:NPGEP,",C369,":IP=",H368,":PING:I=",D369,",:;")</f>
        <v>ZQRX:NPGEP,4:IP=10.112.218.156:PING:I=10.112.152.52,:;</v>
      </c>
      <c r="L369" s="17" t="str">
        <f>CONCATENATE("ZQRX:NPGEP,",C369,":IP=",H368,":PING:I=",E369,",:;")</f>
        <v>ZQRX:NPGEP,4:IP=10.112.218.156:PING:I=10.112.152.60,:;</v>
      </c>
    </row>
    <row r="370" spans="1:12">
      <c r="A370" s="2">
        <v>33</v>
      </c>
      <c r="B370" s="2" t="s">
        <v>522</v>
      </c>
      <c r="C370" s="2">
        <v>2</v>
      </c>
      <c r="D370" s="2" t="str">
        <f>LOOKUP(1,0/(('MGW-IP'!$B$1:$B$183=B370)*('MGW-IP'!$C$1:$C$183=C370)),'MGW-IP'!$D$1:$D$183)</f>
        <v>10.112.152.36</v>
      </c>
      <c r="E370" s="2" t="str">
        <f>LOOKUP(1,0/(('MGW-IP'!$B$1:$B$183=B370)*('MGW-IP'!$C$1:$C$183=C370)),'MGW-IP'!$E$1:$E$183)</f>
        <v>10.112.152.44</v>
      </c>
      <c r="F370" s="1" t="s">
        <v>97</v>
      </c>
      <c r="G370" s="1">
        <v>1</v>
      </c>
      <c r="H370" s="1" t="str">
        <f>LOOKUP(1,0/(('BSC-IP(媒体)'!$B$1:$B$269=F370)*('BSC-IP(媒体)'!$C$1:$C$269=G370)),'BSC-IP(媒体)'!$D$1:$D$269)</f>
        <v>10.112.218.164</v>
      </c>
      <c r="I370" s="17" t="str">
        <f t="shared" si="10"/>
        <v>ZQRX:NPGEP,2:IP=10.112.218.164:PING:I=10.112.152.36,:;</v>
      </c>
      <c r="J370" s="17" t="str">
        <f t="shared" si="11"/>
        <v>ZQRX:NPGEP,2:IP=10.112.218.164:PING:I=10.112.152.44,:;</v>
      </c>
      <c r="K370" s="17" t="str">
        <f>CONCATENATE("ZQRX:NPGEP,",C370,":IP=",H371,":PING:I=",D370,",:;")</f>
        <v>ZQRX:NPGEP,2:IP=10.112.218.37:PING:I=10.112.152.36,:;</v>
      </c>
      <c r="L370" s="17" t="str">
        <f>CONCATENATE("ZQRX:NPGEP,",C370,":IP=",H371,":PING:I=",E370,",:;")</f>
        <v>ZQRX:NPGEP,2:IP=10.112.218.37:PING:I=10.112.152.44,:;</v>
      </c>
    </row>
    <row r="371" spans="1:12">
      <c r="A371" s="2">
        <v>34</v>
      </c>
      <c r="B371" s="2" t="s">
        <v>522</v>
      </c>
      <c r="C371" s="2">
        <v>4</v>
      </c>
      <c r="D371" s="2" t="str">
        <f>LOOKUP(1,0/(('MGW-IP'!$B$1:$B$183=B371)*('MGW-IP'!$C$1:$C$183=C371)),'MGW-IP'!$D$1:$D$183)</f>
        <v>10.112.152.52</v>
      </c>
      <c r="E371" s="2" t="str">
        <f>LOOKUP(1,0/(('MGW-IP'!$B$1:$B$183=B371)*('MGW-IP'!$C$1:$C$183=C371)),'MGW-IP'!$E$1:$E$183)</f>
        <v>10.112.152.60</v>
      </c>
      <c r="F371" s="1" t="s">
        <v>97</v>
      </c>
      <c r="G371" s="1">
        <v>2</v>
      </c>
      <c r="H371" s="1" t="str">
        <f>LOOKUP(1,0/(('BSC-IP(媒体)'!$B$1:$B$269=F371)*('BSC-IP(媒体)'!$C$1:$C$269=G371)),'BSC-IP(媒体)'!$D$1:$D$269)</f>
        <v>10.112.218.37</v>
      </c>
      <c r="I371" s="17" t="str">
        <f t="shared" si="10"/>
        <v>ZQRX:NPGEP,4:IP=10.112.218.37:PING:I=10.112.152.52,:;</v>
      </c>
      <c r="J371" s="17" t="str">
        <f t="shared" si="11"/>
        <v>ZQRX:NPGEP,4:IP=10.112.218.37:PING:I=10.112.152.60,:;</v>
      </c>
      <c r="K371" s="17" t="str">
        <f>CONCATENATE("ZQRX:NPGEP,",C371,":IP=",H370,":PING:I=",D371,",:;")</f>
        <v>ZQRX:NPGEP,4:IP=10.112.218.164:PING:I=10.112.152.52,:;</v>
      </c>
      <c r="L371" s="17" t="str">
        <f>CONCATENATE("ZQRX:NPGEP,",C371,":IP=",H370,":PING:I=",E371,",:;")</f>
        <v>ZQRX:NPGEP,4:IP=10.112.218.164:PING:I=10.112.152.60,:;</v>
      </c>
    </row>
    <row r="372" spans="1:12">
      <c r="A372" s="2">
        <v>35</v>
      </c>
      <c r="B372" s="2" t="s">
        <v>522</v>
      </c>
      <c r="C372" s="2">
        <v>2</v>
      </c>
      <c r="D372" s="2" t="str">
        <f>LOOKUP(1,0/(('MGW-IP'!$B$1:$B$183=B372)*('MGW-IP'!$C$1:$C$183=C372)),'MGW-IP'!$D$1:$D$183)</f>
        <v>10.112.152.36</v>
      </c>
      <c r="E372" s="2" t="str">
        <f>LOOKUP(1,0/(('MGW-IP'!$B$1:$B$183=B372)*('MGW-IP'!$C$1:$C$183=C372)),'MGW-IP'!$E$1:$E$183)</f>
        <v>10.112.152.44</v>
      </c>
      <c r="F372" s="1" t="s">
        <v>98</v>
      </c>
      <c r="G372" s="1">
        <v>1</v>
      </c>
      <c r="H372" s="1" t="str">
        <f>LOOKUP(1,0/(('BSC-IP(媒体)'!$B$1:$B$269=F372)*('BSC-IP(媒体)'!$C$1:$C$269=G372)),'BSC-IP(媒体)'!$D$1:$D$269)</f>
        <v>10.112.218.172</v>
      </c>
      <c r="I372" s="17" t="str">
        <f t="shared" si="10"/>
        <v>ZQRX:NPGEP,2:IP=10.112.218.172:PING:I=10.112.152.36,:;</v>
      </c>
      <c r="J372" s="17" t="str">
        <f t="shared" si="11"/>
        <v>ZQRX:NPGEP,2:IP=10.112.218.172:PING:I=10.112.152.44,:;</v>
      </c>
      <c r="K372" s="17" t="str">
        <f>CONCATENATE("ZQRX:NPGEP,",C372,":IP=",H373,":PING:I=",D372,",:;")</f>
        <v>ZQRX:NPGEP,2:IP=10.112.218.45:PING:I=10.112.152.36,:;</v>
      </c>
      <c r="L372" s="17" t="str">
        <f>CONCATENATE("ZQRX:NPGEP,",C372,":IP=",H373,":PING:I=",E372,",:;")</f>
        <v>ZQRX:NPGEP,2:IP=10.112.218.45:PING:I=10.112.152.44,:;</v>
      </c>
    </row>
    <row r="373" spans="1:12">
      <c r="A373" s="2">
        <v>36</v>
      </c>
      <c r="B373" s="2" t="s">
        <v>522</v>
      </c>
      <c r="C373" s="2">
        <v>4</v>
      </c>
      <c r="D373" s="2" t="str">
        <f>LOOKUP(1,0/(('MGW-IP'!$B$1:$B$183=B373)*('MGW-IP'!$C$1:$C$183=C373)),'MGW-IP'!$D$1:$D$183)</f>
        <v>10.112.152.52</v>
      </c>
      <c r="E373" s="2" t="str">
        <f>LOOKUP(1,0/(('MGW-IP'!$B$1:$B$183=B373)*('MGW-IP'!$C$1:$C$183=C373)),'MGW-IP'!$E$1:$E$183)</f>
        <v>10.112.152.60</v>
      </c>
      <c r="F373" s="1" t="s">
        <v>98</v>
      </c>
      <c r="G373" s="1">
        <v>2</v>
      </c>
      <c r="H373" s="1" t="str">
        <f>LOOKUP(1,0/(('BSC-IP(媒体)'!$B$1:$B$269=F373)*('BSC-IP(媒体)'!$C$1:$C$269=G373)),'BSC-IP(媒体)'!$D$1:$D$269)</f>
        <v>10.112.218.45</v>
      </c>
      <c r="I373" s="17" t="str">
        <f t="shared" si="10"/>
        <v>ZQRX:NPGEP,4:IP=10.112.218.45:PING:I=10.112.152.52,:;</v>
      </c>
      <c r="J373" s="17" t="str">
        <f t="shared" si="11"/>
        <v>ZQRX:NPGEP,4:IP=10.112.218.45:PING:I=10.112.152.60,:;</v>
      </c>
      <c r="K373" s="17" t="str">
        <f>CONCATENATE("ZQRX:NPGEP,",C373,":IP=",H372,":PING:I=",D373,",:;")</f>
        <v>ZQRX:NPGEP,4:IP=10.112.218.172:PING:I=10.112.152.52,:;</v>
      </c>
      <c r="L373" s="17" t="str">
        <f>CONCATENATE("ZQRX:NPGEP,",C373,":IP=",H372,":PING:I=",E373,",:;")</f>
        <v>ZQRX:NPGEP,4:IP=10.112.218.172:PING:I=10.112.152.60,:;</v>
      </c>
    </row>
    <row r="374" spans="1:12">
      <c r="A374" s="2">
        <v>37</v>
      </c>
      <c r="B374" s="2" t="s">
        <v>522</v>
      </c>
      <c r="C374" s="2">
        <v>2</v>
      </c>
      <c r="D374" s="2" t="str">
        <f>LOOKUP(1,0/(('MGW-IP'!$B$1:$B$183=B374)*('MGW-IP'!$C$1:$C$183=C374)),'MGW-IP'!$D$1:$D$183)</f>
        <v>10.112.152.36</v>
      </c>
      <c r="E374" s="2" t="str">
        <f>LOOKUP(1,0/(('MGW-IP'!$B$1:$B$183=B374)*('MGW-IP'!$C$1:$C$183=C374)),'MGW-IP'!$E$1:$E$183)</f>
        <v>10.112.152.44</v>
      </c>
      <c r="F374" s="1" t="s">
        <v>99</v>
      </c>
      <c r="G374" s="1">
        <v>1</v>
      </c>
      <c r="H374" s="1" t="str">
        <f>LOOKUP(1,0/(('BSC-IP(媒体)'!$B$1:$B$269=F374)*('BSC-IP(媒体)'!$C$1:$C$269=G374)),'BSC-IP(媒体)'!$D$1:$D$269)</f>
        <v>10.112.218.180</v>
      </c>
      <c r="I374" s="17" t="str">
        <f t="shared" si="10"/>
        <v>ZQRX:NPGEP,2:IP=10.112.218.180:PING:I=10.112.152.36,:;</v>
      </c>
      <c r="J374" s="17" t="str">
        <f t="shared" si="11"/>
        <v>ZQRX:NPGEP,2:IP=10.112.218.180:PING:I=10.112.152.44,:;</v>
      </c>
      <c r="K374" s="17" t="str">
        <f>CONCATENATE("ZQRX:NPGEP,",C374,":IP=",H375,":PING:I=",D374,",:;")</f>
        <v>ZQRX:NPGEP,2:IP=10.112.218.53:PING:I=10.112.152.36,:;</v>
      </c>
      <c r="L374" s="17" t="str">
        <f>CONCATENATE("ZQRX:NPGEP,",C374,":IP=",H375,":PING:I=",E374,",:;")</f>
        <v>ZQRX:NPGEP,2:IP=10.112.218.53:PING:I=10.112.152.44,:;</v>
      </c>
    </row>
    <row r="375" spans="1:12">
      <c r="A375" s="2">
        <v>38</v>
      </c>
      <c r="B375" s="2" t="s">
        <v>522</v>
      </c>
      <c r="C375" s="2">
        <v>4</v>
      </c>
      <c r="D375" s="2" t="str">
        <f>LOOKUP(1,0/(('MGW-IP'!$B$1:$B$183=B375)*('MGW-IP'!$C$1:$C$183=C375)),'MGW-IP'!$D$1:$D$183)</f>
        <v>10.112.152.52</v>
      </c>
      <c r="E375" s="2" t="str">
        <f>LOOKUP(1,0/(('MGW-IP'!$B$1:$B$183=B375)*('MGW-IP'!$C$1:$C$183=C375)),'MGW-IP'!$E$1:$E$183)</f>
        <v>10.112.152.60</v>
      </c>
      <c r="F375" s="1" t="s">
        <v>99</v>
      </c>
      <c r="G375" s="1">
        <v>2</v>
      </c>
      <c r="H375" s="1" t="str">
        <f>LOOKUP(1,0/(('BSC-IP(媒体)'!$B$1:$B$269=F375)*('BSC-IP(媒体)'!$C$1:$C$269=G375)),'BSC-IP(媒体)'!$D$1:$D$269)</f>
        <v>10.112.218.53</v>
      </c>
      <c r="I375" s="17" t="str">
        <f t="shared" si="10"/>
        <v>ZQRX:NPGEP,4:IP=10.112.218.53:PING:I=10.112.152.52,:;</v>
      </c>
      <c r="J375" s="17" t="str">
        <f t="shared" si="11"/>
        <v>ZQRX:NPGEP,4:IP=10.112.218.53:PING:I=10.112.152.60,:;</v>
      </c>
      <c r="K375" s="17" t="str">
        <f>CONCATENATE("ZQRX:NPGEP,",C375,":IP=",H374,":PING:I=",D375,",:;")</f>
        <v>ZQRX:NPGEP,4:IP=10.112.218.180:PING:I=10.112.152.52,:;</v>
      </c>
      <c r="L375" s="17" t="str">
        <f>CONCATENATE("ZQRX:NPGEP,",C375,":IP=",H374,":PING:I=",E375,",:;")</f>
        <v>ZQRX:NPGEP,4:IP=10.112.218.180:PING:I=10.112.152.60,:;</v>
      </c>
    </row>
    <row r="376" spans="1:12">
      <c r="A376" s="2">
        <v>39</v>
      </c>
      <c r="B376" s="2" t="s">
        <v>522</v>
      </c>
      <c r="C376" s="2">
        <v>2</v>
      </c>
      <c r="D376" s="2" t="str">
        <f>LOOKUP(1,0/(('MGW-IP'!$B$1:$B$183=B376)*('MGW-IP'!$C$1:$C$183=C376)),'MGW-IP'!$D$1:$D$183)</f>
        <v>10.112.152.36</v>
      </c>
      <c r="E376" s="2" t="str">
        <f>LOOKUP(1,0/(('MGW-IP'!$B$1:$B$183=B376)*('MGW-IP'!$C$1:$C$183=C376)),'MGW-IP'!$E$1:$E$183)</f>
        <v>10.112.152.44</v>
      </c>
      <c r="F376" s="1" t="s">
        <v>100</v>
      </c>
      <c r="G376" s="1">
        <v>1</v>
      </c>
      <c r="H376" s="1" t="str">
        <f>LOOKUP(1,0/(('BSC-IP(媒体)'!$B$1:$B$269=F376)*('BSC-IP(媒体)'!$C$1:$C$269=G376)),'BSC-IP(媒体)'!$D$1:$D$269)</f>
        <v>10.112.218.188</v>
      </c>
      <c r="I376" s="17" t="str">
        <f t="shared" si="10"/>
        <v>ZQRX:NPGEP,2:IP=10.112.218.188:PING:I=10.112.152.36,:;</v>
      </c>
      <c r="J376" s="17" t="str">
        <f t="shared" si="11"/>
        <v>ZQRX:NPGEP,2:IP=10.112.218.188:PING:I=10.112.152.44,:;</v>
      </c>
      <c r="K376" s="17" t="str">
        <f>CONCATENATE("ZQRX:NPGEP,",C376,":IP=",H377,":PING:I=",D376,",:;")</f>
        <v>ZQRX:NPGEP,2:IP=10.112.218.61:PING:I=10.112.152.36,:;</v>
      </c>
      <c r="L376" s="17" t="str">
        <f>CONCATENATE("ZQRX:NPGEP,",C376,":IP=",H377,":PING:I=",E376,",:;")</f>
        <v>ZQRX:NPGEP,2:IP=10.112.218.61:PING:I=10.112.152.44,:;</v>
      </c>
    </row>
    <row r="377" spans="1:12">
      <c r="A377" s="2">
        <v>40</v>
      </c>
      <c r="B377" s="2" t="s">
        <v>522</v>
      </c>
      <c r="C377" s="2">
        <v>4</v>
      </c>
      <c r="D377" s="2" t="str">
        <f>LOOKUP(1,0/(('MGW-IP'!$B$1:$B$183=B377)*('MGW-IP'!$C$1:$C$183=C377)),'MGW-IP'!$D$1:$D$183)</f>
        <v>10.112.152.52</v>
      </c>
      <c r="E377" s="2" t="str">
        <f>LOOKUP(1,0/(('MGW-IP'!$B$1:$B$183=B377)*('MGW-IP'!$C$1:$C$183=C377)),'MGW-IP'!$E$1:$E$183)</f>
        <v>10.112.152.60</v>
      </c>
      <c r="F377" s="1" t="s">
        <v>100</v>
      </c>
      <c r="G377" s="1">
        <v>2</v>
      </c>
      <c r="H377" s="1" t="str">
        <f>LOOKUP(1,0/(('BSC-IP(媒体)'!$B$1:$B$269=F377)*('BSC-IP(媒体)'!$C$1:$C$269=G377)),'BSC-IP(媒体)'!$D$1:$D$269)</f>
        <v>10.112.218.61</v>
      </c>
      <c r="I377" s="17" t="str">
        <f t="shared" si="10"/>
        <v>ZQRX:NPGEP,4:IP=10.112.218.61:PING:I=10.112.152.52,:;</v>
      </c>
      <c r="J377" s="17" t="str">
        <f t="shared" si="11"/>
        <v>ZQRX:NPGEP,4:IP=10.112.218.61:PING:I=10.112.152.60,:;</v>
      </c>
      <c r="K377" s="17" t="str">
        <f>CONCATENATE("ZQRX:NPGEP,",C377,":IP=",H376,":PING:I=",D377,",:;")</f>
        <v>ZQRX:NPGEP,4:IP=10.112.218.188:PING:I=10.112.152.52,:;</v>
      </c>
      <c r="L377" s="17" t="str">
        <f>CONCATENATE("ZQRX:NPGEP,",C377,":IP=",H376,":PING:I=",E377,",:;")</f>
        <v>ZQRX:NPGEP,4:IP=10.112.218.188:PING:I=10.112.152.60,:;</v>
      </c>
    </row>
    <row r="378" spans="1:12">
      <c r="A378" s="2">
        <v>41</v>
      </c>
      <c r="B378" s="2" t="s">
        <v>522</v>
      </c>
      <c r="C378" s="2">
        <v>2</v>
      </c>
      <c r="D378" s="2" t="str">
        <f>LOOKUP(1,0/(('MGW-IP'!$B$1:$B$183=B378)*('MGW-IP'!$C$1:$C$183=C378)),'MGW-IP'!$D$1:$D$183)</f>
        <v>10.112.152.36</v>
      </c>
      <c r="E378" s="2" t="str">
        <f>LOOKUP(1,0/(('MGW-IP'!$B$1:$B$183=B378)*('MGW-IP'!$C$1:$C$183=C378)),'MGW-IP'!$E$1:$E$183)</f>
        <v>10.112.152.44</v>
      </c>
      <c r="F378" s="1" t="s">
        <v>101</v>
      </c>
      <c r="G378" s="1">
        <v>1</v>
      </c>
      <c r="H378" s="1" t="str">
        <f>LOOKUP(1,0/(('BSC-IP(媒体)'!$B$1:$B$269=F378)*('BSC-IP(媒体)'!$C$1:$C$269=G378)),'BSC-IP(媒体)'!$D$1:$D$269)</f>
        <v>10.112.218.196</v>
      </c>
      <c r="I378" s="17" t="str">
        <f t="shared" si="10"/>
        <v>ZQRX:NPGEP,2:IP=10.112.218.196:PING:I=10.112.152.36,:;</v>
      </c>
      <c r="J378" s="17" t="str">
        <f t="shared" si="11"/>
        <v>ZQRX:NPGEP,2:IP=10.112.218.196:PING:I=10.112.152.44,:;</v>
      </c>
      <c r="K378" s="17" t="str">
        <f>CONCATENATE("ZQRX:NPGEP,",C378,":IP=",H379,":PING:I=",D378,",:;")</f>
        <v>ZQRX:NPGEP,2:IP=10.112.218.69:PING:I=10.112.152.36,:;</v>
      </c>
      <c r="L378" s="17" t="str">
        <f>CONCATENATE("ZQRX:NPGEP,",C378,":IP=",H379,":PING:I=",E378,",:;")</f>
        <v>ZQRX:NPGEP,2:IP=10.112.218.69:PING:I=10.112.152.44,:;</v>
      </c>
    </row>
    <row r="379" spans="1:12">
      <c r="A379" s="2">
        <v>42</v>
      </c>
      <c r="B379" s="2" t="s">
        <v>522</v>
      </c>
      <c r="C379" s="2">
        <v>4</v>
      </c>
      <c r="D379" s="2" t="str">
        <f>LOOKUP(1,0/(('MGW-IP'!$B$1:$B$183=B379)*('MGW-IP'!$C$1:$C$183=C379)),'MGW-IP'!$D$1:$D$183)</f>
        <v>10.112.152.52</v>
      </c>
      <c r="E379" s="2" t="str">
        <f>LOOKUP(1,0/(('MGW-IP'!$B$1:$B$183=B379)*('MGW-IP'!$C$1:$C$183=C379)),'MGW-IP'!$E$1:$E$183)</f>
        <v>10.112.152.60</v>
      </c>
      <c r="F379" s="1" t="s">
        <v>101</v>
      </c>
      <c r="G379" s="1">
        <v>2</v>
      </c>
      <c r="H379" s="1" t="str">
        <f>LOOKUP(1,0/(('BSC-IP(媒体)'!$B$1:$B$269=F379)*('BSC-IP(媒体)'!$C$1:$C$269=G379)),'BSC-IP(媒体)'!$D$1:$D$269)</f>
        <v>10.112.218.69</v>
      </c>
      <c r="I379" s="17" t="str">
        <f t="shared" si="10"/>
        <v>ZQRX:NPGEP,4:IP=10.112.218.69:PING:I=10.112.152.52,:;</v>
      </c>
      <c r="J379" s="17" t="str">
        <f t="shared" si="11"/>
        <v>ZQRX:NPGEP,4:IP=10.112.218.69:PING:I=10.112.152.60,:;</v>
      </c>
      <c r="K379" s="17" t="str">
        <f>CONCATENATE("ZQRX:NPGEP,",C379,":IP=",H378,":PING:I=",D379,",:;")</f>
        <v>ZQRX:NPGEP,4:IP=10.112.218.196:PING:I=10.112.152.52,:;</v>
      </c>
      <c r="L379" s="17" t="str">
        <f>CONCATENATE("ZQRX:NPGEP,",C379,":IP=",H378,":PING:I=",E379,",:;")</f>
        <v>ZQRX:NPGEP,4:IP=10.112.218.196:PING:I=10.112.152.60,:;</v>
      </c>
    </row>
    <row r="380" spans="1:12">
      <c r="A380" s="2">
        <v>43</v>
      </c>
      <c r="B380" s="2" t="s">
        <v>522</v>
      </c>
      <c r="C380" s="2">
        <v>2</v>
      </c>
      <c r="D380" s="2" t="str">
        <f>LOOKUP(1,0/(('MGW-IP'!$B$1:$B$183=B380)*('MGW-IP'!$C$1:$C$183=C380)),'MGW-IP'!$D$1:$D$183)</f>
        <v>10.112.152.36</v>
      </c>
      <c r="E380" s="2" t="str">
        <f>LOOKUP(1,0/(('MGW-IP'!$B$1:$B$183=B380)*('MGW-IP'!$C$1:$C$183=C380)),'MGW-IP'!$E$1:$E$183)</f>
        <v>10.112.152.44</v>
      </c>
      <c r="F380" s="1" t="s">
        <v>102</v>
      </c>
      <c r="G380" s="1">
        <v>1</v>
      </c>
      <c r="H380" s="1" t="str">
        <f>LOOKUP(1,0/(('BSC-IP(媒体)'!$B$1:$B$269=F380)*('BSC-IP(媒体)'!$C$1:$C$269=G380)),'BSC-IP(媒体)'!$D$1:$D$269)</f>
        <v>10.112.218.204</v>
      </c>
      <c r="I380" s="17" t="str">
        <f t="shared" si="10"/>
        <v>ZQRX:NPGEP,2:IP=10.112.218.204:PING:I=10.112.152.36,:;</v>
      </c>
      <c r="J380" s="17" t="str">
        <f t="shared" si="11"/>
        <v>ZQRX:NPGEP,2:IP=10.112.218.204:PING:I=10.112.152.44,:;</v>
      </c>
      <c r="K380" s="17" t="str">
        <f>CONCATENATE("ZQRX:NPGEP,",C380,":IP=",H381,":PING:I=",D380,",:;")</f>
        <v>ZQRX:NPGEP,2:IP=10.112.218.77:PING:I=10.112.152.36,:;</v>
      </c>
      <c r="L380" s="17" t="str">
        <f>CONCATENATE("ZQRX:NPGEP,",C380,":IP=",H381,":PING:I=",E380,",:;")</f>
        <v>ZQRX:NPGEP,2:IP=10.112.218.77:PING:I=10.112.152.44,:;</v>
      </c>
    </row>
    <row r="381" spans="1:12">
      <c r="A381" s="2">
        <v>44</v>
      </c>
      <c r="B381" s="2" t="s">
        <v>522</v>
      </c>
      <c r="C381" s="2">
        <v>4</v>
      </c>
      <c r="D381" s="2" t="str">
        <f>LOOKUP(1,0/(('MGW-IP'!$B$1:$B$183=B381)*('MGW-IP'!$C$1:$C$183=C381)),'MGW-IP'!$D$1:$D$183)</f>
        <v>10.112.152.52</v>
      </c>
      <c r="E381" s="2" t="str">
        <f>LOOKUP(1,0/(('MGW-IP'!$B$1:$B$183=B381)*('MGW-IP'!$C$1:$C$183=C381)),'MGW-IP'!$E$1:$E$183)</f>
        <v>10.112.152.60</v>
      </c>
      <c r="F381" s="1" t="s">
        <v>102</v>
      </c>
      <c r="G381" s="1">
        <v>2</v>
      </c>
      <c r="H381" s="1" t="str">
        <f>LOOKUP(1,0/(('BSC-IP(媒体)'!$B$1:$B$269=F381)*('BSC-IP(媒体)'!$C$1:$C$269=G381)),'BSC-IP(媒体)'!$D$1:$D$269)</f>
        <v>10.112.218.77</v>
      </c>
      <c r="I381" s="17" t="str">
        <f t="shared" si="10"/>
        <v>ZQRX:NPGEP,4:IP=10.112.218.77:PING:I=10.112.152.52,:;</v>
      </c>
      <c r="J381" s="17" t="str">
        <f t="shared" si="11"/>
        <v>ZQRX:NPGEP,4:IP=10.112.218.77:PING:I=10.112.152.60,:;</v>
      </c>
      <c r="K381" s="17" t="str">
        <f>CONCATENATE("ZQRX:NPGEP,",C381,":IP=",H380,":PING:I=",D381,",:;")</f>
        <v>ZQRX:NPGEP,4:IP=10.112.218.204:PING:I=10.112.152.52,:;</v>
      </c>
      <c r="L381" s="17" t="str">
        <f>CONCATENATE("ZQRX:NPGEP,",C381,":IP=",H380,":PING:I=",E381,",:;")</f>
        <v>ZQRX:NPGEP,4:IP=10.112.218.204:PING:I=10.112.152.60,:;</v>
      </c>
    </row>
    <row r="382" spans="1:12">
      <c r="A382" s="2">
        <v>45</v>
      </c>
      <c r="B382" s="2" t="s">
        <v>522</v>
      </c>
      <c r="C382" s="2">
        <v>2</v>
      </c>
      <c r="D382" s="2" t="str">
        <f>LOOKUP(1,0/(('MGW-IP'!$B$1:$B$183=B382)*('MGW-IP'!$C$1:$C$183=C382)),'MGW-IP'!$D$1:$D$183)</f>
        <v>10.112.152.36</v>
      </c>
      <c r="E382" s="2" t="str">
        <f>LOOKUP(1,0/(('MGW-IP'!$B$1:$B$183=B382)*('MGW-IP'!$C$1:$C$183=C382)),'MGW-IP'!$E$1:$E$183)</f>
        <v>10.112.152.44</v>
      </c>
      <c r="F382" s="1" t="s">
        <v>103</v>
      </c>
      <c r="G382" s="1">
        <v>1</v>
      </c>
      <c r="H382" s="1" t="str">
        <f>LOOKUP(1,0/(('BSC-IP(媒体)'!$B$1:$B$269=F382)*('BSC-IP(媒体)'!$C$1:$C$269=G382)),'BSC-IP(媒体)'!$D$1:$D$269)</f>
        <v>10.112.218.212</v>
      </c>
      <c r="I382" s="17" t="str">
        <f t="shared" si="10"/>
        <v>ZQRX:NPGEP,2:IP=10.112.218.212:PING:I=10.112.152.36,:;</v>
      </c>
      <c r="J382" s="17" t="str">
        <f t="shared" si="11"/>
        <v>ZQRX:NPGEP,2:IP=10.112.218.212:PING:I=10.112.152.44,:;</v>
      </c>
      <c r="K382" s="17" t="str">
        <f>CONCATENATE("ZQRX:NPGEP,",C382,":IP=",H383,":PING:I=",D382,",:;")</f>
        <v>ZQRX:NPGEP,2:IP=10.112.218.85:PING:I=10.112.152.36,:;</v>
      </c>
      <c r="L382" s="17" t="str">
        <f>CONCATENATE("ZQRX:NPGEP,",C382,":IP=",H383,":PING:I=",E382,",:;")</f>
        <v>ZQRX:NPGEP,2:IP=10.112.218.85:PING:I=10.112.152.44,:;</v>
      </c>
    </row>
    <row r="383" spans="1:12">
      <c r="A383" s="2">
        <v>46</v>
      </c>
      <c r="B383" s="2" t="s">
        <v>522</v>
      </c>
      <c r="C383" s="2">
        <v>4</v>
      </c>
      <c r="D383" s="2" t="str">
        <f>LOOKUP(1,0/(('MGW-IP'!$B$1:$B$183=B383)*('MGW-IP'!$C$1:$C$183=C383)),'MGW-IP'!$D$1:$D$183)</f>
        <v>10.112.152.52</v>
      </c>
      <c r="E383" s="2" t="str">
        <f>LOOKUP(1,0/(('MGW-IP'!$B$1:$B$183=B383)*('MGW-IP'!$C$1:$C$183=C383)),'MGW-IP'!$E$1:$E$183)</f>
        <v>10.112.152.60</v>
      </c>
      <c r="F383" s="1" t="s">
        <v>103</v>
      </c>
      <c r="G383" s="1">
        <v>2</v>
      </c>
      <c r="H383" s="1" t="str">
        <f>LOOKUP(1,0/(('BSC-IP(媒体)'!$B$1:$B$269=F383)*('BSC-IP(媒体)'!$C$1:$C$269=G383)),'BSC-IP(媒体)'!$D$1:$D$269)</f>
        <v>10.112.218.85</v>
      </c>
      <c r="I383" s="17" t="str">
        <f t="shared" si="10"/>
        <v>ZQRX:NPGEP,4:IP=10.112.218.85:PING:I=10.112.152.52,:;</v>
      </c>
      <c r="J383" s="17" t="str">
        <f t="shared" si="11"/>
        <v>ZQRX:NPGEP,4:IP=10.112.218.85:PING:I=10.112.152.60,:;</v>
      </c>
      <c r="K383" s="17" t="str">
        <f>CONCATENATE("ZQRX:NPGEP,",C383,":IP=",H382,":PING:I=",D383,",:;")</f>
        <v>ZQRX:NPGEP,4:IP=10.112.218.212:PING:I=10.112.152.52,:;</v>
      </c>
      <c r="L383" s="17" t="str">
        <f>CONCATENATE("ZQRX:NPGEP,",C383,":IP=",H382,":PING:I=",E383,",:;")</f>
        <v>ZQRX:NPGEP,4:IP=10.112.218.212:PING:I=10.112.152.60,:;</v>
      </c>
    </row>
    <row r="384" spans="1:12">
      <c r="A384" s="2">
        <v>47</v>
      </c>
      <c r="B384" s="2" t="s">
        <v>522</v>
      </c>
      <c r="C384" s="2">
        <v>2</v>
      </c>
      <c r="D384" s="2" t="str">
        <f>LOOKUP(1,0/(('MGW-IP'!$B$1:$B$183=B384)*('MGW-IP'!$C$1:$C$183=C384)),'MGW-IP'!$D$1:$D$183)</f>
        <v>10.112.152.36</v>
      </c>
      <c r="E384" s="2" t="str">
        <f>LOOKUP(1,0/(('MGW-IP'!$B$1:$B$183=B384)*('MGW-IP'!$C$1:$C$183=C384)),'MGW-IP'!$E$1:$E$183)</f>
        <v>10.112.152.44</v>
      </c>
      <c r="F384" s="1" t="s">
        <v>104</v>
      </c>
      <c r="G384" s="1">
        <v>1</v>
      </c>
      <c r="H384" s="1" t="str">
        <f>LOOKUP(1,0/(('BSC-IP(媒体)'!$B$1:$B$269=F384)*('BSC-IP(媒体)'!$C$1:$C$269=G384)),'BSC-IP(媒体)'!$D$1:$D$269)</f>
        <v>10.112.218.220</v>
      </c>
      <c r="I384" s="17" t="str">
        <f t="shared" si="10"/>
        <v>ZQRX:NPGEP,2:IP=10.112.218.220:PING:I=10.112.152.36,:;</v>
      </c>
      <c r="J384" s="17" t="str">
        <f t="shared" si="11"/>
        <v>ZQRX:NPGEP,2:IP=10.112.218.220:PING:I=10.112.152.44,:;</v>
      </c>
      <c r="K384" s="17" t="str">
        <f>CONCATENATE("ZQRX:NPGEP,",C384,":IP=",H385,":PING:I=",D384,",:;")</f>
        <v>ZQRX:NPGEP,2:IP=10.112.218.93:PING:I=10.112.152.36,:;</v>
      </c>
      <c r="L384" s="17" t="str">
        <f>CONCATENATE("ZQRX:NPGEP,",C384,":IP=",H385,":PING:I=",E384,",:;")</f>
        <v>ZQRX:NPGEP,2:IP=10.112.218.93:PING:I=10.112.152.44,:;</v>
      </c>
    </row>
    <row r="385" spans="1:12">
      <c r="A385" s="2">
        <v>48</v>
      </c>
      <c r="B385" s="2" t="s">
        <v>522</v>
      </c>
      <c r="C385" s="2">
        <v>4</v>
      </c>
      <c r="D385" s="2" t="str">
        <f>LOOKUP(1,0/(('MGW-IP'!$B$1:$B$183=B385)*('MGW-IP'!$C$1:$C$183=C385)),'MGW-IP'!$D$1:$D$183)</f>
        <v>10.112.152.52</v>
      </c>
      <c r="E385" s="2" t="str">
        <f>LOOKUP(1,0/(('MGW-IP'!$B$1:$B$183=B385)*('MGW-IP'!$C$1:$C$183=C385)),'MGW-IP'!$E$1:$E$183)</f>
        <v>10.112.152.60</v>
      </c>
      <c r="F385" s="1" t="s">
        <v>104</v>
      </c>
      <c r="G385" s="1">
        <v>2</v>
      </c>
      <c r="H385" s="1" t="str">
        <f>LOOKUP(1,0/(('BSC-IP(媒体)'!$B$1:$B$269=F385)*('BSC-IP(媒体)'!$C$1:$C$269=G385)),'BSC-IP(媒体)'!$D$1:$D$269)</f>
        <v>10.112.218.93</v>
      </c>
      <c r="I385" s="17" t="str">
        <f t="shared" si="10"/>
        <v>ZQRX:NPGEP,4:IP=10.112.218.93:PING:I=10.112.152.52,:;</v>
      </c>
      <c r="J385" s="17" t="str">
        <f t="shared" si="11"/>
        <v>ZQRX:NPGEP,4:IP=10.112.218.93:PING:I=10.112.152.60,:;</v>
      </c>
      <c r="K385" s="17" t="str">
        <f>CONCATENATE("ZQRX:NPGEP,",C385,":IP=",H384,":PING:I=",D385,",:;")</f>
        <v>ZQRX:NPGEP,4:IP=10.112.218.220:PING:I=10.112.152.52,:;</v>
      </c>
      <c r="L385" s="17" t="str">
        <f>CONCATENATE("ZQRX:NPGEP,",C385,":IP=",H384,":PING:I=",E385,",:;")</f>
        <v>ZQRX:NPGEP,4:IP=10.112.218.220:PING:I=10.112.152.60,:;</v>
      </c>
    </row>
    <row r="386" spans="1:12">
      <c r="A386" s="2">
        <v>1</v>
      </c>
      <c r="B386" s="2" t="s">
        <v>585</v>
      </c>
      <c r="C386" s="2">
        <v>2</v>
      </c>
      <c r="D386" s="2" t="str">
        <f>LOOKUP(1,0/(('MGW-IP'!$B$1:$B$183=B386)*('MGW-IP'!$C$1:$C$183=C386)),'MGW-IP'!$D$1:$D$183)</f>
        <v>10.112.152.68</v>
      </c>
      <c r="E386" s="2" t="str">
        <f>LOOKUP(1,0/(('MGW-IP'!$B$1:$B$183=B386)*('MGW-IP'!$C$1:$C$183=C386)),'MGW-IP'!$E$1:$E$183)</f>
        <v>10.112.152.76</v>
      </c>
      <c r="F386" s="1" t="s">
        <v>81</v>
      </c>
      <c r="G386" s="1">
        <v>1</v>
      </c>
      <c r="H386" s="1" t="str">
        <f>LOOKUP(1,0/(('BSC-IP(媒体)'!$B$1:$B$269=F386)*('BSC-IP(媒体)'!$C$1:$C$269=G386)),'BSC-IP(媒体)'!$D$1:$D$269)</f>
        <v>10.112.217.132</v>
      </c>
      <c r="I386" s="17" t="str">
        <f t="shared" ref="I386:I449" si="12">CONCATENATE("ZQRX:NPGEP,",C386,":IP=",H386,":PING:I=",D386,",:;")</f>
        <v>ZQRX:NPGEP,2:IP=10.112.217.132:PING:I=10.112.152.68,:;</v>
      </c>
      <c r="J386" s="17" t="str">
        <f t="shared" ref="J386:J449" si="13">CONCATENATE("ZQRX:NPGEP,",C386,":IP=",H386,":PING:I=",E386,",:;")</f>
        <v>ZQRX:NPGEP,2:IP=10.112.217.132:PING:I=10.112.152.76,:;</v>
      </c>
      <c r="K386" s="17" t="str">
        <f>CONCATENATE("ZQRX:NPGEP,",C386,":IP=",H387,":PING:I=",D386,",:;")</f>
        <v>ZQRX:NPGEP,2:IP=10.112.217.5:PING:I=10.112.152.68,:;</v>
      </c>
      <c r="L386" s="17" t="str">
        <f>CONCATENATE("ZQRX:NPGEP,",C386,":IP=",H387,":PING:I=",E386,",:;")</f>
        <v>ZQRX:NPGEP,2:IP=10.112.217.5:PING:I=10.112.152.76,:;</v>
      </c>
    </row>
    <row r="387" spans="1:12">
      <c r="A387" s="2">
        <v>2</v>
      </c>
      <c r="B387" s="2" t="s">
        <v>585</v>
      </c>
      <c r="C387" s="2">
        <v>4</v>
      </c>
      <c r="D387" s="2" t="str">
        <f>LOOKUP(1,0/(('MGW-IP'!$B$1:$B$183=B387)*('MGW-IP'!$C$1:$C$183=C387)),'MGW-IP'!$D$1:$D$183)</f>
        <v>10.112.152.84</v>
      </c>
      <c r="E387" s="2" t="str">
        <f>LOOKUP(1,0/(('MGW-IP'!$B$1:$B$183=B387)*('MGW-IP'!$C$1:$C$183=C387)),'MGW-IP'!$E$1:$E$183)</f>
        <v>10.112.152.92</v>
      </c>
      <c r="F387" s="1" t="s">
        <v>81</v>
      </c>
      <c r="G387" s="1">
        <v>2</v>
      </c>
      <c r="H387" s="1" t="str">
        <f>LOOKUP(1,0/(('BSC-IP(媒体)'!$B$1:$B$269=F387)*('BSC-IP(媒体)'!$C$1:$C$269=G387)),'BSC-IP(媒体)'!$D$1:$D$269)</f>
        <v>10.112.217.5</v>
      </c>
      <c r="I387" s="17" t="str">
        <f t="shared" si="12"/>
        <v>ZQRX:NPGEP,4:IP=10.112.217.5:PING:I=10.112.152.84,:;</v>
      </c>
      <c r="J387" s="17" t="str">
        <f t="shared" si="13"/>
        <v>ZQRX:NPGEP,4:IP=10.112.217.5:PING:I=10.112.152.92,:;</v>
      </c>
      <c r="K387" s="17" t="str">
        <f>CONCATENATE("ZQRX:NPGEP,",C387,":IP=",H386,":PING:I=",D387,",:;")</f>
        <v>ZQRX:NPGEP,4:IP=10.112.217.132:PING:I=10.112.152.84,:;</v>
      </c>
      <c r="L387" s="17" t="str">
        <f>CONCATENATE("ZQRX:NPGEP,",C387,":IP=",H386,":PING:I=",E387,",:;")</f>
        <v>ZQRX:NPGEP,4:IP=10.112.217.132:PING:I=10.112.152.92,:;</v>
      </c>
    </row>
    <row r="388" spans="1:12">
      <c r="A388" s="2">
        <v>3</v>
      </c>
      <c r="B388" s="2" t="s">
        <v>585</v>
      </c>
      <c r="C388" s="2">
        <v>2</v>
      </c>
      <c r="D388" s="2" t="str">
        <f>LOOKUP(1,0/(('MGW-IP'!$B$1:$B$183=B388)*('MGW-IP'!$C$1:$C$183=C388)),'MGW-IP'!$D$1:$D$183)</f>
        <v>10.112.152.68</v>
      </c>
      <c r="E388" s="2" t="str">
        <f>LOOKUP(1,0/(('MGW-IP'!$B$1:$B$183=B388)*('MGW-IP'!$C$1:$C$183=C388)),'MGW-IP'!$E$1:$E$183)</f>
        <v>10.112.152.76</v>
      </c>
      <c r="F388" s="1" t="s">
        <v>82</v>
      </c>
      <c r="G388" s="1">
        <v>1</v>
      </c>
      <c r="H388" s="1" t="str">
        <f>LOOKUP(1,0/(('BSC-IP(媒体)'!$B$1:$B$269=F388)*('BSC-IP(媒体)'!$C$1:$C$269=G388)),'BSC-IP(媒体)'!$D$1:$D$269)</f>
        <v>10.112.217.140</v>
      </c>
      <c r="I388" s="17" t="str">
        <f t="shared" si="12"/>
        <v>ZQRX:NPGEP,2:IP=10.112.217.140:PING:I=10.112.152.68,:;</v>
      </c>
      <c r="J388" s="17" t="str">
        <f t="shared" si="13"/>
        <v>ZQRX:NPGEP,2:IP=10.112.217.140:PING:I=10.112.152.76,:;</v>
      </c>
      <c r="K388" s="17" t="str">
        <f>CONCATENATE("ZQRX:NPGEP,",C388,":IP=",H389,":PING:I=",D388,",:;")</f>
        <v>ZQRX:NPGEP,2:IP=10.112.217.13:PING:I=10.112.152.68,:;</v>
      </c>
      <c r="L388" s="17" t="str">
        <f>CONCATENATE("ZQRX:NPGEP,",C388,":IP=",H389,":PING:I=",E388,",:;")</f>
        <v>ZQRX:NPGEP,2:IP=10.112.217.13:PING:I=10.112.152.76,:;</v>
      </c>
    </row>
    <row r="389" spans="1:12">
      <c r="A389" s="2">
        <v>4</v>
      </c>
      <c r="B389" s="2" t="s">
        <v>585</v>
      </c>
      <c r="C389" s="2">
        <v>4</v>
      </c>
      <c r="D389" s="2" t="str">
        <f>LOOKUP(1,0/(('MGW-IP'!$B$1:$B$183=B389)*('MGW-IP'!$C$1:$C$183=C389)),'MGW-IP'!$D$1:$D$183)</f>
        <v>10.112.152.84</v>
      </c>
      <c r="E389" s="2" t="str">
        <f>LOOKUP(1,0/(('MGW-IP'!$B$1:$B$183=B389)*('MGW-IP'!$C$1:$C$183=C389)),'MGW-IP'!$E$1:$E$183)</f>
        <v>10.112.152.92</v>
      </c>
      <c r="F389" s="1" t="s">
        <v>82</v>
      </c>
      <c r="G389" s="1">
        <v>2</v>
      </c>
      <c r="H389" s="1" t="str">
        <f>LOOKUP(1,0/(('BSC-IP(媒体)'!$B$1:$B$269=F389)*('BSC-IP(媒体)'!$C$1:$C$269=G389)),'BSC-IP(媒体)'!$D$1:$D$269)</f>
        <v>10.112.217.13</v>
      </c>
      <c r="I389" s="17" t="str">
        <f t="shared" si="12"/>
        <v>ZQRX:NPGEP,4:IP=10.112.217.13:PING:I=10.112.152.84,:;</v>
      </c>
      <c r="J389" s="17" t="str">
        <f t="shared" si="13"/>
        <v>ZQRX:NPGEP,4:IP=10.112.217.13:PING:I=10.112.152.92,:;</v>
      </c>
      <c r="K389" s="17" t="str">
        <f>CONCATENATE("ZQRX:NPGEP,",C389,":IP=",H388,":PING:I=",D389,",:;")</f>
        <v>ZQRX:NPGEP,4:IP=10.112.217.140:PING:I=10.112.152.84,:;</v>
      </c>
      <c r="L389" s="17" t="str">
        <f>CONCATENATE("ZQRX:NPGEP,",C389,":IP=",H388,":PING:I=",E389,",:;")</f>
        <v>ZQRX:NPGEP,4:IP=10.112.217.140:PING:I=10.112.152.92,:;</v>
      </c>
    </row>
    <row r="390" spans="1:12">
      <c r="A390" s="2">
        <v>5</v>
      </c>
      <c r="B390" s="2" t="s">
        <v>585</v>
      </c>
      <c r="C390" s="2">
        <v>2</v>
      </c>
      <c r="D390" s="2" t="str">
        <f>LOOKUP(1,0/(('MGW-IP'!$B$1:$B$183=B390)*('MGW-IP'!$C$1:$C$183=C390)),'MGW-IP'!$D$1:$D$183)</f>
        <v>10.112.152.68</v>
      </c>
      <c r="E390" s="2" t="str">
        <f>LOOKUP(1,0/(('MGW-IP'!$B$1:$B$183=B390)*('MGW-IP'!$C$1:$C$183=C390)),'MGW-IP'!$E$1:$E$183)</f>
        <v>10.112.152.76</v>
      </c>
      <c r="F390" s="1" t="s">
        <v>83</v>
      </c>
      <c r="G390" s="1">
        <v>1</v>
      </c>
      <c r="H390" s="1" t="str">
        <f>LOOKUP(1,0/(('BSC-IP(媒体)'!$B$1:$B$269=F390)*('BSC-IP(媒体)'!$C$1:$C$269=G390)),'BSC-IP(媒体)'!$D$1:$D$269)</f>
        <v>10.112.217.148</v>
      </c>
      <c r="I390" s="17" t="str">
        <f t="shared" si="12"/>
        <v>ZQRX:NPGEP,2:IP=10.112.217.148:PING:I=10.112.152.68,:;</v>
      </c>
      <c r="J390" s="17" t="str">
        <f t="shared" si="13"/>
        <v>ZQRX:NPGEP,2:IP=10.112.217.148:PING:I=10.112.152.76,:;</v>
      </c>
      <c r="K390" s="17" t="str">
        <f>CONCATENATE("ZQRX:NPGEP,",C390,":IP=",H391,":PING:I=",D390,",:;")</f>
        <v>ZQRX:NPGEP,2:IP=10.112.217.21:PING:I=10.112.152.68,:;</v>
      </c>
      <c r="L390" s="17" t="str">
        <f>CONCATENATE("ZQRX:NPGEP,",C390,":IP=",H391,":PING:I=",E390,",:;")</f>
        <v>ZQRX:NPGEP,2:IP=10.112.217.21:PING:I=10.112.152.76,:;</v>
      </c>
    </row>
    <row r="391" spans="1:12">
      <c r="A391" s="2">
        <v>6</v>
      </c>
      <c r="B391" s="2" t="s">
        <v>585</v>
      </c>
      <c r="C391" s="2">
        <v>4</v>
      </c>
      <c r="D391" s="2" t="str">
        <f>LOOKUP(1,0/(('MGW-IP'!$B$1:$B$183=B391)*('MGW-IP'!$C$1:$C$183=C391)),'MGW-IP'!$D$1:$D$183)</f>
        <v>10.112.152.84</v>
      </c>
      <c r="E391" s="2" t="str">
        <f>LOOKUP(1,0/(('MGW-IP'!$B$1:$B$183=B391)*('MGW-IP'!$C$1:$C$183=C391)),'MGW-IP'!$E$1:$E$183)</f>
        <v>10.112.152.92</v>
      </c>
      <c r="F391" s="1" t="s">
        <v>83</v>
      </c>
      <c r="G391" s="1">
        <v>2</v>
      </c>
      <c r="H391" s="1" t="str">
        <f>LOOKUP(1,0/(('BSC-IP(媒体)'!$B$1:$B$269=F391)*('BSC-IP(媒体)'!$C$1:$C$269=G391)),'BSC-IP(媒体)'!$D$1:$D$269)</f>
        <v>10.112.217.21</v>
      </c>
      <c r="I391" s="17" t="str">
        <f t="shared" si="12"/>
        <v>ZQRX:NPGEP,4:IP=10.112.217.21:PING:I=10.112.152.84,:;</v>
      </c>
      <c r="J391" s="17" t="str">
        <f t="shared" si="13"/>
        <v>ZQRX:NPGEP,4:IP=10.112.217.21:PING:I=10.112.152.92,:;</v>
      </c>
      <c r="K391" s="17" t="str">
        <f>CONCATENATE("ZQRX:NPGEP,",C391,":IP=",H390,":PING:I=",D391,",:;")</f>
        <v>ZQRX:NPGEP,4:IP=10.112.217.148:PING:I=10.112.152.84,:;</v>
      </c>
      <c r="L391" s="17" t="str">
        <f>CONCATENATE("ZQRX:NPGEP,",C391,":IP=",H390,":PING:I=",E391,",:;")</f>
        <v>ZQRX:NPGEP,4:IP=10.112.217.148:PING:I=10.112.152.92,:;</v>
      </c>
    </row>
    <row r="392" spans="1:12">
      <c r="A392" s="2">
        <v>7</v>
      </c>
      <c r="B392" s="2" t="s">
        <v>585</v>
      </c>
      <c r="C392" s="2">
        <v>2</v>
      </c>
      <c r="D392" s="2" t="str">
        <f>LOOKUP(1,0/(('MGW-IP'!$B$1:$B$183=B392)*('MGW-IP'!$C$1:$C$183=C392)),'MGW-IP'!$D$1:$D$183)</f>
        <v>10.112.152.68</v>
      </c>
      <c r="E392" s="2" t="str">
        <f>LOOKUP(1,0/(('MGW-IP'!$B$1:$B$183=B392)*('MGW-IP'!$C$1:$C$183=C392)),'MGW-IP'!$E$1:$E$183)</f>
        <v>10.112.152.76</v>
      </c>
      <c r="F392" s="1" t="s">
        <v>84</v>
      </c>
      <c r="G392" s="1">
        <v>1</v>
      </c>
      <c r="H392" s="1" t="str">
        <f>LOOKUP(1,0/(('BSC-IP(媒体)'!$B$1:$B$269=F392)*('BSC-IP(媒体)'!$C$1:$C$269=G392)),'BSC-IP(媒体)'!$D$1:$D$269)</f>
        <v>10.112.217.156</v>
      </c>
      <c r="I392" s="17" t="str">
        <f t="shared" si="12"/>
        <v>ZQRX:NPGEP,2:IP=10.112.217.156:PING:I=10.112.152.68,:;</v>
      </c>
      <c r="J392" s="17" t="str">
        <f t="shared" si="13"/>
        <v>ZQRX:NPGEP,2:IP=10.112.217.156:PING:I=10.112.152.76,:;</v>
      </c>
      <c r="K392" s="17" t="str">
        <f>CONCATENATE("ZQRX:NPGEP,",C392,":IP=",H393,":PING:I=",D392,",:;")</f>
        <v>ZQRX:NPGEP,2:IP=10.112.217.29:PING:I=10.112.152.68,:;</v>
      </c>
      <c r="L392" s="17" t="str">
        <f>CONCATENATE("ZQRX:NPGEP,",C392,":IP=",H393,":PING:I=",E392,",:;")</f>
        <v>ZQRX:NPGEP,2:IP=10.112.217.29:PING:I=10.112.152.76,:;</v>
      </c>
    </row>
    <row r="393" spans="1:12">
      <c r="A393" s="2">
        <v>8</v>
      </c>
      <c r="B393" s="2" t="s">
        <v>585</v>
      </c>
      <c r="C393" s="2">
        <v>4</v>
      </c>
      <c r="D393" s="2" t="str">
        <f>LOOKUP(1,0/(('MGW-IP'!$B$1:$B$183=B393)*('MGW-IP'!$C$1:$C$183=C393)),'MGW-IP'!$D$1:$D$183)</f>
        <v>10.112.152.84</v>
      </c>
      <c r="E393" s="2" t="str">
        <f>LOOKUP(1,0/(('MGW-IP'!$B$1:$B$183=B393)*('MGW-IP'!$C$1:$C$183=C393)),'MGW-IP'!$E$1:$E$183)</f>
        <v>10.112.152.92</v>
      </c>
      <c r="F393" s="1" t="s">
        <v>84</v>
      </c>
      <c r="G393" s="1">
        <v>2</v>
      </c>
      <c r="H393" s="1" t="str">
        <f>LOOKUP(1,0/(('BSC-IP(媒体)'!$B$1:$B$269=F393)*('BSC-IP(媒体)'!$C$1:$C$269=G393)),'BSC-IP(媒体)'!$D$1:$D$269)</f>
        <v>10.112.217.29</v>
      </c>
      <c r="I393" s="17" t="str">
        <f t="shared" si="12"/>
        <v>ZQRX:NPGEP,4:IP=10.112.217.29:PING:I=10.112.152.84,:;</v>
      </c>
      <c r="J393" s="17" t="str">
        <f t="shared" si="13"/>
        <v>ZQRX:NPGEP,4:IP=10.112.217.29:PING:I=10.112.152.92,:;</v>
      </c>
      <c r="K393" s="17" t="str">
        <f>CONCATENATE("ZQRX:NPGEP,",C393,":IP=",H392,":PING:I=",D393,",:;")</f>
        <v>ZQRX:NPGEP,4:IP=10.112.217.156:PING:I=10.112.152.84,:;</v>
      </c>
      <c r="L393" s="17" t="str">
        <f>CONCATENATE("ZQRX:NPGEP,",C393,":IP=",H392,":PING:I=",E393,",:;")</f>
        <v>ZQRX:NPGEP,4:IP=10.112.217.156:PING:I=10.112.152.92,:;</v>
      </c>
    </row>
    <row r="394" spans="1:12">
      <c r="A394" s="2">
        <v>9</v>
      </c>
      <c r="B394" s="2" t="s">
        <v>585</v>
      </c>
      <c r="C394" s="2">
        <v>2</v>
      </c>
      <c r="D394" s="2" t="str">
        <f>LOOKUP(1,0/(('MGW-IP'!$B$1:$B$183=B394)*('MGW-IP'!$C$1:$C$183=C394)),'MGW-IP'!$D$1:$D$183)</f>
        <v>10.112.152.68</v>
      </c>
      <c r="E394" s="2" t="str">
        <f>LOOKUP(1,0/(('MGW-IP'!$B$1:$B$183=B394)*('MGW-IP'!$C$1:$C$183=C394)),'MGW-IP'!$E$1:$E$183)</f>
        <v>10.112.152.76</v>
      </c>
      <c r="F394" s="1" t="s">
        <v>85</v>
      </c>
      <c r="G394" s="1">
        <v>1</v>
      </c>
      <c r="H394" s="1" t="str">
        <f>LOOKUP(1,0/(('BSC-IP(媒体)'!$B$1:$B$269=F394)*('BSC-IP(媒体)'!$C$1:$C$269=G394)),'BSC-IP(媒体)'!$D$1:$D$269)</f>
        <v>10.112.217.164</v>
      </c>
      <c r="I394" s="17" t="str">
        <f t="shared" si="12"/>
        <v>ZQRX:NPGEP,2:IP=10.112.217.164:PING:I=10.112.152.68,:;</v>
      </c>
      <c r="J394" s="17" t="str">
        <f t="shared" si="13"/>
        <v>ZQRX:NPGEP,2:IP=10.112.217.164:PING:I=10.112.152.76,:;</v>
      </c>
      <c r="K394" s="17" t="str">
        <f>CONCATENATE("ZQRX:NPGEP,",C394,":IP=",H395,":PING:I=",D394,",:;")</f>
        <v>ZQRX:NPGEP,2:IP=10.112.217.37:PING:I=10.112.152.68,:;</v>
      </c>
      <c r="L394" s="17" t="str">
        <f>CONCATENATE("ZQRX:NPGEP,",C394,":IP=",H395,":PING:I=",E394,",:;")</f>
        <v>ZQRX:NPGEP,2:IP=10.112.217.37:PING:I=10.112.152.76,:;</v>
      </c>
    </row>
    <row r="395" spans="1:12">
      <c r="A395" s="2">
        <v>10</v>
      </c>
      <c r="B395" s="2" t="s">
        <v>585</v>
      </c>
      <c r="C395" s="2">
        <v>4</v>
      </c>
      <c r="D395" s="2" t="str">
        <f>LOOKUP(1,0/(('MGW-IP'!$B$1:$B$183=B395)*('MGW-IP'!$C$1:$C$183=C395)),'MGW-IP'!$D$1:$D$183)</f>
        <v>10.112.152.84</v>
      </c>
      <c r="E395" s="2" t="str">
        <f>LOOKUP(1,0/(('MGW-IP'!$B$1:$B$183=B395)*('MGW-IP'!$C$1:$C$183=C395)),'MGW-IP'!$E$1:$E$183)</f>
        <v>10.112.152.92</v>
      </c>
      <c r="F395" s="1" t="s">
        <v>85</v>
      </c>
      <c r="G395" s="1">
        <v>2</v>
      </c>
      <c r="H395" s="1" t="str">
        <f>LOOKUP(1,0/(('BSC-IP(媒体)'!$B$1:$B$269=F395)*('BSC-IP(媒体)'!$C$1:$C$269=G395)),'BSC-IP(媒体)'!$D$1:$D$269)</f>
        <v>10.112.217.37</v>
      </c>
      <c r="I395" s="17" t="str">
        <f t="shared" si="12"/>
        <v>ZQRX:NPGEP,4:IP=10.112.217.37:PING:I=10.112.152.84,:;</v>
      </c>
      <c r="J395" s="17" t="str">
        <f t="shared" si="13"/>
        <v>ZQRX:NPGEP,4:IP=10.112.217.37:PING:I=10.112.152.92,:;</v>
      </c>
      <c r="K395" s="17" t="str">
        <f>CONCATENATE("ZQRX:NPGEP,",C395,":IP=",H394,":PING:I=",D395,",:;")</f>
        <v>ZQRX:NPGEP,4:IP=10.112.217.164:PING:I=10.112.152.84,:;</v>
      </c>
      <c r="L395" s="17" t="str">
        <f>CONCATENATE("ZQRX:NPGEP,",C395,":IP=",H394,":PING:I=",E395,",:;")</f>
        <v>ZQRX:NPGEP,4:IP=10.112.217.164:PING:I=10.112.152.92,:;</v>
      </c>
    </row>
    <row r="396" spans="1:12">
      <c r="A396" s="2">
        <v>11</v>
      </c>
      <c r="B396" s="2" t="s">
        <v>585</v>
      </c>
      <c r="C396" s="2">
        <v>2</v>
      </c>
      <c r="D396" s="2" t="str">
        <f>LOOKUP(1,0/(('MGW-IP'!$B$1:$B$183=B396)*('MGW-IP'!$C$1:$C$183=C396)),'MGW-IP'!$D$1:$D$183)</f>
        <v>10.112.152.68</v>
      </c>
      <c r="E396" s="2" t="str">
        <f>LOOKUP(1,0/(('MGW-IP'!$B$1:$B$183=B396)*('MGW-IP'!$C$1:$C$183=C396)),'MGW-IP'!$E$1:$E$183)</f>
        <v>10.112.152.76</v>
      </c>
      <c r="F396" s="1" t="s">
        <v>86</v>
      </c>
      <c r="G396" s="1">
        <v>1</v>
      </c>
      <c r="H396" s="1" t="str">
        <f>LOOKUP(1,0/(('BSC-IP(媒体)'!$B$1:$B$269=F396)*('BSC-IP(媒体)'!$C$1:$C$269=G396)),'BSC-IP(媒体)'!$D$1:$D$269)</f>
        <v>10.112.217.172</v>
      </c>
      <c r="I396" s="17" t="str">
        <f t="shared" si="12"/>
        <v>ZQRX:NPGEP,2:IP=10.112.217.172:PING:I=10.112.152.68,:;</v>
      </c>
      <c r="J396" s="17" t="str">
        <f t="shared" si="13"/>
        <v>ZQRX:NPGEP,2:IP=10.112.217.172:PING:I=10.112.152.76,:;</v>
      </c>
      <c r="K396" s="17" t="str">
        <f>CONCATENATE("ZQRX:NPGEP,",C396,":IP=",H397,":PING:I=",D396,",:;")</f>
        <v>ZQRX:NPGEP,2:IP=10.112.217.45:PING:I=10.112.152.68,:;</v>
      </c>
      <c r="L396" s="17" t="str">
        <f>CONCATENATE("ZQRX:NPGEP,",C396,":IP=",H397,":PING:I=",E396,",:;")</f>
        <v>ZQRX:NPGEP,2:IP=10.112.217.45:PING:I=10.112.152.76,:;</v>
      </c>
    </row>
    <row r="397" spans="1:12">
      <c r="A397" s="2">
        <v>12</v>
      </c>
      <c r="B397" s="2" t="s">
        <v>585</v>
      </c>
      <c r="C397" s="2">
        <v>4</v>
      </c>
      <c r="D397" s="2" t="str">
        <f>LOOKUP(1,0/(('MGW-IP'!$B$1:$B$183=B397)*('MGW-IP'!$C$1:$C$183=C397)),'MGW-IP'!$D$1:$D$183)</f>
        <v>10.112.152.84</v>
      </c>
      <c r="E397" s="2" t="str">
        <f>LOOKUP(1,0/(('MGW-IP'!$B$1:$B$183=B397)*('MGW-IP'!$C$1:$C$183=C397)),'MGW-IP'!$E$1:$E$183)</f>
        <v>10.112.152.92</v>
      </c>
      <c r="F397" s="1" t="s">
        <v>86</v>
      </c>
      <c r="G397" s="1">
        <v>2</v>
      </c>
      <c r="H397" s="1" t="str">
        <f>LOOKUP(1,0/(('BSC-IP(媒体)'!$B$1:$B$269=F397)*('BSC-IP(媒体)'!$C$1:$C$269=G397)),'BSC-IP(媒体)'!$D$1:$D$269)</f>
        <v>10.112.217.45</v>
      </c>
      <c r="I397" s="17" t="str">
        <f t="shared" si="12"/>
        <v>ZQRX:NPGEP,4:IP=10.112.217.45:PING:I=10.112.152.84,:;</v>
      </c>
      <c r="J397" s="17" t="str">
        <f t="shared" si="13"/>
        <v>ZQRX:NPGEP,4:IP=10.112.217.45:PING:I=10.112.152.92,:;</v>
      </c>
      <c r="K397" s="17" t="str">
        <f>CONCATENATE("ZQRX:NPGEP,",C397,":IP=",H396,":PING:I=",D397,",:;")</f>
        <v>ZQRX:NPGEP,4:IP=10.112.217.172:PING:I=10.112.152.84,:;</v>
      </c>
      <c r="L397" s="17" t="str">
        <f>CONCATENATE("ZQRX:NPGEP,",C397,":IP=",H396,":PING:I=",E397,",:;")</f>
        <v>ZQRX:NPGEP,4:IP=10.112.217.172:PING:I=10.112.152.92,:;</v>
      </c>
    </row>
    <row r="398" spans="1:12">
      <c r="A398" s="2">
        <v>13</v>
      </c>
      <c r="B398" s="2" t="s">
        <v>585</v>
      </c>
      <c r="C398" s="2">
        <v>2</v>
      </c>
      <c r="D398" s="2" t="str">
        <f>LOOKUP(1,0/(('MGW-IP'!$B$1:$B$183=B398)*('MGW-IP'!$C$1:$C$183=C398)),'MGW-IP'!$D$1:$D$183)</f>
        <v>10.112.152.68</v>
      </c>
      <c r="E398" s="2" t="str">
        <f>LOOKUP(1,0/(('MGW-IP'!$B$1:$B$183=B398)*('MGW-IP'!$C$1:$C$183=C398)),'MGW-IP'!$E$1:$E$183)</f>
        <v>10.112.152.76</v>
      </c>
      <c r="F398" s="1" t="s">
        <v>87</v>
      </c>
      <c r="G398" s="1">
        <v>1</v>
      </c>
      <c r="H398" s="1" t="str">
        <f>LOOKUP(1,0/(('BSC-IP(媒体)'!$B$1:$B$269=F398)*('BSC-IP(媒体)'!$C$1:$C$269=G398)),'BSC-IP(媒体)'!$D$1:$D$269)</f>
        <v>10.112.217.180</v>
      </c>
      <c r="I398" s="17" t="str">
        <f t="shared" si="12"/>
        <v>ZQRX:NPGEP,2:IP=10.112.217.180:PING:I=10.112.152.68,:;</v>
      </c>
      <c r="J398" s="17" t="str">
        <f t="shared" si="13"/>
        <v>ZQRX:NPGEP,2:IP=10.112.217.180:PING:I=10.112.152.76,:;</v>
      </c>
      <c r="K398" s="17" t="str">
        <f>CONCATENATE("ZQRX:NPGEP,",C398,":IP=",H399,":PING:I=",D398,",:;")</f>
        <v>ZQRX:NPGEP,2:IP=10.112.217.53:PING:I=10.112.152.68,:;</v>
      </c>
      <c r="L398" s="17" t="str">
        <f>CONCATENATE("ZQRX:NPGEP,",C398,":IP=",H399,":PING:I=",E398,",:;")</f>
        <v>ZQRX:NPGEP,2:IP=10.112.217.53:PING:I=10.112.152.76,:;</v>
      </c>
    </row>
    <row r="399" spans="1:12">
      <c r="A399" s="2">
        <v>14</v>
      </c>
      <c r="B399" s="2" t="s">
        <v>585</v>
      </c>
      <c r="C399" s="2">
        <v>4</v>
      </c>
      <c r="D399" s="2" t="str">
        <f>LOOKUP(1,0/(('MGW-IP'!$B$1:$B$183=B399)*('MGW-IP'!$C$1:$C$183=C399)),'MGW-IP'!$D$1:$D$183)</f>
        <v>10.112.152.84</v>
      </c>
      <c r="E399" s="2" t="str">
        <f>LOOKUP(1,0/(('MGW-IP'!$B$1:$B$183=B399)*('MGW-IP'!$C$1:$C$183=C399)),'MGW-IP'!$E$1:$E$183)</f>
        <v>10.112.152.92</v>
      </c>
      <c r="F399" s="1" t="s">
        <v>87</v>
      </c>
      <c r="G399" s="1">
        <v>2</v>
      </c>
      <c r="H399" s="1" t="str">
        <f>LOOKUP(1,0/(('BSC-IP(媒体)'!$B$1:$B$269=F399)*('BSC-IP(媒体)'!$C$1:$C$269=G399)),'BSC-IP(媒体)'!$D$1:$D$269)</f>
        <v>10.112.217.53</v>
      </c>
      <c r="I399" s="17" t="str">
        <f t="shared" si="12"/>
        <v>ZQRX:NPGEP,4:IP=10.112.217.53:PING:I=10.112.152.84,:;</v>
      </c>
      <c r="J399" s="17" t="str">
        <f t="shared" si="13"/>
        <v>ZQRX:NPGEP,4:IP=10.112.217.53:PING:I=10.112.152.92,:;</v>
      </c>
      <c r="K399" s="17" t="str">
        <f>CONCATENATE("ZQRX:NPGEP,",C399,":IP=",H398,":PING:I=",D399,",:;")</f>
        <v>ZQRX:NPGEP,4:IP=10.112.217.180:PING:I=10.112.152.84,:;</v>
      </c>
      <c r="L399" s="17" t="str">
        <f>CONCATENATE("ZQRX:NPGEP,",C399,":IP=",H398,":PING:I=",E399,",:;")</f>
        <v>ZQRX:NPGEP,4:IP=10.112.217.180:PING:I=10.112.152.92,:;</v>
      </c>
    </row>
    <row r="400" spans="1:12">
      <c r="A400" s="2">
        <v>15</v>
      </c>
      <c r="B400" s="2" t="s">
        <v>585</v>
      </c>
      <c r="C400" s="2">
        <v>2</v>
      </c>
      <c r="D400" s="2" t="str">
        <f>LOOKUP(1,0/(('MGW-IP'!$B$1:$B$183=B400)*('MGW-IP'!$C$1:$C$183=C400)),'MGW-IP'!$D$1:$D$183)</f>
        <v>10.112.152.68</v>
      </c>
      <c r="E400" s="2" t="str">
        <f>LOOKUP(1,0/(('MGW-IP'!$B$1:$B$183=B400)*('MGW-IP'!$C$1:$C$183=C400)),'MGW-IP'!$E$1:$E$183)</f>
        <v>10.112.152.76</v>
      </c>
      <c r="F400" s="1" t="s">
        <v>88</v>
      </c>
      <c r="G400" s="1">
        <v>1</v>
      </c>
      <c r="H400" s="1" t="str">
        <f>LOOKUP(1,0/(('BSC-IP(媒体)'!$B$1:$B$269=F400)*('BSC-IP(媒体)'!$C$1:$C$269=G400)),'BSC-IP(媒体)'!$D$1:$D$269)</f>
        <v>10.112.217.188</v>
      </c>
      <c r="I400" s="17" t="str">
        <f t="shared" si="12"/>
        <v>ZQRX:NPGEP,2:IP=10.112.217.188:PING:I=10.112.152.68,:;</v>
      </c>
      <c r="J400" s="17" t="str">
        <f t="shared" si="13"/>
        <v>ZQRX:NPGEP,2:IP=10.112.217.188:PING:I=10.112.152.76,:;</v>
      </c>
      <c r="K400" s="17" t="str">
        <f>CONCATENATE("ZQRX:NPGEP,",C400,":IP=",H401,":PING:I=",D400,",:;")</f>
        <v>ZQRX:NPGEP,2:IP=10.112.217.61:PING:I=10.112.152.68,:;</v>
      </c>
      <c r="L400" s="17" t="str">
        <f>CONCATENATE("ZQRX:NPGEP,",C400,":IP=",H401,":PING:I=",E400,",:;")</f>
        <v>ZQRX:NPGEP,2:IP=10.112.217.61:PING:I=10.112.152.76,:;</v>
      </c>
    </row>
    <row r="401" spans="1:12">
      <c r="A401" s="2">
        <v>16</v>
      </c>
      <c r="B401" s="2" t="s">
        <v>585</v>
      </c>
      <c r="C401" s="2">
        <v>4</v>
      </c>
      <c r="D401" s="2" t="str">
        <f>LOOKUP(1,0/(('MGW-IP'!$B$1:$B$183=B401)*('MGW-IP'!$C$1:$C$183=C401)),'MGW-IP'!$D$1:$D$183)</f>
        <v>10.112.152.84</v>
      </c>
      <c r="E401" s="2" t="str">
        <f>LOOKUP(1,0/(('MGW-IP'!$B$1:$B$183=B401)*('MGW-IP'!$C$1:$C$183=C401)),'MGW-IP'!$E$1:$E$183)</f>
        <v>10.112.152.92</v>
      </c>
      <c r="F401" s="1" t="s">
        <v>88</v>
      </c>
      <c r="G401" s="1">
        <v>2</v>
      </c>
      <c r="H401" s="1" t="str">
        <f>LOOKUP(1,0/(('BSC-IP(媒体)'!$B$1:$B$269=F401)*('BSC-IP(媒体)'!$C$1:$C$269=G401)),'BSC-IP(媒体)'!$D$1:$D$269)</f>
        <v>10.112.217.61</v>
      </c>
      <c r="I401" s="17" t="str">
        <f t="shared" si="12"/>
        <v>ZQRX:NPGEP,4:IP=10.112.217.61:PING:I=10.112.152.84,:;</v>
      </c>
      <c r="J401" s="17" t="str">
        <f t="shared" si="13"/>
        <v>ZQRX:NPGEP,4:IP=10.112.217.61:PING:I=10.112.152.92,:;</v>
      </c>
      <c r="K401" s="17" t="str">
        <f>CONCATENATE("ZQRX:NPGEP,",C401,":IP=",H400,":PING:I=",D401,",:;")</f>
        <v>ZQRX:NPGEP,4:IP=10.112.217.188:PING:I=10.112.152.84,:;</v>
      </c>
      <c r="L401" s="17" t="str">
        <f>CONCATENATE("ZQRX:NPGEP,",C401,":IP=",H400,":PING:I=",E401,",:;")</f>
        <v>ZQRX:NPGEP,4:IP=10.112.217.188:PING:I=10.112.152.92,:;</v>
      </c>
    </row>
    <row r="402" spans="1:12">
      <c r="A402" s="2">
        <v>17</v>
      </c>
      <c r="B402" s="2" t="s">
        <v>585</v>
      </c>
      <c r="C402" s="2">
        <v>2</v>
      </c>
      <c r="D402" s="2" t="str">
        <f>LOOKUP(1,0/(('MGW-IP'!$B$1:$B$183=B402)*('MGW-IP'!$C$1:$C$183=C402)),'MGW-IP'!$D$1:$D$183)</f>
        <v>10.112.152.68</v>
      </c>
      <c r="E402" s="2" t="str">
        <f>LOOKUP(1,0/(('MGW-IP'!$B$1:$B$183=B402)*('MGW-IP'!$C$1:$C$183=C402)),'MGW-IP'!$E$1:$E$183)</f>
        <v>10.112.152.76</v>
      </c>
      <c r="F402" s="1" t="s">
        <v>89</v>
      </c>
      <c r="G402" s="1">
        <v>1</v>
      </c>
      <c r="H402" s="1" t="str">
        <f>LOOKUP(1,0/(('BSC-IP(媒体)'!$B$1:$B$269=F402)*('BSC-IP(媒体)'!$C$1:$C$269=G402)),'BSC-IP(媒体)'!$D$1:$D$269)</f>
        <v>10.112.217.196</v>
      </c>
      <c r="I402" s="17" t="str">
        <f t="shared" si="12"/>
        <v>ZQRX:NPGEP,2:IP=10.112.217.196:PING:I=10.112.152.68,:;</v>
      </c>
      <c r="J402" s="17" t="str">
        <f t="shared" si="13"/>
        <v>ZQRX:NPGEP,2:IP=10.112.217.196:PING:I=10.112.152.76,:;</v>
      </c>
      <c r="K402" s="17" t="str">
        <f>CONCATENATE("ZQRX:NPGEP,",C402,":IP=",H403,":PING:I=",D402,",:;")</f>
        <v>ZQRX:NPGEP,2:IP=10.112.217.69:PING:I=10.112.152.68,:;</v>
      </c>
      <c r="L402" s="17" t="str">
        <f>CONCATENATE("ZQRX:NPGEP,",C402,":IP=",H403,":PING:I=",E402,",:;")</f>
        <v>ZQRX:NPGEP,2:IP=10.112.217.69:PING:I=10.112.152.76,:;</v>
      </c>
    </row>
    <row r="403" spans="1:12">
      <c r="A403" s="2">
        <v>18</v>
      </c>
      <c r="B403" s="2" t="s">
        <v>585</v>
      </c>
      <c r="C403" s="2">
        <v>4</v>
      </c>
      <c r="D403" s="2" t="str">
        <f>LOOKUP(1,0/(('MGW-IP'!$B$1:$B$183=B403)*('MGW-IP'!$C$1:$C$183=C403)),'MGW-IP'!$D$1:$D$183)</f>
        <v>10.112.152.84</v>
      </c>
      <c r="E403" s="2" t="str">
        <f>LOOKUP(1,0/(('MGW-IP'!$B$1:$B$183=B403)*('MGW-IP'!$C$1:$C$183=C403)),'MGW-IP'!$E$1:$E$183)</f>
        <v>10.112.152.92</v>
      </c>
      <c r="F403" s="1" t="s">
        <v>89</v>
      </c>
      <c r="G403" s="1">
        <v>2</v>
      </c>
      <c r="H403" s="1" t="str">
        <f>LOOKUP(1,0/(('BSC-IP(媒体)'!$B$1:$B$269=F403)*('BSC-IP(媒体)'!$C$1:$C$269=G403)),'BSC-IP(媒体)'!$D$1:$D$269)</f>
        <v>10.112.217.69</v>
      </c>
      <c r="I403" s="17" t="str">
        <f t="shared" si="12"/>
        <v>ZQRX:NPGEP,4:IP=10.112.217.69:PING:I=10.112.152.84,:;</v>
      </c>
      <c r="J403" s="17" t="str">
        <f t="shared" si="13"/>
        <v>ZQRX:NPGEP,4:IP=10.112.217.69:PING:I=10.112.152.92,:;</v>
      </c>
      <c r="K403" s="17" t="str">
        <f>CONCATENATE("ZQRX:NPGEP,",C403,":IP=",H402,":PING:I=",D403,",:;")</f>
        <v>ZQRX:NPGEP,4:IP=10.112.217.196:PING:I=10.112.152.84,:;</v>
      </c>
      <c r="L403" s="17" t="str">
        <f>CONCATENATE("ZQRX:NPGEP,",C403,":IP=",H402,":PING:I=",E403,",:;")</f>
        <v>ZQRX:NPGEP,4:IP=10.112.217.196:PING:I=10.112.152.92,:;</v>
      </c>
    </row>
    <row r="404" spans="1:12">
      <c r="A404" s="2">
        <v>19</v>
      </c>
      <c r="B404" s="2" t="s">
        <v>585</v>
      </c>
      <c r="C404" s="2">
        <v>2</v>
      </c>
      <c r="D404" s="2" t="str">
        <f>LOOKUP(1,0/(('MGW-IP'!$B$1:$B$183=B404)*('MGW-IP'!$C$1:$C$183=C404)),'MGW-IP'!$D$1:$D$183)</f>
        <v>10.112.152.68</v>
      </c>
      <c r="E404" s="2" t="str">
        <f>LOOKUP(1,0/(('MGW-IP'!$B$1:$B$183=B404)*('MGW-IP'!$C$1:$C$183=C404)),'MGW-IP'!$E$1:$E$183)</f>
        <v>10.112.152.76</v>
      </c>
      <c r="F404" s="1" t="s">
        <v>90</v>
      </c>
      <c r="G404" s="1">
        <v>1</v>
      </c>
      <c r="H404" s="1" t="str">
        <f>LOOKUP(1,0/(('BSC-IP(媒体)'!$B$1:$B$269=F404)*('BSC-IP(媒体)'!$C$1:$C$269=G404)),'BSC-IP(媒体)'!$D$1:$D$269)</f>
        <v>10.112.217.204</v>
      </c>
      <c r="I404" s="17" t="str">
        <f t="shared" si="12"/>
        <v>ZQRX:NPGEP,2:IP=10.112.217.204:PING:I=10.112.152.68,:;</v>
      </c>
      <c r="J404" s="17" t="str">
        <f t="shared" si="13"/>
        <v>ZQRX:NPGEP,2:IP=10.112.217.204:PING:I=10.112.152.76,:;</v>
      </c>
      <c r="K404" s="17" t="str">
        <f>CONCATENATE("ZQRX:NPGEP,",C404,":IP=",H405,":PING:I=",D404,",:;")</f>
        <v>ZQRX:NPGEP,2:IP=10.112.217.77:PING:I=10.112.152.68,:;</v>
      </c>
      <c r="L404" s="17" t="str">
        <f>CONCATENATE("ZQRX:NPGEP,",C404,":IP=",H405,":PING:I=",E404,",:;")</f>
        <v>ZQRX:NPGEP,2:IP=10.112.217.77:PING:I=10.112.152.76,:;</v>
      </c>
    </row>
    <row r="405" spans="1:12">
      <c r="A405" s="2">
        <v>20</v>
      </c>
      <c r="B405" s="2" t="s">
        <v>585</v>
      </c>
      <c r="C405" s="2">
        <v>4</v>
      </c>
      <c r="D405" s="2" t="str">
        <f>LOOKUP(1,0/(('MGW-IP'!$B$1:$B$183=B405)*('MGW-IP'!$C$1:$C$183=C405)),'MGW-IP'!$D$1:$D$183)</f>
        <v>10.112.152.84</v>
      </c>
      <c r="E405" s="2" t="str">
        <f>LOOKUP(1,0/(('MGW-IP'!$B$1:$B$183=B405)*('MGW-IP'!$C$1:$C$183=C405)),'MGW-IP'!$E$1:$E$183)</f>
        <v>10.112.152.92</v>
      </c>
      <c r="F405" s="1" t="s">
        <v>90</v>
      </c>
      <c r="G405" s="1">
        <v>2</v>
      </c>
      <c r="H405" s="1" t="str">
        <f>LOOKUP(1,0/(('BSC-IP(媒体)'!$B$1:$B$269=F405)*('BSC-IP(媒体)'!$C$1:$C$269=G405)),'BSC-IP(媒体)'!$D$1:$D$269)</f>
        <v>10.112.217.77</v>
      </c>
      <c r="I405" s="17" t="str">
        <f t="shared" si="12"/>
        <v>ZQRX:NPGEP,4:IP=10.112.217.77:PING:I=10.112.152.84,:;</v>
      </c>
      <c r="J405" s="17" t="str">
        <f t="shared" si="13"/>
        <v>ZQRX:NPGEP,4:IP=10.112.217.77:PING:I=10.112.152.92,:;</v>
      </c>
      <c r="K405" s="17" t="str">
        <f>CONCATENATE("ZQRX:NPGEP,",C405,":IP=",H404,":PING:I=",D405,",:;")</f>
        <v>ZQRX:NPGEP,4:IP=10.112.217.204:PING:I=10.112.152.84,:;</v>
      </c>
      <c r="L405" s="17" t="str">
        <f>CONCATENATE("ZQRX:NPGEP,",C405,":IP=",H404,":PING:I=",E405,",:;")</f>
        <v>ZQRX:NPGEP,4:IP=10.112.217.204:PING:I=10.112.152.92,:;</v>
      </c>
    </row>
    <row r="406" spans="1:12">
      <c r="A406" s="2">
        <v>21</v>
      </c>
      <c r="B406" s="2" t="s">
        <v>585</v>
      </c>
      <c r="C406" s="2">
        <v>2</v>
      </c>
      <c r="D406" s="2" t="str">
        <f>LOOKUP(1,0/(('MGW-IP'!$B$1:$B$183=B406)*('MGW-IP'!$C$1:$C$183=C406)),'MGW-IP'!$D$1:$D$183)</f>
        <v>10.112.152.68</v>
      </c>
      <c r="E406" s="2" t="str">
        <f>LOOKUP(1,0/(('MGW-IP'!$B$1:$B$183=B406)*('MGW-IP'!$C$1:$C$183=C406)),'MGW-IP'!$E$1:$E$183)</f>
        <v>10.112.152.76</v>
      </c>
      <c r="F406" s="1" t="s">
        <v>91</v>
      </c>
      <c r="G406" s="1">
        <v>1</v>
      </c>
      <c r="H406" s="1" t="str">
        <f>LOOKUP(1,0/(('BSC-IP(媒体)'!$B$1:$B$269=F406)*('BSC-IP(媒体)'!$C$1:$C$269=G406)),'BSC-IP(媒体)'!$D$1:$D$269)</f>
        <v>10.112.217.212</v>
      </c>
      <c r="I406" s="17" t="str">
        <f t="shared" si="12"/>
        <v>ZQRX:NPGEP,2:IP=10.112.217.212:PING:I=10.112.152.68,:;</v>
      </c>
      <c r="J406" s="17" t="str">
        <f t="shared" si="13"/>
        <v>ZQRX:NPGEP,2:IP=10.112.217.212:PING:I=10.112.152.76,:;</v>
      </c>
      <c r="K406" s="17" t="str">
        <f>CONCATENATE("ZQRX:NPGEP,",C406,":IP=",H407,":PING:I=",D406,",:;")</f>
        <v>ZQRX:NPGEP,2:IP=10.112.217.85:PING:I=10.112.152.68,:;</v>
      </c>
      <c r="L406" s="17" t="str">
        <f>CONCATENATE("ZQRX:NPGEP,",C406,":IP=",H407,":PING:I=",E406,",:;")</f>
        <v>ZQRX:NPGEP,2:IP=10.112.217.85:PING:I=10.112.152.76,:;</v>
      </c>
    </row>
    <row r="407" spans="1:12">
      <c r="A407" s="2">
        <v>22</v>
      </c>
      <c r="B407" s="2" t="s">
        <v>585</v>
      </c>
      <c r="C407" s="2">
        <v>4</v>
      </c>
      <c r="D407" s="2" t="str">
        <f>LOOKUP(1,0/(('MGW-IP'!$B$1:$B$183=B407)*('MGW-IP'!$C$1:$C$183=C407)),'MGW-IP'!$D$1:$D$183)</f>
        <v>10.112.152.84</v>
      </c>
      <c r="E407" s="2" t="str">
        <f>LOOKUP(1,0/(('MGW-IP'!$B$1:$B$183=B407)*('MGW-IP'!$C$1:$C$183=C407)),'MGW-IP'!$E$1:$E$183)</f>
        <v>10.112.152.92</v>
      </c>
      <c r="F407" s="1" t="s">
        <v>91</v>
      </c>
      <c r="G407" s="1">
        <v>2</v>
      </c>
      <c r="H407" s="1" t="str">
        <f>LOOKUP(1,0/(('BSC-IP(媒体)'!$B$1:$B$269=F407)*('BSC-IP(媒体)'!$C$1:$C$269=G407)),'BSC-IP(媒体)'!$D$1:$D$269)</f>
        <v>10.112.217.85</v>
      </c>
      <c r="I407" s="17" t="str">
        <f t="shared" si="12"/>
        <v>ZQRX:NPGEP,4:IP=10.112.217.85:PING:I=10.112.152.84,:;</v>
      </c>
      <c r="J407" s="17" t="str">
        <f t="shared" si="13"/>
        <v>ZQRX:NPGEP,4:IP=10.112.217.85:PING:I=10.112.152.92,:;</v>
      </c>
      <c r="K407" s="17" t="str">
        <f>CONCATENATE("ZQRX:NPGEP,",C407,":IP=",H406,":PING:I=",D407,",:;")</f>
        <v>ZQRX:NPGEP,4:IP=10.112.217.212:PING:I=10.112.152.84,:;</v>
      </c>
      <c r="L407" s="17" t="str">
        <f>CONCATENATE("ZQRX:NPGEP,",C407,":IP=",H406,":PING:I=",E407,",:;")</f>
        <v>ZQRX:NPGEP,4:IP=10.112.217.212:PING:I=10.112.152.92,:;</v>
      </c>
    </row>
    <row r="408" spans="1:12">
      <c r="A408" s="2">
        <v>23</v>
      </c>
      <c r="B408" s="2" t="s">
        <v>585</v>
      </c>
      <c r="C408" s="2">
        <v>2</v>
      </c>
      <c r="D408" s="2" t="str">
        <f>LOOKUP(1,0/(('MGW-IP'!$B$1:$B$183=B408)*('MGW-IP'!$C$1:$C$183=C408)),'MGW-IP'!$D$1:$D$183)</f>
        <v>10.112.152.68</v>
      </c>
      <c r="E408" s="2" t="str">
        <f>LOOKUP(1,0/(('MGW-IP'!$B$1:$B$183=B408)*('MGW-IP'!$C$1:$C$183=C408)),'MGW-IP'!$E$1:$E$183)</f>
        <v>10.112.152.76</v>
      </c>
      <c r="F408" s="1" t="s">
        <v>92</v>
      </c>
      <c r="G408" s="1">
        <v>1</v>
      </c>
      <c r="H408" s="1" t="str">
        <f>LOOKUP(1,0/(('BSC-IP(媒体)'!$B$1:$B$269=F408)*('BSC-IP(媒体)'!$C$1:$C$269=G408)),'BSC-IP(媒体)'!$D$1:$D$269)</f>
        <v>10.112.217.220</v>
      </c>
      <c r="I408" s="17" t="str">
        <f t="shared" si="12"/>
        <v>ZQRX:NPGEP,2:IP=10.112.217.220:PING:I=10.112.152.68,:;</v>
      </c>
      <c r="J408" s="17" t="str">
        <f t="shared" si="13"/>
        <v>ZQRX:NPGEP,2:IP=10.112.217.220:PING:I=10.112.152.76,:;</v>
      </c>
      <c r="K408" s="17" t="str">
        <f>CONCATENATE("ZQRX:NPGEP,",C408,":IP=",H409,":PING:I=",D408,",:;")</f>
        <v>ZQRX:NPGEP,2:IP=10.112.217.93:PING:I=10.112.152.68,:;</v>
      </c>
      <c r="L408" s="17" t="str">
        <f>CONCATENATE("ZQRX:NPGEP,",C408,":IP=",H409,":PING:I=",E408,",:;")</f>
        <v>ZQRX:NPGEP,2:IP=10.112.217.93:PING:I=10.112.152.76,:;</v>
      </c>
    </row>
    <row r="409" spans="1:12">
      <c r="A409" s="2">
        <v>24</v>
      </c>
      <c r="B409" s="2" t="s">
        <v>585</v>
      </c>
      <c r="C409" s="2">
        <v>4</v>
      </c>
      <c r="D409" s="2" t="str">
        <f>LOOKUP(1,0/(('MGW-IP'!$B$1:$B$183=B409)*('MGW-IP'!$C$1:$C$183=C409)),'MGW-IP'!$D$1:$D$183)</f>
        <v>10.112.152.84</v>
      </c>
      <c r="E409" s="2" t="str">
        <f>LOOKUP(1,0/(('MGW-IP'!$B$1:$B$183=B409)*('MGW-IP'!$C$1:$C$183=C409)),'MGW-IP'!$E$1:$E$183)</f>
        <v>10.112.152.92</v>
      </c>
      <c r="F409" s="1" t="s">
        <v>92</v>
      </c>
      <c r="G409" s="1">
        <v>2</v>
      </c>
      <c r="H409" s="1" t="str">
        <f>LOOKUP(1,0/(('BSC-IP(媒体)'!$B$1:$B$269=F409)*('BSC-IP(媒体)'!$C$1:$C$269=G409)),'BSC-IP(媒体)'!$D$1:$D$269)</f>
        <v>10.112.217.93</v>
      </c>
      <c r="I409" s="17" t="str">
        <f t="shared" si="12"/>
        <v>ZQRX:NPGEP,4:IP=10.112.217.93:PING:I=10.112.152.84,:;</v>
      </c>
      <c r="J409" s="17" t="str">
        <f t="shared" si="13"/>
        <v>ZQRX:NPGEP,4:IP=10.112.217.93:PING:I=10.112.152.92,:;</v>
      </c>
      <c r="K409" s="17" t="str">
        <f>CONCATENATE("ZQRX:NPGEP,",C409,":IP=",H408,":PING:I=",D409,",:;")</f>
        <v>ZQRX:NPGEP,4:IP=10.112.217.220:PING:I=10.112.152.84,:;</v>
      </c>
      <c r="L409" s="17" t="str">
        <f>CONCATENATE("ZQRX:NPGEP,",C409,":IP=",H408,":PING:I=",E409,",:;")</f>
        <v>ZQRX:NPGEP,4:IP=10.112.217.220:PING:I=10.112.152.92,:;</v>
      </c>
    </row>
    <row r="410" spans="1:12">
      <c r="A410" s="2">
        <v>25</v>
      </c>
      <c r="B410" s="2" t="s">
        <v>585</v>
      </c>
      <c r="C410" s="2">
        <v>2</v>
      </c>
      <c r="D410" s="2" t="str">
        <f>LOOKUP(1,0/(('MGW-IP'!$B$1:$B$183=B410)*('MGW-IP'!$C$1:$C$183=C410)),'MGW-IP'!$D$1:$D$183)</f>
        <v>10.112.152.68</v>
      </c>
      <c r="E410" s="2" t="str">
        <f>LOOKUP(1,0/(('MGW-IP'!$B$1:$B$183=B410)*('MGW-IP'!$C$1:$C$183=C410)),'MGW-IP'!$E$1:$E$183)</f>
        <v>10.112.152.76</v>
      </c>
      <c r="F410" s="1" t="s">
        <v>93</v>
      </c>
      <c r="G410" s="1">
        <v>1</v>
      </c>
      <c r="H410" s="1" t="str">
        <f>LOOKUP(1,0/(('BSC-IP(媒体)'!$B$1:$B$269=F410)*('BSC-IP(媒体)'!$C$1:$C$269=G410)),'BSC-IP(媒体)'!$D$1:$D$269)</f>
        <v>10.112.218.132</v>
      </c>
      <c r="I410" s="17" t="str">
        <f t="shared" si="12"/>
        <v>ZQRX:NPGEP,2:IP=10.112.218.132:PING:I=10.112.152.68,:;</v>
      </c>
      <c r="J410" s="17" t="str">
        <f t="shared" si="13"/>
        <v>ZQRX:NPGEP,2:IP=10.112.218.132:PING:I=10.112.152.76,:;</v>
      </c>
      <c r="K410" s="17" t="str">
        <f>CONCATENATE("ZQRX:NPGEP,",C410,":IP=",H411,":PING:I=",D410,",:;")</f>
        <v>ZQRX:NPGEP,2:IP=10.112.218.5:PING:I=10.112.152.68,:;</v>
      </c>
      <c r="L410" s="17" t="str">
        <f>CONCATENATE("ZQRX:NPGEP,",C410,":IP=",H411,":PING:I=",E410,",:;")</f>
        <v>ZQRX:NPGEP,2:IP=10.112.218.5:PING:I=10.112.152.76,:;</v>
      </c>
    </row>
    <row r="411" spans="1:12">
      <c r="A411" s="2">
        <v>26</v>
      </c>
      <c r="B411" s="2" t="s">
        <v>585</v>
      </c>
      <c r="C411" s="2">
        <v>4</v>
      </c>
      <c r="D411" s="2" t="str">
        <f>LOOKUP(1,0/(('MGW-IP'!$B$1:$B$183=B411)*('MGW-IP'!$C$1:$C$183=C411)),'MGW-IP'!$D$1:$D$183)</f>
        <v>10.112.152.84</v>
      </c>
      <c r="E411" s="2" t="str">
        <f>LOOKUP(1,0/(('MGW-IP'!$B$1:$B$183=B411)*('MGW-IP'!$C$1:$C$183=C411)),'MGW-IP'!$E$1:$E$183)</f>
        <v>10.112.152.92</v>
      </c>
      <c r="F411" s="1" t="s">
        <v>93</v>
      </c>
      <c r="G411" s="1">
        <v>2</v>
      </c>
      <c r="H411" s="1" t="str">
        <f>LOOKUP(1,0/(('BSC-IP(媒体)'!$B$1:$B$269=F411)*('BSC-IP(媒体)'!$C$1:$C$269=G411)),'BSC-IP(媒体)'!$D$1:$D$269)</f>
        <v>10.112.218.5</v>
      </c>
      <c r="I411" s="17" t="str">
        <f t="shared" si="12"/>
        <v>ZQRX:NPGEP,4:IP=10.112.218.5:PING:I=10.112.152.84,:;</v>
      </c>
      <c r="J411" s="17" t="str">
        <f t="shared" si="13"/>
        <v>ZQRX:NPGEP,4:IP=10.112.218.5:PING:I=10.112.152.92,:;</v>
      </c>
      <c r="K411" s="17" t="str">
        <f>CONCATENATE("ZQRX:NPGEP,",C411,":IP=",H410,":PING:I=",D411,",:;")</f>
        <v>ZQRX:NPGEP,4:IP=10.112.218.132:PING:I=10.112.152.84,:;</v>
      </c>
      <c r="L411" s="17" t="str">
        <f>CONCATENATE("ZQRX:NPGEP,",C411,":IP=",H410,":PING:I=",E411,",:;")</f>
        <v>ZQRX:NPGEP,4:IP=10.112.218.132:PING:I=10.112.152.92,:;</v>
      </c>
    </row>
    <row r="412" spans="1:12">
      <c r="A412" s="2">
        <v>27</v>
      </c>
      <c r="B412" s="2" t="s">
        <v>585</v>
      </c>
      <c r="C412" s="2">
        <v>2</v>
      </c>
      <c r="D412" s="2" t="str">
        <f>LOOKUP(1,0/(('MGW-IP'!$B$1:$B$183=B412)*('MGW-IP'!$C$1:$C$183=C412)),'MGW-IP'!$D$1:$D$183)</f>
        <v>10.112.152.68</v>
      </c>
      <c r="E412" s="2" t="str">
        <f>LOOKUP(1,0/(('MGW-IP'!$B$1:$B$183=B412)*('MGW-IP'!$C$1:$C$183=C412)),'MGW-IP'!$E$1:$E$183)</f>
        <v>10.112.152.76</v>
      </c>
      <c r="F412" s="1" t="s">
        <v>94</v>
      </c>
      <c r="G412" s="1">
        <v>1</v>
      </c>
      <c r="H412" s="1" t="str">
        <f>LOOKUP(1,0/(('BSC-IP(媒体)'!$B$1:$B$269=F412)*('BSC-IP(媒体)'!$C$1:$C$269=G412)),'BSC-IP(媒体)'!$D$1:$D$269)</f>
        <v>10.112.218.140</v>
      </c>
      <c r="I412" s="17" t="str">
        <f t="shared" si="12"/>
        <v>ZQRX:NPGEP,2:IP=10.112.218.140:PING:I=10.112.152.68,:;</v>
      </c>
      <c r="J412" s="17" t="str">
        <f t="shared" si="13"/>
        <v>ZQRX:NPGEP,2:IP=10.112.218.140:PING:I=10.112.152.76,:;</v>
      </c>
      <c r="K412" s="17" t="str">
        <f>CONCATENATE("ZQRX:NPGEP,",C412,":IP=",H413,":PING:I=",D412,",:;")</f>
        <v>ZQRX:NPGEP,2:IP=10.112.218.13:PING:I=10.112.152.68,:;</v>
      </c>
      <c r="L412" s="17" t="str">
        <f>CONCATENATE("ZQRX:NPGEP,",C412,":IP=",H413,":PING:I=",E412,",:;")</f>
        <v>ZQRX:NPGEP,2:IP=10.112.218.13:PING:I=10.112.152.76,:;</v>
      </c>
    </row>
    <row r="413" spans="1:12">
      <c r="A413" s="2">
        <v>28</v>
      </c>
      <c r="B413" s="2" t="s">
        <v>585</v>
      </c>
      <c r="C413" s="2">
        <v>4</v>
      </c>
      <c r="D413" s="2" t="str">
        <f>LOOKUP(1,0/(('MGW-IP'!$B$1:$B$183=B413)*('MGW-IP'!$C$1:$C$183=C413)),'MGW-IP'!$D$1:$D$183)</f>
        <v>10.112.152.84</v>
      </c>
      <c r="E413" s="2" t="str">
        <f>LOOKUP(1,0/(('MGW-IP'!$B$1:$B$183=B413)*('MGW-IP'!$C$1:$C$183=C413)),'MGW-IP'!$E$1:$E$183)</f>
        <v>10.112.152.92</v>
      </c>
      <c r="F413" s="1" t="s">
        <v>94</v>
      </c>
      <c r="G413" s="1">
        <v>2</v>
      </c>
      <c r="H413" s="1" t="str">
        <f>LOOKUP(1,0/(('BSC-IP(媒体)'!$B$1:$B$269=F413)*('BSC-IP(媒体)'!$C$1:$C$269=G413)),'BSC-IP(媒体)'!$D$1:$D$269)</f>
        <v>10.112.218.13</v>
      </c>
      <c r="I413" s="17" t="str">
        <f t="shared" si="12"/>
        <v>ZQRX:NPGEP,4:IP=10.112.218.13:PING:I=10.112.152.84,:;</v>
      </c>
      <c r="J413" s="17" t="str">
        <f t="shared" si="13"/>
        <v>ZQRX:NPGEP,4:IP=10.112.218.13:PING:I=10.112.152.92,:;</v>
      </c>
      <c r="K413" s="17" t="str">
        <f>CONCATENATE("ZQRX:NPGEP,",C413,":IP=",H412,":PING:I=",D413,",:;")</f>
        <v>ZQRX:NPGEP,4:IP=10.112.218.140:PING:I=10.112.152.84,:;</v>
      </c>
      <c r="L413" s="17" t="str">
        <f>CONCATENATE("ZQRX:NPGEP,",C413,":IP=",H412,":PING:I=",E413,",:;")</f>
        <v>ZQRX:NPGEP,4:IP=10.112.218.140:PING:I=10.112.152.92,:;</v>
      </c>
    </row>
    <row r="414" spans="1:12">
      <c r="A414" s="2">
        <v>29</v>
      </c>
      <c r="B414" s="2" t="s">
        <v>585</v>
      </c>
      <c r="C414" s="2">
        <v>2</v>
      </c>
      <c r="D414" s="2" t="str">
        <f>LOOKUP(1,0/(('MGW-IP'!$B$1:$B$183=B414)*('MGW-IP'!$C$1:$C$183=C414)),'MGW-IP'!$D$1:$D$183)</f>
        <v>10.112.152.68</v>
      </c>
      <c r="E414" s="2" t="str">
        <f>LOOKUP(1,0/(('MGW-IP'!$B$1:$B$183=B414)*('MGW-IP'!$C$1:$C$183=C414)),'MGW-IP'!$E$1:$E$183)</f>
        <v>10.112.152.76</v>
      </c>
      <c r="F414" s="1" t="s">
        <v>95</v>
      </c>
      <c r="G414" s="1">
        <v>1</v>
      </c>
      <c r="H414" s="1" t="str">
        <f>LOOKUP(1,0/(('BSC-IP(媒体)'!$B$1:$B$269=F414)*('BSC-IP(媒体)'!$C$1:$C$269=G414)),'BSC-IP(媒体)'!$D$1:$D$269)</f>
        <v>10.112.218.148</v>
      </c>
      <c r="I414" s="17" t="str">
        <f t="shared" si="12"/>
        <v>ZQRX:NPGEP,2:IP=10.112.218.148:PING:I=10.112.152.68,:;</v>
      </c>
      <c r="J414" s="17" t="str">
        <f t="shared" si="13"/>
        <v>ZQRX:NPGEP,2:IP=10.112.218.148:PING:I=10.112.152.76,:;</v>
      </c>
      <c r="K414" s="17" t="str">
        <f>CONCATENATE("ZQRX:NPGEP,",C414,":IP=",H415,":PING:I=",D414,",:;")</f>
        <v>ZQRX:NPGEP,2:IP=10.112.218.21:PING:I=10.112.152.68,:;</v>
      </c>
      <c r="L414" s="17" t="str">
        <f>CONCATENATE("ZQRX:NPGEP,",C414,":IP=",H415,":PING:I=",E414,",:;")</f>
        <v>ZQRX:NPGEP,2:IP=10.112.218.21:PING:I=10.112.152.76,:;</v>
      </c>
    </row>
    <row r="415" spans="1:12">
      <c r="A415" s="2">
        <v>30</v>
      </c>
      <c r="B415" s="2" t="s">
        <v>585</v>
      </c>
      <c r="C415" s="2">
        <v>4</v>
      </c>
      <c r="D415" s="2" t="str">
        <f>LOOKUP(1,0/(('MGW-IP'!$B$1:$B$183=B415)*('MGW-IP'!$C$1:$C$183=C415)),'MGW-IP'!$D$1:$D$183)</f>
        <v>10.112.152.84</v>
      </c>
      <c r="E415" s="2" t="str">
        <f>LOOKUP(1,0/(('MGW-IP'!$B$1:$B$183=B415)*('MGW-IP'!$C$1:$C$183=C415)),'MGW-IP'!$E$1:$E$183)</f>
        <v>10.112.152.92</v>
      </c>
      <c r="F415" s="1" t="s">
        <v>95</v>
      </c>
      <c r="G415" s="1">
        <v>2</v>
      </c>
      <c r="H415" s="1" t="str">
        <f>LOOKUP(1,0/(('BSC-IP(媒体)'!$B$1:$B$269=F415)*('BSC-IP(媒体)'!$C$1:$C$269=G415)),'BSC-IP(媒体)'!$D$1:$D$269)</f>
        <v>10.112.218.21</v>
      </c>
      <c r="I415" s="17" t="str">
        <f t="shared" si="12"/>
        <v>ZQRX:NPGEP,4:IP=10.112.218.21:PING:I=10.112.152.84,:;</v>
      </c>
      <c r="J415" s="17" t="str">
        <f t="shared" si="13"/>
        <v>ZQRX:NPGEP,4:IP=10.112.218.21:PING:I=10.112.152.92,:;</v>
      </c>
      <c r="K415" s="17" t="str">
        <f>CONCATENATE("ZQRX:NPGEP,",C415,":IP=",H414,":PING:I=",D415,",:;")</f>
        <v>ZQRX:NPGEP,4:IP=10.112.218.148:PING:I=10.112.152.84,:;</v>
      </c>
      <c r="L415" s="17" t="str">
        <f>CONCATENATE("ZQRX:NPGEP,",C415,":IP=",H414,":PING:I=",E415,",:;")</f>
        <v>ZQRX:NPGEP,4:IP=10.112.218.148:PING:I=10.112.152.92,:;</v>
      </c>
    </row>
    <row r="416" spans="1:12">
      <c r="A416" s="2">
        <v>31</v>
      </c>
      <c r="B416" s="2" t="s">
        <v>585</v>
      </c>
      <c r="C416" s="2">
        <v>2</v>
      </c>
      <c r="D416" s="2" t="str">
        <f>LOOKUP(1,0/(('MGW-IP'!$B$1:$B$183=B416)*('MGW-IP'!$C$1:$C$183=C416)),'MGW-IP'!$D$1:$D$183)</f>
        <v>10.112.152.68</v>
      </c>
      <c r="E416" s="2" t="str">
        <f>LOOKUP(1,0/(('MGW-IP'!$B$1:$B$183=B416)*('MGW-IP'!$C$1:$C$183=C416)),'MGW-IP'!$E$1:$E$183)</f>
        <v>10.112.152.76</v>
      </c>
      <c r="F416" s="1" t="s">
        <v>96</v>
      </c>
      <c r="G416" s="1">
        <v>1</v>
      </c>
      <c r="H416" s="1" t="str">
        <f>LOOKUP(1,0/(('BSC-IP(媒体)'!$B$1:$B$269=F416)*('BSC-IP(媒体)'!$C$1:$C$269=G416)),'BSC-IP(媒体)'!$D$1:$D$269)</f>
        <v>10.112.218.156</v>
      </c>
      <c r="I416" s="17" t="str">
        <f t="shared" si="12"/>
        <v>ZQRX:NPGEP,2:IP=10.112.218.156:PING:I=10.112.152.68,:;</v>
      </c>
      <c r="J416" s="17" t="str">
        <f t="shared" si="13"/>
        <v>ZQRX:NPGEP,2:IP=10.112.218.156:PING:I=10.112.152.76,:;</v>
      </c>
      <c r="K416" s="17" t="str">
        <f>CONCATENATE("ZQRX:NPGEP,",C416,":IP=",H417,":PING:I=",D416,",:;")</f>
        <v>ZQRX:NPGEP,2:IP=10.112.218.29:PING:I=10.112.152.68,:;</v>
      </c>
      <c r="L416" s="17" t="str">
        <f>CONCATENATE("ZQRX:NPGEP,",C416,":IP=",H417,":PING:I=",E416,",:;")</f>
        <v>ZQRX:NPGEP,2:IP=10.112.218.29:PING:I=10.112.152.76,:;</v>
      </c>
    </row>
    <row r="417" spans="1:12">
      <c r="A417" s="2">
        <v>32</v>
      </c>
      <c r="B417" s="2" t="s">
        <v>585</v>
      </c>
      <c r="C417" s="2">
        <v>4</v>
      </c>
      <c r="D417" s="2" t="str">
        <f>LOOKUP(1,0/(('MGW-IP'!$B$1:$B$183=B417)*('MGW-IP'!$C$1:$C$183=C417)),'MGW-IP'!$D$1:$D$183)</f>
        <v>10.112.152.84</v>
      </c>
      <c r="E417" s="2" t="str">
        <f>LOOKUP(1,0/(('MGW-IP'!$B$1:$B$183=B417)*('MGW-IP'!$C$1:$C$183=C417)),'MGW-IP'!$E$1:$E$183)</f>
        <v>10.112.152.92</v>
      </c>
      <c r="F417" s="1" t="s">
        <v>96</v>
      </c>
      <c r="G417" s="1">
        <v>2</v>
      </c>
      <c r="H417" s="1" t="str">
        <f>LOOKUP(1,0/(('BSC-IP(媒体)'!$B$1:$B$269=F417)*('BSC-IP(媒体)'!$C$1:$C$269=G417)),'BSC-IP(媒体)'!$D$1:$D$269)</f>
        <v>10.112.218.29</v>
      </c>
      <c r="I417" s="17" t="str">
        <f t="shared" si="12"/>
        <v>ZQRX:NPGEP,4:IP=10.112.218.29:PING:I=10.112.152.84,:;</v>
      </c>
      <c r="J417" s="17" t="str">
        <f t="shared" si="13"/>
        <v>ZQRX:NPGEP,4:IP=10.112.218.29:PING:I=10.112.152.92,:;</v>
      </c>
      <c r="K417" s="17" t="str">
        <f>CONCATENATE("ZQRX:NPGEP,",C417,":IP=",H416,":PING:I=",D417,",:;")</f>
        <v>ZQRX:NPGEP,4:IP=10.112.218.156:PING:I=10.112.152.84,:;</v>
      </c>
      <c r="L417" s="17" t="str">
        <f>CONCATENATE("ZQRX:NPGEP,",C417,":IP=",H416,":PING:I=",E417,",:;")</f>
        <v>ZQRX:NPGEP,4:IP=10.112.218.156:PING:I=10.112.152.92,:;</v>
      </c>
    </row>
    <row r="418" spans="1:12">
      <c r="A418" s="2">
        <v>33</v>
      </c>
      <c r="B418" s="2" t="s">
        <v>585</v>
      </c>
      <c r="C418" s="2">
        <v>2</v>
      </c>
      <c r="D418" s="2" t="str">
        <f>LOOKUP(1,0/(('MGW-IP'!$B$1:$B$183=B418)*('MGW-IP'!$C$1:$C$183=C418)),'MGW-IP'!$D$1:$D$183)</f>
        <v>10.112.152.68</v>
      </c>
      <c r="E418" s="2" t="str">
        <f>LOOKUP(1,0/(('MGW-IP'!$B$1:$B$183=B418)*('MGW-IP'!$C$1:$C$183=C418)),'MGW-IP'!$E$1:$E$183)</f>
        <v>10.112.152.76</v>
      </c>
      <c r="F418" s="1" t="s">
        <v>97</v>
      </c>
      <c r="G418" s="1">
        <v>1</v>
      </c>
      <c r="H418" s="1" t="str">
        <f>LOOKUP(1,0/(('BSC-IP(媒体)'!$B$1:$B$269=F418)*('BSC-IP(媒体)'!$C$1:$C$269=G418)),'BSC-IP(媒体)'!$D$1:$D$269)</f>
        <v>10.112.218.164</v>
      </c>
      <c r="I418" s="17" t="str">
        <f t="shared" si="12"/>
        <v>ZQRX:NPGEP,2:IP=10.112.218.164:PING:I=10.112.152.68,:;</v>
      </c>
      <c r="J418" s="17" t="str">
        <f t="shared" si="13"/>
        <v>ZQRX:NPGEP,2:IP=10.112.218.164:PING:I=10.112.152.76,:;</v>
      </c>
      <c r="K418" s="17" t="str">
        <f>CONCATENATE("ZQRX:NPGEP,",C418,":IP=",H419,":PING:I=",D418,",:;")</f>
        <v>ZQRX:NPGEP,2:IP=10.112.218.37:PING:I=10.112.152.68,:;</v>
      </c>
      <c r="L418" s="17" t="str">
        <f>CONCATENATE("ZQRX:NPGEP,",C418,":IP=",H419,":PING:I=",E418,",:;")</f>
        <v>ZQRX:NPGEP,2:IP=10.112.218.37:PING:I=10.112.152.76,:;</v>
      </c>
    </row>
    <row r="419" spans="1:12">
      <c r="A419" s="2">
        <v>34</v>
      </c>
      <c r="B419" s="2" t="s">
        <v>585</v>
      </c>
      <c r="C419" s="2">
        <v>4</v>
      </c>
      <c r="D419" s="2" t="str">
        <f>LOOKUP(1,0/(('MGW-IP'!$B$1:$B$183=B419)*('MGW-IP'!$C$1:$C$183=C419)),'MGW-IP'!$D$1:$D$183)</f>
        <v>10.112.152.84</v>
      </c>
      <c r="E419" s="2" t="str">
        <f>LOOKUP(1,0/(('MGW-IP'!$B$1:$B$183=B419)*('MGW-IP'!$C$1:$C$183=C419)),'MGW-IP'!$E$1:$E$183)</f>
        <v>10.112.152.92</v>
      </c>
      <c r="F419" s="1" t="s">
        <v>97</v>
      </c>
      <c r="G419" s="1">
        <v>2</v>
      </c>
      <c r="H419" s="1" t="str">
        <f>LOOKUP(1,0/(('BSC-IP(媒体)'!$B$1:$B$269=F419)*('BSC-IP(媒体)'!$C$1:$C$269=G419)),'BSC-IP(媒体)'!$D$1:$D$269)</f>
        <v>10.112.218.37</v>
      </c>
      <c r="I419" s="17" t="str">
        <f t="shared" si="12"/>
        <v>ZQRX:NPGEP,4:IP=10.112.218.37:PING:I=10.112.152.84,:;</v>
      </c>
      <c r="J419" s="17" t="str">
        <f t="shared" si="13"/>
        <v>ZQRX:NPGEP,4:IP=10.112.218.37:PING:I=10.112.152.92,:;</v>
      </c>
      <c r="K419" s="17" t="str">
        <f>CONCATENATE("ZQRX:NPGEP,",C419,":IP=",H418,":PING:I=",D419,",:;")</f>
        <v>ZQRX:NPGEP,4:IP=10.112.218.164:PING:I=10.112.152.84,:;</v>
      </c>
      <c r="L419" s="17" t="str">
        <f>CONCATENATE("ZQRX:NPGEP,",C419,":IP=",H418,":PING:I=",E419,",:;")</f>
        <v>ZQRX:NPGEP,4:IP=10.112.218.164:PING:I=10.112.152.92,:;</v>
      </c>
    </row>
    <row r="420" spans="1:12">
      <c r="A420" s="2">
        <v>35</v>
      </c>
      <c r="B420" s="2" t="s">
        <v>585</v>
      </c>
      <c r="C420" s="2">
        <v>2</v>
      </c>
      <c r="D420" s="2" t="str">
        <f>LOOKUP(1,0/(('MGW-IP'!$B$1:$B$183=B420)*('MGW-IP'!$C$1:$C$183=C420)),'MGW-IP'!$D$1:$D$183)</f>
        <v>10.112.152.68</v>
      </c>
      <c r="E420" s="2" t="str">
        <f>LOOKUP(1,0/(('MGW-IP'!$B$1:$B$183=B420)*('MGW-IP'!$C$1:$C$183=C420)),'MGW-IP'!$E$1:$E$183)</f>
        <v>10.112.152.76</v>
      </c>
      <c r="F420" s="1" t="s">
        <v>98</v>
      </c>
      <c r="G420" s="1">
        <v>1</v>
      </c>
      <c r="H420" s="1" t="str">
        <f>LOOKUP(1,0/(('BSC-IP(媒体)'!$B$1:$B$269=F420)*('BSC-IP(媒体)'!$C$1:$C$269=G420)),'BSC-IP(媒体)'!$D$1:$D$269)</f>
        <v>10.112.218.172</v>
      </c>
      <c r="I420" s="17" t="str">
        <f t="shared" si="12"/>
        <v>ZQRX:NPGEP,2:IP=10.112.218.172:PING:I=10.112.152.68,:;</v>
      </c>
      <c r="J420" s="17" t="str">
        <f t="shared" si="13"/>
        <v>ZQRX:NPGEP,2:IP=10.112.218.172:PING:I=10.112.152.76,:;</v>
      </c>
      <c r="K420" s="17" t="str">
        <f>CONCATENATE("ZQRX:NPGEP,",C420,":IP=",H421,":PING:I=",D420,",:;")</f>
        <v>ZQRX:NPGEP,2:IP=10.112.218.45:PING:I=10.112.152.68,:;</v>
      </c>
      <c r="L420" s="17" t="str">
        <f>CONCATENATE("ZQRX:NPGEP,",C420,":IP=",H421,":PING:I=",E420,",:;")</f>
        <v>ZQRX:NPGEP,2:IP=10.112.218.45:PING:I=10.112.152.76,:;</v>
      </c>
    </row>
    <row r="421" spans="1:12">
      <c r="A421" s="2">
        <v>36</v>
      </c>
      <c r="B421" s="2" t="s">
        <v>585</v>
      </c>
      <c r="C421" s="2">
        <v>4</v>
      </c>
      <c r="D421" s="2" t="str">
        <f>LOOKUP(1,0/(('MGW-IP'!$B$1:$B$183=B421)*('MGW-IP'!$C$1:$C$183=C421)),'MGW-IP'!$D$1:$D$183)</f>
        <v>10.112.152.84</v>
      </c>
      <c r="E421" s="2" t="str">
        <f>LOOKUP(1,0/(('MGW-IP'!$B$1:$B$183=B421)*('MGW-IP'!$C$1:$C$183=C421)),'MGW-IP'!$E$1:$E$183)</f>
        <v>10.112.152.92</v>
      </c>
      <c r="F421" s="1" t="s">
        <v>98</v>
      </c>
      <c r="G421" s="1">
        <v>2</v>
      </c>
      <c r="H421" s="1" t="str">
        <f>LOOKUP(1,0/(('BSC-IP(媒体)'!$B$1:$B$269=F421)*('BSC-IP(媒体)'!$C$1:$C$269=G421)),'BSC-IP(媒体)'!$D$1:$D$269)</f>
        <v>10.112.218.45</v>
      </c>
      <c r="I421" s="17" t="str">
        <f t="shared" si="12"/>
        <v>ZQRX:NPGEP,4:IP=10.112.218.45:PING:I=10.112.152.84,:;</v>
      </c>
      <c r="J421" s="17" t="str">
        <f t="shared" si="13"/>
        <v>ZQRX:NPGEP,4:IP=10.112.218.45:PING:I=10.112.152.92,:;</v>
      </c>
      <c r="K421" s="17" t="str">
        <f>CONCATENATE("ZQRX:NPGEP,",C421,":IP=",H420,":PING:I=",D421,",:;")</f>
        <v>ZQRX:NPGEP,4:IP=10.112.218.172:PING:I=10.112.152.84,:;</v>
      </c>
      <c r="L421" s="17" t="str">
        <f>CONCATENATE("ZQRX:NPGEP,",C421,":IP=",H420,":PING:I=",E421,",:;")</f>
        <v>ZQRX:NPGEP,4:IP=10.112.218.172:PING:I=10.112.152.92,:;</v>
      </c>
    </row>
    <row r="422" spans="1:12">
      <c r="A422" s="2">
        <v>37</v>
      </c>
      <c r="B422" s="2" t="s">
        <v>585</v>
      </c>
      <c r="C422" s="2">
        <v>2</v>
      </c>
      <c r="D422" s="2" t="str">
        <f>LOOKUP(1,0/(('MGW-IP'!$B$1:$B$183=B422)*('MGW-IP'!$C$1:$C$183=C422)),'MGW-IP'!$D$1:$D$183)</f>
        <v>10.112.152.68</v>
      </c>
      <c r="E422" s="2" t="str">
        <f>LOOKUP(1,0/(('MGW-IP'!$B$1:$B$183=B422)*('MGW-IP'!$C$1:$C$183=C422)),'MGW-IP'!$E$1:$E$183)</f>
        <v>10.112.152.76</v>
      </c>
      <c r="F422" s="1" t="s">
        <v>99</v>
      </c>
      <c r="G422" s="1">
        <v>1</v>
      </c>
      <c r="H422" s="1" t="str">
        <f>LOOKUP(1,0/(('BSC-IP(媒体)'!$B$1:$B$269=F422)*('BSC-IP(媒体)'!$C$1:$C$269=G422)),'BSC-IP(媒体)'!$D$1:$D$269)</f>
        <v>10.112.218.180</v>
      </c>
      <c r="I422" s="17" t="str">
        <f t="shared" si="12"/>
        <v>ZQRX:NPGEP,2:IP=10.112.218.180:PING:I=10.112.152.68,:;</v>
      </c>
      <c r="J422" s="17" t="str">
        <f t="shared" si="13"/>
        <v>ZQRX:NPGEP,2:IP=10.112.218.180:PING:I=10.112.152.76,:;</v>
      </c>
      <c r="K422" s="17" t="str">
        <f>CONCATENATE("ZQRX:NPGEP,",C422,":IP=",H423,":PING:I=",D422,",:;")</f>
        <v>ZQRX:NPGEP,2:IP=10.112.218.53:PING:I=10.112.152.68,:;</v>
      </c>
      <c r="L422" s="17" t="str">
        <f>CONCATENATE("ZQRX:NPGEP,",C422,":IP=",H423,":PING:I=",E422,",:;")</f>
        <v>ZQRX:NPGEP,2:IP=10.112.218.53:PING:I=10.112.152.76,:;</v>
      </c>
    </row>
    <row r="423" spans="1:12">
      <c r="A423" s="2">
        <v>38</v>
      </c>
      <c r="B423" s="2" t="s">
        <v>585</v>
      </c>
      <c r="C423" s="2">
        <v>4</v>
      </c>
      <c r="D423" s="2" t="str">
        <f>LOOKUP(1,0/(('MGW-IP'!$B$1:$B$183=B423)*('MGW-IP'!$C$1:$C$183=C423)),'MGW-IP'!$D$1:$D$183)</f>
        <v>10.112.152.84</v>
      </c>
      <c r="E423" s="2" t="str">
        <f>LOOKUP(1,0/(('MGW-IP'!$B$1:$B$183=B423)*('MGW-IP'!$C$1:$C$183=C423)),'MGW-IP'!$E$1:$E$183)</f>
        <v>10.112.152.92</v>
      </c>
      <c r="F423" s="1" t="s">
        <v>99</v>
      </c>
      <c r="G423" s="1">
        <v>2</v>
      </c>
      <c r="H423" s="1" t="str">
        <f>LOOKUP(1,0/(('BSC-IP(媒体)'!$B$1:$B$269=F423)*('BSC-IP(媒体)'!$C$1:$C$269=G423)),'BSC-IP(媒体)'!$D$1:$D$269)</f>
        <v>10.112.218.53</v>
      </c>
      <c r="I423" s="17" t="str">
        <f t="shared" si="12"/>
        <v>ZQRX:NPGEP,4:IP=10.112.218.53:PING:I=10.112.152.84,:;</v>
      </c>
      <c r="J423" s="17" t="str">
        <f t="shared" si="13"/>
        <v>ZQRX:NPGEP,4:IP=10.112.218.53:PING:I=10.112.152.92,:;</v>
      </c>
      <c r="K423" s="17" t="str">
        <f>CONCATENATE("ZQRX:NPGEP,",C423,":IP=",H422,":PING:I=",D423,",:;")</f>
        <v>ZQRX:NPGEP,4:IP=10.112.218.180:PING:I=10.112.152.84,:;</v>
      </c>
      <c r="L423" s="17" t="str">
        <f>CONCATENATE("ZQRX:NPGEP,",C423,":IP=",H422,":PING:I=",E423,",:;")</f>
        <v>ZQRX:NPGEP,4:IP=10.112.218.180:PING:I=10.112.152.92,:;</v>
      </c>
    </row>
    <row r="424" spans="1:12">
      <c r="A424" s="2">
        <v>39</v>
      </c>
      <c r="B424" s="2" t="s">
        <v>585</v>
      </c>
      <c r="C424" s="2">
        <v>2</v>
      </c>
      <c r="D424" s="2" t="str">
        <f>LOOKUP(1,0/(('MGW-IP'!$B$1:$B$183=B424)*('MGW-IP'!$C$1:$C$183=C424)),'MGW-IP'!$D$1:$D$183)</f>
        <v>10.112.152.68</v>
      </c>
      <c r="E424" s="2" t="str">
        <f>LOOKUP(1,0/(('MGW-IP'!$B$1:$B$183=B424)*('MGW-IP'!$C$1:$C$183=C424)),'MGW-IP'!$E$1:$E$183)</f>
        <v>10.112.152.76</v>
      </c>
      <c r="F424" s="1" t="s">
        <v>100</v>
      </c>
      <c r="G424" s="1">
        <v>1</v>
      </c>
      <c r="H424" s="1" t="str">
        <f>LOOKUP(1,0/(('BSC-IP(媒体)'!$B$1:$B$269=F424)*('BSC-IP(媒体)'!$C$1:$C$269=G424)),'BSC-IP(媒体)'!$D$1:$D$269)</f>
        <v>10.112.218.188</v>
      </c>
      <c r="I424" s="17" t="str">
        <f t="shared" si="12"/>
        <v>ZQRX:NPGEP,2:IP=10.112.218.188:PING:I=10.112.152.68,:;</v>
      </c>
      <c r="J424" s="17" t="str">
        <f t="shared" si="13"/>
        <v>ZQRX:NPGEP,2:IP=10.112.218.188:PING:I=10.112.152.76,:;</v>
      </c>
      <c r="K424" s="17" t="str">
        <f>CONCATENATE("ZQRX:NPGEP,",C424,":IP=",H425,":PING:I=",D424,",:;")</f>
        <v>ZQRX:NPGEP,2:IP=10.112.218.61:PING:I=10.112.152.68,:;</v>
      </c>
      <c r="L424" s="17" t="str">
        <f>CONCATENATE("ZQRX:NPGEP,",C424,":IP=",H425,":PING:I=",E424,",:;")</f>
        <v>ZQRX:NPGEP,2:IP=10.112.218.61:PING:I=10.112.152.76,:;</v>
      </c>
    </row>
    <row r="425" spans="1:12">
      <c r="A425" s="2">
        <v>40</v>
      </c>
      <c r="B425" s="2" t="s">
        <v>585</v>
      </c>
      <c r="C425" s="2">
        <v>4</v>
      </c>
      <c r="D425" s="2" t="str">
        <f>LOOKUP(1,0/(('MGW-IP'!$B$1:$B$183=B425)*('MGW-IP'!$C$1:$C$183=C425)),'MGW-IP'!$D$1:$D$183)</f>
        <v>10.112.152.84</v>
      </c>
      <c r="E425" s="2" t="str">
        <f>LOOKUP(1,0/(('MGW-IP'!$B$1:$B$183=B425)*('MGW-IP'!$C$1:$C$183=C425)),'MGW-IP'!$E$1:$E$183)</f>
        <v>10.112.152.92</v>
      </c>
      <c r="F425" s="1" t="s">
        <v>100</v>
      </c>
      <c r="G425" s="1">
        <v>2</v>
      </c>
      <c r="H425" s="1" t="str">
        <f>LOOKUP(1,0/(('BSC-IP(媒体)'!$B$1:$B$269=F425)*('BSC-IP(媒体)'!$C$1:$C$269=G425)),'BSC-IP(媒体)'!$D$1:$D$269)</f>
        <v>10.112.218.61</v>
      </c>
      <c r="I425" s="17" t="str">
        <f t="shared" si="12"/>
        <v>ZQRX:NPGEP,4:IP=10.112.218.61:PING:I=10.112.152.84,:;</v>
      </c>
      <c r="J425" s="17" t="str">
        <f t="shared" si="13"/>
        <v>ZQRX:NPGEP,4:IP=10.112.218.61:PING:I=10.112.152.92,:;</v>
      </c>
      <c r="K425" s="17" t="str">
        <f>CONCATENATE("ZQRX:NPGEP,",C425,":IP=",H424,":PING:I=",D425,",:;")</f>
        <v>ZQRX:NPGEP,4:IP=10.112.218.188:PING:I=10.112.152.84,:;</v>
      </c>
      <c r="L425" s="17" t="str">
        <f>CONCATENATE("ZQRX:NPGEP,",C425,":IP=",H424,":PING:I=",E425,",:;")</f>
        <v>ZQRX:NPGEP,4:IP=10.112.218.188:PING:I=10.112.152.92,:;</v>
      </c>
    </row>
    <row r="426" spans="1:12">
      <c r="A426" s="2">
        <v>41</v>
      </c>
      <c r="B426" s="2" t="s">
        <v>585</v>
      </c>
      <c r="C426" s="2">
        <v>2</v>
      </c>
      <c r="D426" s="2" t="str">
        <f>LOOKUP(1,0/(('MGW-IP'!$B$1:$B$183=B426)*('MGW-IP'!$C$1:$C$183=C426)),'MGW-IP'!$D$1:$D$183)</f>
        <v>10.112.152.68</v>
      </c>
      <c r="E426" s="2" t="str">
        <f>LOOKUP(1,0/(('MGW-IP'!$B$1:$B$183=B426)*('MGW-IP'!$C$1:$C$183=C426)),'MGW-IP'!$E$1:$E$183)</f>
        <v>10.112.152.76</v>
      </c>
      <c r="F426" s="1" t="s">
        <v>101</v>
      </c>
      <c r="G426" s="1">
        <v>1</v>
      </c>
      <c r="H426" s="1" t="str">
        <f>LOOKUP(1,0/(('BSC-IP(媒体)'!$B$1:$B$269=F426)*('BSC-IP(媒体)'!$C$1:$C$269=G426)),'BSC-IP(媒体)'!$D$1:$D$269)</f>
        <v>10.112.218.196</v>
      </c>
      <c r="I426" s="17" t="str">
        <f t="shared" si="12"/>
        <v>ZQRX:NPGEP,2:IP=10.112.218.196:PING:I=10.112.152.68,:;</v>
      </c>
      <c r="J426" s="17" t="str">
        <f t="shared" si="13"/>
        <v>ZQRX:NPGEP,2:IP=10.112.218.196:PING:I=10.112.152.76,:;</v>
      </c>
      <c r="K426" s="17" t="str">
        <f>CONCATENATE("ZQRX:NPGEP,",C426,":IP=",H427,":PING:I=",D426,",:;")</f>
        <v>ZQRX:NPGEP,2:IP=10.112.218.69:PING:I=10.112.152.68,:;</v>
      </c>
      <c r="L426" s="17" t="str">
        <f>CONCATENATE("ZQRX:NPGEP,",C426,":IP=",H427,":PING:I=",E426,",:;")</f>
        <v>ZQRX:NPGEP,2:IP=10.112.218.69:PING:I=10.112.152.76,:;</v>
      </c>
    </row>
    <row r="427" spans="1:12">
      <c r="A427" s="2">
        <v>42</v>
      </c>
      <c r="B427" s="2" t="s">
        <v>585</v>
      </c>
      <c r="C427" s="2">
        <v>4</v>
      </c>
      <c r="D427" s="2" t="str">
        <f>LOOKUP(1,0/(('MGW-IP'!$B$1:$B$183=B427)*('MGW-IP'!$C$1:$C$183=C427)),'MGW-IP'!$D$1:$D$183)</f>
        <v>10.112.152.84</v>
      </c>
      <c r="E427" s="2" t="str">
        <f>LOOKUP(1,0/(('MGW-IP'!$B$1:$B$183=B427)*('MGW-IP'!$C$1:$C$183=C427)),'MGW-IP'!$E$1:$E$183)</f>
        <v>10.112.152.92</v>
      </c>
      <c r="F427" s="1" t="s">
        <v>101</v>
      </c>
      <c r="G427" s="1">
        <v>2</v>
      </c>
      <c r="H427" s="1" t="str">
        <f>LOOKUP(1,0/(('BSC-IP(媒体)'!$B$1:$B$269=F427)*('BSC-IP(媒体)'!$C$1:$C$269=G427)),'BSC-IP(媒体)'!$D$1:$D$269)</f>
        <v>10.112.218.69</v>
      </c>
      <c r="I427" s="17" t="str">
        <f t="shared" si="12"/>
        <v>ZQRX:NPGEP,4:IP=10.112.218.69:PING:I=10.112.152.84,:;</v>
      </c>
      <c r="J427" s="17" t="str">
        <f t="shared" si="13"/>
        <v>ZQRX:NPGEP,4:IP=10.112.218.69:PING:I=10.112.152.92,:;</v>
      </c>
      <c r="K427" s="17" t="str">
        <f>CONCATENATE("ZQRX:NPGEP,",C427,":IP=",H426,":PING:I=",D427,",:;")</f>
        <v>ZQRX:NPGEP,4:IP=10.112.218.196:PING:I=10.112.152.84,:;</v>
      </c>
      <c r="L427" s="17" t="str">
        <f>CONCATENATE("ZQRX:NPGEP,",C427,":IP=",H426,":PING:I=",E427,",:;")</f>
        <v>ZQRX:NPGEP,4:IP=10.112.218.196:PING:I=10.112.152.92,:;</v>
      </c>
    </row>
    <row r="428" spans="1:12">
      <c r="A428" s="2">
        <v>43</v>
      </c>
      <c r="B428" s="2" t="s">
        <v>585</v>
      </c>
      <c r="C428" s="2">
        <v>2</v>
      </c>
      <c r="D428" s="2" t="str">
        <f>LOOKUP(1,0/(('MGW-IP'!$B$1:$B$183=B428)*('MGW-IP'!$C$1:$C$183=C428)),'MGW-IP'!$D$1:$D$183)</f>
        <v>10.112.152.68</v>
      </c>
      <c r="E428" s="2" t="str">
        <f>LOOKUP(1,0/(('MGW-IP'!$B$1:$B$183=B428)*('MGW-IP'!$C$1:$C$183=C428)),'MGW-IP'!$E$1:$E$183)</f>
        <v>10.112.152.76</v>
      </c>
      <c r="F428" s="1" t="s">
        <v>102</v>
      </c>
      <c r="G428" s="1">
        <v>1</v>
      </c>
      <c r="H428" s="1" t="str">
        <f>LOOKUP(1,0/(('BSC-IP(媒体)'!$B$1:$B$269=F428)*('BSC-IP(媒体)'!$C$1:$C$269=G428)),'BSC-IP(媒体)'!$D$1:$D$269)</f>
        <v>10.112.218.204</v>
      </c>
      <c r="I428" s="17" t="str">
        <f t="shared" si="12"/>
        <v>ZQRX:NPGEP,2:IP=10.112.218.204:PING:I=10.112.152.68,:;</v>
      </c>
      <c r="J428" s="17" t="str">
        <f t="shared" si="13"/>
        <v>ZQRX:NPGEP,2:IP=10.112.218.204:PING:I=10.112.152.76,:;</v>
      </c>
      <c r="K428" s="17" t="str">
        <f>CONCATENATE("ZQRX:NPGEP,",C428,":IP=",H429,":PING:I=",D428,",:;")</f>
        <v>ZQRX:NPGEP,2:IP=10.112.218.77:PING:I=10.112.152.68,:;</v>
      </c>
      <c r="L428" s="17" t="str">
        <f>CONCATENATE("ZQRX:NPGEP,",C428,":IP=",H429,":PING:I=",E428,",:;")</f>
        <v>ZQRX:NPGEP,2:IP=10.112.218.77:PING:I=10.112.152.76,:;</v>
      </c>
    </row>
    <row r="429" spans="1:12">
      <c r="A429" s="2">
        <v>44</v>
      </c>
      <c r="B429" s="2" t="s">
        <v>585</v>
      </c>
      <c r="C429" s="2">
        <v>4</v>
      </c>
      <c r="D429" s="2" t="str">
        <f>LOOKUP(1,0/(('MGW-IP'!$B$1:$B$183=B429)*('MGW-IP'!$C$1:$C$183=C429)),'MGW-IP'!$D$1:$D$183)</f>
        <v>10.112.152.84</v>
      </c>
      <c r="E429" s="2" t="str">
        <f>LOOKUP(1,0/(('MGW-IP'!$B$1:$B$183=B429)*('MGW-IP'!$C$1:$C$183=C429)),'MGW-IP'!$E$1:$E$183)</f>
        <v>10.112.152.92</v>
      </c>
      <c r="F429" s="1" t="s">
        <v>102</v>
      </c>
      <c r="G429" s="1">
        <v>2</v>
      </c>
      <c r="H429" s="1" t="str">
        <f>LOOKUP(1,0/(('BSC-IP(媒体)'!$B$1:$B$269=F429)*('BSC-IP(媒体)'!$C$1:$C$269=G429)),'BSC-IP(媒体)'!$D$1:$D$269)</f>
        <v>10.112.218.77</v>
      </c>
      <c r="I429" s="17" t="str">
        <f t="shared" si="12"/>
        <v>ZQRX:NPGEP,4:IP=10.112.218.77:PING:I=10.112.152.84,:;</v>
      </c>
      <c r="J429" s="17" t="str">
        <f t="shared" si="13"/>
        <v>ZQRX:NPGEP,4:IP=10.112.218.77:PING:I=10.112.152.92,:;</v>
      </c>
      <c r="K429" s="17" t="str">
        <f>CONCATENATE("ZQRX:NPGEP,",C429,":IP=",H428,":PING:I=",D429,",:;")</f>
        <v>ZQRX:NPGEP,4:IP=10.112.218.204:PING:I=10.112.152.84,:;</v>
      </c>
      <c r="L429" s="17" t="str">
        <f>CONCATENATE("ZQRX:NPGEP,",C429,":IP=",H428,":PING:I=",E429,",:;")</f>
        <v>ZQRX:NPGEP,4:IP=10.112.218.204:PING:I=10.112.152.92,:;</v>
      </c>
    </row>
    <row r="430" spans="1:12">
      <c r="A430" s="2">
        <v>45</v>
      </c>
      <c r="B430" s="2" t="s">
        <v>585</v>
      </c>
      <c r="C430" s="2">
        <v>2</v>
      </c>
      <c r="D430" s="2" t="str">
        <f>LOOKUP(1,0/(('MGW-IP'!$B$1:$B$183=B430)*('MGW-IP'!$C$1:$C$183=C430)),'MGW-IP'!$D$1:$D$183)</f>
        <v>10.112.152.68</v>
      </c>
      <c r="E430" s="2" t="str">
        <f>LOOKUP(1,0/(('MGW-IP'!$B$1:$B$183=B430)*('MGW-IP'!$C$1:$C$183=C430)),'MGW-IP'!$E$1:$E$183)</f>
        <v>10.112.152.76</v>
      </c>
      <c r="F430" s="1" t="s">
        <v>103</v>
      </c>
      <c r="G430" s="1">
        <v>1</v>
      </c>
      <c r="H430" s="1" t="str">
        <f>LOOKUP(1,0/(('BSC-IP(媒体)'!$B$1:$B$269=F430)*('BSC-IP(媒体)'!$C$1:$C$269=G430)),'BSC-IP(媒体)'!$D$1:$D$269)</f>
        <v>10.112.218.212</v>
      </c>
      <c r="I430" s="17" t="str">
        <f t="shared" si="12"/>
        <v>ZQRX:NPGEP,2:IP=10.112.218.212:PING:I=10.112.152.68,:;</v>
      </c>
      <c r="J430" s="17" t="str">
        <f t="shared" si="13"/>
        <v>ZQRX:NPGEP,2:IP=10.112.218.212:PING:I=10.112.152.76,:;</v>
      </c>
      <c r="K430" s="17" t="str">
        <f>CONCATENATE("ZQRX:NPGEP,",C430,":IP=",H431,":PING:I=",D430,",:;")</f>
        <v>ZQRX:NPGEP,2:IP=10.112.218.85:PING:I=10.112.152.68,:;</v>
      </c>
      <c r="L430" s="17" t="str">
        <f>CONCATENATE("ZQRX:NPGEP,",C430,":IP=",H431,":PING:I=",E430,",:;")</f>
        <v>ZQRX:NPGEP,2:IP=10.112.218.85:PING:I=10.112.152.76,:;</v>
      </c>
    </row>
    <row r="431" spans="1:12">
      <c r="A431" s="2">
        <v>46</v>
      </c>
      <c r="B431" s="2" t="s">
        <v>585</v>
      </c>
      <c r="C431" s="2">
        <v>4</v>
      </c>
      <c r="D431" s="2" t="str">
        <f>LOOKUP(1,0/(('MGW-IP'!$B$1:$B$183=B431)*('MGW-IP'!$C$1:$C$183=C431)),'MGW-IP'!$D$1:$D$183)</f>
        <v>10.112.152.84</v>
      </c>
      <c r="E431" s="2" t="str">
        <f>LOOKUP(1,0/(('MGW-IP'!$B$1:$B$183=B431)*('MGW-IP'!$C$1:$C$183=C431)),'MGW-IP'!$E$1:$E$183)</f>
        <v>10.112.152.92</v>
      </c>
      <c r="F431" s="1" t="s">
        <v>103</v>
      </c>
      <c r="G431" s="1">
        <v>2</v>
      </c>
      <c r="H431" s="1" t="str">
        <f>LOOKUP(1,0/(('BSC-IP(媒体)'!$B$1:$B$269=F431)*('BSC-IP(媒体)'!$C$1:$C$269=G431)),'BSC-IP(媒体)'!$D$1:$D$269)</f>
        <v>10.112.218.85</v>
      </c>
      <c r="I431" s="17" t="str">
        <f t="shared" si="12"/>
        <v>ZQRX:NPGEP,4:IP=10.112.218.85:PING:I=10.112.152.84,:;</v>
      </c>
      <c r="J431" s="17" t="str">
        <f t="shared" si="13"/>
        <v>ZQRX:NPGEP,4:IP=10.112.218.85:PING:I=10.112.152.92,:;</v>
      </c>
      <c r="K431" s="17" t="str">
        <f>CONCATENATE("ZQRX:NPGEP,",C431,":IP=",H430,":PING:I=",D431,",:;")</f>
        <v>ZQRX:NPGEP,4:IP=10.112.218.212:PING:I=10.112.152.84,:;</v>
      </c>
      <c r="L431" s="17" t="str">
        <f>CONCATENATE("ZQRX:NPGEP,",C431,":IP=",H430,":PING:I=",E431,",:;")</f>
        <v>ZQRX:NPGEP,4:IP=10.112.218.212:PING:I=10.112.152.92,:;</v>
      </c>
    </row>
    <row r="432" spans="1:12">
      <c r="A432" s="2">
        <v>47</v>
      </c>
      <c r="B432" s="2" t="s">
        <v>585</v>
      </c>
      <c r="C432" s="2">
        <v>2</v>
      </c>
      <c r="D432" s="2" t="str">
        <f>LOOKUP(1,0/(('MGW-IP'!$B$1:$B$183=B432)*('MGW-IP'!$C$1:$C$183=C432)),'MGW-IP'!$D$1:$D$183)</f>
        <v>10.112.152.68</v>
      </c>
      <c r="E432" s="2" t="str">
        <f>LOOKUP(1,0/(('MGW-IP'!$B$1:$B$183=B432)*('MGW-IP'!$C$1:$C$183=C432)),'MGW-IP'!$E$1:$E$183)</f>
        <v>10.112.152.76</v>
      </c>
      <c r="F432" s="1" t="s">
        <v>104</v>
      </c>
      <c r="G432" s="1">
        <v>1</v>
      </c>
      <c r="H432" s="1" t="str">
        <f>LOOKUP(1,0/(('BSC-IP(媒体)'!$B$1:$B$269=F432)*('BSC-IP(媒体)'!$C$1:$C$269=G432)),'BSC-IP(媒体)'!$D$1:$D$269)</f>
        <v>10.112.218.220</v>
      </c>
      <c r="I432" s="17" t="str">
        <f t="shared" si="12"/>
        <v>ZQRX:NPGEP,2:IP=10.112.218.220:PING:I=10.112.152.68,:;</v>
      </c>
      <c r="J432" s="17" t="str">
        <f t="shared" si="13"/>
        <v>ZQRX:NPGEP,2:IP=10.112.218.220:PING:I=10.112.152.76,:;</v>
      </c>
      <c r="K432" s="17" t="str">
        <f>CONCATENATE("ZQRX:NPGEP,",C432,":IP=",H433,":PING:I=",D432,",:;")</f>
        <v>ZQRX:NPGEP,2:IP=10.112.218.93:PING:I=10.112.152.68,:;</v>
      </c>
      <c r="L432" s="17" t="str">
        <f>CONCATENATE("ZQRX:NPGEP,",C432,":IP=",H433,":PING:I=",E432,",:;")</f>
        <v>ZQRX:NPGEP,2:IP=10.112.218.93:PING:I=10.112.152.76,:;</v>
      </c>
    </row>
    <row r="433" spans="1:12">
      <c r="A433" s="2">
        <v>48</v>
      </c>
      <c r="B433" s="2" t="s">
        <v>585</v>
      </c>
      <c r="C433" s="2">
        <v>4</v>
      </c>
      <c r="D433" s="2" t="str">
        <f>LOOKUP(1,0/(('MGW-IP'!$B$1:$B$183=B433)*('MGW-IP'!$C$1:$C$183=C433)),'MGW-IP'!$D$1:$D$183)</f>
        <v>10.112.152.84</v>
      </c>
      <c r="E433" s="2" t="str">
        <f>LOOKUP(1,0/(('MGW-IP'!$B$1:$B$183=B433)*('MGW-IP'!$C$1:$C$183=C433)),'MGW-IP'!$E$1:$E$183)</f>
        <v>10.112.152.92</v>
      </c>
      <c r="F433" s="1" t="s">
        <v>104</v>
      </c>
      <c r="G433" s="1">
        <v>2</v>
      </c>
      <c r="H433" s="1" t="str">
        <f>LOOKUP(1,0/(('BSC-IP(媒体)'!$B$1:$B$269=F433)*('BSC-IP(媒体)'!$C$1:$C$269=G433)),'BSC-IP(媒体)'!$D$1:$D$269)</f>
        <v>10.112.218.93</v>
      </c>
      <c r="I433" s="17" t="str">
        <f t="shared" si="12"/>
        <v>ZQRX:NPGEP,4:IP=10.112.218.93:PING:I=10.112.152.84,:;</v>
      </c>
      <c r="J433" s="17" t="str">
        <f t="shared" si="13"/>
        <v>ZQRX:NPGEP,4:IP=10.112.218.93:PING:I=10.112.152.92,:;</v>
      </c>
      <c r="K433" s="17" t="str">
        <f>CONCATENATE("ZQRX:NPGEP,",C433,":IP=",H432,":PING:I=",D433,",:;")</f>
        <v>ZQRX:NPGEP,4:IP=10.112.218.220:PING:I=10.112.152.84,:;</v>
      </c>
      <c r="L433" s="17" t="str">
        <f>CONCATENATE("ZQRX:NPGEP,",C433,":IP=",H432,":PING:I=",E433,",:;")</f>
        <v>ZQRX:NPGEP,4:IP=10.112.218.220:PING:I=10.112.152.92,:;</v>
      </c>
    </row>
    <row r="434" spans="1:12">
      <c r="A434" s="2">
        <v>1</v>
      </c>
      <c r="B434" s="2" t="s">
        <v>586</v>
      </c>
      <c r="C434" s="2">
        <v>3</v>
      </c>
      <c r="D434" s="2" t="str">
        <f>LOOKUP(1,0/(('MGW-IP'!$B$1:$B$183=B434)*('MGW-IP'!$C$1:$C$183=C434)),'MGW-IP'!$D$1:$D$183)</f>
        <v>10.112.152.132</v>
      </c>
      <c r="E434" s="2" t="str">
        <f>LOOKUP(1,0/(('MGW-IP'!$B$1:$B$183=B434)*('MGW-IP'!$C$1:$C$183=C434)),'MGW-IP'!$E$1:$E$183)</f>
        <v>10.112.152.140</v>
      </c>
      <c r="F434" s="1" t="s">
        <v>81</v>
      </c>
      <c r="G434" s="1">
        <v>1</v>
      </c>
      <c r="H434" s="1" t="str">
        <f>LOOKUP(1,0/(('BSC-IP(媒体)'!$B$1:$B$269=F434)*('BSC-IP(媒体)'!$C$1:$C$269=G434)),'BSC-IP(媒体)'!$D$1:$D$269)</f>
        <v>10.112.217.132</v>
      </c>
      <c r="I434" s="17" t="str">
        <f t="shared" si="12"/>
        <v>ZQRX:NPGEP,3:IP=10.112.217.132:PING:I=10.112.152.132,:;</v>
      </c>
      <c r="J434" s="17" t="str">
        <f t="shared" si="13"/>
        <v>ZQRX:NPGEP,3:IP=10.112.217.132:PING:I=10.112.152.140,:;</v>
      </c>
      <c r="K434" s="17" t="str">
        <f>CONCATENATE("ZQRX:NPGEP,",C434,":IP=",H435,":PING:I=",D434,",:;")</f>
        <v>ZQRX:NPGEP,3:IP=10.112.217.5:PING:I=10.112.152.132,:;</v>
      </c>
      <c r="L434" s="17" t="str">
        <f>CONCATENATE("ZQRX:NPGEP,",C434,":IP=",H435,":PING:I=",E434,",:;")</f>
        <v>ZQRX:NPGEP,3:IP=10.112.217.5:PING:I=10.112.152.140,:;</v>
      </c>
    </row>
    <row r="435" spans="1:12">
      <c r="A435" s="2">
        <v>2</v>
      </c>
      <c r="B435" s="2" t="s">
        <v>586</v>
      </c>
      <c r="C435" s="2">
        <v>5</v>
      </c>
      <c r="D435" s="2" t="str">
        <f>LOOKUP(1,0/(('MGW-IP'!$B$1:$B$183=B435)*('MGW-IP'!$C$1:$C$183=C435)),'MGW-IP'!$D$1:$D$183)</f>
        <v>10.112.152.148</v>
      </c>
      <c r="E435" s="2" t="str">
        <f>LOOKUP(1,0/(('MGW-IP'!$B$1:$B$183=B435)*('MGW-IP'!$C$1:$C$183=C435)),'MGW-IP'!$E$1:$E$183)</f>
        <v>10.112.152.156</v>
      </c>
      <c r="F435" s="1" t="s">
        <v>81</v>
      </c>
      <c r="G435" s="1">
        <v>2</v>
      </c>
      <c r="H435" s="1" t="str">
        <f>LOOKUP(1,0/(('BSC-IP(媒体)'!$B$1:$B$269=F435)*('BSC-IP(媒体)'!$C$1:$C$269=G435)),'BSC-IP(媒体)'!$D$1:$D$269)</f>
        <v>10.112.217.5</v>
      </c>
      <c r="I435" s="17" t="str">
        <f t="shared" si="12"/>
        <v>ZQRX:NPGEP,5:IP=10.112.217.5:PING:I=10.112.152.148,:;</v>
      </c>
      <c r="J435" s="17" t="str">
        <f t="shared" si="13"/>
        <v>ZQRX:NPGEP,5:IP=10.112.217.5:PING:I=10.112.152.156,:;</v>
      </c>
      <c r="K435" s="17" t="str">
        <f>CONCATENATE("ZQRX:NPGEP,",C435,":IP=",H434,":PING:I=",D435,",:;")</f>
        <v>ZQRX:NPGEP,5:IP=10.112.217.132:PING:I=10.112.152.148,:;</v>
      </c>
      <c r="L435" s="17" t="str">
        <f>CONCATENATE("ZQRX:NPGEP,",C435,":IP=",H434,":PING:I=",E435,",:;")</f>
        <v>ZQRX:NPGEP,5:IP=10.112.217.132:PING:I=10.112.152.156,:;</v>
      </c>
    </row>
    <row r="436" spans="1:12">
      <c r="A436" s="2">
        <v>3</v>
      </c>
      <c r="B436" s="2" t="s">
        <v>586</v>
      </c>
      <c r="C436" s="2">
        <v>3</v>
      </c>
      <c r="D436" s="2" t="str">
        <f>LOOKUP(1,0/(('MGW-IP'!$B$1:$B$183=B436)*('MGW-IP'!$C$1:$C$183=C436)),'MGW-IP'!$D$1:$D$183)</f>
        <v>10.112.152.132</v>
      </c>
      <c r="E436" s="2" t="str">
        <f>LOOKUP(1,0/(('MGW-IP'!$B$1:$B$183=B436)*('MGW-IP'!$C$1:$C$183=C436)),'MGW-IP'!$E$1:$E$183)</f>
        <v>10.112.152.140</v>
      </c>
      <c r="F436" s="1" t="s">
        <v>82</v>
      </c>
      <c r="G436" s="1">
        <v>1</v>
      </c>
      <c r="H436" s="1" t="str">
        <f>LOOKUP(1,0/(('BSC-IP(媒体)'!$B$1:$B$269=F436)*('BSC-IP(媒体)'!$C$1:$C$269=G436)),'BSC-IP(媒体)'!$D$1:$D$269)</f>
        <v>10.112.217.140</v>
      </c>
      <c r="I436" s="17" t="str">
        <f t="shared" si="12"/>
        <v>ZQRX:NPGEP,3:IP=10.112.217.140:PING:I=10.112.152.132,:;</v>
      </c>
      <c r="J436" s="17" t="str">
        <f t="shared" si="13"/>
        <v>ZQRX:NPGEP,3:IP=10.112.217.140:PING:I=10.112.152.140,:;</v>
      </c>
      <c r="K436" s="17" t="str">
        <f>CONCATENATE("ZQRX:NPGEP,",C436,":IP=",H437,":PING:I=",D436,",:;")</f>
        <v>ZQRX:NPGEP,3:IP=10.112.217.13:PING:I=10.112.152.132,:;</v>
      </c>
      <c r="L436" s="17" t="str">
        <f>CONCATENATE("ZQRX:NPGEP,",C436,":IP=",H437,":PING:I=",E436,",:;")</f>
        <v>ZQRX:NPGEP,3:IP=10.112.217.13:PING:I=10.112.152.140,:;</v>
      </c>
    </row>
    <row r="437" spans="1:12">
      <c r="A437" s="2">
        <v>4</v>
      </c>
      <c r="B437" s="2" t="s">
        <v>586</v>
      </c>
      <c r="C437" s="2">
        <v>5</v>
      </c>
      <c r="D437" s="2" t="str">
        <f>LOOKUP(1,0/(('MGW-IP'!$B$1:$B$183=B437)*('MGW-IP'!$C$1:$C$183=C437)),'MGW-IP'!$D$1:$D$183)</f>
        <v>10.112.152.148</v>
      </c>
      <c r="E437" s="2" t="str">
        <f>LOOKUP(1,0/(('MGW-IP'!$B$1:$B$183=B437)*('MGW-IP'!$C$1:$C$183=C437)),'MGW-IP'!$E$1:$E$183)</f>
        <v>10.112.152.156</v>
      </c>
      <c r="F437" s="1" t="s">
        <v>82</v>
      </c>
      <c r="G437" s="1">
        <v>2</v>
      </c>
      <c r="H437" s="1" t="str">
        <f>LOOKUP(1,0/(('BSC-IP(媒体)'!$B$1:$B$269=F437)*('BSC-IP(媒体)'!$C$1:$C$269=G437)),'BSC-IP(媒体)'!$D$1:$D$269)</f>
        <v>10.112.217.13</v>
      </c>
      <c r="I437" s="17" t="str">
        <f t="shared" si="12"/>
        <v>ZQRX:NPGEP,5:IP=10.112.217.13:PING:I=10.112.152.148,:;</v>
      </c>
      <c r="J437" s="17" t="str">
        <f t="shared" si="13"/>
        <v>ZQRX:NPGEP,5:IP=10.112.217.13:PING:I=10.112.152.156,:;</v>
      </c>
      <c r="K437" s="17" t="str">
        <f>CONCATENATE("ZQRX:NPGEP,",C437,":IP=",H436,":PING:I=",D437,",:;")</f>
        <v>ZQRX:NPGEP,5:IP=10.112.217.140:PING:I=10.112.152.148,:;</v>
      </c>
      <c r="L437" s="17" t="str">
        <f>CONCATENATE("ZQRX:NPGEP,",C437,":IP=",H436,":PING:I=",E437,",:;")</f>
        <v>ZQRX:NPGEP,5:IP=10.112.217.140:PING:I=10.112.152.156,:;</v>
      </c>
    </row>
    <row r="438" spans="1:12">
      <c r="A438" s="2">
        <v>5</v>
      </c>
      <c r="B438" s="2" t="s">
        <v>586</v>
      </c>
      <c r="C438" s="2">
        <v>3</v>
      </c>
      <c r="D438" s="2" t="str">
        <f>LOOKUP(1,0/(('MGW-IP'!$B$1:$B$183=B438)*('MGW-IP'!$C$1:$C$183=C438)),'MGW-IP'!$D$1:$D$183)</f>
        <v>10.112.152.132</v>
      </c>
      <c r="E438" s="2" t="str">
        <f>LOOKUP(1,0/(('MGW-IP'!$B$1:$B$183=B438)*('MGW-IP'!$C$1:$C$183=C438)),'MGW-IP'!$E$1:$E$183)</f>
        <v>10.112.152.140</v>
      </c>
      <c r="F438" s="1" t="s">
        <v>83</v>
      </c>
      <c r="G438" s="1">
        <v>1</v>
      </c>
      <c r="H438" s="1" t="str">
        <f>LOOKUP(1,0/(('BSC-IP(媒体)'!$B$1:$B$269=F438)*('BSC-IP(媒体)'!$C$1:$C$269=G438)),'BSC-IP(媒体)'!$D$1:$D$269)</f>
        <v>10.112.217.148</v>
      </c>
      <c r="I438" s="17" t="str">
        <f t="shared" si="12"/>
        <v>ZQRX:NPGEP,3:IP=10.112.217.148:PING:I=10.112.152.132,:;</v>
      </c>
      <c r="J438" s="17" t="str">
        <f t="shared" si="13"/>
        <v>ZQRX:NPGEP,3:IP=10.112.217.148:PING:I=10.112.152.140,:;</v>
      </c>
      <c r="K438" s="17" t="str">
        <f>CONCATENATE("ZQRX:NPGEP,",C438,":IP=",H439,":PING:I=",D438,",:;")</f>
        <v>ZQRX:NPGEP,3:IP=10.112.217.21:PING:I=10.112.152.132,:;</v>
      </c>
      <c r="L438" s="17" t="str">
        <f>CONCATENATE("ZQRX:NPGEP,",C438,":IP=",H439,":PING:I=",E438,",:;")</f>
        <v>ZQRX:NPGEP,3:IP=10.112.217.21:PING:I=10.112.152.140,:;</v>
      </c>
    </row>
    <row r="439" spans="1:12">
      <c r="A439" s="2">
        <v>6</v>
      </c>
      <c r="B439" s="2" t="s">
        <v>586</v>
      </c>
      <c r="C439" s="2">
        <v>5</v>
      </c>
      <c r="D439" s="2" t="str">
        <f>LOOKUP(1,0/(('MGW-IP'!$B$1:$B$183=B439)*('MGW-IP'!$C$1:$C$183=C439)),'MGW-IP'!$D$1:$D$183)</f>
        <v>10.112.152.148</v>
      </c>
      <c r="E439" s="2" t="str">
        <f>LOOKUP(1,0/(('MGW-IP'!$B$1:$B$183=B439)*('MGW-IP'!$C$1:$C$183=C439)),'MGW-IP'!$E$1:$E$183)</f>
        <v>10.112.152.156</v>
      </c>
      <c r="F439" s="1" t="s">
        <v>83</v>
      </c>
      <c r="G439" s="1">
        <v>2</v>
      </c>
      <c r="H439" s="1" t="str">
        <f>LOOKUP(1,0/(('BSC-IP(媒体)'!$B$1:$B$269=F439)*('BSC-IP(媒体)'!$C$1:$C$269=G439)),'BSC-IP(媒体)'!$D$1:$D$269)</f>
        <v>10.112.217.21</v>
      </c>
      <c r="I439" s="17" t="str">
        <f t="shared" si="12"/>
        <v>ZQRX:NPGEP,5:IP=10.112.217.21:PING:I=10.112.152.148,:;</v>
      </c>
      <c r="J439" s="17" t="str">
        <f t="shared" si="13"/>
        <v>ZQRX:NPGEP,5:IP=10.112.217.21:PING:I=10.112.152.156,:;</v>
      </c>
      <c r="K439" s="17" t="str">
        <f>CONCATENATE("ZQRX:NPGEP,",C439,":IP=",H438,":PING:I=",D439,",:;")</f>
        <v>ZQRX:NPGEP,5:IP=10.112.217.148:PING:I=10.112.152.148,:;</v>
      </c>
      <c r="L439" s="17" t="str">
        <f>CONCATENATE("ZQRX:NPGEP,",C439,":IP=",H438,":PING:I=",E439,",:;")</f>
        <v>ZQRX:NPGEP,5:IP=10.112.217.148:PING:I=10.112.152.156,:;</v>
      </c>
    </row>
    <row r="440" spans="1:12">
      <c r="A440" s="2">
        <v>7</v>
      </c>
      <c r="B440" s="2" t="s">
        <v>586</v>
      </c>
      <c r="C440" s="2">
        <v>3</v>
      </c>
      <c r="D440" s="2" t="str">
        <f>LOOKUP(1,0/(('MGW-IP'!$B$1:$B$183=B440)*('MGW-IP'!$C$1:$C$183=C440)),'MGW-IP'!$D$1:$D$183)</f>
        <v>10.112.152.132</v>
      </c>
      <c r="E440" s="2" t="str">
        <f>LOOKUP(1,0/(('MGW-IP'!$B$1:$B$183=B440)*('MGW-IP'!$C$1:$C$183=C440)),'MGW-IP'!$E$1:$E$183)</f>
        <v>10.112.152.140</v>
      </c>
      <c r="F440" s="1" t="s">
        <v>84</v>
      </c>
      <c r="G440" s="1">
        <v>1</v>
      </c>
      <c r="H440" s="1" t="str">
        <f>LOOKUP(1,0/(('BSC-IP(媒体)'!$B$1:$B$269=F440)*('BSC-IP(媒体)'!$C$1:$C$269=G440)),'BSC-IP(媒体)'!$D$1:$D$269)</f>
        <v>10.112.217.156</v>
      </c>
      <c r="I440" s="17" t="str">
        <f t="shared" si="12"/>
        <v>ZQRX:NPGEP,3:IP=10.112.217.156:PING:I=10.112.152.132,:;</v>
      </c>
      <c r="J440" s="17" t="str">
        <f t="shared" si="13"/>
        <v>ZQRX:NPGEP,3:IP=10.112.217.156:PING:I=10.112.152.140,:;</v>
      </c>
      <c r="K440" s="17" t="str">
        <f>CONCATENATE("ZQRX:NPGEP,",C440,":IP=",H441,":PING:I=",D440,",:;")</f>
        <v>ZQRX:NPGEP,3:IP=10.112.217.29:PING:I=10.112.152.132,:;</v>
      </c>
      <c r="L440" s="17" t="str">
        <f>CONCATENATE("ZQRX:NPGEP,",C440,":IP=",H441,":PING:I=",E440,",:;")</f>
        <v>ZQRX:NPGEP,3:IP=10.112.217.29:PING:I=10.112.152.140,:;</v>
      </c>
    </row>
    <row r="441" spans="1:12">
      <c r="A441" s="2">
        <v>8</v>
      </c>
      <c r="B441" s="2" t="s">
        <v>586</v>
      </c>
      <c r="C441" s="2">
        <v>5</v>
      </c>
      <c r="D441" s="2" t="str">
        <f>LOOKUP(1,0/(('MGW-IP'!$B$1:$B$183=B441)*('MGW-IP'!$C$1:$C$183=C441)),'MGW-IP'!$D$1:$D$183)</f>
        <v>10.112.152.148</v>
      </c>
      <c r="E441" s="2" t="str">
        <f>LOOKUP(1,0/(('MGW-IP'!$B$1:$B$183=B441)*('MGW-IP'!$C$1:$C$183=C441)),'MGW-IP'!$E$1:$E$183)</f>
        <v>10.112.152.156</v>
      </c>
      <c r="F441" s="1" t="s">
        <v>84</v>
      </c>
      <c r="G441" s="1">
        <v>2</v>
      </c>
      <c r="H441" s="1" t="str">
        <f>LOOKUP(1,0/(('BSC-IP(媒体)'!$B$1:$B$269=F441)*('BSC-IP(媒体)'!$C$1:$C$269=G441)),'BSC-IP(媒体)'!$D$1:$D$269)</f>
        <v>10.112.217.29</v>
      </c>
      <c r="I441" s="17" t="str">
        <f t="shared" si="12"/>
        <v>ZQRX:NPGEP,5:IP=10.112.217.29:PING:I=10.112.152.148,:;</v>
      </c>
      <c r="J441" s="17" t="str">
        <f t="shared" si="13"/>
        <v>ZQRX:NPGEP,5:IP=10.112.217.29:PING:I=10.112.152.156,:;</v>
      </c>
      <c r="K441" s="17" t="str">
        <f>CONCATENATE("ZQRX:NPGEP,",C441,":IP=",H440,":PING:I=",D441,",:;")</f>
        <v>ZQRX:NPGEP,5:IP=10.112.217.156:PING:I=10.112.152.148,:;</v>
      </c>
      <c r="L441" s="17" t="str">
        <f>CONCATENATE("ZQRX:NPGEP,",C441,":IP=",H440,":PING:I=",E441,",:;")</f>
        <v>ZQRX:NPGEP,5:IP=10.112.217.156:PING:I=10.112.152.156,:;</v>
      </c>
    </row>
    <row r="442" spans="1:12">
      <c r="A442" s="2">
        <v>9</v>
      </c>
      <c r="B442" s="2" t="s">
        <v>586</v>
      </c>
      <c r="C442" s="2">
        <v>3</v>
      </c>
      <c r="D442" s="2" t="str">
        <f>LOOKUP(1,0/(('MGW-IP'!$B$1:$B$183=B442)*('MGW-IP'!$C$1:$C$183=C442)),'MGW-IP'!$D$1:$D$183)</f>
        <v>10.112.152.132</v>
      </c>
      <c r="E442" s="2" t="str">
        <f>LOOKUP(1,0/(('MGW-IP'!$B$1:$B$183=B442)*('MGW-IP'!$C$1:$C$183=C442)),'MGW-IP'!$E$1:$E$183)</f>
        <v>10.112.152.140</v>
      </c>
      <c r="F442" s="1" t="s">
        <v>85</v>
      </c>
      <c r="G442" s="1">
        <v>1</v>
      </c>
      <c r="H442" s="1" t="str">
        <f>LOOKUP(1,0/(('BSC-IP(媒体)'!$B$1:$B$269=F442)*('BSC-IP(媒体)'!$C$1:$C$269=G442)),'BSC-IP(媒体)'!$D$1:$D$269)</f>
        <v>10.112.217.164</v>
      </c>
      <c r="I442" s="17" t="str">
        <f t="shared" si="12"/>
        <v>ZQRX:NPGEP,3:IP=10.112.217.164:PING:I=10.112.152.132,:;</v>
      </c>
      <c r="J442" s="17" t="str">
        <f t="shared" si="13"/>
        <v>ZQRX:NPGEP,3:IP=10.112.217.164:PING:I=10.112.152.140,:;</v>
      </c>
      <c r="K442" s="17" t="str">
        <f>CONCATENATE("ZQRX:NPGEP,",C442,":IP=",H443,":PING:I=",D442,",:;")</f>
        <v>ZQRX:NPGEP,3:IP=10.112.217.37:PING:I=10.112.152.132,:;</v>
      </c>
      <c r="L442" s="17" t="str">
        <f>CONCATENATE("ZQRX:NPGEP,",C442,":IP=",H443,":PING:I=",E442,",:;")</f>
        <v>ZQRX:NPGEP,3:IP=10.112.217.37:PING:I=10.112.152.140,:;</v>
      </c>
    </row>
    <row r="443" spans="1:12">
      <c r="A443" s="2">
        <v>10</v>
      </c>
      <c r="B443" s="2" t="s">
        <v>586</v>
      </c>
      <c r="C443" s="2">
        <v>5</v>
      </c>
      <c r="D443" s="2" t="str">
        <f>LOOKUP(1,0/(('MGW-IP'!$B$1:$B$183=B443)*('MGW-IP'!$C$1:$C$183=C443)),'MGW-IP'!$D$1:$D$183)</f>
        <v>10.112.152.148</v>
      </c>
      <c r="E443" s="2" t="str">
        <f>LOOKUP(1,0/(('MGW-IP'!$B$1:$B$183=B443)*('MGW-IP'!$C$1:$C$183=C443)),'MGW-IP'!$E$1:$E$183)</f>
        <v>10.112.152.156</v>
      </c>
      <c r="F443" s="1" t="s">
        <v>85</v>
      </c>
      <c r="G443" s="1">
        <v>2</v>
      </c>
      <c r="H443" s="1" t="str">
        <f>LOOKUP(1,0/(('BSC-IP(媒体)'!$B$1:$B$269=F443)*('BSC-IP(媒体)'!$C$1:$C$269=G443)),'BSC-IP(媒体)'!$D$1:$D$269)</f>
        <v>10.112.217.37</v>
      </c>
      <c r="I443" s="17" t="str">
        <f t="shared" si="12"/>
        <v>ZQRX:NPGEP,5:IP=10.112.217.37:PING:I=10.112.152.148,:;</v>
      </c>
      <c r="J443" s="17" t="str">
        <f t="shared" si="13"/>
        <v>ZQRX:NPGEP,5:IP=10.112.217.37:PING:I=10.112.152.156,:;</v>
      </c>
      <c r="K443" s="17" t="str">
        <f>CONCATENATE("ZQRX:NPGEP,",C443,":IP=",H442,":PING:I=",D443,",:;")</f>
        <v>ZQRX:NPGEP,5:IP=10.112.217.164:PING:I=10.112.152.148,:;</v>
      </c>
      <c r="L443" s="17" t="str">
        <f>CONCATENATE("ZQRX:NPGEP,",C443,":IP=",H442,":PING:I=",E443,",:;")</f>
        <v>ZQRX:NPGEP,5:IP=10.112.217.164:PING:I=10.112.152.156,:;</v>
      </c>
    </row>
    <row r="444" spans="1:12">
      <c r="A444" s="2">
        <v>11</v>
      </c>
      <c r="B444" s="2" t="s">
        <v>586</v>
      </c>
      <c r="C444" s="2">
        <v>3</v>
      </c>
      <c r="D444" s="2" t="str">
        <f>LOOKUP(1,0/(('MGW-IP'!$B$1:$B$183=B444)*('MGW-IP'!$C$1:$C$183=C444)),'MGW-IP'!$D$1:$D$183)</f>
        <v>10.112.152.132</v>
      </c>
      <c r="E444" s="2" t="str">
        <f>LOOKUP(1,0/(('MGW-IP'!$B$1:$B$183=B444)*('MGW-IP'!$C$1:$C$183=C444)),'MGW-IP'!$E$1:$E$183)</f>
        <v>10.112.152.140</v>
      </c>
      <c r="F444" s="1" t="s">
        <v>86</v>
      </c>
      <c r="G444" s="1">
        <v>1</v>
      </c>
      <c r="H444" s="1" t="str">
        <f>LOOKUP(1,0/(('BSC-IP(媒体)'!$B$1:$B$269=F444)*('BSC-IP(媒体)'!$C$1:$C$269=G444)),'BSC-IP(媒体)'!$D$1:$D$269)</f>
        <v>10.112.217.172</v>
      </c>
      <c r="I444" s="17" t="str">
        <f t="shared" si="12"/>
        <v>ZQRX:NPGEP,3:IP=10.112.217.172:PING:I=10.112.152.132,:;</v>
      </c>
      <c r="J444" s="17" t="str">
        <f t="shared" si="13"/>
        <v>ZQRX:NPGEP,3:IP=10.112.217.172:PING:I=10.112.152.140,:;</v>
      </c>
      <c r="K444" s="17" t="str">
        <f>CONCATENATE("ZQRX:NPGEP,",C444,":IP=",H445,":PING:I=",D444,",:;")</f>
        <v>ZQRX:NPGEP,3:IP=10.112.217.45:PING:I=10.112.152.132,:;</v>
      </c>
      <c r="L444" s="17" t="str">
        <f>CONCATENATE("ZQRX:NPGEP,",C444,":IP=",H445,":PING:I=",E444,",:;")</f>
        <v>ZQRX:NPGEP,3:IP=10.112.217.45:PING:I=10.112.152.140,:;</v>
      </c>
    </row>
    <row r="445" spans="1:12">
      <c r="A445" s="2">
        <v>12</v>
      </c>
      <c r="B445" s="2" t="s">
        <v>586</v>
      </c>
      <c r="C445" s="2">
        <v>5</v>
      </c>
      <c r="D445" s="2" t="str">
        <f>LOOKUP(1,0/(('MGW-IP'!$B$1:$B$183=B445)*('MGW-IP'!$C$1:$C$183=C445)),'MGW-IP'!$D$1:$D$183)</f>
        <v>10.112.152.148</v>
      </c>
      <c r="E445" s="2" t="str">
        <f>LOOKUP(1,0/(('MGW-IP'!$B$1:$B$183=B445)*('MGW-IP'!$C$1:$C$183=C445)),'MGW-IP'!$E$1:$E$183)</f>
        <v>10.112.152.156</v>
      </c>
      <c r="F445" s="1" t="s">
        <v>86</v>
      </c>
      <c r="G445" s="1">
        <v>2</v>
      </c>
      <c r="H445" s="1" t="str">
        <f>LOOKUP(1,0/(('BSC-IP(媒体)'!$B$1:$B$269=F445)*('BSC-IP(媒体)'!$C$1:$C$269=G445)),'BSC-IP(媒体)'!$D$1:$D$269)</f>
        <v>10.112.217.45</v>
      </c>
      <c r="I445" s="17" t="str">
        <f t="shared" si="12"/>
        <v>ZQRX:NPGEP,5:IP=10.112.217.45:PING:I=10.112.152.148,:;</v>
      </c>
      <c r="J445" s="17" t="str">
        <f t="shared" si="13"/>
        <v>ZQRX:NPGEP,5:IP=10.112.217.45:PING:I=10.112.152.156,:;</v>
      </c>
      <c r="K445" s="17" t="str">
        <f>CONCATENATE("ZQRX:NPGEP,",C445,":IP=",H444,":PING:I=",D445,",:;")</f>
        <v>ZQRX:NPGEP,5:IP=10.112.217.172:PING:I=10.112.152.148,:;</v>
      </c>
      <c r="L445" s="17" t="str">
        <f>CONCATENATE("ZQRX:NPGEP,",C445,":IP=",H444,":PING:I=",E445,",:;")</f>
        <v>ZQRX:NPGEP,5:IP=10.112.217.172:PING:I=10.112.152.156,:;</v>
      </c>
    </row>
    <row r="446" spans="1:12">
      <c r="A446" s="2">
        <v>13</v>
      </c>
      <c r="B446" s="2" t="s">
        <v>586</v>
      </c>
      <c r="C446" s="2">
        <v>3</v>
      </c>
      <c r="D446" s="2" t="str">
        <f>LOOKUP(1,0/(('MGW-IP'!$B$1:$B$183=B446)*('MGW-IP'!$C$1:$C$183=C446)),'MGW-IP'!$D$1:$D$183)</f>
        <v>10.112.152.132</v>
      </c>
      <c r="E446" s="2" t="str">
        <f>LOOKUP(1,0/(('MGW-IP'!$B$1:$B$183=B446)*('MGW-IP'!$C$1:$C$183=C446)),'MGW-IP'!$E$1:$E$183)</f>
        <v>10.112.152.140</v>
      </c>
      <c r="F446" s="1" t="s">
        <v>87</v>
      </c>
      <c r="G446" s="1">
        <v>1</v>
      </c>
      <c r="H446" s="1" t="str">
        <f>LOOKUP(1,0/(('BSC-IP(媒体)'!$B$1:$B$269=F446)*('BSC-IP(媒体)'!$C$1:$C$269=G446)),'BSC-IP(媒体)'!$D$1:$D$269)</f>
        <v>10.112.217.180</v>
      </c>
      <c r="I446" s="17" t="str">
        <f t="shared" si="12"/>
        <v>ZQRX:NPGEP,3:IP=10.112.217.180:PING:I=10.112.152.132,:;</v>
      </c>
      <c r="J446" s="17" t="str">
        <f t="shared" si="13"/>
        <v>ZQRX:NPGEP,3:IP=10.112.217.180:PING:I=10.112.152.140,:;</v>
      </c>
      <c r="K446" s="17" t="str">
        <f>CONCATENATE("ZQRX:NPGEP,",C446,":IP=",H447,":PING:I=",D446,",:;")</f>
        <v>ZQRX:NPGEP,3:IP=10.112.217.53:PING:I=10.112.152.132,:;</v>
      </c>
      <c r="L446" s="17" t="str">
        <f>CONCATENATE("ZQRX:NPGEP,",C446,":IP=",H447,":PING:I=",E446,",:;")</f>
        <v>ZQRX:NPGEP,3:IP=10.112.217.53:PING:I=10.112.152.140,:;</v>
      </c>
    </row>
    <row r="447" spans="1:12">
      <c r="A447" s="2">
        <v>14</v>
      </c>
      <c r="B447" s="2" t="s">
        <v>586</v>
      </c>
      <c r="C447" s="2">
        <v>5</v>
      </c>
      <c r="D447" s="2" t="str">
        <f>LOOKUP(1,0/(('MGW-IP'!$B$1:$B$183=B447)*('MGW-IP'!$C$1:$C$183=C447)),'MGW-IP'!$D$1:$D$183)</f>
        <v>10.112.152.148</v>
      </c>
      <c r="E447" s="2" t="str">
        <f>LOOKUP(1,0/(('MGW-IP'!$B$1:$B$183=B447)*('MGW-IP'!$C$1:$C$183=C447)),'MGW-IP'!$E$1:$E$183)</f>
        <v>10.112.152.156</v>
      </c>
      <c r="F447" s="1" t="s">
        <v>87</v>
      </c>
      <c r="G447" s="1">
        <v>2</v>
      </c>
      <c r="H447" s="1" t="str">
        <f>LOOKUP(1,0/(('BSC-IP(媒体)'!$B$1:$B$269=F447)*('BSC-IP(媒体)'!$C$1:$C$269=G447)),'BSC-IP(媒体)'!$D$1:$D$269)</f>
        <v>10.112.217.53</v>
      </c>
      <c r="I447" s="17" t="str">
        <f t="shared" si="12"/>
        <v>ZQRX:NPGEP,5:IP=10.112.217.53:PING:I=10.112.152.148,:;</v>
      </c>
      <c r="J447" s="17" t="str">
        <f t="shared" si="13"/>
        <v>ZQRX:NPGEP,5:IP=10.112.217.53:PING:I=10.112.152.156,:;</v>
      </c>
      <c r="K447" s="17" t="str">
        <f>CONCATENATE("ZQRX:NPGEP,",C447,":IP=",H446,":PING:I=",D447,",:;")</f>
        <v>ZQRX:NPGEP,5:IP=10.112.217.180:PING:I=10.112.152.148,:;</v>
      </c>
      <c r="L447" s="17" t="str">
        <f>CONCATENATE("ZQRX:NPGEP,",C447,":IP=",H446,":PING:I=",E447,",:;")</f>
        <v>ZQRX:NPGEP,5:IP=10.112.217.180:PING:I=10.112.152.156,:;</v>
      </c>
    </row>
    <row r="448" spans="1:12">
      <c r="A448" s="2">
        <v>15</v>
      </c>
      <c r="B448" s="2" t="s">
        <v>586</v>
      </c>
      <c r="C448" s="2">
        <v>3</v>
      </c>
      <c r="D448" s="2" t="str">
        <f>LOOKUP(1,0/(('MGW-IP'!$B$1:$B$183=B448)*('MGW-IP'!$C$1:$C$183=C448)),'MGW-IP'!$D$1:$D$183)</f>
        <v>10.112.152.132</v>
      </c>
      <c r="E448" s="2" t="str">
        <f>LOOKUP(1,0/(('MGW-IP'!$B$1:$B$183=B448)*('MGW-IP'!$C$1:$C$183=C448)),'MGW-IP'!$E$1:$E$183)</f>
        <v>10.112.152.140</v>
      </c>
      <c r="F448" s="1" t="s">
        <v>88</v>
      </c>
      <c r="G448" s="1">
        <v>1</v>
      </c>
      <c r="H448" s="1" t="str">
        <f>LOOKUP(1,0/(('BSC-IP(媒体)'!$B$1:$B$269=F448)*('BSC-IP(媒体)'!$C$1:$C$269=G448)),'BSC-IP(媒体)'!$D$1:$D$269)</f>
        <v>10.112.217.188</v>
      </c>
      <c r="I448" s="17" t="str">
        <f t="shared" si="12"/>
        <v>ZQRX:NPGEP,3:IP=10.112.217.188:PING:I=10.112.152.132,:;</v>
      </c>
      <c r="J448" s="17" t="str">
        <f t="shared" si="13"/>
        <v>ZQRX:NPGEP,3:IP=10.112.217.188:PING:I=10.112.152.140,:;</v>
      </c>
      <c r="K448" s="17" t="str">
        <f>CONCATENATE("ZQRX:NPGEP,",C448,":IP=",H449,":PING:I=",D448,",:;")</f>
        <v>ZQRX:NPGEP,3:IP=10.112.217.61:PING:I=10.112.152.132,:;</v>
      </c>
      <c r="L448" s="17" t="str">
        <f>CONCATENATE("ZQRX:NPGEP,",C448,":IP=",H449,":PING:I=",E448,",:;")</f>
        <v>ZQRX:NPGEP,3:IP=10.112.217.61:PING:I=10.112.152.140,:;</v>
      </c>
    </row>
    <row r="449" spans="1:12">
      <c r="A449" s="2">
        <v>16</v>
      </c>
      <c r="B449" s="2" t="s">
        <v>586</v>
      </c>
      <c r="C449" s="2">
        <v>5</v>
      </c>
      <c r="D449" s="2" t="str">
        <f>LOOKUP(1,0/(('MGW-IP'!$B$1:$B$183=B449)*('MGW-IP'!$C$1:$C$183=C449)),'MGW-IP'!$D$1:$D$183)</f>
        <v>10.112.152.148</v>
      </c>
      <c r="E449" s="2" t="str">
        <f>LOOKUP(1,0/(('MGW-IP'!$B$1:$B$183=B449)*('MGW-IP'!$C$1:$C$183=C449)),'MGW-IP'!$E$1:$E$183)</f>
        <v>10.112.152.156</v>
      </c>
      <c r="F449" s="1" t="s">
        <v>88</v>
      </c>
      <c r="G449" s="1">
        <v>2</v>
      </c>
      <c r="H449" s="1" t="str">
        <f>LOOKUP(1,0/(('BSC-IP(媒体)'!$B$1:$B$269=F449)*('BSC-IP(媒体)'!$C$1:$C$269=G449)),'BSC-IP(媒体)'!$D$1:$D$269)</f>
        <v>10.112.217.61</v>
      </c>
      <c r="I449" s="17" t="str">
        <f t="shared" si="12"/>
        <v>ZQRX:NPGEP,5:IP=10.112.217.61:PING:I=10.112.152.148,:;</v>
      </c>
      <c r="J449" s="17" t="str">
        <f t="shared" si="13"/>
        <v>ZQRX:NPGEP,5:IP=10.112.217.61:PING:I=10.112.152.156,:;</v>
      </c>
      <c r="K449" s="17" t="str">
        <f>CONCATENATE("ZQRX:NPGEP,",C449,":IP=",H448,":PING:I=",D449,",:;")</f>
        <v>ZQRX:NPGEP,5:IP=10.112.217.188:PING:I=10.112.152.148,:;</v>
      </c>
      <c r="L449" s="17" t="str">
        <f>CONCATENATE("ZQRX:NPGEP,",C449,":IP=",H448,":PING:I=",E449,",:;")</f>
        <v>ZQRX:NPGEP,5:IP=10.112.217.188:PING:I=10.112.152.156,:;</v>
      </c>
    </row>
    <row r="450" spans="1:12">
      <c r="A450" s="2">
        <v>17</v>
      </c>
      <c r="B450" s="2" t="s">
        <v>586</v>
      </c>
      <c r="C450" s="2">
        <v>3</v>
      </c>
      <c r="D450" s="2" t="str">
        <f>LOOKUP(1,0/(('MGW-IP'!$B$1:$B$183=B450)*('MGW-IP'!$C$1:$C$183=C450)),'MGW-IP'!$D$1:$D$183)</f>
        <v>10.112.152.132</v>
      </c>
      <c r="E450" s="2" t="str">
        <f>LOOKUP(1,0/(('MGW-IP'!$B$1:$B$183=B450)*('MGW-IP'!$C$1:$C$183=C450)),'MGW-IP'!$E$1:$E$183)</f>
        <v>10.112.152.140</v>
      </c>
      <c r="F450" s="1" t="s">
        <v>89</v>
      </c>
      <c r="G450" s="1">
        <v>1</v>
      </c>
      <c r="H450" s="1" t="str">
        <f>LOOKUP(1,0/(('BSC-IP(媒体)'!$B$1:$B$269=F450)*('BSC-IP(媒体)'!$C$1:$C$269=G450)),'BSC-IP(媒体)'!$D$1:$D$269)</f>
        <v>10.112.217.196</v>
      </c>
      <c r="I450" s="17" t="str">
        <f t="shared" ref="I450:I513" si="14">CONCATENATE("ZQRX:NPGEP,",C450,":IP=",H450,":PING:I=",D450,",:;")</f>
        <v>ZQRX:NPGEP,3:IP=10.112.217.196:PING:I=10.112.152.132,:;</v>
      </c>
      <c r="J450" s="17" t="str">
        <f t="shared" ref="J450:J513" si="15">CONCATENATE("ZQRX:NPGEP,",C450,":IP=",H450,":PING:I=",E450,",:;")</f>
        <v>ZQRX:NPGEP,3:IP=10.112.217.196:PING:I=10.112.152.140,:;</v>
      </c>
      <c r="K450" s="17" t="str">
        <f>CONCATENATE("ZQRX:NPGEP,",C450,":IP=",H451,":PING:I=",D450,",:;")</f>
        <v>ZQRX:NPGEP,3:IP=10.112.217.69:PING:I=10.112.152.132,:;</v>
      </c>
      <c r="L450" s="17" t="str">
        <f>CONCATENATE("ZQRX:NPGEP,",C450,":IP=",H451,":PING:I=",E450,",:;")</f>
        <v>ZQRX:NPGEP,3:IP=10.112.217.69:PING:I=10.112.152.140,:;</v>
      </c>
    </row>
    <row r="451" spans="1:12">
      <c r="A451" s="2">
        <v>18</v>
      </c>
      <c r="B451" s="2" t="s">
        <v>586</v>
      </c>
      <c r="C451" s="2">
        <v>5</v>
      </c>
      <c r="D451" s="2" t="str">
        <f>LOOKUP(1,0/(('MGW-IP'!$B$1:$B$183=B451)*('MGW-IP'!$C$1:$C$183=C451)),'MGW-IP'!$D$1:$D$183)</f>
        <v>10.112.152.148</v>
      </c>
      <c r="E451" s="2" t="str">
        <f>LOOKUP(1,0/(('MGW-IP'!$B$1:$B$183=B451)*('MGW-IP'!$C$1:$C$183=C451)),'MGW-IP'!$E$1:$E$183)</f>
        <v>10.112.152.156</v>
      </c>
      <c r="F451" s="1" t="s">
        <v>89</v>
      </c>
      <c r="G451" s="1">
        <v>2</v>
      </c>
      <c r="H451" s="1" t="str">
        <f>LOOKUP(1,0/(('BSC-IP(媒体)'!$B$1:$B$269=F451)*('BSC-IP(媒体)'!$C$1:$C$269=G451)),'BSC-IP(媒体)'!$D$1:$D$269)</f>
        <v>10.112.217.69</v>
      </c>
      <c r="I451" s="17" t="str">
        <f t="shared" si="14"/>
        <v>ZQRX:NPGEP,5:IP=10.112.217.69:PING:I=10.112.152.148,:;</v>
      </c>
      <c r="J451" s="17" t="str">
        <f t="shared" si="15"/>
        <v>ZQRX:NPGEP,5:IP=10.112.217.69:PING:I=10.112.152.156,:;</v>
      </c>
      <c r="K451" s="17" t="str">
        <f>CONCATENATE("ZQRX:NPGEP,",C451,":IP=",H450,":PING:I=",D451,",:;")</f>
        <v>ZQRX:NPGEP,5:IP=10.112.217.196:PING:I=10.112.152.148,:;</v>
      </c>
      <c r="L451" s="17" t="str">
        <f>CONCATENATE("ZQRX:NPGEP,",C451,":IP=",H450,":PING:I=",E451,",:;")</f>
        <v>ZQRX:NPGEP,5:IP=10.112.217.196:PING:I=10.112.152.156,:;</v>
      </c>
    </row>
    <row r="452" spans="1:12">
      <c r="A452" s="2">
        <v>19</v>
      </c>
      <c r="B452" s="2" t="s">
        <v>586</v>
      </c>
      <c r="C452" s="2">
        <v>3</v>
      </c>
      <c r="D452" s="2" t="str">
        <f>LOOKUP(1,0/(('MGW-IP'!$B$1:$B$183=B452)*('MGW-IP'!$C$1:$C$183=C452)),'MGW-IP'!$D$1:$D$183)</f>
        <v>10.112.152.132</v>
      </c>
      <c r="E452" s="2" t="str">
        <f>LOOKUP(1,0/(('MGW-IP'!$B$1:$B$183=B452)*('MGW-IP'!$C$1:$C$183=C452)),'MGW-IP'!$E$1:$E$183)</f>
        <v>10.112.152.140</v>
      </c>
      <c r="F452" s="1" t="s">
        <v>90</v>
      </c>
      <c r="G452" s="1">
        <v>1</v>
      </c>
      <c r="H452" s="1" t="str">
        <f>LOOKUP(1,0/(('BSC-IP(媒体)'!$B$1:$B$269=F452)*('BSC-IP(媒体)'!$C$1:$C$269=G452)),'BSC-IP(媒体)'!$D$1:$D$269)</f>
        <v>10.112.217.204</v>
      </c>
      <c r="I452" s="17" t="str">
        <f t="shared" si="14"/>
        <v>ZQRX:NPGEP,3:IP=10.112.217.204:PING:I=10.112.152.132,:;</v>
      </c>
      <c r="J452" s="17" t="str">
        <f t="shared" si="15"/>
        <v>ZQRX:NPGEP,3:IP=10.112.217.204:PING:I=10.112.152.140,:;</v>
      </c>
      <c r="K452" s="17" t="str">
        <f>CONCATENATE("ZQRX:NPGEP,",C452,":IP=",H453,":PING:I=",D452,",:;")</f>
        <v>ZQRX:NPGEP,3:IP=10.112.217.77:PING:I=10.112.152.132,:;</v>
      </c>
      <c r="L452" s="17" t="str">
        <f>CONCATENATE("ZQRX:NPGEP,",C452,":IP=",H453,":PING:I=",E452,",:;")</f>
        <v>ZQRX:NPGEP,3:IP=10.112.217.77:PING:I=10.112.152.140,:;</v>
      </c>
    </row>
    <row r="453" spans="1:12">
      <c r="A453" s="2">
        <v>20</v>
      </c>
      <c r="B453" s="2" t="s">
        <v>586</v>
      </c>
      <c r="C453" s="2">
        <v>5</v>
      </c>
      <c r="D453" s="2" t="str">
        <f>LOOKUP(1,0/(('MGW-IP'!$B$1:$B$183=B453)*('MGW-IP'!$C$1:$C$183=C453)),'MGW-IP'!$D$1:$D$183)</f>
        <v>10.112.152.148</v>
      </c>
      <c r="E453" s="2" t="str">
        <f>LOOKUP(1,0/(('MGW-IP'!$B$1:$B$183=B453)*('MGW-IP'!$C$1:$C$183=C453)),'MGW-IP'!$E$1:$E$183)</f>
        <v>10.112.152.156</v>
      </c>
      <c r="F453" s="1" t="s">
        <v>90</v>
      </c>
      <c r="G453" s="1">
        <v>2</v>
      </c>
      <c r="H453" s="1" t="str">
        <f>LOOKUP(1,0/(('BSC-IP(媒体)'!$B$1:$B$269=F453)*('BSC-IP(媒体)'!$C$1:$C$269=G453)),'BSC-IP(媒体)'!$D$1:$D$269)</f>
        <v>10.112.217.77</v>
      </c>
      <c r="I453" s="17" t="str">
        <f t="shared" si="14"/>
        <v>ZQRX:NPGEP,5:IP=10.112.217.77:PING:I=10.112.152.148,:;</v>
      </c>
      <c r="J453" s="17" t="str">
        <f t="shared" si="15"/>
        <v>ZQRX:NPGEP,5:IP=10.112.217.77:PING:I=10.112.152.156,:;</v>
      </c>
      <c r="K453" s="17" t="str">
        <f>CONCATENATE("ZQRX:NPGEP,",C453,":IP=",H452,":PING:I=",D453,",:;")</f>
        <v>ZQRX:NPGEP,5:IP=10.112.217.204:PING:I=10.112.152.148,:;</v>
      </c>
      <c r="L453" s="17" t="str">
        <f>CONCATENATE("ZQRX:NPGEP,",C453,":IP=",H452,":PING:I=",E453,",:;")</f>
        <v>ZQRX:NPGEP,5:IP=10.112.217.204:PING:I=10.112.152.156,:;</v>
      </c>
    </row>
    <row r="454" spans="1:12">
      <c r="A454" s="2">
        <v>21</v>
      </c>
      <c r="B454" s="2" t="s">
        <v>586</v>
      </c>
      <c r="C454" s="2">
        <v>3</v>
      </c>
      <c r="D454" s="2" t="str">
        <f>LOOKUP(1,0/(('MGW-IP'!$B$1:$B$183=B454)*('MGW-IP'!$C$1:$C$183=C454)),'MGW-IP'!$D$1:$D$183)</f>
        <v>10.112.152.132</v>
      </c>
      <c r="E454" s="2" t="str">
        <f>LOOKUP(1,0/(('MGW-IP'!$B$1:$B$183=B454)*('MGW-IP'!$C$1:$C$183=C454)),'MGW-IP'!$E$1:$E$183)</f>
        <v>10.112.152.140</v>
      </c>
      <c r="F454" s="1" t="s">
        <v>91</v>
      </c>
      <c r="G454" s="1">
        <v>1</v>
      </c>
      <c r="H454" s="1" t="str">
        <f>LOOKUP(1,0/(('BSC-IP(媒体)'!$B$1:$B$269=F454)*('BSC-IP(媒体)'!$C$1:$C$269=G454)),'BSC-IP(媒体)'!$D$1:$D$269)</f>
        <v>10.112.217.212</v>
      </c>
      <c r="I454" s="17" t="str">
        <f t="shared" si="14"/>
        <v>ZQRX:NPGEP,3:IP=10.112.217.212:PING:I=10.112.152.132,:;</v>
      </c>
      <c r="J454" s="17" t="str">
        <f t="shared" si="15"/>
        <v>ZQRX:NPGEP,3:IP=10.112.217.212:PING:I=10.112.152.140,:;</v>
      </c>
      <c r="K454" s="17" t="str">
        <f>CONCATENATE("ZQRX:NPGEP,",C454,":IP=",H455,":PING:I=",D454,",:;")</f>
        <v>ZQRX:NPGEP,3:IP=10.112.217.85:PING:I=10.112.152.132,:;</v>
      </c>
      <c r="L454" s="17" t="str">
        <f>CONCATENATE("ZQRX:NPGEP,",C454,":IP=",H455,":PING:I=",E454,",:;")</f>
        <v>ZQRX:NPGEP,3:IP=10.112.217.85:PING:I=10.112.152.140,:;</v>
      </c>
    </row>
    <row r="455" spans="1:12">
      <c r="A455" s="2">
        <v>22</v>
      </c>
      <c r="B455" s="2" t="s">
        <v>586</v>
      </c>
      <c r="C455" s="2">
        <v>5</v>
      </c>
      <c r="D455" s="2" t="str">
        <f>LOOKUP(1,0/(('MGW-IP'!$B$1:$B$183=B455)*('MGW-IP'!$C$1:$C$183=C455)),'MGW-IP'!$D$1:$D$183)</f>
        <v>10.112.152.148</v>
      </c>
      <c r="E455" s="2" t="str">
        <f>LOOKUP(1,0/(('MGW-IP'!$B$1:$B$183=B455)*('MGW-IP'!$C$1:$C$183=C455)),'MGW-IP'!$E$1:$E$183)</f>
        <v>10.112.152.156</v>
      </c>
      <c r="F455" s="1" t="s">
        <v>91</v>
      </c>
      <c r="G455" s="1">
        <v>2</v>
      </c>
      <c r="H455" s="1" t="str">
        <f>LOOKUP(1,0/(('BSC-IP(媒体)'!$B$1:$B$269=F455)*('BSC-IP(媒体)'!$C$1:$C$269=G455)),'BSC-IP(媒体)'!$D$1:$D$269)</f>
        <v>10.112.217.85</v>
      </c>
      <c r="I455" s="17" t="str">
        <f t="shared" si="14"/>
        <v>ZQRX:NPGEP,5:IP=10.112.217.85:PING:I=10.112.152.148,:;</v>
      </c>
      <c r="J455" s="17" t="str">
        <f t="shared" si="15"/>
        <v>ZQRX:NPGEP,5:IP=10.112.217.85:PING:I=10.112.152.156,:;</v>
      </c>
      <c r="K455" s="17" t="str">
        <f>CONCATENATE("ZQRX:NPGEP,",C455,":IP=",H454,":PING:I=",D455,",:;")</f>
        <v>ZQRX:NPGEP,5:IP=10.112.217.212:PING:I=10.112.152.148,:;</v>
      </c>
      <c r="L455" s="17" t="str">
        <f>CONCATENATE("ZQRX:NPGEP,",C455,":IP=",H454,":PING:I=",E455,",:;")</f>
        <v>ZQRX:NPGEP,5:IP=10.112.217.212:PING:I=10.112.152.156,:;</v>
      </c>
    </row>
    <row r="456" spans="1:12">
      <c r="A456" s="2">
        <v>23</v>
      </c>
      <c r="B456" s="2" t="s">
        <v>586</v>
      </c>
      <c r="C456" s="2">
        <v>3</v>
      </c>
      <c r="D456" s="2" t="str">
        <f>LOOKUP(1,0/(('MGW-IP'!$B$1:$B$183=B456)*('MGW-IP'!$C$1:$C$183=C456)),'MGW-IP'!$D$1:$D$183)</f>
        <v>10.112.152.132</v>
      </c>
      <c r="E456" s="2" t="str">
        <f>LOOKUP(1,0/(('MGW-IP'!$B$1:$B$183=B456)*('MGW-IP'!$C$1:$C$183=C456)),'MGW-IP'!$E$1:$E$183)</f>
        <v>10.112.152.140</v>
      </c>
      <c r="F456" s="1" t="s">
        <v>92</v>
      </c>
      <c r="G456" s="1">
        <v>1</v>
      </c>
      <c r="H456" s="1" t="str">
        <f>LOOKUP(1,0/(('BSC-IP(媒体)'!$B$1:$B$269=F456)*('BSC-IP(媒体)'!$C$1:$C$269=G456)),'BSC-IP(媒体)'!$D$1:$D$269)</f>
        <v>10.112.217.220</v>
      </c>
      <c r="I456" s="17" t="str">
        <f t="shared" si="14"/>
        <v>ZQRX:NPGEP,3:IP=10.112.217.220:PING:I=10.112.152.132,:;</v>
      </c>
      <c r="J456" s="17" t="str">
        <f t="shared" si="15"/>
        <v>ZQRX:NPGEP,3:IP=10.112.217.220:PING:I=10.112.152.140,:;</v>
      </c>
      <c r="K456" s="17" t="str">
        <f>CONCATENATE("ZQRX:NPGEP,",C456,":IP=",H457,":PING:I=",D456,",:;")</f>
        <v>ZQRX:NPGEP,3:IP=10.112.217.93:PING:I=10.112.152.132,:;</v>
      </c>
      <c r="L456" s="17" t="str">
        <f>CONCATENATE("ZQRX:NPGEP,",C456,":IP=",H457,":PING:I=",E456,",:;")</f>
        <v>ZQRX:NPGEP,3:IP=10.112.217.93:PING:I=10.112.152.140,:;</v>
      </c>
    </row>
    <row r="457" spans="1:12">
      <c r="A457" s="2">
        <v>24</v>
      </c>
      <c r="B457" s="2" t="s">
        <v>586</v>
      </c>
      <c r="C457" s="2">
        <v>5</v>
      </c>
      <c r="D457" s="2" t="str">
        <f>LOOKUP(1,0/(('MGW-IP'!$B$1:$B$183=B457)*('MGW-IP'!$C$1:$C$183=C457)),'MGW-IP'!$D$1:$D$183)</f>
        <v>10.112.152.148</v>
      </c>
      <c r="E457" s="2" t="str">
        <f>LOOKUP(1,0/(('MGW-IP'!$B$1:$B$183=B457)*('MGW-IP'!$C$1:$C$183=C457)),'MGW-IP'!$E$1:$E$183)</f>
        <v>10.112.152.156</v>
      </c>
      <c r="F457" s="1" t="s">
        <v>92</v>
      </c>
      <c r="G457" s="1">
        <v>2</v>
      </c>
      <c r="H457" s="1" t="str">
        <f>LOOKUP(1,0/(('BSC-IP(媒体)'!$B$1:$B$269=F457)*('BSC-IP(媒体)'!$C$1:$C$269=G457)),'BSC-IP(媒体)'!$D$1:$D$269)</f>
        <v>10.112.217.93</v>
      </c>
      <c r="I457" s="17" t="str">
        <f t="shared" si="14"/>
        <v>ZQRX:NPGEP,5:IP=10.112.217.93:PING:I=10.112.152.148,:;</v>
      </c>
      <c r="J457" s="17" t="str">
        <f t="shared" si="15"/>
        <v>ZQRX:NPGEP,5:IP=10.112.217.93:PING:I=10.112.152.156,:;</v>
      </c>
      <c r="K457" s="17" t="str">
        <f>CONCATENATE("ZQRX:NPGEP,",C457,":IP=",H456,":PING:I=",D457,",:;")</f>
        <v>ZQRX:NPGEP,5:IP=10.112.217.220:PING:I=10.112.152.148,:;</v>
      </c>
      <c r="L457" s="17" t="str">
        <f>CONCATENATE("ZQRX:NPGEP,",C457,":IP=",H456,":PING:I=",E457,",:;")</f>
        <v>ZQRX:NPGEP,5:IP=10.112.217.220:PING:I=10.112.152.156,:;</v>
      </c>
    </row>
    <row r="458" spans="1:12">
      <c r="A458" s="2">
        <v>25</v>
      </c>
      <c r="B458" s="2" t="s">
        <v>586</v>
      </c>
      <c r="C458" s="2">
        <v>3</v>
      </c>
      <c r="D458" s="2" t="str">
        <f>LOOKUP(1,0/(('MGW-IP'!$B$1:$B$183=B458)*('MGW-IP'!$C$1:$C$183=C458)),'MGW-IP'!$D$1:$D$183)</f>
        <v>10.112.152.132</v>
      </c>
      <c r="E458" s="2" t="str">
        <f>LOOKUP(1,0/(('MGW-IP'!$B$1:$B$183=B458)*('MGW-IP'!$C$1:$C$183=C458)),'MGW-IP'!$E$1:$E$183)</f>
        <v>10.112.152.140</v>
      </c>
      <c r="F458" s="1" t="s">
        <v>93</v>
      </c>
      <c r="G458" s="1">
        <v>1</v>
      </c>
      <c r="H458" s="1" t="str">
        <f>LOOKUP(1,0/(('BSC-IP(媒体)'!$B$1:$B$269=F458)*('BSC-IP(媒体)'!$C$1:$C$269=G458)),'BSC-IP(媒体)'!$D$1:$D$269)</f>
        <v>10.112.218.132</v>
      </c>
      <c r="I458" s="17" t="str">
        <f t="shared" si="14"/>
        <v>ZQRX:NPGEP,3:IP=10.112.218.132:PING:I=10.112.152.132,:;</v>
      </c>
      <c r="J458" s="17" t="str">
        <f t="shared" si="15"/>
        <v>ZQRX:NPGEP,3:IP=10.112.218.132:PING:I=10.112.152.140,:;</v>
      </c>
      <c r="K458" s="17" t="str">
        <f>CONCATENATE("ZQRX:NPGEP,",C458,":IP=",H459,":PING:I=",D458,",:;")</f>
        <v>ZQRX:NPGEP,3:IP=10.112.218.5:PING:I=10.112.152.132,:;</v>
      </c>
      <c r="L458" s="17" t="str">
        <f>CONCATENATE("ZQRX:NPGEP,",C458,":IP=",H459,":PING:I=",E458,",:;")</f>
        <v>ZQRX:NPGEP,3:IP=10.112.218.5:PING:I=10.112.152.140,:;</v>
      </c>
    </row>
    <row r="459" spans="1:12">
      <c r="A459" s="2">
        <v>26</v>
      </c>
      <c r="B459" s="2" t="s">
        <v>586</v>
      </c>
      <c r="C459" s="2">
        <v>5</v>
      </c>
      <c r="D459" s="2" t="str">
        <f>LOOKUP(1,0/(('MGW-IP'!$B$1:$B$183=B459)*('MGW-IP'!$C$1:$C$183=C459)),'MGW-IP'!$D$1:$D$183)</f>
        <v>10.112.152.148</v>
      </c>
      <c r="E459" s="2" t="str">
        <f>LOOKUP(1,0/(('MGW-IP'!$B$1:$B$183=B459)*('MGW-IP'!$C$1:$C$183=C459)),'MGW-IP'!$E$1:$E$183)</f>
        <v>10.112.152.156</v>
      </c>
      <c r="F459" s="1" t="s">
        <v>93</v>
      </c>
      <c r="G459" s="1">
        <v>2</v>
      </c>
      <c r="H459" s="1" t="str">
        <f>LOOKUP(1,0/(('BSC-IP(媒体)'!$B$1:$B$269=F459)*('BSC-IP(媒体)'!$C$1:$C$269=G459)),'BSC-IP(媒体)'!$D$1:$D$269)</f>
        <v>10.112.218.5</v>
      </c>
      <c r="I459" s="17" t="str">
        <f t="shared" si="14"/>
        <v>ZQRX:NPGEP,5:IP=10.112.218.5:PING:I=10.112.152.148,:;</v>
      </c>
      <c r="J459" s="17" t="str">
        <f t="shared" si="15"/>
        <v>ZQRX:NPGEP,5:IP=10.112.218.5:PING:I=10.112.152.156,:;</v>
      </c>
      <c r="K459" s="17" t="str">
        <f>CONCATENATE("ZQRX:NPGEP,",C459,":IP=",H458,":PING:I=",D459,",:;")</f>
        <v>ZQRX:NPGEP,5:IP=10.112.218.132:PING:I=10.112.152.148,:;</v>
      </c>
      <c r="L459" s="17" t="str">
        <f>CONCATENATE("ZQRX:NPGEP,",C459,":IP=",H458,":PING:I=",E459,",:;")</f>
        <v>ZQRX:NPGEP,5:IP=10.112.218.132:PING:I=10.112.152.156,:;</v>
      </c>
    </row>
    <row r="460" spans="1:12">
      <c r="A460" s="2">
        <v>27</v>
      </c>
      <c r="B460" s="2" t="s">
        <v>586</v>
      </c>
      <c r="C460" s="2">
        <v>3</v>
      </c>
      <c r="D460" s="2" t="str">
        <f>LOOKUP(1,0/(('MGW-IP'!$B$1:$B$183=B460)*('MGW-IP'!$C$1:$C$183=C460)),'MGW-IP'!$D$1:$D$183)</f>
        <v>10.112.152.132</v>
      </c>
      <c r="E460" s="2" t="str">
        <f>LOOKUP(1,0/(('MGW-IP'!$B$1:$B$183=B460)*('MGW-IP'!$C$1:$C$183=C460)),'MGW-IP'!$E$1:$E$183)</f>
        <v>10.112.152.140</v>
      </c>
      <c r="F460" s="1" t="s">
        <v>94</v>
      </c>
      <c r="G460" s="1">
        <v>1</v>
      </c>
      <c r="H460" s="1" t="str">
        <f>LOOKUP(1,0/(('BSC-IP(媒体)'!$B$1:$B$269=F460)*('BSC-IP(媒体)'!$C$1:$C$269=G460)),'BSC-IP(媒体)'!$D$1:$D$269)</f>
        <v>10.112.218.140</v>
      </c>
      <c r="I460" s="17" t="str">
        <f t="shared" si="14"/>
        <v>ZQRX:NPGEP,3:IP=10.112.218.140:PING:I=10.112.152.132,:;</v>
      </c>
      <c r="J460" s="17" t="str">
        <f t="shared" si="15"/>
        <v>ZQRX:NPGEP,3:IP=10.112.218.140:PING:I=10.112.152.140,:;</v>
      </c>
      <c r="K460" s="17" t="str">
        <f>CONCATENATE("ZQRX:NPGEP,",C460,":IP=",H461,":PING:I=",D460,",:;")</f>
        <v>ZQRX:NPGEP,3:IP=10.112.218.13:PING:I=10.112.152.132,:;</v>
      </c>
      <c r="L460" s="17" t="str">
        <f>CONCATENATE("ZQRX:NPGEP,",C460,":IP=",H461,":PING:I=",E460,",:;")</f>
        <v>ZQRX:NPGEP,3:IP=10.112.218.13:PING:I=10.112.152.140,:;</v>
      </c>
    </row>
    <row r="461" spans="1:12">
      <c r="A461" s="2">
        <v>28</v>
      </c>
      <c r="B461" s="2" t="s">
        <v>586</v>
      </c>
      <c r="C461" s="2">
        <v>5</v>
      </c>
      <c r="D461" s="2" t="str">
        <f>LOOKUP(1,0/(('MGW-IP'!$B$1:$B$183=B461)*('MGW-IP'!$C$1:$C$183=C461)),'MGW-IP'!$D$1:$D$183)</f>
        <v>10.112.152.148</v>
      </c>
      <c r="E461" s="2" t="str">
        <f>LOOKUP(1,0/(('MGW-IP'!$B$1:$B$183=B461)*('MGW-IP'!$C$1:$C$183=C461)),'MGW-IP'!$E$1:$E$183)</f>
        <v>10.112.152.156</v>
      </c>
      <c r="F461" s="1" t="s">
        <v>94</v>
      </c>
      <c r="G461" s="1">
        <v>2</v>
      </c>
      <c r="H461" s="1" t="str">
        <f>LOOKUP(1,0/(('BSC-IP(媒体)'!$B$1:$B$269=F461)*('BSC-IP(媒体)'!$C$1:$C$269=G461)),'BSC-IP(媒体)'!$D$1:$D$269)</f>
        <v>10.112.218.13</v>
      </c>
      <c r="I461" s="17" t="str">
        <f t="shared" si="14"/>
        <v>ZQRX:NPGEP,5:IP=10.112.218.13:PING:I=10.112.152.148,:;</v>
      </c>
      <c r="J461" s="17" t="str">
        <f t="shared" si="15"/>
        <v>ZQRX:NPGEP,5:IP=10.112.218.13:PING:I=10.112.152.156,:;</v>
      </c>
      <c r="K461" s="17" t="str">
        <f>CONCATENATE("ZQRX:NPGEP,",C461,":IP=",H460,":PING:I=",D461,",:;")</f>
        <v>ZQRX:NPGEP,5:IP=10.112.218.140:PING:I=10.112.152.148,:;</v>
      </c>
      <c r="L461" s="17" t="str">
        <f>CONCATENATE("ZQRX:NPGEP,",C461,":IP=",H460,":PING:I=",E461,",:;")</f>
        <v>ZQRX:NPGEP,5:IP=10.112.218.140:PING:I=10.112.152.156,:;</v>
      </c>
    </row>
    <row r="462" spans="1:12">
      <c r="A462" s="2">
        <v>29</v>
      </c>
      <c r="B462" s="2" t="s">
        <v>586</v>
      </c>
      <c r="C462" s="2">
        <v>3</v>
      </c>
      <c r="D462" s="2" t="str">
        <f>LOOKUP(1,0/(('MGW-IP'!$B$1:$B$183=B462)*('MGW-IP'!$C$1:$C$183=C462)),'MGW-IP'!$D$1:$D$183)</f>
        <v>10.112.152.132</v>
      </c>
      <c r="E462" s="2" t="str">
        <f>LOOKUP(1,0/(('MGW-IP'!$B$1:$B$183=B462)*('MGW-IP'!$C$1:$C$183=C462)),'MGW-IP'!$E$1:$E$183)</f>
        <v>10.112.152.140</v>
      </c>
      <c r="F462" s="1" t="s">
        <v>95</v>
      </c>
      <c r="G462" s="1">
        <v>1</v>
      </c>
      <c r="H462" s="1" t="str">
        <f>LOOKUP(1,0/(('BSC-IP(媒体)'!$B$1:$B$269=F462)*('BSC-IP(媒体)'!$C$1:$C$269=G462)),'BSC-IP(媒体)'!$D$1:$D$269)</f>
        <v>10.112.218.148</v>
      </c>
      <c r="I462" s="17" t="str">
        <f t="shared" si="14"/>
        <v>ZQRX:NPGEP,3:IP=10.112.218.148:PING:I=10.112.152.132,:;</v>
      </c>
      <c r="J462" s="17" t="str">
        <f t="shared" si="15"/>
        <v>ZQRX:NPGEP,3:IP=10.112.218.148:PING:I=10.112.152.140,:;</v>
      </c>
      <c r="K462" s="17" t="str">
        <f>CONCATENATE("ZQRX:NPGEP,",C462,":IP=",H463,":PING:I=",D462,",:;")</f>
        <v>ZQRX:NPGEP,3:IP=10.112.218.21:PING:I=10.112.152.132,:;</v>
      </c>
      <c r="L462" s="17" t="str">
        <f>CONCATENATE("ZQRX:NPGEP,",C462,":IP=",H463,":PING:I=",E462,",:;")</f>
        <v>ZQRX:NPGEP,3:IP=10.112.218.21:PING:I=10.112.152.140,:;</v>
      </c>
    </row>
    <row r="463" spans="1:12">
      <c r="A463" s="2">
        <v>30</v>
      </c>
      <c r="B463" s="2" t="s">
        <v>586</v>
      </c>
      <c r="C463" s="2">
        <v>5</v>
      </c>
      <c r="D463" s="2" t="str">
        <f>LOOKUP(1,0/(('MGW-IP'!$B$1:$B$183=B463)*('MGW-IP'!$C$1:$C$183=C463)),'MGW-IP'!$D$1:$D$183)</f>
        <v>10.112.152.148</v>
      </c>
      <c r="E463" s="2" t="str">
        <f>LOOKUP(1,0/(('MGW-IP'!$B$1:$B$183=B463)*('MGW-IP'!$C$1:$C$183=C463)),'MGW-IP'!$E$1:$E$183)</f>
        <v>10.112.152.156</v>
      </c>
      <c r="F463" s="1" t="s">
        <v>95</v>
      </c>
      <c r="G463" s="1">
        <v>2</v>
      </c>
      <c r="H463" s="1" t="str">
        <f>LOOKUP(1,0/(('BSC-IP(媒体)'!$B$1:$B$269=F463)*('BSC-IP(媒体)'!$C$1:$C$269=G463)),'BSC-IP(媒体)'!$D$1:$D$269)</f>
        <v>10.112.218.21</v>
      </c>
      <c r="I463" s="17" t="str">
        <f t="shared" si="14"/>
        <v>ZQRX:NPGEP,5:IP=10.112.218.21:PING:I=10.112.152.148,:;</v>
      </c>
      <c r="J463" s="17" t="str">
        <f t="shared" si="15"/>
        <v>ZQRX:NPGEP,5:IP=10.112.218.21:PING:I=10.112.152.156,:;</v>
      </c>
      <c r="K463" s="17" t="str">
        <f>CONCATENATE("ZQRX:NPGEP,",C463,":IP=",H462,":PING:I=",D463,",:;")</f>
        <v>ZQRX:NPGEP,5:IP=10.112.218.148:PING:I=10.112.152.148,:;</v>
      </c>
      <c r="L463" s="17" t="str">
        <f>CONCATENATE("ZQRX:NPGEP,",C463,":IP=",H462,":PING:I=",E463,",:;")</f>
        <v>ZQRX:NPGEP,5:IP=10.112.218.148:PING:I=10.112.152.156,:;</v>
      </c>
    </row>
    <row r="464" spans="1:12">
      <c r="A464" s="2">
        <v>31</v>
      </c>
      <c r="B464" s="2" t="s">
        <v>586</v>
      </c>
      <c r="C464" s="2">
        <v>3</v>
      </c>
      <c r="D464" s="2" t="str">
        <f>LOOKUP(1,0/(('MGW-IP'!$B$1:$B$183=B464)*('MGW-IP'!$C$1:$C$183=C464)),'MGW-IP'!$D$1:$D$183)</f>
        <v>10.112.152.132</v>
      </c>
      <c r="E464" s="2" t="str">
        <f>LOOKUP(1,0/(('MGW-IP'!$B$1:$B$183=B464)*('MGW-IP'!$C$1:$C$183=C464)),'MGW-IP'!$E$1:$E$183)</f>
        <v>10.112.152.140</v>
      </c>
      <c r="F464" s="1" t="s">
        <v>96</v>
      </c>
      <c r="G464" s="1">
        <v>1</v>
      </c>
      <c r="H464" s="1" t="str">
        <f>LOOKUP(1,0/(('BSC-IP(媒体)'!$B$1:$B$269=F464)*('BSC-IP(媒体)'!$C$1:$C$269=G464)),'BSC-IP(媒体)'!$D$1:$D$269)</f>
        <v>10.112.218.156</v>
      </c>
      <c r="I464" s="17" t="str">
        <f t="shared" si="14"/>
        <v>ZQRX:NPGEP,3:IP=10.112.218.156:PING:I=10.112.152.132,:;</v>
      </c>
      <c r="J464" s="17" t="str">
        <f t="shared" si="15"/>
        <v>ZQRX:NPGEP,3:IP=10.112.218.156:PING:I=10.112.152.140,:;</v>
      </c>
      <c r="K464" s="17" t="str">
        <f>CONCATENATE("ZQRX:NPGEP,",C464,":IP=",H465,":PING:I=",D464,",:;")</f>
        <v>ZQRX:NPGEP,3:IP=10.112.218.29:PING:I=10.112.152.132,:;</v>
      </c>
      <c r="L464" s="17" t="str">
        <f>CONCATENATE("ZQRX:NPGEP,",C464,":IP=",H465,":PING:I=",E464,",:;")</f>
        <v>ZQRX:NPGEP,3:IP=10.112.218.29:PING:I=10.112.152.140,:;</v>
      </c>
    </row>
    <row r="465" spans="1:12">
      <c r="A465" s="2">
        <v>32</v>
      </c>
      <c r="B465" s="2" t="s">
        <v>586</v>
      </c>
      <c r="C465" s="2">
        <v>5</v>
      </c>
      <c r="D465" s="2" t="str">
        <f>LOOKUP(1,0/(('MGW-IP'!$B$1:$B$183=B465)*('MGW-IP'!$C$1:$C$183=C465)),'MGW-IP'!$D$1:$D$183)</f>
        <v>10.112.152.148</v>
      </c>
      <c r="E465" s="2" t="str">
        <f>LOOKUP(1,0/(('MGW-IP'!$B$1:$B$183=B465)*('MGW-IP'!$C$1:$C$183=C465)),'MGW-IP'!$E$1:$E$183)</f>
        <v>10.112.152.156</v>
      </c>
      <c r="F465" s="1" t="s">
        <v>96</v>
      </c>
      <c r="G465" s="1">
        <v>2</v>
      </c>
      <c r="H465" s="1" t="str">
        <f>LOOKUP(1,0/(('BSC-IP(媒体)'!$B$1:$B$269=F465)*('BSC-IP(媒体)'!$C$1:$C$269=G465)),'BSC-IP(媒体)'!$D$1:$D$269)</f>
        <v>10.112.218.29</v>
      </c>
      <c r="I465" s="17" t="str">
        <f t="shared" si="14"/>
        <v>ZQRX:NPGEP,5:IP=10.112.218.29:PING:I=10.112.152.148,:;</v>
      </c>
      <c r="J465" s="17" t="str">
        <f t="shared" si="15"/>
        <v>ZQRX:NPGEP,5:IP=10.112.218.29:PING:I=10.112.152.156,:;</v>
      </c>
      <c r="K465" s="17" t="str">
        <f>CONCATENATE("ZQRX:NPGEP,",C465,":IP=",H464,":PING:I=",D465,",:;")</f>
        <v>ZQRX:NPGEP,5:IP=10.112.218.156:PING:I=10.112.152.148,:;</v>
      </c>
      <c r="L465" s="17" t="str">
        <f>CONCATENATE("ZQRX:NPGEP,",C465,":IP=",H464,":PING:I=",E465,",:;")</f>
        <v>ZQRX:NPGEP,5:IP=10.112.218.156:PING:I=10.112.152.156,:;</v>
      </c>
    </row>
    <row r="466" spans="1:12">
      <c r="A466" s="2">
        <v>33</v>
      </c>
      <c r="B466" s="2" t="s">
        <v>586</v>
      </c>
      <c r="C466" s="2">
        <v>3</v>
      </c>
      <c r="D466" s="2" t="str">
        <f>LOOKUP(1,0/(('MGW-IP'!$B$1:$B$183=B466)*('MGW-IP'!$C$1:$C$183=C466)),'MGW-IP'!$D$1:$D$183)</f>
        <v>10.112.152.132</v>
      </c>
      <c r="E466" s="2" t="str">
        <f>LOOKUP(1,0/(('MGW-IP'!$B$1:$B$183=B466)*('MGW-IP'!$C$1:$C$183=C466)),'MGW-IP'!$E$1:$E$183)</f>
        <v>10.112.152.140</v>
      </c>
      <c r="F466" s="1" t="s">
        <v>97</v>
      </c>
      <c r="G466" s="1">
        <v>1</v>
      </c>
      <c r="H466" s="1" t="str">
        <f>LOOKUP(1,0/(('BSC-IP(媒体)'!$B$1:$B$269=F466)*('BSC-IP(媒体)'!$C$1:$C$269=G466)),'BSC-IP(媒体)'!$D$1:$D$269)</f>
        <v>10.112.218.164</v>
      </c>
      <c r="I466" s="17" t="str">
        <f t="shared" si="14"/>
        <v>ZQRX:NPGEP,3:IP=10.112.218.164:PING:I=10.112.152.132,:;</v>
      </c>
      <c r="J466" s="17" t="str">
        <f t="shared" si="15"/>
        <v>ZQRX:NPGEP,3:IP=10.112.218.164:PING:I=10.112.152.140,:;</v>
      </c>
      <c r="K466" s="17" t="str">
        <f>CONCATENATE("ZQRX:NPGEP,",C466,":IP=",H467,":PING:I=",D466,",:;")</f>
        <v>ZQRX:NPGEP,3:IP=10.112.218.37:PING:I=10.112.152.132,:;</v>
      </c>
      <c r="L466" s="17" t="str">
        <f>CONCATENATE("ZQRX:NPGEP,",C466,":IP=",H467,":PING:I=",E466,",:;")</f>
        <v>ZQRX:NPGEP,3:IP=10.112.218.37:PING:I=10.112.152.140,:;</v>
      </c>
    </row>
    <row r="467" spans="1:12">
      <c r="A467" s="2">
        <v>34</v>
      </c>
      <c r="B467" s="2" t="s">
        <v>586</v>
      </c>
      <c r="C467" s="2">
        <v>5</v>
      </c>
      <c r="D467" s="2" t="str">
        <f>LOOKUP(1,0/(('MGW-IP'!$B$1:$B$183=B467)*('MGW-IP'!$C$1:$C$183=C467)),'MGW-IP'!$D$1:$D$183)</f>
        <v>10.112.152.148</v>
      </c>
      <c r="E467" s="2" t="str">
        <f>LOOKUP(1,0/(('MGW-IP'!$B$1:$B$183=B467)*('MGW-IP'!$C$1:$C$183=C467)),'MGW-IP'!$E$1:$E$183)</f>
        <v>10.112.152.156</v>
      </c>
      <c r="F467" s="1" t="s">
        <v>97</v>
      </c>
      <c r="G467" s="1">
        <v>2</v>
      </c>
      <c r="H467" s="1" t="str">
        <f>LOOKUP(1,0/(('BSC-IP(媒体)'!$B$1:$B$269=F467)*('BSC-IP(媒体)'!$C$1:$C$269=G467)),'BSC-IP(媒体)'!$D$1:$D$269)</f>
        <v>10.112.218.37</v>
      </c>
      <c r="I467" s="17" t="str">
        <f t="shared" si="14"/>
        <v>ZQRX:NPGEP,5:IP=10.112.218.37:PING:I=10.112.152.148,:;</v>
      </c>
      <c r="J467" s="17" t="str">
        <f t="shared" si="15"/>
        <v>ZQRX:NPGEP,5:IP=10.112.218.37:PING:I=10.112.152.156,:;</v>
      </c>
      <c r="K467" s="17" t="str">
        <f>CONCATENATE("ZQRX:NPGEP,",C467,":IP=",H466,":PING:I=",D467,",:;")</f>
        <v>ZQRX:NPGEP,5:IP=10.112.218.164:PING:I=10.112.152.148,:;</v>
      </c>
      <c r="L467" s="17" t="str">
        <f>CONCATENATE("ZQRX:NPGEP,",C467,":IP=",H466,":PING:I=",E467,",:;")</f>
        <v>ZQRX:NPGEP,5:IP=10.112.218.164:PING:I=10.112.152.156,:;</v>
      </c>
    </row>
    <row r="468" spans="1:12">
      <c r="A468" s="2">
        <v>35</v>
      </c>
      <c r="B468" s="2" t="s">
        <v>586</v>
      </c>
      <c r="C468" s="2">
        <v>3</v>
      </c>
      <c r="D468" s="2" t="str">
        <f>LOOKUP(1,0/(('MGW-IP'!$B$1:$B$183=B468)*('MGW-IP'!$C$1:$C$183=C468)),'MGW-IP'!$D$1:$D$183)</f>
        <v>10.112.152.132</v>
      </c>
      <c r="E468" s="2" t="str">
        <f>LOOKUP(1,0/(('MGW-IP'!$B$1:$B$183=B468)*('MGW-IP'!$C$1:$C$183=C468)),'MGW-IP'!$E$1:$E$183)</f>
        <v>10.112.152.140</v>
      </c>
      <c r="F468" s="1" t="s">
        <v>98</v>
      </c>
      <c r="G468" s="1">
        <v>1</v>
      </c>
      <c r="H468" s="1" t="str">
        <f>LOOKUP(1,0/(('BSC-IP(媒体)'!$B$1:$B$269=F468)*('BSC-IP(媒体)'!$C$1:$C$269=G468)),'BSC-IP(媒体)'!$D$1:$D$269)</f>
        <v>10.112.218.172</v>
      </c>
      <c r="I468" s="17" t="str">
        <f t="shared" si="14"/>
        <v>ZQRX:NPGEP,3:IP=10.112.218.172:PING:I=10.112.152.132,:;</v>
      </c>
      <c r="J468" s="17" t="str">
        <f t="shared" si="15"/>
        <v>ZQRX:NPGEP,3:IP=10.112.218.172:PING:I=10.112.152.140,:;</v>
      </c>
      <c r="K468" s="17" t="str">
        <f>CONCATENATE("ZQRX:NPGEP,",C468,":IP=",H469,":PING:I=",D468,",:;")</f>
        <v>ZQRX:NPGEP,3:IP=10.112.218.45:PING:I=10.112.152.132,:;</v>
      </c>
      <c r="L468" s="17" t="str">
        <f>CONCATENATE("ZQRX:NPGEP,",C468,":IP=",H469,":PING:I=",E468,",:;")</f>
        <v>ZQRX:NPGEP,3:IP=10.112.218.45:PING:I=10.112.152.140,:;</v>
      </c>
    </row>
    <row r="469" spans="1:12">
      <c r="A469" s="2">
        <v>36</v>
      </c>
      <c r="B469" s="2" t="s">
        <v>586</v>
      </c>
      <c r="C469" s="2">
        <v>5</v>
      </c>
      <c r="D469" s="2" t="str">
        <f>LOOKUP(1,0/(('MGW-IP'!$B$1:$B$183=B469)*('MGW-IP'!$C$1:$C$183=C469)),'MGW-IP'!$D$1:$D$183)</f>
        <v>10.112.152.148</v>
      </c>
      <c r="E469" s="2" t="str">
        <f>LOOKUP(1,0/(('MGW-IP'!$B$1:$B$183=B469)*('MGW-IP'!$C$1:$C$183=C469)),'MGW-IP'!$E$1:$E$183)</f>
        <v>10.112.152.156</v>
      </c>
      <c r="F469" s="1" t="s">
        <v>98</v>
      </c>
      <c r="G469" s="1">
        <v>2</v>
      </c>
      <c r="H469" s="1" t="str">
        <f>LOOKUP(1,0/(('BSC-IP(媒体)'!$B$1:$B$269=F469)*('BSC-IP(媒体)'!$C$1:$C$269=G469)),'BSC-IP(媒体)'!$D$1:$D$269)</f>
        <v>10.112.218.45</v>
      </c>
      <c r="I469" s="17" t="str">
        <f t="shared" si="14"/>
        <v>ZQRX:NPGEP,5:IP=10.112.218.45:PING:I=10.112.152.148,:;</v>
      </c>
      <c r="J469" s="17" t="str">
        <f t="shared" si="15"/>
        <v>ZQRX:NPGEP,5:IP=10.112.218.45:PING:I=10.112.152.156,:;</v>
      </c>
      <c r="K469" s="17" t="str">
        <f>CONCATENATE("ZQRX:NPGEP,",C469,":IP=",H468,":PING:I=",D469,",:;")</f>
        <v>ZQRX:NPGEP,5:IP=10.112.218.172:PING:I=10.112.152.148,:;</v>
      </c>
      <c r="L469" s="17" t="str">
        <f>CONCATENATE("ZQRX:NPGEP,",C469,":IP=",H468,":PING:I=",E469,",:;")</f>
        <v>ZQRX:NPGEP,5:IP=10.112.218.172:PING:I=10.112.152.156,:;</v>
      </c>
    </row>
    <row r="470" spans="1:12">
      <c r="A470" s="2">
        <v>37</v>
      </c>
      <c r="B470" s="2" t="s">
        <v>586</v>
      </c>
      <c r="C470" s="2">
        <v>3</v>
      </c>
      <c r="D470" s="2" t="str">
        <f>LOOKUP(1,0/(('MGW-IP'!$B$1:$B$183=B470)*('MGW-IP'!$C$1:$C$183=C470)),'MGW-IP'!$D$1:$D$183)</f>
        <v>10.112.152.132</v>
      </c>
      <c r="E470" s="2" t="str">
        <f>LOOKUP(1,0/(('MGW-IP'!$B$1:$B$183=B470)*('MGW-IP'!$C$1:$C$183=C470)),'MGW-IP'!$E$1:$E$183)</f>
        <v>10.112.152.140</v>
      </c>
      <c r="F470" s="1" t="s">
        <v>99</v>
      </c>
      <c r="G470" s="1">
        <v>1</v>
      </c>
      <c r="H470" s="1" t="str">
        <f>LOOKUP(1,0/(('BSC-IP(媒体)'!$B$1:$B$269=F470)*('BSC-IP(媒体)'!$C$1:$C$269=G470)),'BSC-IP(媒体)'!$D$1:$D$269)</f>
        <v>10.112.218.180</v>
      </c>
      <c r="I470" s="17" t="str">
        <f t="shared" si="14"/>
        <v>ZQRX:NPGEP,3:IP=10.112.218.180:PING:I=10.112.152.132,:;</v>
      </c>
      <c r="J470" s="17" t="str">
        <f t="shared" si="15"/>
        <v>ZQRX:NPGEP,3:IP=10.112.218.180:PING:I=10.112.152.140,:;</v>
      </c>
      <c r="K470" s="17" t="str">
        <f>CONCATENATE("ZQRX:NPGEP,",C470,":IP=",H471,":PING:I=",D470,",:;")</f>
        <v>ZQRX:NPGEP,3:IP=10.112.218.53:PING:I=10.112.152.132,:;</v>
      </c>
      <c r="L470" s="17" t="str">
        <f>CONCATENATE("ZQRX:NPGEP,",C470,":IP=",H471,":PING:I=",E470,",:;")</f>
        <v>ZQRX:NPGEP,3:IP=10.112.218.53:PING:I=10.112.152.140,:;</v>
      </c>
    </row>
    <row r="471" spans="1:12">
      <c r="A471" s="2">
        <v>38</v>
      </c>
      <c r="B471" s="2" t="s">
        <v>586</v>
      </c>
      <c r="C471" s="2">
        <v>5</v>
      </c>
      <c r="D471" s="2" t="str">
        <f>LOOKUP(1,0/(('MGW-IP'!$B$1:$B$183=B471)*('MGW-IP'!$C$1:$C$183=C471)),'MGW-IP'!$D$1:$D$183)</f>
        <v>10.112.152.148</v>
      </c>
      <c r="E471" s="2" t="str">
        <f>LOOKUP(1,0/(('MGW-IP'!$B$1:$B$183=B471)*('MGW-IP'!$C$1:$C$183=C471)),'MGW-IP'!$E$1:$E$183)</f>
        <v>10.112.152.156</v>
      </c>
      <c r="F471" s="1" t="s">
        <v>99</v>
      </c>
      <c r="G471" s="1">
        <v>2</v>
      </c>
      <c r="H471" s="1" t="str">
        <f>LOOKUP(1,0/(('BSC-IP(媒体)'!$B$1:$B$269=F471)*('BSC-IP(媒体)'!$C$1:$C$269=G471)),'BSC-IP(媒体)'!$D$1:$D$269)</f>
        <v>10.112.218.53</v>
      </c>
      <c r="I471" s="17" t="str">
        <f t="shared" si="14"/>
        <v>ZQRX:NPGEP,5:IP=10.112.218.53:PING:I=10.112.152.148,:;</v>
      </c>
      <c r="J471" s="17" t="str">
        <f t="shared" si="15"/>
        <v>ZQRX:NPGEP,5:IP=10.112.218.53:PING:I=10.112.152.156,:;</v>
      </c>
      <c r="K471" s="17" t="str">
        <f>CONCATENATE("ZQRX:NPGEP,",C471,":IP=",H470,":PING:I=",D471,",:;")</f>
        <v>ZQRX:NPGEP,5:IP=10.112.218.180:PING:I=10.112.152.148,:;</v>
      </c>
      <c r="L471" s="17" t="str">
        <f>CONCATENATE("ZQRX:NPGEP,",C471,":IP=",H470,":PING:I=",E471,",:;")</f>
        <v>ZQRX:NPGEP,5:IP=10.112.218.180:PING:I=10.112.152.156,:;</v>
      </c>
    </row>
    <row r="472" spans="1:12">
      <c r="A472" s="2">
        <v>39</v>
      </c>
      <c r="B472" s="2" t="s">
        <v>586</v>
      </c>
      <c r="C472" s="2">
        <v>3</v>
      </c>
      <c r="D472" s="2" t="str">
        <f>LOOKUP(1,0/(('MGW-IP'!$B$1:$B$183=B472)*('MGW-IP'!$C$1:$C$183=C472)),'MGW-IP'!$D$1:$D$183)</f>
        <v>10.112.152.132</v>
      </c>
      <c r="E472" s="2" t="str">
        <f>LOOKUP(1,0/(('MGW-IP'!$B$1:$B$183=B472)*('MGW-IP'!$C$1:$C$183=C472)),'MGW-IP'!$E$1:$E$183)</f>
        <v>10.112.152.140</v>
      </c>
      <c r="F472" s="1" t="s">
        <v>100</v>
      </c>
      <c r="G472" s="1">
        <v>1</v>
      </c>
      <c r="H472" s="1" t="str">
        <f>LOOKUP(1,0/(('BSC-IP(媒体)'!$B$1:$B$269=F472)*('BSC-IP(媒体)'!$C$1:$C$269=G472)),'BSC-IP(媒体)'!$D$1:$D$269)</f>
        <v>10.112.218.188</v>
      </c>
      <c r="I472" s="17" t="str">
        <f t="shared" si="14"/>
        <v>ZQRX:NPGEP,3:IP=10.112.218.188:PING:I=10.112.152.132,:;</v>
      </c>
      <c r="J472" s="17" t="str">
        <f t="shared" si="15"/>
        <v>ZQRX:NPGEP,3:IP=10.112.218.188:PING:I=10.112.152.140,:;</v>
      </c>
      <c r="K472" s="17" t="str">
        <f>CONCATENATE("ZQRX:NPGEP,",C472,":IP=",H473,":PING:I=",D472,",:;")</f>
        <v>ZQRX:NPGEP,3:IP=10.112.218.61:PING:I=10.112.152.132,:;</v>
      </c>
      <c r="L472" s="17" t="str">
        <f>CONCATENATE("ZQRX:NPGEP,",C472,":IP=",H473,":PING:I=",E472,",:;")</f>
        <v>ZQRX:NPGEP,3:IP=10.112.218.61:PING:I=10.112.152.140,:;</v>
      </c>
    </row>
    <row r="473" spans="1:12">
      <c r="A473" s="2">
        <v>40</v>
      </c>
      <c r="B473" s="2" t="s">
        <v>586</v>
      </c>
      <c r="C473" s="2">
        <v>5</v>
      </c>
      <c r="D473" s="2" t="str">
        <f>LOOKUP(1,0/(('MGW-IP'!$B$1:$B$183=B473)*('MGW-IP'!$C$1:$C$183=C473)),'MGW-IP'!$D$1:$D$183)</f>
        <v>10.112.152.148</v>
      </c>
      <c r="E473" s="2" t="str">
        <f>LOOKUP(1,0/(('MGW-IP'!$B$1:$B$183=B473)*('MGW-IP'!$C$1:$C$183=C473)),'MGW-IP'!$E$1:$E$183)</f>
        <v>10.112.152.156</v>
      </c>
      <c r="F473" s="1" t="s">
        <v>100</v>
      </c>
      <c r="G473" s="1">
        <v>2</v>
      </c>
      <c r="H473" s="1" t="str">
        <f>LOOKUP(1,0/(('BSC-IP(媒体)'!$B$1:$B$269=F473)*('BSC-IP(媒体)'!$C$1:$C$269=G473)),'BSC-IP(媒体)'!$D$1:$D$269)</f>
        <v>10.112.218.61</v>
      </c>
      <c r="I473" s="17" t="str">
        <f t="shared" si="14"/>
        <v>ZQRX:NPGEP,5:IP=10.112.218.61:PING:I=10.112.152.148,:;</v>
      </c>
      <c r="J473" s="17" t="str">
        <f t="shared" si="15"/>
        <v>ZQRX:NPGEP,5:IP=10.112.218.61:PING:I=10.112.152.156,:;</v>
      </c>
      <c r="K473" s="17" t="str">
        <f>CONCATENATE("ZQRX:NPGEP,",C473,":IP=",H472,":PING:I=",D473,",:;")</f>
        <v>ZQRX:NPGEP,5:IP=10.112.218.188:PING:I=10.112.152.148,:;</v>
      </c>
      <c r="L473" s="17" t="str">
        <f>CONCATENATE("ZQRX:NPGEP,",C473,":IP=",H472,":PING:I=",E473,",:;")</f>
        <v>ZQRX:NPGEP,5:IP=10.112.218.188:PING:I=10.112.152.156,:;</v>
      </c>
    </row>
    <row r="474" spans="1:12">
      <c r="A474" s="2">
        <v>41</v>
      </c>
      <c r="B474" s="2" t="s">
        <v>586</v>
      </c>
      <c r="C474" s="2">
        <v>3</v>
      </c>
      <c r="D474" s="2" t="str">
        <f>LOOKUP(1,0/(('MGW-IP'!$B$1:$B$183=B474)*('MGW-IP'!$C$1:$C$183=C474)),'MGW-IP'!$D$1:$D$183)</f>
        <v>10.112.152.132</v>
      </c>
      <c r="E474" s="2" t="str">
        <f>LOOKUP(1,0/(('MGW-IP'!$B$1:$B$183=B474)*('MGW-IP'!$C$1:$C$183=C474)),'MGW-IP'!$E$1:$E$183)</f>
        <v>10.112.152.140</v>
      </c>
      <c r="F474" s="1" t="s">
        <v>101</v>
      </c>
      <c r="G474" s="1">
        <v>1</v>
      </c>
      <c r="H474" s="1" t="str">
        <f>LOOKUP(1,0/(('BSC-IP(媒体)'!$B$1:$B$269=F474)*('BSC-IP(媒体)'!$C$1:$C$269=G474)),'BSC-IP(媒体)'!$D$1:$D$269)</f>
        <v>10.112.218.196</v>
      </c>
      <c r="I474" s="17" t="str">
        <f t="shared" si="14"/>
        <v>ZQRX:NPGEP,3:IP=10.112.218.196:PING:I=10.112.152.132,:;</v>
      </c>
      <c r="J474" s="17" t="str">
        <f t="shared" si="15"/>
        <v>ZQRX:NPGEP,3:IP=10.112.218.196:PING:I=10.112.152.140,:;</v>
      </c>
      <c r="K474" s="17" t="str">
        <f>CONCATENATE("ZQRX:NPGEP,",C474,":IP=",H475,":PING:I=",D474,",:;")</f>
        <v>ZQRX:NPGEP,3:IP=10.112.218.69:PING:I=10.112.152.132,:;</v>
      </c>
      <c r="L474" s="17" t="str">
        <f>CONCATENATE("ZQRX:NPGEP,",C474,":IP=",H475,":PING:I=",E474,",:;")</f>
        <v>ZQRX:NPGEP,3:IP=10.112.218.69:PING:I=10.112.152.140,:;</v>
      </c>
    </row>
    <row r="475" spans="1:12">
      <c r="A475" s="2">
        <v>42</v>
      </c>
      <c r="B475" s="2" t="s">
        <v>586</v>
      </c>
      <c r="C475" s="2">
        <v>5</v>
      </c>
      <c r="D475" s="2" t="str">
        <f>LOOKUP(1,0/(('MGW-IP'!$B$1:$B$183=B475)*('MGW-IP'!$C$1:$C$183=C475)),'MGW-IP'!$D$1:$D$183)</f>
        <v>10.112.152.148</v>
      </c>
      <c r="E475" s="2" t="str">
        <f>LOOKUP(1,0/(('MGW-IP'!$B$1:$B$183=B475)*('MGW-IP'!$C$1:$C$183=C475)),'MGW-IP'!$E$1:$E$183)</f>
        <v>10.112.152.156</v>
      </c>
      <c r="F475" s="1" t="s">
        <v>101</v>
      </c>
      <c r="G475" s="1">
        <v>2</v>
      </c>
      <c r="H475" s="1" t="str">
        <f>LOOKUP(1,0/(('BSC-IP(媒体)'!$B$1:$B$269=F475)*('BSC-IP(媒体)'!$C$1:$C$269=G475)),'BSC-IP(媒体)'!$D$1:$D$269)</f>
        <v>10.112.218.69</v>
      </c>
      <c r="I475" s="17" t="str">
        <f t="shared" si="14"/>
        <v>ZQRX:NPGEP,5:IP=10.112.218.69:PING:I=10.112.152.148,:;</v>
      </c>
      <c r="J475" s="17" t="str">
        <f t="shared" si="15"/>
        <v>ZQRX:NPGEP,5:IP=10.112.218.69:PING:I=10.112.152.156,:;</v>
      </c>
      <c r="K475" s="17" t="str">
        <f>CONCATENATE("ZQRX:NPGEP,",C475,":IP=",H474,":PING:I=",D475,",:;")</f>
        <v>ZQRX:NPGEP,5:IP=10.112.218.196:PING:I=10.112.152.148,:;</v>
      </c>
      <c r="L475" s="17" t="str">
        <f>CONCATENATE("ZQRX:NPGEP,",C475,":IP=",H474,":PING:I=",E475,",:;")</f>
        <v>ZQRX:NPGEP,5:IP=10.112.218.196:PING:I=10.112.152.156,:;</v>
      </c>
    </row>
    <row r="476" spans="1:12">
      <c r="A476" s="2">
        <v>43</v>
      </c>
      <c r="B476" s="2" t="s">
        <v>586</v>
      </c>
      <c r="C476" s="2">
        <v>3</v>
      </c>
      <c r="D476" s="2" t="str">
        <f>LOOKUP(1,0/(('MGW-IP'!$B$1:$B$183=B476)*('MGW-IP'!$C$1:$C$183=C476)),'MGW-IP'!$D$1:$D$183)</f>
        <v>10.112.152.132</v>
      </c>
      <c r="E476" s="2" t="str">
        <f>LOOKUP(1,0/(('MGW-IP'!$B$1:$B$183=B476)*('MGW-IP'!$C$1:$C$183=C476)),'MGW-IP'!$E$1:$E$183)</f>
        <v>10.112.152.140</v>
      </c>
      <c r="F476" s="1" t="s">
        <v>102</v>
      </c>
      <c r="G476" s="1">
        <v>1</v>
      </c>
      <c r="H476" s="1" t="str">
        <f>LOOKUP(1,0/(('BSC-IP(媒体)'!$B$1:$B$269=F476)*('BSC-IP(媒体)'!$C$1:$C$269=G476)),'BSC-IP(媒体)'!$D$1:$D$269)</f>
        <v>10.112.218.204</v>
      </c>
      <c r="I476" s="17" t="str">
        <f t="shared" si="14"/>
        <v>ZQRX:NPGEP,3:IP=10.112.218.204:PING:I=10.112.152.132,:;</v>
      </c>
      <c r="J476" s="17" t="str">
        <f t="shared" si="15"/>
        <v>ZQRX:NPGEP,3:IP=10.112.218.204:PING:I=10.112.152.140,:;</v>
      </c>
      <c r="K476" s="17" t="str">
        <f>CONCATENATE("ZQRX:NPGEP,",C476,":IP=",H477,":PING:I=",D476,",:;")</f>
        <v>ZQRX:NPGEP,3:IP=10.112.218.77:PING:I=10.112.152.132,:;</v>
      </c>
      <c r="L476" s="17" t="str">
        <f>CONCATENATE("ZQRX:NPGEP,",C476,":IP=",H477,":PING:I=",E476,",:;")</f>
        <v>ZQRX:NPGEP,3:IP=10.112.218.77:PING:I=10.112.152.140,:;</v>
      </c>
    </row>
    <row r="477" spans="1:12">
      <c r="A477" s="2">
        <v>44</v>
      </c>
      <c r="B477" s="2" t="s">
        <v>586</v>
      </c>
      <c r="C477" s="2">
        <v>5</v>
      </c>
      <c r="D477" s="2" t="str">
        <f>LOOKUP(1,0/(('MGW-IP'!$B$1:$B$183=B477)*('MGW-IP'!$C$1:$C$183=C477)),'MGW-IP'!$D$1:$D$183)</f>
        <v>10.112.152.148</v>
      </c>
      <c r="E477" s="2" t="str">
        <f>LOOKUP(1,0/(('MGW-IP'!$B$1:$B$183=B477)*('MGW-IP'!$C$1:$C$183=C477)),'MGW-IP'!$E$1:$E$183)</f>
        <v>10.112.152.156</v>
      </c>
      <c r="F477" s="1" t="s">
        <v>102</v>
      </c>
      <c r="G477" s="1">
        <v>2</v>
      </c>
      <c r="H477" s="1" t="str">
        <f>LOOKUP(1,0/(('BSC-IP(媒体)'!$B$1:$B$269=F477)*('BSC-IP(媒体)'!$C$1:$C$269=G477)),'BSC-IP(媒体)'!$D$1:$D$269)</f>
        <v>10.112.218.77</v>
      </c>
      <c r="I477" s="17" t="str">
        <f t="shared" si="14"/>
        <v>ZQRX:NPGEP,5:IP=10.112.218.77:PING:I=10.112.152.148,:;</v>
      </c>
      <c r="J477" s="17" t="str">
        <f t="shared" si="15"/>
        <v>ZQRX:NPGEP,5:IP=10.112.218.77:PING:I=10.112.152.156,:;</v>
      </c>
      <c r="K477" s="17" t="str">
        <f>CONCATENATE("ZQRX:NPGEP,",C477,":IP=",H476,":PING:I=",D477,",:;")</f>
        <v>ZQRX:NPGEP,5:IP=10.112.218.204:PING:I=10.112.152.148,:;</v>
      </c>
      <c r="L477" s="17" t="str">
        <f>CONCATENATE("ZQRX:NPGEP,",C477,":IP=",H476,":PING:I=",E477,",:;")</f>
        <v>ZQRX:NPGEP,5:IP=10.112.218.204:PING:I=10.112.152.156,:;</v>
      </c>
    </row>
    <row r="478" spans="1:12">
      <c r="A478" s="2">
        <v>45</v>
      </c>
      <c r="B478" s="2" t="s">
        <v>586</v>
      </c>
      <c r="C478" s="2">
        <v>3</v>
      </c>
      <c r="D478" s="2" t="str">
        <f>LOOKUP(1,0/(('MGW-IP'!$B$1:$B$183=B478)*('MGW-IP'!$C$1:$C$183=C478)),'MGW-IP'!$D$1:$D$183)</f>
        <v>10.112.152.132</v>
      </c>
      <c r="E478" s="2" t="str">
        <f>LOOKUP(1,0/(('MGW-IP'!$B$1:$B$183=B478)*('MGW-IP'!$C$1:$C$183=C478)),'MGW-IP'!$E$1:$E$183)</f>
        <v>10.112.152.140</v>
      </c>
      <c r="F478" s="1" t="s">
        <v>103</v>
      </c>
      <c r="G478" s="1">
        <v>1</v>
      </c>
      <c r="H478" s="1" t="str">
        <f>LOOKUP(1,0/(('BSC-IP(媒体)'!$B$1:$B$269=F478)*('BSC-IP(媒体)'!$C$1:$C$269=G478)),'BSC-IP(媒体)'!$D$1:$D$269)</f>
        <v>10.112.218.212</v>
      </c>
      <c r="I478" s="17" t="str">
        <f t="shared" si="14"/>
        <v>ZQRX:NPGEP,3:IP=10.112.218.212:PING:I=10.112.152.132,:;</v>
      </c>
      <c r="J478" s="17" t="str">
        <f t="shared" si="15"/>
        <v>ZQRX:NPGEP,3:IP=10.112.218.212:PING:I=10.112.152.140,:;</v>
      </c>
      <c r="K478" s="17" t="str">
        <f>CONCATENATE("ZQRX:NPGEP,",C478,":IP=",H479,":PING:I=",D478,",:;")</f>
        <v>ZQRX:NPGEP,3:IP=10.112.218.85:PING:I=10.112.152.132,:;</v>
      </c>
      <c r="L478" s="17" t="str">
        <f>CONCATENATE("ZQRX:NPGEP,",C478,":IP=",H479,":PING:I=",E478,",:;")</f>
        <v>ZQRX:NPGEP,3:IP=10.112.218.85:PING:I=10.112.152.140,:;</v>
      </c>
    </row>
    <row r="479" spans="1:12">
      <c r="A479" s="2">
        <v>46</v>
      </c>
      <c r="B479" s="2" t="s">
        <v>586</v>
      </c>
      <c r="C479" s="2">
        <v>5</v>
      </c>
      <c r="D479" s="2" t="str">
        <f>LOOKUP(1,0/(('MGW-IP'!$B$1:$B$183=B479)*('MGW-IP'!$C$1:$C$183=C479)),'MGW-IP'!$D$1:$D$183)</f>
        <v>10.112.152.148</v>
      </c>
      <c r="E479" s="2" t="str">
        <f>LOOKUP(1,0/(('MGW-IP'!$B$1:$B$183=B479)*('MGW-IP'!$C$1:$C$183=C479)),'MGW-IP'!$E$1:$E$183)</f>
        <v>10.112.152.156</v>
      </c>
      <c r="F479" s="1" t="s">
        <v>103</v>
      </c>
      <c r="G479" s="1">
        <v>2</v>
      </c>
      <c r="H479" s="1" t="str">
        <f>LOOKUP(1,0/(('BSC-IP(媒体)'!$B$1:$B$269=F479)*('BSC-IP(媒体)'!$C$1:$C$269=G479)),'BSC-IP(媒体)'!$D$1:$D$269)</f>
        <v>10.112.218.85</v>
      </c>
      <c r="I479" s="17" t="str">
        <f t="shared" si="14"/>
        <v>ZQRX:NPGEP,5:IP=10.112.218.85:PING:I=10.112.152.148,:;</v>
      </c>
      <c r="J479" s="17" t="str">
        <f t="shared" si="15"/>
        <v>ZQRX:NPGEP,5:IP=10.112.218.85:PING:I=10.112.152.156,:;</v>
      </c>
      <c r="K479" s="17" t="str">
        <f>CONCATENATE("ZQRX:NPGEP,",C479,":IP=",H478,":PING:I=",D479,",:;")</f>
        <v>ZQRX:NPGEP,5:IP=10.112.218.212:PING:I=10.112.152.148,:;</v>
      </c>
      <c r="L479" s="17" t="str">
        <f>CONCATENATE("ZQRX:NPGEP,",C479,":IP=",H478,":PING:I=",E479,",:;")</f>
        <v>ZQRX:NPGEP,5:IP=10.112.218.212:PING:I=10.112.152.156,:;</v>
      </c>
    </row>
    <row r="480" spans="1:12">
      <c r="A480" s="2">
        <v>47</v>
      </c>
      <c r="B480" s="2" t="s">
        <v>586</v>
      </c>
      <c r="C480" s="2">
        <v>3</v>
      </c>
      <c r="D480" s="2" t="str">
        <f>LOOKUP(1,0/(('MGW-IP'!$B$1:$B$183=B480)*('MGW-IP'!$C$1:$C$183=C480)),'MGW-IP'!$D$1:$D$183)</f>
        <v>10.112.152.132</v>
      </c>
      <c r="E480" s="2" t="str">
        <f>LOOKUP(1,0/(('MGW-IP'!$B$1:$B$183=B480)*('MGW-IP'!$C$1:$C$183=C480)),'MGW-IP'!$E$1:$E$183)</f>
        <v>10.112.152.140</v>
      </c>
      <c r="F480" s="1" t="s">
        <v>104</v>
      </c>
      <c r="G480" s="1">
        <v>1</v>
      </c>
      <c r="H480" s="1" t="str">
        <f>LOOKUP(1,0/(('BSC-IP(媒体)'!$B$1:$B$269=F480)*('BSC-IP(媒体)'!$C$1:$C$269=G480)),'BSC-IP(媒体)'!$D$1:$D$269)</f>
        <v>10.112.218.220</v>
      </c>
      <c r="I480" s="17" t="str">
        <f t="shared" si="14"/>
        <v>ZQRX:NPGEP,3:IP=10.112.218.220:PING:I=10.112.152.132,:;</v>
      </c>
      <c r="J480" s="17" t="str">
        <f t="shared" si="15"/>
        <v>ZQRX:NPGEP,3:IP=10.112.218.220:PING:I=10.112.152.140,:;</v>
      </c>
      <c r="K480" s="17" t="str">
        <f>CONCATENATE("ZQRX:NPGEP,",C480,":IP=",H481,":PING:I=",D480,",:;")</f>
        <v>ZQRX:NPGEP,3:IP=10.112.218.93:PING:I=10.112.152.132,:;</v>
      </c>
      <c r="L480" s="17" t="str">
        <f>CONCATENATE("ZQRX:NPGEP,",C480,":IP=",H481,":PING:I=",E480,",:;")</f>
        <v>ZQRX:NPGEP,3:IP=10.112.218.93:PING:I=10.112.152.140,:;</v>
      </c>
    </row>
    <row r="481" spans="1:12">
      <c r="A481" s="2">
        <v>48</v>
      </c>
      <c r="B481" s="2" t="s">
        <v>586</v>
      </c>
      <c r="C481" s="2">
        <v>5</v>
      </c>
      <c r="D481" s="2" t="str">
        <f>LOOKUP(1,0/(('MGW-IP'!$B$1:$B$183=B481)*('MGW-IP'!$C$1:$C$183=C481)),'MGW-IP'!$D$1:$D$183)</f>
        <v>10.112.152.148</v>
      </c>
      <c r="E481" s="2" t="str">
        <f>LOOKUP(1,0/(('MGW-IP'!$B$1:$B$183=B481)*('MGW-IP'!$C$1:$C$183=C481)),'MGW-IP'!$E$1:$E$183)</f>
        <v>10.112.152.156</v>
      </c>
      <c r="F481" s="1" t="s">
        <v>104</v>
      </c>
      <c r="G481" s="1">
        <v>2</v>
      </c>
      <c r="H481" s="1" t="str">
        <f>LOOKUP(1,0/(('BSC-IP(媒体)'!$B$1:$B$269=F481)*('BSC-IP(媒体)'!$C$1:$C$269=G481)),'BSC-IP(媒体)'!$D$1:$D$269)</f>
        <v>10.112.218.93</v>
      </c>
      <c r="I481" s="17" t="str">
        <f t="shared" si="14"/>
        <v>ZQRX:NPGEP,5:IP=10.112.218.93:PING:I=10.112.152.148,:;</v>
      </c>
      <c r="J481" s="17" t="str">
        <f t="shared" si="15"/>
        <v>ZQRX:NPGEP,5:IP=10.112.218.93:PING:I=10.112.152.156,:;</v>
      </c>
      <c r="K481" s="17" t="str">
        <f>CONCATENATE("ZQRX:NPGEP,",C481,":IP=",H480,":PING:I=",D481,",:;")</f>
        <v>ZQRX:NPGEP,5:IP=10.112.218.220:PING:I=10.112.152.148,:;</v>
      </c>
      <c r="L481" s="17" t="str">
        <f>CONCATENATE("ZQRX:NPGEP,",C481,":IP=",H480,":PING:I=",E481,",:;")</f>
        <v>ZQRX:NPGEP,5:IP=10.112.218.220:PING:I=10.112.152.156,:;</v>
      </c>
    </row>
    <row r="482" spans="1:12">
      <c r="A482" s="2">
        <v>1</v>
      </c>
      <c r="B482" s="2" t="s">
        <v>587</v>
      </c>
      <c r="C482" s="2">
        <v>2</v>
      </c>
      <c r="D482" s="2" t="str">
        <f>LOOKUP(1,0/(('MGW-IP'!$B$1:$B$183=B482)*('MGW-IP'!$C$1:$C$183=C482)),'MGW-IP'!$D$1:$D$183)</f>
        <v>10.112.152.164</v>
      </c>
      <c r="E482" s="2" t="str">
        <f>LOOKUP(1,0/(('MGW-IP'!$B$1:$B$183=B482)*('MGW-IP'!$C$1:$C$183=C482)),'MGW-IP'!$E$1:$E$183)</f>
        <v>10.112.152.172</v>
      </c>
      <c r="F482" s="1" t="s">
        <v>81</v>
      </c>
      <c r="G482" s="1">
        <v>1</v>
      </c>
      <c r="H482" s="1" t="str">
        <f>LOOKUP(1,0/(('BSC-IP(媒体)'!$B$1:$B$269=F482)*('BSC-IP(媒体)'!$C$1:$C$269=G482)),'BSC-IP(媒体)'!$D$1:$D$269)</f>
        <v>10.112.217.132</v>
      </c>
      <c r="I482" s="17" t="str">
        <f t="shared" si="14"/>
        <v>ZQRX:NPGEP,2:IP=10.112.217.132:PING:I=10.112.152.164,:;</v>
      </c>
      <c r="J482" s="17" t="str">
        <f t="shared" si="15"/>
        <v>ZQRX:NPGEP,2:IP=10.112.217.132:PING:I=10.112.152.172,:;</v>
      </c>
      <c r="K482" s="17" t="str">
        <f>CONCATENATE("ZQRX:NPGEP,",C482,":IP=",H483,":PING:I=",D482,",:;")</f>
        <v>ZQRX:NPGEP,2:IP=10.112.217.5:PING:I=10.112.152.164,:;</v>
      </c>
      <c r="L482" s="17" t="str">
        <f>CONCATENATE("ZQRX:NPGEP,",C482,":IP=",H483,":PING:I=",E482,",:;")</f>
        <v>ZQRX:NPGEP,2:IP=10.112.217.5:PING:I=10.112.152.172,:;</v>
      </c>
    </row>
    <row r="483" spans="1:12">
      <c r="A483" s="2">
        <v>2</v>
      </c>
      <c r="B483" s="2" t="s">
        <v>587</v>
      </c>
      <c r="C483" s="2">
        <v>4</v>
      </c>
      <c r="D483" s="2" t="str">
        <f>LOOKUP(1,0/(('MGW-IP'!$B$1:$B$183=B483)*('MGW-IP'!$C$1:$C$183=C483)),'MGW-IP'!$D$1:$D$183)</f>
        <v>10.112.152.180</v>
      </c>
      <c r="E483" s="2" t="str">
        <f>LOOKUP(1,0/(('MGW-IP'!$B$1:$B$183=B483)*('MGW-IP'!$C$1:$C$183=C483)),'MGW-IP'!$E$1:$E$183)</f>
        <v>10.112.152.188</v>
      </c>
      <c r="F483" s="1" t="s">
        <v>81</v>
      </c>
      <c r="G483" s="1">
        <v>2</v>
      </c>
      <c r="H483" s="1" t="str">
        <f>LOOKUP(1,0/(('BSC-IP(媒体)'!$B$1:$B$269=F483)*('BSC-IP(媒体)'!$C$1:$C$269=G483)),'BSC-IP(媒体)'!$D$1:$D$269)</f>
        <v>10.112.217.5</v>
      </c>
      <c r="I483" s="17" t="str">
        <f t="shared" si="14"/>
        <v>ZQRX:NPGEP,4:IP=10.112.217.5:PING:I=10.112.152.180,:;</v>
      </c>
      <c r="J483" s="17" t="str">
        <f t="shared" si="15"/>
        <v>ZQRX:NPGEP,4:IP=10.112.217.5:PING:I=10.112.152.188,:;</v>
      </c>
      <c r="K483" s="17" t="str">
        <f>CONCATENATE("ZQRX:NPGEP,",C483,":IP=",H482,":PING:I=",D483,",:;")</f>
        <v>ZQRX:NPGEP,4:IP=10.112.217.132:PING:I=10.112.152.180,:;</v>
      </c>
      <c r="L483" s="17" t="str">
        <f>CONCATENATE("ZQRX:NPGEP,",C483,":IP=",H482,":PING:I=",E483,",:;")</f>
        <v>ZQRX:NPGEP,4:IP=10.112.217.132:PING:I=10.112.152.188,:;</v>
      </c>
    </row>
    <row r="484" spans="1:12">
      <c r="A484" s="2">
        <v>3</v>
      </c>
      <c r="B484" s="2" t="s">
        <v>587</v>
      </c>
      <c r="C484" s="2">
        <v>2</v>
      </c>
      <c r="D484" s="2" t="str">
        <f>LOOKUP(1,0/(('MGW-IP'!$B$1:$B$183=B484)*('MGW-IP'!$C$1:$C$183=C484)),'MGW-IP'!$D$1:$D$183)</f>
        <v>10.112.152.164</v>
      </c>
      <c r="E484" s="2" t="str">
        <f>LOOKUP(1,0/(('MGW-IP'!$B$1:$B$183=B484)*('MGW-IP'!$C$1:$C$183=C484)),'MGW-IP'!$E$1:$E$183)</f>
        <v>10.112.152.172</v>
      </c>
      <c r="F484" s="1" t="s">
        <v>82</v>
      </c>
      <c r="G484" s="1">
        <v>1</v>
      </c>
      <c r="H484" s="1" t="str">
        <f>LOOKUP(1,0/(('BSC-IP(媒体)'!$B$1:$B$269=F484)*('BSC-IP(媒体)'!$C$1:$C$269=G484)),'BSC-IP(媒体)'!$D$1:$D$269)</f>
        <v>10.112.217.140</v>
      </c>
      <c r="I484" s="17" t="str">
        <f t="shared" si="14"/>
        <v>ZQRX:NPGEP,2:IP=10.112.217.140:PING:I=10.112.152.164,:;</v>
      </c>
      <c r="J484" s="17" t="str">
        <f t="shared" si="15"/>
        <v>ZQRX:NPGEP,2:IP=10.112.217.140:PING:I=10.112.152.172,:;</v>
      </c>
      <c r="K484" s="17" t="str">
        <f>CONCATENATE("ZQRX:NPGEP,",C484,":IP=",H485,":PING:I=",D484,",:;")</f>
        <v>ZQRX:NPGEP,2:IP=10.112.217.13:PING:I=10.112.152.164,:;</v>
      </c>
      <c r="L484" s="17" t="str">
        <f>CONCATENATE("ZQRX:NPGEP,",C484,":IP=",H485,":PING:I=",E484,",:;")</f>
        <v>ZQRX:NPGEP,2:IP=10.112.217.13:PING:I=10.112.152.172,:;</v>
      </c>
    </row>
    <row r="485" spans="1:12">
      <c r="A485" s="2">
        <v>4</v>
      </c>
      <c r="B485" s="2" t="s">
        <v>587</v>
      </c>
      <c r="C485" s="2">
        <v>4</v>
      </c>
      <c r="D485" s="2" t="str">
        <f>LOOKUP(1,0/(('MGW-IP'!$B$1:$B$183=B485)*('MGW-IP'!$C$1:$C$183=C485)),'MGW-IP'!$D$1:$D$183)</f>
        <v>10.112.152.180</v>
      </c>
      <c r="E485" s="2" t="str">
        <f>LOOKUP(1,0/(('MGW-IP'!$B$1:$B$183=B485)*('MGW-IP'!$C$1:$C$183=C485)),'MGW-IP'!$E$1:$E$183)</f>
        <v>10.112.152.188</v>
      </c>
      <c r="F485" s="1" t="s">
        <v>82</v>
      </c>
      <c r="G485" s="1">
        <v>2</v>
      </c>
      <c r="H485" s="1" t="str">
        <f>LOOKUP(1,0/(('BSC-IP(媒体)'!$B$1:$B$269=F485)*('BSC-IP(媒体)'!$C$1:$C$269=G485)),'BSC-IP(媒体)'!$D$1:$D$269)</f>
        <v>10.112.217.13</v>
      </c>
      <c r="I485" s="17" t="str">
        <f t="shared" si="14"/>
        <v>ZQRX:NPGEP,4:IP=10.112.217.13:PING:I=10.112.152.180,:;</v>
      </c>
      <c r="J485" s="17" t="str">
        <f t="shared" si="15"/>
        <v>ZQRX:NPGEP,4:IP=10.112.217.13:PING:I=10.112.152.188,:;</v>
      </c>
      <c r="K485" s="17" t="str">
        <f>CONCATENATE("ZQRX:NPGEP,",C485,":IP=",H484,":PING:I=",D485,",:;")</f>
        <v>ZQRX:NPGEP,4:IP=10.112.217.140:PING:I=10.112.152.180,:;</v>
      </c>
      <c r="L485" s="17" t="str">
        <f>CONCATENATE("ZQRX:NPGEP,",C485,":IP=",H484,":PING:I=",E485,",:;")</f>
        <v>ZQRX:NPGEP,4:IP=10.112.217.140:PING:I=10.112.152.188,:;</v>
      </c>
    </row>
    <row r="486" spans="1:12">
      <c r="A486" s="2">
        <v>5</v>
      </c>
      <c r="B486" s="2" t="s">
        <v>587</v>
      </c>
      <c r="C486" s="2">
        <v>2</v>
      </c>
      <c r="D486" s="2" t="str">
        <f>LOOKUP(1,0/(('MGW-IP'!$B$1:$B$183=B486)*('MGW-IP'!$C$1:$C$183=C486)),'MGW-IP'!$D$1:$D$183)</f>
        <v>10.112.152.164</v>
      </c>
      <c r="E486" s="2" t="str">
        <f>LOOKUP(1,0/(('MGW-IP'!$B$1:$B$183=B486)*('MGW-IP'!$C$1:$C$183=C486)),'MGW-IP'!$E$1:$E$183)</f>
        <v>10.112.152.172</v>
      </c>
      <c r="F486" s="1" t="s">
        <v>83</v>
      </c>
      <c r="G486" s="1">
        <v>1</v>
      </c>
      <c r="H486" s="1" t="str">
        <f>LOOKUP(1,0/(('BSC-IP(媒体)'!$B$1:$B$269=F486)*('BSC-IP(媒体)'!$C$1:$C$269=G486)),'BSC-IP(媒体)'!$D$1:$D$269)</f>
        <v>10.112.217.148</v>
      </c>
      <c r="I486" s="17" t="str">
        <f t="shared" si="14"/>
        <v>ZQRX:NPGEP,2:IP=10.112.217.148:PING:I=10.112.152.164,:;</v>
      </c>
      <c r="J486" s="17" t="str">
        <f t="shared" si="15"/>
        <v>ZQRX:NPGEP,2:IP=10.112.217.148:PING:I=10.112.152.172,:;</v>
      </c>
      <c r="K486" s="17" t="str">
        <f>CONCATENATE("ZQRX:NPGEP,",C486,":IP=",H487,":PING:I=",D486,",:;")</f>
        <v>ZQRX:NPGEP,2:IP=10.112.217.21:PING:I=10.112.152.164,:;</v>
      </c>
      <c r="L486" s="17" t="str">
        <f>CONCATENATE("ZQRX:NPGEP,",C486,":IP=",H487,":PING:I=",E486,",:;")</f>
        <v>ZQRX:NPGEP,2:IP=10.112.217.21:PING:I=10.112.152.172,:;</v>
      </c>
    </row>
    <row r="487" spans="1:12">
      <c r="A487" s="2">
        <v>6</v>
      </c>
      <c r="B487" s="2" t="s">
        <v>587</v>
      </c>
      <c r="C487" s="2">
        <v>4</v>
      </c>
      <c r="D487" s="2" t="str">
        <f>LOOKUP(1,0/(('MGW-IP'!$B$1:$B$183=B487)*('MGW-IP'!$C$1:$C$183=C487)),'MGW-IP'!$D$1:$D$183)</f>
        <v>10.112.152.180</v>
      </c>
      <c r="E487" s="2" t="str">
        <f>LOOKUP(1,0/(('MGW-IP'!$B$1:$B$183=B487)*('MGW-IP'!$C$1:$C$183=C487)),'MGW-IP'!$E$1:$E$183)</f>
        <v>10.112.152.188</v>
      </c>
      <c r="F487" s="1" t="s">
        <v>83</v>
      </c>
      <c r="G487" s="1">
        <v>2</v>
      </c>
      <c r="H487" s="1" t="str">
        <f>LOOKUP(1,0/(('BSC-IP(媒体)'!$B$1:$B$269=F487)*('BSC-IP(媒体)'!$C$1:$C$269=G487)),'BSC-IP(媒体)'!$D$1:$D$269)</f>
        <v>10.112.217.21</v>
      </c>
      <c r="I487" s="17" t="str">
        <f t="shared" si="14"/>
        <v>ZQRX:NPGEP,4:IP=10.112.217.21:PING:I=10.112.152.180,:;</v>
      </c>
      <c r="J487" s="17" t="str">
        <f t="shared" si="15"/>
        <v>ZQRX:NPGEP,4:IP=10.112.217.21:PING:I=10.112.152.188,:;</v>
      </c>
      <c r="K487" s="17" t="str">
        <f>CONCATENATE("ZQRX:NPGEP,",C487,":IP=",H486,":PING:I=",D487,",:;")</f>
        <v>ZQRX:NPGEP,4:IP=10.112.217.148:PING:I=10.112.152.180,:;</v>
      </c>
      <c r="L487" s="17" t="str">
        <f>CONCATENATE("ZQRX:NPGEP,",C487,":IP=",H486,":PING:I=",E487,",:;")</f>
        <v>ZQRX:NPGEP,4:IP=10.112.217.148:PING:I=10.112.152.188,:;</v>
      </c>
    </row>
    <row r="488" spans="1:12">
      <c r="A488" s="2">
        <v>7</v>
      </c>
      <c r="B488" s="2" t="s">
        <v>587</v>
      </c>
      <c r="C488" s="2">
        <v>2</v>
      </c>
      <c r="D488" s="2" t="str">
        <f>LOOKUP(1,0/(('MGW-IP'!$B$1:$B$183=B488)*('MGW-IP'!$C$1:$C$183=C488)),'MGW-IP'!$D$1:$D$183)</f>
        <v>10.112.152.164</v>
      </c>
      <c r="E488" s="2" t="str">
        <f>LOOKUP(1,0/(('MGW-IP'!$B$1:$B$183=B488)*('MGW-IP'!$C$1:$C$183=C488)),'MGW-IP'!$E$1:$E$183)</f>
        <v>10.112.152.172</v>
      </c>
      <c r="F488" s="1" t="s">
        <v>84</v>
      </c>
      <c r="G488" s="1">
        <v>1</v>
      </c>
      <c r="H488" s="1" t="str">
        <f>LOOKUP(1,0/(('BSC-IP(媒体)'!$B$1:$B$269=F488)*('BSC-IP(媒体)'!$C$1:$C$269=G488)),'BSC-IP(媒体)'!$D$1:$D$269)</f>
        <v>10.112.217.156</v>
      </c>
      <c r="I488" s="17" t="str">
        <f t="shared" si="14"/>
        <v>ZQRX:NPGEP,2:IP=10.112.217.156:PING:I=10.112.152.164,:;</v>
      </c>
      <c r="J488" s="17" t="str">
        <f t="shared" si="15"/>
        <v>ZQRX:NPGEP,2:IP=10.112.217.156:PING:I=10.112.152.172,:;</v>
      </c>
      <c r="K488" s="17" t="str">
        <f>CONCATENATE("ZQRX:NPGEP,",C488,":IP=",H489,":PING:I=",D488,",:;")</f>
        <v>ZQRX:NPGEP,2:IP=10.112.217.29:PING:I=10.112.152.164,:;</v>
      </c>
      <c r="L488" s="17" t="str">
        <f>CONCATENATE("ZQRX:NPGEP,",C488,":IP=",H489,":PING:I=",E488,",:;")</f>
        <v>ZQRX:NPGEP,2:IP=10.112.217.29:PING:I=10.112.152.172,:;</v>
      </c>
    </row>
    <row r="489" spans="1:12">
      <c r="A489" s="2">
        <v>8</v>
      </c>
      <c r="B489" s="2" t="s">
        <v>587</v>
      </c>
      <c r="C489" s="2">
        <v>4</v>
      </c>
      <c r="D489" s="2" t="str">
        <f>LOOKUP(1,0/(('MGW-IP'!$B$1:$B$183=B489)*('MGW-IP'!$C$1:$C$183=C489)),'MGW-IP'!$D$1:$D$183)</f>
        <v>10.112.152.180</v>
      </c>
      <c r="E489" s="2" t="str">
        <f>LOOKUP(1,0/(('MGW-IP'!$B$1:$B$183=B489)*('MGW-IP'!$C$1:$C$183=C489)),'MGW-IP'!$E$1:$E$183)</f>
        <v>10.112.152.188</v>
      </c>
      <c r="F489" s="1" t="s">
        <v>84</v>
      </c>
      <c r="G489" s="1">
        <v>2</v>
      </c>
      <c r="H489" s="1" t="str">
        <f>LOOKUP(1,0/(('BSC-IP(媒体)'!$B$1:$B$269=F489)*('BSC-IP(媒体)'!$C$1:$C$269=G489)),'BSC-IP(媒体)'!$D$1:$D$269)</f>
        <v>10.112.217.29</v>
      </c>
      <c r="I489" s="17" t="str">
        <f t="shared" si="14"/>
        <v>ZQRX:NPGEP,4:IP=10.112.217.29:PING:I=10.112.152.180,:;</v>
      </c>
      <c r="J489" s="17" t="str">
        <f t="shared" si="15"/>
        <v>ZQRX:NPGEP,4:IP=10.112.217.29:PING:I=10.112.152.188,:;</v>
      </c>
      <c r="K489" s="17" t="str">
        <f>CONCATENATE("ZQRX:NPGEP,",C489,":IP=",H488,":PING:I=",D489,",:;")</f>
        <v>ZQRX:NPGEP,4:IP=10.112.217.156:PING:I=10.112.152.180,:;</v>
      </c>
      <c r="L489" s="17" t="str">
        <f>CONCATENATE("ZQRX:NPGEP,",C489,":IP=",H488,":PING:I=",E489,",:;")</f>
        <v>ZQRX:NPGEP,4:IP=10.112.217.156:PING:I=10.112.152.188,:;</v>
      </c>
    </row>
    <row r="490" spans="1:12">
      <c r="A490" s="2">
        <v>9</v>
      </c>
      <c r="B490" s="2" t="s">
        <v>587</v>
      </c>
      <c r="C490" s="2">
        <v>2</v>
      </c>
      <c r="D490" s="2" t="str">
        <f>LOOKUP(1,0/(('MGW-IP'!$B$1:$B$183=B490)*('MGW-IP'!$C$1:$C$183=C490)),'MGW-IP'!$D$1:$D$183)</f>
        <v>10.112.152.164</v>
      </c>
      <c r="E490" s="2" t="str">
        <f>LOOKUP(1,0/(('MGW-IP'!$B$1:$B$183=B490)*('MGW-IP'!$C$1:$C$183=C490)),'MGW-IP'!$E$1:$E$183)</f>
        <v>10.112.152.172</v>
      </c>
      <c r="F490" s="1" t="s">
        <v>85</v>
      </c>
      <c r="G490" s="1">
        <v>1</v>
      </c>
      <c r="H490" s="1" t="str">
        <f>LOOKUP(1,0/(('BSC-IP(媒体)'!$B$1:$B$269=F490)*('BSC-IP(媒体)'!$C$1:$C$269=G490)),'BSC-IP(媒体)'!$D$1:$D$269)</f>
        <v>10.112.217.164</v>
      </c>
      <c r="I490" s="17" t="str">
        <f t="shared" si="14"/>
        <v>ZQRX:NPGEP,2:IP=10.112.217.164:PING:I=10.112.152.164,:;</v>
      </c>
      <c r="J490" s="17" t="str">
        <f t="shared" si="15"/>
        <v>ZQRX:NPGEP,2:IP=10.112.217.164:PING:I=10.112.152.172,:;</v>
      </c>
      <c r="K490" s="17" t="str">
        <f>CONCATENATE("ZQRX:NPGEP,",C490,":IP=",H491,":PING:I=",D490,",:;")</f>
        <v>ZQRX:NPGEP,2:IP=10.112.217.37:PING:I=10.112.152.164,:;</v>
      </c>
      <c r="L490" s="17" t="str">
        <f>CONCATENATE("ZQRX:NPGEP,",C490,":IP=",H491,":PING:I=",E490,",:;")</f>
        <v>ZQRX:NPGEP,2:IP=10.112.217.37:PING:I=10.112.152.172,:;</v>
      </c>
    </row>
    <row r="491" spans="1:12">
      <c r="A491" s="2">
        <v>10</v>
      </c>
      <c r="B491" s="2" t="s">
        <v>587</v>
      </c>
      <c r="C491" s="2">
        <v>4</v>
      </c>
      <c r="D491" s="2" t="str">
        <f>LOOKUP(1,0/(('MGW-IP'!$B$1:$B$183=B491)*('MGW-IP'!$C$1:$C$183=C491)),'MGW-IP'!$D$1:$D$183)</f>
        <v>10.112.152.180</v>
      </c>
      <c r="E491" s="2" t="str">
        <f>LOOKUP(1,0/(('MGW-IP'!$B$1:$B$183=B491)*('MGW-IP'!$C$1:$C$183=C491)),'MGW-IP'!$E$1:$E$183)</f>
        <v>10.112.152.188</v>
      </c>
      <c r="F491" s="1" t="s">
        <v>85</v>
      </c>
      <c r="G491" s="1">
        <v>2</v>
      </c>
      <c r="H491" s="1" t="str">
        <f>LOOKUP(1,0/(('BSC-IP(媒体)'!$B$1:$B$269=F491)*('BSC-IP(媒体)'!$C$1:$C$269=G491)),'BSC-IP(媒体)'!$D$1:$D$269)</f>
        <v>10.112.217.37</v>
      </c>
      <c r="I491" s="17" t="str">
        <f t="shared" si="14"/>
        <v>ZQRX:NPGEP,4:IP=10.112.217.37:PING:I=10.112.152.180,:;</v>
      </c>
      <c r="J491" s="17" t="str">
        <f t="shared" si="15"/>
        <v>ZQRX:NPGEP,4:IP=10.112.217.37:PING:I=10.112.152.188,:;</v>
      </c>
      <c r="K491" s="17" t="str">
        <f>CONCATENATE("ZQRX:NPGEP,",C491,":IP=",H490,":PING:I=",D491,",:;")</f>
        <v>ZQRX:NPGEP,4:IP=10.112.217.164:PING:I=10.112.152.180,:;</v>
      </c>
      <c r="L491" s="17" t="str">
        <f>CONCATENATE("ZQRX:NPGEP,",C491,":IP=",H490,":PING:I=",E491,",:;")</f>
        <v>ZQRX:NPGEP,4:IP=10.112.217.164:PING:I=10.112.152.188,:;</v>
      </c>
    </row>
    <row r="492" spans="1:12">
      <c r="A492" s="2">
        <v>11</v>
      </c>
      <c r="B492" s="2" t="s">
        <v>587</v>
      </c>
      <c r="C492" s="2">
        <v>2</v>
      </c>
      <c r="D492" s="2" t="str">
        <f>LOOKUP(1,0/(('MGW-IP'!$B$1:$B$183=B492)*('MGW-IP'!$C$1:$C$183=C492)),'MGW-IP'!$D$1:$D$183)</f>
        <v>10.112.152.164</v>
      </c>
      <c r="E492" s="2" t="str">
        <f>LOOKUP(1,0/(('MGW-IP'!$B$1:$B$183=B492)*('MGW-IP'!$C$1:$C$183=C492)),'MGW-IP'!$E$1:$E$183)</f>
        <v>10.112.152.172</v>
      </c>
      <c r="F492" s="1" t="s">
        <v>86</v>
      </c>
      <c r="G492" s="1">
        <v>1</v>
      </c>
      <c r="H492" s="1" t="str">
        <f>LOOKUP(1,0/(('BSC-IP(媒体)'!$B$1:$B$269=F492)*('BSC-IP(媒体)'!$C$1:$C$269=G492)),'BSC-IP(媒体)'!$D$1:$D$269)</f>
        <v>10.112.217.172</v>
      </c>
      <c r="I492" s="17" t="str">
        <f t="shared" si="14"/>
        <v>ZQRX:NPGEP,2:IP=10.112.217.172:PING:I=10.112.152.164,:;</v>
      </c>
      <c r="J492" s="17" t="str">
        <f t="shared" si="15"/>
        <v>ZQRX:NPGEP,2:IP=10.112.217.172:PING:I=10.112.152.172,:;</v>
      </c>
      <c r="K492" s="17" t="str">
        <f>CONCATENATE("ZQRX:NPGEP,",C492,":IP=",H493,":PING:I=",D492,",:;")</f>
        <v>ZQRX:NPGEP,2:IP=10.112.217.45:PING:I=10.112.152.164,:;</v>
      </c>
      <c r="L492" s="17" t="str">
        <f>CONCATENATE("ZQRX:NPGEP,",C492,":IP=",H493,":PING:I=",E492,",:;")</f>
        <v>ZQRX:NPGEP,2:IP=10.112.217.45:PING:I=10.112.152.172,:;</v>
      </c>
    </row>
    <row r="493" spans="1:12">
      <c r="A493" s="2">
        <v>12</v>
      </c>
      <c r="B493" s="2" t="s">
        <v>587</v>
      </c>
      <c r="C493" s="2">
        <v>4</v>
      </c>
      <c r="D493" s="2" t="str">
        <f>LOOKUP(1,0/(('MGW-IP'!$B$1:$B$183=B493)*('MGW-IP'!$C$1:$C$183=C493)),'MGW-IP'!$D$1:$D$183)</f>
        <v>10.112.152.180</v>
      </c>
      <c r="E493" s="2" t="str">
        <f>LOOKUP(1,0/(('MGW-IP'!$B$1:$B$183=B493)*('MGW-IP'!$C$1:$C$183=C493)),'MGW-IP'!$E$1:$E$183)</f>
        <v>10.112.152.188</v>
      </c>
      <c r="F493" s="1" t="s">
        <v>86</v>
      </c>
      <c r="G493" s="1">
        <v>2</v>
      </c>
      <c r="H493" s="1" t="str">
        <f>LOOKUP(1,0/(('BSC-IP(媒体)'!$B$1:$B$269=F493)*('BSC-IP(媒体)'!$C$1:$C$269=G493)),'BSC-IP(媒体)'!$D$1:$D$269)</f>
        <v>10.112.217.45</v>
      </c>
      <c r="I493" s="17" t="str">
        <f t="shared" si="14"/>
        <v>ZQRX:NPGEP,4:IP=10.112.217.45:PING:I=10.112.152.180,:;</v>
      </c>
      <c r="J493" s="17" t="str">
        <f t="shared" si="15"/>
        <v>ZQRX:NPGEP,4:IP=10.112.217.45:PING:I=10.112.152.188,:;</v>
      </c>
      <c r="K493" s="17" t="str">
        <f>CONCATENATE("ZQRX:NPGEP,",C493,":IP=",H492,":PING:I=",D493,",:;")</f>
        <v>ZQRX:NPGEP,4:IP=10.112.217.172:PING:I=10.112.152.180,:;</v>
      </c>
      <c r="L493" s="17" t="str">
        <f>CONCATENATE("ZQRX:NPGEP,",C493,":IP=",H492,":PING:I=",E493,",:;")</f>
        <v>ZQRX:NPGEP,4:IP=10.112.217.172:PING:I=10.112.152.188,:;</v>
      </c>
    </row>
    <row r="494" spans="1:12">
      <c r="A494" s="2">
        <v>13</v>
      </c>
      <c r="B494" s="2" t="s">
        <v>587</v>
      </c>
      <c r="C494" s="2">
        <v>2</v>
      </c>
      <c r="D494" s="2" t="str">
        <f>LOOKUP(1,0/(('MGW-IP'!$B$1:$B$183=B494)*('MGW-IP'!$C$1:$C$183=C494)),'MGW-IP'!$D$1:$D$183)</f>
        <v>10.112.152.164</v>
      </c>
      <c r="E494" s="2" t="str">
        <f>LOOKUP(1,0/(('MGW-IP'!$B$1:$B$183=B494)*('MGW-IP'!$C$1:$C$183=C494)),'MGW-IP'!$E$1:$E$183)</f>
        <v>10.112.152.172</v>
      </c>
      <c r="F494" s="1" t="s">
        <v>87</v>
      </c>
      <c r="G494" s="1">
        <v>1</v>
      </c>
      <c r="H494" s="1" t="str">
        <f>LOOKUP(1,0/(('BSC-IP(媒体)'!$B$1:$B$269=F494)*('BSC-IP(媒体)'!$C$1:$C$269=G494)),'BSC-IP(媒体)'!$D$1:$D$269)</f>
        <v>10.112.217.180</v>
      </c>
      <c r="I494" s="17" t="str">
        <f t="shared" si="14"/>
        <v>ZQRX:NPGEP,2:IP=10.112.217.180:PING:I=10.112.152.164,:;</v>
      </c>
      <c r="J494" s="17" t="str">
        <f t="shared" si="15"/>
        <v>ZQRX:NPGEP,2:IP=10.112.217.180:PING:I=10.112.152.172,:;</v>
      </c>
      <c r="K494" s="17" t="str">
        <f>CONCATENATE("ZQRX:NPGEP,",C494,":IP=",H495,":PING:I=",D494,",:;")</f>
        <v>ZQRX:NPGEP,2:IP=10.112.217.53:PING:I=10.112.152.164,:;</v>
      </c>
      <c r="L494" s="17" t="str">
        <f>CONCATENATE("ZQRX:NPGEP,",C494,":IP=",H495,":PING:I=",E494,",:;")</f>
        <v>ZQRX:NPGEP,2:IP=10.112.217.53:PING:I=10.112.152.172,:;</v>
      </c>
    </row>
    <row r="495" spans="1:12">
      <c r="A495" s="2">
        <v>14</v>
      </c>
      <c r="B495" s="2" t="s">
        <v>587</v>
      </c>
      <c r="C495" s="2">
        <v>4</v>
      </c>
      <c r="D495" s="2" t="str">
        <f>LOOKUP(1,0/(('MGW-IP'!$B$1:$B$183=B495)*('MGW-IP'!$C$1:$C$183=C495)),'MGW-IP'!$D$1:$D$183)</f>
        <v>10.112.152.180</v>
      </c>
      <c r="E495" s="2" t="str">
        <f>LOOKUP(1,0/(('MGW-IP'!$B$1:$B$183=B495)*('MGW-IP'!$C$1:$C$183=C495)),'MGW-IP'!$E$1:$E$183)</f>
        <v>10.112.152.188</v>
      </c>
      <c r="F495" s="1" t="s">
        <v>87</v>
      </c>
      <c r="G495" s="1">
        <v>2</v>
      </c>
      <c r="H495" s="1" t="str">
        <f>LOOKUP(1,0/(('BSC-IP(媒体)'!$B$1:$B$269=F495)*('BSC-IP(媒体)'!$C$1:$C$269=G495)),'BSC-IP(媒体)'!$D$1:$D$269)</f>
        <v>10.112.217.53</v>
      </c>
      <c r="I495" s="17" t="str">
        <f t="shared" si="14"/>
        <v>ZQRX:NPGEP,4:IP=10.112.217.53:PING:I=10.112.152.180,:;</v>
      </c>
      <c r="J495" s="17" t="str">
        <f t="shared" si="15"/>
        <v>ZQRX:NPGEP,4:IP=10.112.217.53:PING:I=10.112.152.188,:;</v>
      </c>
      <c r="K495" s="17" t="str">
        <f>CONCATENATE("ZQRX:NPGEP,",C495,":IP=",H494,":PING:I=",D495,",:;")</f>
        <v>ZQRX:NPGEP,4:IP=10.112.217.180:PING:I=10.112.152.180,:;</v>
      </c>
      <c r="L495" s="17" t="str">
        <f>CONCATENATE("ZQRX:NPGEP,",C495,":IP=",H494,":PING:I=",E495,",:;")</f>
        <v>ZQRX:NPGEP,4:IP=10.112.217.180:PING:I=10.112.152.188,:;</v>
      </c>
    </row>
    <row r="496" spans="1:12">
      <c r="A496" s="2">
        <v>15</v>
      </c>
      <c r="B496" s="2" t="s">
        <v>587</v>
      </c>
      <c r="C496" s="2">
        <v>2</v>
      </c>
      <c r="D496" s="2" t="str">
        <f>LOOKUP(1,0/(('MGW-IP'!$B$1:$B$183=B496)*('MGW-IP'!$C$1:$C$183=C496)),'MGW-IP'!$D$1:$D$183)</f>
        <v>10.112.152.164</v>
      </c>
      <c r="E496" s="2" t="str">
        <f>LOOKUP(1,0/(('MGW-IP'!$B$1:$B$183=B496)*('MGW-IP'!$C$1:$C$183=C496)),'MGW-IP'!$E$1:$E$183)</f>
        <v>10.112.152.172</v>
      </c>
      <c r="F496" s="1" t="s">
        <v>88</v>
      </c>
      <c r="G496" s="1">
        <v>1</v>
      </c>
      <c r="H496" s="1" t="str">
        <f>LOOKUP(1,0/(('BSC-IP(媒体)'!$B$1:$B$269=F496)*('BSC-IP(媒体)'!$C$1:$C$269=G496)),'BSC-IP(媒体)'!$D$1:$D$269)</f>
        <v>10.112.217.188</v>
      </c>
      <c r="I496" s="17" t="str">
        <f t="shared" si="14"/>
        <v>ZQRX:NPGEP,2:IP=10.112.217.188:PING:I=10.112.152.164,:;</v>
      </c>
      <c r="J496" s="17" t="str">
        <f t="shared" si="15"/>
        <v>ZQRX:NPGEP,2:IP=10.112.217.188:PING:I=10.112.152.172,:;</v>
      </c>
      <c r="K496" s="17" t="str">
        <f>CONCATENATE("ZQRX:NPGEP,",C496,":IP=",H497,":PING:I=",D496,",:;")</f>
        <v>ZQRX:NPGEP,2:IP=10.112.217.61:PING:I=10.112.152.164,:;</v>
      </c>
      <c r="L496" s="17" t="str">
        <f>CONCATENATE("ZQRX:NPGEP,",C496,":IP=",H497,":PING:I=",E496,",:;")</f>
        <v>ZQRX:NPGEP,2:IP=10.112.217.61:PING:I=10.112.152.172,:;</v>
      </c>
    </row>
    <row r="497" spans="1:12">
      <c r="A497" s="2">
        <v>16</v>
      </c>
      <c r="B497" s="2" t="s">
        <v>587</v>
      </c>
      <c r="C497" s="2">
        <v>4</v>
      </c>
      <c r="D497" s="2" t="str">
        <f>LOOKUP(1,0/(('MGW-IP'!$B$1:$B$183=B497)*('MGW-IP'!$C$1:$C$183=C497)),'MGW-IP'!$D$1:$D$183)</f>
        <v>10.112.152.180</v>
      </c>
      <c r="E497" s="2" t="str">
        <f>LOOKUP(1,0/(('MGW-IP'!$B$1:$B$183=B497)*('MGW-IP'!$C$1:$C$183=C497)),'MGW-IP'!$E$1:$E$183)</f>
        <v>10.112.152.188</v>
      </c>
      <c r="F497" s="1" t="s">
        <v>88</v>
      </c>
      <c r="G497" s="1">
        <v>2</v>
      </c>
      <c r="H497" s="1" t="str">
        <f>LOOKUP(1,0/(('BSC-IP(媒体)'!$B$1:$B$269=F497)*('BSC-IP(媒体)'!$C$1:$C$269=G497)),'BSC-IP(媒体)'!$D$1:$D$269)</f>
        <v>10.112.217.61</v>
      </c>
      <c r="I497" s="17" t="str">
        <f t="shared" si="14"/>
        <v>ZQRX:NPGEP,4:IP=10.112.217.61:PING:I=10.112.152.180,:;</v>
      </c>
      <c r="J497" s="17" t="str">
        <f t="shared" si="15"/>
        <v>ZQRX:NPGEP,4:IP=10.112.217.61:PING:I=10.112.152.188,:;</v>
      </c>
      <c r="K497" s="17" t="str">
        <f>CONCATENATE("ZQRX:NPGEP,",C497,":IP=",H496,":PING:I=",D497,",:;")</f>
        <v>ZQRX:NPGEP,4:IP=10.112.217.188:PING:I=10.112.152.180,:;</v>
      </c>
      <c r="L497" s="17" t="str">
        <f>CONCATENATE("ZQRX:NPGEP,",C497,":IP=",H496,":PING:I=",E497,",:;")</f>
        <v>ZQRX:NPGEP,4:IP=10.112.217.188:PING:I=10.112.152.188,:;</v>
      </c>
    </row>
    <row r="498" spans="1:12">
      <c r="A498" s="2">
        <v>17</v>
      </c>
      <c r="B498" s="2" t="s">
        <v>587</v>
      </c>
      <c r="C498" s="2">
        <v>2</v>
      </c>
      <c r="D498" s="2" t="str">
        <f>LOOKUP(1,0/(('MGW-IP'!$B$1:$B$183=B498)*('MGW-IP'!$C$1:$C$183=C498)),'MGW-IP'!$D$1:$D$183)</f>
        <v>10.112.152.164</v>
      </c>
      <c r="E498" s="2" t="str">
        <f>LOOKUP(1,0/(('MGW-IP'!$B$1:$B$183=B498)*('MGW-IP'!$C$1:$C$183=C498)),'MGW-IP'!$E$1:$E$183)</f>
        <v>10.112.152.172</v>
      </c>
      <c r="F498" s="1" t="s">
        <v>89</v>
      </c>
      <c r="G498" s="1">
        <v>1</v>
      </c>
      <c r="H498" s="1" t="str">
        <f>LOOKUP(1,0/(('BSC-IP(媒体)'!$B$1:$B$269=F498)*('BSC-IP(媒体)'!$C$1:$C$269=G498)),'BSC-IP(媒体)'!$D$1:$D$269)</f>
        <v>10.112.217.196</v>
      </c>
      <c r="I498" s="17" t="str">
        <f t="shared" si="14"/>
        <v>ZQRX:NPGEP,2:IP=10.112.217.196:PING:I=10.112.152.164,:;</v>
      </c>
      <c r="J498" s="17" t="str">
        <f t="shared" si="15"/>
        <v>ZQRX:NPGEP,2:IP=10.112.217.196:PING:I=10.112.152.172,:;</v>
      </c>
      <c r="K498" s="17" t="str">
        <f>CONCATENATE("ZQRX:NPGEP,",C498,":IP=",H499,":PING:I=",D498,",:;")</f>
        <v>ZQRX:NPGEP,2:IP=10.112.217.69:PING:I=10.112.152.164,:;</v>
      </c>
      <c r="L498" s="17" t="str">
        <f>CONCATENATE("ZQRX:NPGEP,",C498,":IP=",H499,":PING:I=",E498,",:;")</f>
        <v>ZQRX:NPGEP,2:IP=10.112.217.69:PING:I=10.112.152.172,:;</v>
      </c>
    </row>
    <row r="499" spans="1:12">
      <c r="A499" s="2">
        <v>18</v>
      </c>
      <c r="B499" s="2" t="s">
        <v>587</v>
      </c>
      <c r="C499" s="2">
        <v>4</v>
      </c>
      <c r="D499" s="2" t="str">
        <f>LOOKUP(1,0/(('MGW-IP'!$B$1:$B$183=B499)*('MGW-IP'!$C$1:$C$183=C499)),'MGW-IP'!$D$1:$D$183)</f>
        <v>10.112.152.180</v>
      </c>
      <c r="E499" s="2" t="str">
        <f>LOOKUP(1,0/(('MGW-IP'!$B$1:$B$183=B499)*('MGW-IP'!$C$1:$C$183=C499)),'MGW-IP'!$E$1:$E$183)</f>
        <v>10.112.152.188</v>
      </c>
      <c r="F499" s="1" t="s">
        <v>89</v>
      </c>
      <c r="G499" s="1">
        <v>2</v>
      </c>
      <c r="H499" s="1" t="str">
        <f>LOOKUP(1,0/(('BSC-IP(媒体)'!$B$1:$B$269=F499)*('BSC-IP(媒体)'!$C$1:$C$269=G499)),'BSC-IP(媒体)'!$D$1:$D$269)</f>
        <v>10.112.217.69</v>
      </c>
      <c r="I499" s="17" t="str">
        <f t="shared" si="14"/>
        <v>ZQRX:NPGEP,4:IP=10.112.217.69:PING:I=10.112.152.180,:;</v>
      </c>
      <c r="J499" s="17" t="str">
        <f t="shared" si="15"/>
        <v>ZQRX:NPGEP,4:IP=10.112.217.69:PING:I=10.112.152.188,:;</v>
      </c>
      <c r="K499" s="17" t="str">
        <f>CONCATENATE("ZQRX:NPGEP,",C499,":IP=",H498,":PING:I=",D499,",:;")</f>
        <v>ZQRX:NPGEP,4:IP=10.112.217.196:PING:I=10.112.152.180,:;</v>
      </c>
      <c r="L499" s="17" t="str">
        <f>CONCATENATE("ZQRX:NPGEP,",C499,":IP=",H498,":PING:I=",E499,",:;")</f>
        <v>ZQRX:NPGEP,4:IP=10.112.217.196:PING:I=10.112.152.188,:;</v>
      </c>
    </row>
    <row r="500" spans="1:12">
      <c r="A500" s="2">
        <v>19</v>
      </c>
      <c r="B500" s="2" t="s">
        <v>587</v>
      </c>
      <c r="C500" s="2">
        <v>2</v>
      </c>
      <c r="D500" s="2" t="str">
        <f>LOOKUP(1,0/(('MGW-IP'!$B$1:$B$183=B500)*('MGW-IP'!$C$1:$C$183=C500)),'MGW-IP'!$D$1:$D$183)</f>
        <v>10.112.152.164</v>
      </c>
      <c r="E500" s="2" t="str">
        <f>LOOKUP(1,0/(('MGW-IP'!$B$1:$B$183=B500)*('MGW-IP'!$C$1:$C$183=C500)),'MGW-IP'!$E$1:$E$183)</f>
        <v>10.112.152.172</v>
      </c>
      <c r="F500" s="1" t="s">
        <v>90</v>
      </c>
      <c r="G500" s="1">
        <v>1</v>
      </c>
      <c r="H500" s="1" t="str">
        <f>LOOKUP(1,0/(('BSC-IP(媒体)'!$B$1:$B$269=F500)*('BSC-IP(媒体)'!$C$1:$C$269=G500)),'BSC-IP(媒体)'!$D$1:$D$269)</f>
        <v>10.112.217.204</v>
      </c>
      <c r="I500" s="17" t="str">
        <f t="shared" si="14"/>
        <v>ZQRX:NPGEP,2:IP=10.112.217.204:PING:I=10.112.152.164,:;</v>
      </c>
      <c r="J500" s="17" t="str">
        <f t="shared" si="15"/>
        <v>ZQRX:NPGEP,2:IP=10.112.217.204:PING:I=10.112.152.172,:;</v>
      </c>
      <c r="K500" s="17" t="str">
        <f>CONCATENATE("ZQRX:NPGEP,",C500,":IP=",H501,":PING:I=",D500,",:;")</f>
        <v>ZQRX:NPGEP,2:IP=10.112.217.77:PING:I=10.112.152.164,:;</v>
      </c>
      <c r="L500" s="17" t="str">
        <f>CONCATENATE("ZQRX:NPGEP,",C500,":IP=",H501,":PING:I=",E500,",:;")</f>
        <v>ZQRX:NPGEP,2:IP=10.112.217.77:PING:I=10.112.152.172,:;</v>
      </c>
    </row>
    <row r="501" spans="1:12">
      <c r="A501" s="2">
        <v>20</v>
      </c>
      <c r="B501" s="2" t="s">
        <v>587</v>
      </c>
      <c r="C501" s="2">
        <v>4</v>
      </c>
      <c r="D501" s="2" t="str">
        <f>LOOKUP(1,0/(('MGW-IP'!$B$1:$B$183=B501)*('MGW-IP'!$C$1:$C$183=C501)),'MGW-IP'!$D$1:$D$183)</f>
        <v>10.112.152.180</v>
      </c>
      <c r="E501" s="2" t="str">
        <f>LOOKUP(1,0/(('MGW-IP'!$B$1:$B$183=B501)*('MGW-IP'!$C$1:$C$183=C501)),'MGW-IP'!$E$1:$E$183)</f>
        <v>10.112.152.188</v>
      </c>
      <c r="F501" s="1" t="s">
        <v>90</v>
      </c>
      <c r="G501" s="1">
        <v>2</v>
      </c>
      <c r="H501" s="1" t="str">
        <f>LOOKUP(1,0/(('BSC-IP(媒体)'!$B$1:$B$269=F501)*('BSC-IP(媒体)'!$C$1:$C$269=G501)),'BSC-IP(媒体)'!$D$1:$D$269)</f>
        <v>10.112.217.77</v>
      </c>
      <c r="I501" s="17" t="str">
        <f t="shared" si="14"/>
        <v>ZQRX:NPGEP,4:IP=10.112.217.77:PING:I=10.112.152.180,:;</v>
      </c>
      <c r="J501" s="17" t="str">
        <f t="shared" si="15"/>
        <v>ZQRX:NPGEP,4:IP=10.112.217.77:PING:I=10.112.152.188,:;</v>
      </c>
      <c r="K501" s="17" t="str">
        <f>CONCATENATE("ZQRX:NPGEP,",C501,":IP=",H500,":PING:I=",D501,",:;")</f>
        <v>ZQRX:NPGEP,4:IP=10.112.217.204:PING:I=10.112.152.180,:;</v>
      </c>
      <c r="L501" s="17" t="str">
        <f>CONCATENATE("ZQRX:NPGEP,",C501,":IP=",H500,":PING:I=",E501,",:;")</f>
        <v>ZQRX:NPGEP,4:IP=10.112.217.204:PING:I=10.112.152.188,:;</v>
      </c>
    </row>
    <row r="502" spans="1:12">
      <c r="A502" s="2">
        <v>21</v>
      </c>
      <c r="B502" s="2" t="s">
        <v>587</v>
      </c>
      <c r="C502" s="2">
        <v>2</v>
      </c>
      <c r="D502" s="2" t="str">
        <f>LOOKUP(1,0/(('MGW-IP'!$B$1:$B$183=B502)*('MGW-IP'!$C$1:$C$183=C502)),'MGW-IP'!$D$1:$D$183)</f>
        <v>10.112.152.164</v>
      </c>
      <c r="E502" s="2" t="str">
        <f>LOOKUP(1,0/(('MGW-IP'!$B$1:$B$183=B502)*('MGW-IP'!$C$1:$C$183=C502)),'MGW-IP'!$E$1:$E$183)</f>
        <v>10.112.152.172</v>
      </c>
      <c r="F502" s="1" t="s">
        <v>91</v>
      </c>
      <c r="G502" s="1">
        <v>1</v>
      </c>
      <c r="H502" s="1" t="str">
        <f>LOOKUP(1,0/(('BSC-IP(媒体)'!$B$1:$B$269=F502)*('BSC-IP(媒体)'!$C$1:$C$269=G502)),'BSC-IP(媒体)'!$D$1:$D$269)</f>
        <v>10.112.217.212</v>
      </c>
      <c r="I502" s="17" t="str">
        <f t="shared" si="14"/>
        <v>ZQRX:NPGEP,2:IP=10.112.217.212:PING:I=10.112.152.164,:;</v>
      </c>
      <c r="J502" s="17" t="str">
        <f t="shared" si="15"/>
        <v>ZQRX:NPGEP,2:IP=10.112.217.212:PING:I=10.112.152.172,:;</v>
      </c>
      <c r="K502" s="17" t="str">
        <f>CONCATENATE("ZQRX:NPGEP,",C502,":IP=",H503,":PING:I=",D502,",:;")</f>
        <v>ZQRX:NPGEP,2:IP=10.112.217.85:PING:I=10.112.152.164,:;</v>
      </c>
      <c r="L502" s="17" t="str">
        <f>CONCATENATE("ZQRX:NPGEP,",C502,":IP=",H503,":PING:I=",E502,",:;")</f>
        <v>ZQRX:NPGEP,2:IP=10.112.217.85:PING:I=10.112.152.172,:;</v>
      </c>
    </row>
    <row r="503" spans="1:12">
      <c r="A503" s="2">
        <v>22</v>
      </c>
      <c r="B503" s="2" t="s">
        <v>587</v>
      </c>
      <c r="C503" s="2">
        <v>4</v>
      </c>
      <c r="D503" s="2" t="str">
        <f>LOOKUP(1,0/(('MGW-IP'!$B$1:$B$183=B503)*('MGW-IP'!$C$1:$C$183=C503)),'MGW-IP'!$D$1:$D$183)</f>
        <v>10.112.152.180</v>
      </c>
      <c r="E503" s="2" t="str">
        <f>LOOKUP(1,0/(('MGW-IP'!$B$1:$B$183=B503)*('MGW-IP'!$C$1:$C$183=C503)),'MGW-IP'!$E$1:$E$183)</f>
        <v>10.112.152.188</v>
      </c>
      <c r="F503" s="1" t="s">
        <v>91</v>
      </c>
      <c r="G503" s="1">
        <v>2</v>
      </c>
      <c r="H503" s="1" t="str">
        <f>LOOKUP(1,0/(('BSC-IP(媒体)'!$B$1:$B$269=F503)*('BSC-IP(媒体)'!$C$1:$C$269=G503)),'BSC-IP(媒体)'!$D$1:$D$269)</f>
        <v>10.112.217.85</v>
      </c>
      <c r="I503" s="17" t="str">
        <f t="shared" si="14"/>
        <v>ZQRX:NPGEP,4:IP=10.112.217.85:PING:I=10.112.152.180,:;</v>
      </c>
      <c r="J503" s="17" t="str">
        <f t="shared" si="15"/>
        <v>ZQRX:NPGEP,4:IP=10.112.217.85:PING:I=10.112.152.188,:;</v>
      </c>
      <c r="K503" s="17" t="str">
        <f>CONCATENATE("ZQRX:NPGEP,",C503,":IP=",H502,":PING:I=",D503,",:;")</f>
        <v>ZQRX:NPGEP,4:IP=10.112.217.212:PING:I=10.112.152.180,:;</v>
      </c>
      <c r="L503" s="17" t="str">
        <f>CONCATENATE("ZQRX:NPGEP,",C503,":IP=",H502,":PING:I=",E503,",:;")</f>
        <v>ZQRX:NPGEP,4:IP=10.112.217.212:PING:I=10.112.152.188,:;</v>
      </c>
    </row>
    <row r="504" spans="1:12">
      <c r="A504" s="2">
        <v>23</v>
      </c>
      <c r="B504" s="2" t="s">
        <v>587</v>
      </c>
      <c r="C504" s="2">
        <v>2</v>
      </c>
      <c r="D504" s="2" t="str">
        <f>LOOKUP(1,0/(('MGW-IP'!$B$1:$B$183=B504)*('MGW-IP'!$C$1:$C$183=C504)),'MGW-IP'!$D$1:$D$183)</f>
        <v>10.112.152.164</v>
      </c>
      <c r="E504" s="2" t="str">
        <f>LOOKUP(1,0/(('MGW-IP'!$B$1:$B$183=B504)*('MGW-IP'!$C$1:$C$183=C504)),'MGW-IP'!$E$1:$E$183)</f>
        <v>10.112.152.172</v>
      </c>
      <c r="F504" s="1" t="s">
        <v>92</v>
      </c>
      <c r="G504" s="1">
        <v>1</v>
      </c>
      <c r="H504" s="1" t="str">
        <f>LOOKUP(1,0/(('BSC-IP(媒体)'!$B$1:$B$269=F504)*('BSC-IP(媒体)'!$C$1:$C$269=G504)),'BSC-IP(媒体)'!$D$1:$D$269)</f>
        <v>10.112.217.220</v>
      </c>
      <c r="I504" s="17" t="str">
        <f t="shared" si="14"/>
        <v>ZQRX:NPGEP,2:IP=10.112.217.220:PING:I=10.112.152.164,:;</v>
      </c>
      <c r="J504" s="17" t="str">
        <f t="shared" si="15"/>
        <v>ZQRX:NPGEP,2:IP=10.112.217.220:PING:I=10.112.152.172,:;</v>
      </c>
      <c r="K504" s="17" t="str">
        <f>CONCATENATE("ZQRX:NPGEP,",C504,":IP=",H505,":PING:I=",D504,",:;")</f>
        <v>ZQRX:NPGEP,2:IP=10.112.217.93:PING:I=10.112.152.164,:;</v>
      </c>
      <c r="L504" s="17" t="str">
        <f>CONCATENATE("ZQRX:NPGEP,",C504,":IP=",H505,":PING:I=",E504,",:;")</f>
        <v>ZQRX:NPGEP,2:IP=10.112.217.93:PING:I=10.112.152.172,:;</v>
      </c>
    </row>
    <row r="505" spans="1:12">
      <c r="A505" s="2">
        <v>24</v>
      </c>
      <c r="B505" s="2" t="s">
        <v>587</v>
      </c>
      <c r="C505" s="2">
        <v>4</v>
      </c>
      <c r="D505" s="2" t="str">
        <f>LOOKUP(1,0/(('MGW-IP'!$B$1:$B$183=B505)*('MGW-IP'!$C$1:$C$183=C505)),'MGW-IP'!$D$1:$D$183)</f>
        <v>10.112.152.180</v>
      </c>
      <c r="E505" s="2" t="str">
        <f>LOOKUP(1,0/(('MGW-IP'!$B$1:$B$183=B505)*('MGW-IP'!$C$1:$C$183=C505)),'MGW-IP'!$E$1:$E$183)</f>
        <v>10.112.152.188</v>
      </c>
      <c r="F505" s="1" t="s">
        <v>92</v>
      </c>
      <c r="G505" s="1">
        <v>2</v>
      </c>
      <c r="H505" s="1" t="str">
        <f>LOOKUP(1,0/(('BSC-IP(媒体)'!$B$1:$B$269=F505)*('BSC-IP(媒体)'!$C$1:$C$269=G505)),'BSC-IP(媒体)'!$D$1:$D$269)</f>
        <v>10.112.217.93</v>
      </c>
      <c r="I505" s="17" t="str">
        <f t="shared" si="14"/>
        <v>ZQRX:NPGEP,4:IP=10.112.217.93:PING:I=10.112.152.180,:;</v>
      </c>
      <c r="J505" s="17" t="str">
        <f t="shared" si="15"/>
        <v>ZQRX:NPGEP,4:IP=10.112.217.93:PING:I=10.112.152.188,:;</v>
      </c>
      <c r="K505" s="17" t="str">
        <f>CONCATENATE("ZQRX:NPGEP,",C505,":IP=",H504,":PING:I=",D505,",:;")</f>
        <v>ZQRX:NPGEP,4:IP=10.112.217.220:PING:I=10.112.152.180,:;</v>
      </c>
      <c r="L505" s="17" t="str">
        <f>CONCATENATE("ZQRX:NPGEP,",C505,":IP=",H504,":PING:I=",E505,",:;")</f>
        <v>ZQRX:NPGEP,4:IP=10.112.217.220:PING:I=10.112.152.188,:;</v>
      </c>
    </row>
    <row r="506" spans="1:12">
      <c r="A506" s="2">
        <v>25</v>
      </c>
      <c r="B506" s="2" t="s">
        <v>587</v>
      </c>
      <c r="C506" s="2">
        <v>2</v>
      </c>
      <c r="D506" s="2" t="str">
        <f>LOOKUP(1,0/(('MGW-IP'!$B$1:$B$183=B506)*('MGW-IP'!$C$1:$C$183=C506)),'MGW-IP'!$D$1:$D$183)</f>
        <v>10.112.152.164</v>
      </c>
      <c r="E506" s="2" t="str">
        <f>LOOKUP(1,0/(('MGW-IP'!$B$1:$B$183=B506)*('MGW-IP'!$C$1:$C$183=C506)),'MGW-IP'!$E$1:$E$183)</f>
        <v>10.112.152.172</v>
      </c>
      <c r="F506" s="1" t="s">
        <v>93</v>
      </c>
      <c r="G506" s="1">
        <v>1</v>
      </c>
      <c r="H506" s="1" t="str">
        <f>LOOKUP(1,0/(('BSC-IP(媒体)'!$B$1:$B$269=F506)*('BSC-IP(媒体)'!$C$1:$C$269=G506)),'BSC-IP(媒体)'!$D$1:$D$269)</f>
        <v>10.112.218.132</v>
      </c>
      <c r="I506" s="17" t="str">
        <f t="shared" si="14"/>
        <v>ZQRX:NPGEP,2:IP=10.112.218.132:PING:I=10.112.152.164,:;</v>
      </c>
      <c r="J506" s="17" t="str">
        <f t="shared" si="15"/>
        <v>ZQRX:NPGEP,2:IP=10.112.218.132:PING:I=10.112.152.172,:;</v>
      </c>
      <c r="K506" s="17" t="str">
        <f>CONCATENATE("ZQRX:NPGEP,",C506,":IP=",H507,":PING:I=",D506,",:;")</f>
        <v>ZQRX:NPGEP,2:IP=10.112.218.5:PING:I=10.112.152.164,:;</v>
      </c>
      <c r="L506" s="17" t="str">
        <f>CONCATENATE("ZQRX:NPGEP,",C506,":IP=",H507,":PING:I=",E506,",:;")</f>
        <v>ZQRX:NPGEP,2:IP=10.112.218.5:PING:I=10.112.152.172,:;</v>
      </c>
    </row>
    <row r="507" spans="1:12">
      <c r="A507" s="2">
        <v>26</v>
      </c>
      <c r="B507" s="2" t="s">
        <v>587</v>
      </c>
      <c r="C507" s="2">
        <v>4</v>
      </c>
      <c r="D507" s="2" t="str">
        <f>LOOKUP(1,0/(('MGW-IP'!$B$1:$B$183=B507)*('MGW-IP'!$C$1:$C$183=C507)),'MGW-IP'!$D$1:$D$183)</f>
        <v>10.112.152.180</v>
      </c>
      <c r="E507" s="2" t="str">
        <f>LOOKUP(1,0/(('MGW-IP'!$B$1:$B$183=B507)*('MGW-IP'!$C$1:$C$183=C507)),'MGW-IP'!$E$1:$E$183)</f>
        <v>10.112.152.188</v>
      </c>
      <c r="F507" s="1" t="s">
        <v>93</v>
      </c>
      <c r="G507" s="1">
        <v>2</v>
      </c>
      <c r="H507" s="1" t="str">
        <f>LOOKUP(1,0/(('BSC-IP(媒体)'!$B$1:$B$269=F507)*('BSC-IP(媒体)'!$C$1:$C$269=G507)),'BSC-IP(媒体)'!$D$1:$D$269)</f>
        <v>10.112.218.5</v>
      </c>
      <c r="I507" s="17" t="str">
        <f t="shared" si="14"/>
        <v>ZQRX:NPGEP,4:IP=10.112.218.5:PING:I=10.112.152.180,:;</v>
      </c>
      <c r="J507" s="17" t="str">
        <f t="shared" si="15"/>
        <v>ZQRX:NPGEP,4:IP=10.112.218.5:PING:I=10.112.152.188,:;</v>
      </c>
      <c r="K507" s="17" t="str">
        <f>CONCATENATE("ZQRX:NPGEP,",C507,":IP=",H506,":PING:I=",D507,",:;")</f>
        <v>ZQRX:NPGEP,4:IP=10.112.218.132:PING:I=10.112.152.180,:;</v>
      </c>
      <c r="L507" s="17" t="str">
        <f>CONCATENATE("ZQRX:NPGEP,",C507,":IP=",H506,":PING:I=",E507,",:;")</f>
        <v>ZQRX:NPGEP,4:IP=10.112.218.132:PING:I=10.112.152.188,:;</v>
      </c>
    </row>
    <row r="508" spans="1:12">
      <c r="A508" s="2">
        <v>27</v>
      </c>
      <c r="B508" s="2" t="s">
        <v>587</v>
      </c>
      <c r="C508" s="2">
        <v>2</v>
      </c>
      <c r="D508" s="2" t="str">
        <f>LOOKUP(1,0/(('MGW-IP'!$B$1:$B$183=B508)*('MGW-IP'!$C$1:$C$183=C508)),'MGW-IP'!$D$1:$D$183)</f>
        <v>10.112.152.164</v>
      </c>
      <c r="E508" s="2" t="str">
        <f>LOOKUP(1,0/(('MGW-IP'!$B$1:$B$183=B508)*('MGW-IP'!$C$1:$C$183=C508)),'MGW-IP'!$E$1:$E$183)</f>
        <v>10.112.152.172</v>
      </c>
      <c r="F508" s="1" t="s">
        <v>94</v>
      </c>
      <c r="G508" s="1">
        <v>1</v>
      </c>
      <c r="H508" s="1" t="str">
        <f>LOOKUP(1,0/(('BSC-IP(媒体)'!$B$1:$B$269=F508)*('BSC-IP(媒体)'!$C$1:$C$269=G508)),'BSC-IP(媒体)'!$D$1:$D$269)</f>
        <v>10.112.218.140</v>
      </c>
      <c r="I508" s="17" t="str">
        <f t="shared" si="14"/>
        <v>ZQRX:NPGEP,2:IP=10.112.218.140:PING:I=10.112.152.164,:;</v>
      </c>
      <c r="J508" s="17" t="str">
        <f t="shared" si="15"/>
        <v>ZQRX:NPGEP,2:IP=10.112.218.140:PING:I=10.112.152.172,:;</v>
      </c>
      <c r="K508" s="17" t="str">
        <f>CONCATENATE("ZQRX:NPGEP,",C508,":IP=",H509,":PING:I=",D508,",:;")</f>
        <v>ZQRX:NPGEP,2:IP=10.112.218.13:PING:I=10.112.152.164,:;</v>
      </c>
      <c r="L508" s="17" t="str">
        <f>CONCATENATE("ZQRX:NPGEP,",C508,":IP=",H509,":PING:I=",E508,",:;")</f>
        <v>ZQRX:NPGEP,2:IP=10.112.218.13:PING:I=10.112.152.172,:;</v>
      </c>
    </row>
    <row r="509" spans="1:12">
      <c r="A509" s="2">
        <v>28</v>
      </c>
      <c r="B509" s="2" t="s">
        <v>587</v>
      </c>
      <c r="C509" s="2">
        <v>4</v>
      </c>
      <c r="D509" s="2" t="str">
        <f>LOOKUP(1,0/(('MGW-IP'!$B$1:$B$183=B509)*('MGW-IP'!$C$1:$C$183=C509)),'MGW-IP'!$D$1:$D$183)</f>
        <v>10.112.152.180</v>
      </c>
      <c r="E509" s="2" t="str">
        <f>LOOKUP(1,0/(('MGW-IP'!$B$1:$B$183=B509)*('MGW-IP'!$C$1:$C$183=C509)),'MGW-IP'!$E$1:$E$183)</f>
        <v>10.112.152.188</v>
      </c>
      <c r="F509" s="1" t="s">
        <v>94</v>
      </c>
      <c r="G509" s="1">
        <v>2</v>
      </c>
      <c r="H509" s="1" t="str">
        <f>LOOKUP(1,0/(('BSC-IP(媒体)'!$B$1:$B$269=F509)*('BSC-IP(媒体)'!$C$1:$C$269=G509)),'BSC-IP(媒体)'!$D$1:$D$269)</f>
        <v>10.112.218.13</v>
      </c>
      <c r="I509" s="17" t="str">
        <f t="shared" si="14"/>
        <v>ZQRX:NPGEP,4:IP=10.112.218.13:PING:I=10.112.152.180,:;</v>
      </c>
      <c r="J509" s="17" t="str">
        <f t="shared" si="15"/>
        <v>ZQRX:NPGEP,4:IP=10.112.218.13:PING:I=10.112.152.188,:;</v>
      </c>
      <c r="K509" s="17" t="str">
        <f>CONCATENATE("ZQRX:NPGEP,",C509,":IP=",H508,":PING:I=",D509,",:;")</f>
        <v>ZQRX:NPGEP,4:IP=10.112.218.140:PING:I=10.112.152.180,:;</v>
      </c>
      <c r="L509" s="17" t="str">
        <f>CONCATENATE("ZQRX:NPGEP,",C509,":IP=",H508,":PING:I=",E509,",:;")</f>
        <v>ZQRX:NPGEP,4:IP=10.112.218.140:PING:I=10.112.152.188,:;</v>
      </c>
    </row>
    <row r="510" spans="1:12">
      <c r="A510" s="2">
        <v>29</v>
      </c>
      <c r="B510" s="2" t="s">
        <v>587</v>
      </c>
      <c r="C510" s="2">
        <v>2</v>
      </c>
      <c r="D510" s="2" t="str">
        <f>LOOKUP(1,0/(('MGW-IP'!$B$1:$B$183=B510)*('MGW-IP'!$C$1:$C$183=C510)),'MGW-IP'!$D$1:$D$183)</f>
        <v>10.112.152.164</v>
      </c>
      <c r="E510" s="2" t="str">
        <f>LOOKUP(1,0/(('MGW-IP'!$B$1:$B$183=B510)*('MGW-IP'!$C$1:$C$183=C510)),'MGW-IP'!$E$1:$E$183)</f>
        <v>10.112.152.172</v>
      </c>
      <c r="F510" s="1" t="s">
        <v>95</v>
      </c>
      <c r="G510" s="1">
        <v>1</v>
      </c>
      <c r="H510" s="1" t="str">
        <f>LOOKUP(1,0/(('BSC-IP(媒体)'!$B$1:$B$269=F510)*('BSC-IP(媒体)'!$C$1:$C$269=G510)),'BSC-IP(媒体)'!$D$1:$D$269)</f>
        <v>10.112.218.148</v>
      </c>
      <c r="I510" s="17" t="str">
        <f t="shared" si="14"/>
        <v>ZQRX:NPGEP,2:IP=10.112.218.148:PING:I=10.112.152.164,:;</v>
      </c>
      <c r="J510" s="17" t="str">
        <f t="shared" si="15"/>
        <v>ZQRX:NPGEP,2:IP=10.112.218.148:PING:I=10.112.152.172,:;</v>
      </c>
      <c r="K510" s="17" t="str">
        <f>CONCATENATE("ZQRX:NPGEP,",C510,":IP=",H511,":PING:I=",D510,",:;")</f>
        <v>ZQRX:NPGEP,2:IP=10.112.218.21:PING:I=10.112.152.164,:;</v>
      </c>
      <c r="L510" s="17" t="str">
        <f>CONCATENATE("ZQRX:NPGEP,",C510,":IP=",H511,":PING:I=",E510,",:;")</f>
        <v>ZQRX:NPGEP,2:IP=10.112.218.21:PING:I=10.112.152.172,:;</v>
      </c>
    </row>
    <row r="511" spans="1:12">
      <c r="A511" s="2">
        <v>30</v>
      </c>
      <c r="B511" s="2" t="s">
        <v>587</v>
      </c>
      <c r="C511" s="2">
        <v>4</v>
      </c>
      <c r="D511" s="2" t="str">
        <f>LOOKUP(1,0/(('MGW-IP'!$B$1:$B$183=B511)*('MGW-IP'!$C$1:$C$183=C511)),'MGW-IP'!$D$1:$D$183)</f>
        <v>10.112.152.180</v>
      </c>
      <c r="E511" s="2" t="str">
        <f>LOOKUP(1,0/(('MGW-IP'!$B$1:$B$183=B511)*('MGW-IP'!$C$1:$C$183=C511)),'MGW-IP'!$E$1:$E$183)</f>
        <v>10.112.152.188</v>
      </c>
      <c r="F511" s="1" t="s">
        <v>95</v>
      </c>
      <c r="G511" s="1">
        <v>2</v>
      </c>
      <c r="H511" s="1" t="str">
        <f>LOOKUP(1,0/(('BSC-IP(媒体)'!$B$1:$B$269=F511)*('BSC-IP(媒体)'!$C$1:$C$269=G511)),'BSC-IP(媒体)'!$D$1:$D$269)</f>
        <v>10.112.218.21</v>
      </c>
      <c r="I511" s="17" t="str">
        <f t="shared" si="14"/>
        <v>ZQRX:NPGEP,4:IP=10.112.218.21:PING:I=10.112.152.180,:;</v>
      </c>
      <c r="J511" s="17" t="str">
        <f t="shared" si="15"/>
        <v>ZQRX:NPGEP,4:IP=10.112.218.21:PING:I=10.112.152.188,:;</v>
      </c>
      <c r="K511" s="17" t="str">
        <f>CONCATENATE("ZQRX:NPGEP,",C511,":IP=",H510,":PING:I=",D511,",:;")</f>
        <v>ZQRX:NPGEP,4:IP=10.112.218.148:PING:I=10.112.152.180,:;</v>
      </c>
      <c r="L511" s="17" t="str">
        <f>CONCATENATE("ZQRX:NPGEP,",C511,":IP=",H510,":PING:I=",E511,",:;")</f>
        <v>ZQRX:NPGEP,4:IP=10.112.218.148:PING:I=10.112.152.188,:;</v>
      </c>
    </row>
    <row r="512" spans="1:12">
      <c r="A512" s="2">
        <v>31</v>
      </c>
      <c r="B512" s="2" t="s">
        <v>587</v>
      </c>
      <c r="C512" s="2">
        <v>2</v>
      </c>
      <c r="D512" s="2" t="str">
        <f>LOOKUP(1,0/(('MGW-IP'!$B$1:$B$183=B512)*('MGW-IP'!$C$1:$C$183=C512)),'MGW-IP'!$D$1:$D$183)</f>
        <v>10.112.152.164</v>
      </c>
      <c r="E512" s="2" t="str">
        <f>LOOKUP(1,0/(('MGW-IP'!$B$1:$B$183=B512)*('MGW-IP'!$C$1:$C$183=C512)),'MGW-IP'!$E$1:$E$183)</f>
        <v>10.112.152.172</v>
      </c>
      <c r="F512" s="1" t="s">
        <v>96</v>
      </c>
      <c r="G512" s="1">
        <v>1</v>
      </c>
      <c r="H512" s="1" t="str">
        <f>LOOKUP(1,0/(('BSC-IP(媒体)'!$B$1:$B$269=F512)*('BSC-IP(媒体)'!$C$1:$C$269=G512)),'BSC-IP(媒体)'!$D$1:$D$269)</f>
        <v>10.112.218.156</v>
      </c>
      <c r="I512" s="17" t="str">
        <f t="shared" si="14"/>
        <v>ZQRX:NPGEP,2:IP=10.112.218.156:PING:I=10.112.152.164,:;</v>
      </c>
      <c r="J512" s="17" t="str">
        <f t="shared" si="15"/>
        <v>ZQRX:NPGEP,2:IP=10.112.218.156:PING:I=10.112.152.172,:;</v>
      </c>
      <c r="K512" s="17" t="str">
        <f>CONCATENATE("ZQRX:NPGEP,",C512,":IP=",H513,":PING:I=",D512,",:;")</f>
        <v>ZQRX:NPGEP,2:IP=10.112.218.29:PING:I=10.112.152.164,:;</v>
      </c>
      <c r="L512" s="17" t="str">
        <f>CONCATENATE("ZQRX:NPGEP,",C512,":IP=",H513,":PING:I=",E512,",:;")</f>
        <v>ZQRX:NPGEP,2:IP=10.112.218.29:PING:I=10.112.152.172,:;</v>
      </c>
    </row>
    <row r="513" spans="1:12">
      <c r="A513" s="2">
        <v>32</v>
      </c>
      <c r="B513" s="2" t="s">
        <v>587</v>
      </c>
      <c r="C513" s="2">
        <v>4</v>
      </c>
      <c r="D513" s="2" t="str">
        <f>LOOKUP(1,0/(('MGW-IP'!$B$1:$B$183=B513)*('MGW-IP'!$C$1:$C$183=C513)),'MGW-IP'!$D$1:$D$183)</f>
        <v>10.112.152.180</v>
      </c>
      <c r="E513" s="2" t="str">
        <f>LOOKUP(1,0/(('MGW-IP'!$B$1:$B$183=B513)*('MGW-IP'!$C$1:$C$183=C513)),'MGW-IP'!$E$1:$E$183)</f>
        <v>10.112.152.188</v>
      </c>
      <c r="F513" s="1" t="s">
        <v>96</v>
      </c>
      <c r="G513" s="1">
        <v>2</v>
      </c>
      <c r="H513" s="1" t="str">
        <f>LOOKUP(1,0/(('BSC-IP(媒体)'!$B$1:$B$269=F513)*('BSC-IP(媒体)'!$C$1:$C$269=G513)),'BSC-IP(媒体)'!$D$1:$D$269)</f>
        <v>10.112.218.29</v>
      </c>
      <c r="I513" s="17" t="str">
        <f t="shared" si="14"/>
        <v>ZQRX:NPGEP,4:IP=10.112.218.29:PING:I=10.112.152.180,:;</v>
      </c>
      <c r="J513" s="17" t="str">
        <f t="shared" si="15"/>
        <v>ZQRX:NPGEP,4:IP=10.112.218.29:PING:I=10.112.152.188,:;</v>
      </c>
      <c r="K513" s="17" t="str">
        <f>CONCATENATE("ZQRX:NPGEP,",C513,":IP=",H512,":PING:I=",D513,",:;")</f>
        <v>ZQRX:NPGEP,4:IP=10.112.218.156:PING:I=10.112.152.180,:;</v>
      </c>
      <c r="L513" s="17" t="str">
        <f>CONCATENATE("ZQRX:NPGEP,",C513,":IP=",H512,":PING:I=",E513,",:;")</f>
        <v>ZQRX:NPGEP,4:IP=10.112.218.156:PING:I=10.112.152.188,:;</v>
      </c>
    </row>
    <row r="514" spans="1:12">
      <c r="A514" s="2">
        <v>33</v>
      </c>
      <c r="B514" s="2" t="s">
        <v>587</v>
      </c>
      <c r="C514" s="2">
        <v>2</v>
      </c>
      <c r="D514" s="2" t="str">
        <f>LOOKUP(1,0/(('MGW-IP'!$B$1:$B$183=B514)*('MGW-IP'!$C$1:$C$183=C514)),'MGW-IP'!$D$1:$D$183)</f>
        <v>10.112.152.164</v>
      </c>
      <c r="E514" s="2" t="str">
        <f>LOOKUP(1,0/(('MGW-IP'!$B$1:$B$183=B514)*('MGW-IP'!$C$1:$C$183=C514)),'MGW-IP'!$E$1:$E$183)</f>
        <v>10.112.152.172</v>
      </c>
      <c r="F514" s="1" t="s">
        <v>97</v>
      </c>
      <c r="G514" s="1">
        <v>1</v>
      </c>
      <c r="H514" s="1" t="str">
        <f>LOOKUP(1,0/(('BSC-IP(媒体)'!$B$1:$B$269=F514)*('BSC-IP(媒体)'!$C$1:$C$269=G514)),'BSC-IP(媒体)'!$D$1:$D$269)</f>
        <v>10.112.218.164</v>
      </c>
      <c r="I514" s="17" t="str">
        <f t="shared" ref="I514:I577" si="16">CONCATENATE("ZQRX:NPGEP,",C514,":IP=",H514,":PING:I=",D514,",:;")</f>
        <v>ZQRX:NPGEP,2:IP=10.112.218.164:PING:I=10.112.152.164,:;</v>
      </c>
      <c r="J514" s="17" t="str">
        <f t="shared" ref="J514:J577" si="17">CONCATENATE("ZQRX:NPGEP,",C514,":IP=",H514,":PING:I=",E514,",:;")</f>
        <v>ZQRX:NPGEP,2:IP=10.112.218.164:PING:I=10.112.152.172,:;</v>
      </c>
      <c r="K514" s="17" t="str">
        <f>CONCATENATE("ZQRX:NPGEP,",C514,":IP=",H515,":PING:I=",D514,",:;")</f>
        <v>ZQRX:NPGEP,2:IP=10.112.218.37:PING:I=10.112.152.164,:;</v>
      </c>
      <c r="L514" s="17" t="str">
        <f>CONCATENATE("ZQRX:NPGEP,",C514,":IP=",H515,":PING:I=",E514,",:;")</f>
        <v>ZQRX:NPGEP,2:IP=10.112.218.37:PING:I=10.112.152.172,:;</v>
      </c>
    </row>
    <row r="515" spans="1:12">
      <c r="A515" s="2">
        <v>34</v>
      </c>
      <c r="B515" s="2" t="s">
        <v>587</v>
      </c>
      <c r="C515" s="2">
        <v>4</v>
      </c>
      <c r="D515" s="2" t="str">
        <f>LOOKUP(1,0/(('MGW-IP'!$B$1:$B$183=B515)*('MGW-IP'!$C$1:$C$183=C515)),'MGW-IP'!$D$1:$D$183)</f>
        <v>10.112.152.180</v>
      </c>
      <c r="E515" s="2" t="str">
        <f>LOOKUP(1,0/(('MGW-IP'!$B$1:$B$183=B515)*('MGW-IP'!$C$1:$C$183=C515)),'MGW-IP'!$E$1:$E$183)</f>
        <v>10.112.152.188</v>
      </c>
      <c r="F515" s="1" t="s">
        <v>97</v>
      </c>
      <c r="G515" s="1">
        <v>2</v>
      </c>
      <c r="H515" s="1" t="str">
        <f>LOOKUP(1,0/(('BSC-IP(媒体)'!$B$1:$B$269=F515)*('BSC-IP(媒体)'!$C$1:$C$269=G515)),'BSC-IP(媒体)'!$D$1:$D$269)</f>
        <v>10.112.218.37</v>
      </c>
      <c r="I515" s="17" t="str">
        <f t="shared" si="16"/>
        <v>ZQRX:NPGEP,4:IP=10.112.218.37:PING:I=10.112.152.180,:;</v>
      </c>
      <c r="J515" s="17" t="str">
        <f t="shared" si="17"/>
        <v>ZQRX:NPGEP,4:IP=10.112.218.37:PING:I=10.112.152.188,:;</v>
      </c>
      <c r="K515" s="17" t="str">
        <f>CONCATENATE("ZQRX:NPGEP,",C515,":IP=",H514,":PING:I=",D515,",:;")</f>
        <v>ZQRX:NPGEP,4:IP=10.112.218.164:PING:I=10.112.152.180,:;</v>
      </c>
      <c r="L515" s="17" t="str">
        <f>CONCATENATE("ZQRX:NPGEP,",C515,":IP=",H514,":PING:I=",E515,",:;")</f>
        <v>ZQRX:NPGEP,4:IP=10.112.218.164:PING:I=10.112.152.188,:;</v>
      </c>
    </row>
    <row r="516" spans="1:12">
      <c r="A516" s="2">
        <v>35</v>
      </c>
      <c r="B516" s="2" t="s">
        <v>587</v>
      </c>
      <c r="C516" s="2">
        <v>2</v>
      </c>
      <c r="D516" s="2" t="str">
        <f>LOOKUP(1,0/(('MGW-IP'!$B$1:$B$183=B516)*('MGW-IP'!$C$1:$C$183=C516)),'MGW-IP'!$D$1:$D$183)</f>
        <v>10.112.152.164</v>
      </c>
      <c r="E516" s="2" t="str">
        <f>LOOKUP(1,0/(('MGW-IP'!$B$1:$B$183=B516)*('MGW-IP'!$C$1:$C$183=C516)),'MGW-IP'!$E$1:$E$183)</f>
        <v>10.112.152.172</v>
      </c>
      <c r="F516" s="1" t="s">
        <v>98</v>
      </c>
      <c r="G516" s="1">
        <v>1</v>
      </c>
      <c r="H516" s="1" t="str">
        <f>LOOKUP(1,0/(('BSC-IP(媒体)'!$B$1:$B$269=F516)*('BSC-IP(媒体)'!$C$1:$C$269=G516)),'BSC-IP(媒体)'!$D$1:$D$269)</f>
        <v>10.112.218.172</v>
      </c>
      <c r="I516" s="17" t="str">
        <f t="shared" si="16"/>
        <v>ZQRX:NPGEP,2:IP=10.112.218.172:PING:I=10.112.152.164,:;</v>
      </c>
      <c r="J516" s="17" t="str">
        <f t="shared" si="17"/>
        <v>ZQRX:NPGEP,2:IP=10.112.218.172:PING:I=10.112.152.172,:;</v>
      </c>
      <c r="K516" s="17" t="str">
        <f>CONCATENATE("ZQRX:NPGEP,",C516,":IP=",H517,":PING:I=",D516,",:;")</f>
        <v>ZQRX:NPGEP,2:IP=10.112.218.45:PING:I=10.112.152.164,:;</v>
      </c>
      <c r="L516" s="17" t="str">
        <f>CONCATENATE("ZQRX:NPGEP,",C516,":IP=",H517,":PING:I=",E516,",:;")</f>
        <v>ZQRX:NPGEP,2:IP=10.112.218.45:PING:I=10.112.152.172,:;</v>
      </c>
    </row>
    <row r="517" spans="1:12">
      <c r="A517" s="2">
        <v>36</v>
      </c>
      <c r="B517" s="2" t="s">
        <v>587</v>
      </c>
      <c r="C517" s="2">
        <v>4</v>
      </c>
      <c r="D517" s="2" t="str">
        <f>LOOKUP(1,0/(('MGW-IP'!$B$1:$B$183=B517)*('MGW-IP'!$C$1:$C$183=C517)),'MGW-IP'!$D$1:$D$183)</f>
        <v>10.112.152.180</v>
      </c>
      <c r="E517" s="2" t="str">
        <f>LOOKUP(1,0/(('MGW-IP'!$B$1:$B$183=B517)*('MGW-IP'!$C$1:$C$183=C517)),'MGW-IP'!$E$1:$E$183)</f>
        <v>10.112.152.188</v>
      </c>
      <c r="F517" s="1" t="s">
        <v>98</v>
      </c>
      <c r="G517" s="1">
        <v>2</v>
      </c>
      <c r="H517" s="1" t="str">
        <f>LOOKUP(1,0/(('BSC-IP(媒体)'!$B$1:$B$269=F517)*('BSC-IP(媒体)'!$C$1:$C$269=G517)),'BSC-IP(媒体)'!$D$1:$D$269)</f>
        <v>10.112.218.45</v>
      </c>
      <c r="I517" s="17" t="str">
        <f t="shared" si="16"/>
        <v>ZQRX:NPGEP,4:IP=10.112.218.45:PING:I=10.112.152.180,:;</v>
      </c>
      <c r="J517" s="17" t="str">
        <f t="shared" si="17"/>
        <v>ZQRX:NPGEP,4:IP=10.112.218.45:PING:I=10.112.152.188,:;</v>
      </c>
      <c r="K517" s="17" t="str">
        <f>CONCATENATE("ZQRX:NPGEP,",C517,":IP=",H516,":PING:I=",D517,",:;")</f>
        <v>ZQRX:NPGEP,4:IP=10.112.218.172:PING:I=10.112.152.180,:;</v>
      </c>
      <c r="L517" s="17" t="str">
        <f>CONCATENATE("ZQRX:NPGEP,",C517,":IP=",H516,":PING:I=",E517,",:;")</f>
        <v>ZQRX:NPGEP,4:IP=10.112.218.172:PING:I=10.112.152.188,:;</v>
      </c>
    </row>
    <row r="518" spans="1:12">
      <c r="A518" s="2">
        <v>37</v>
      </c>
      <c r="B518" s="2" t="s">
        <v>587</v>
      </c>
      <c r="C518" s="2">
        <v>2</v>
      </c>
      <c r="D518" s="2" t="str">
        <f>LOOKUP(1,0/(('MGW-IP'!$B$1:$B$183=B518)*('MGW-IP'!$C$1:$C$183=C518)),'MGW-IP'!$D$1:$D$183)</f>
        <v>10.112.152.164</v>
      </c>
      <c r="E518" s="2" t="str">
        <f>LOOKUP(1,0/(('MGW-IP'!$B$1:$B$183=B518)*('MGW-IP'!$C$1:$C$183=C518)),'MGW-IP'!$E$1:$E$183)</f>
        <v>10.112.152.172</v>
      </c>
      <c r="F518" s="1" t="s">
        <v>99</v>
      </c>
      <c r="G518" s="1">
        <v>1</v>
      </c>
      <c r="H518" s="1" t="str">
        <f>LOOKUP(1,0/(('BSC-IP(媒体)'!$B$1:$B$269=F518)*('BSC-IP(媒体)'!$C$1:$C$269=G518)),'BSC-IP(媒体)'!$D$1:$D$269)</f>
        <v>10.112.218.180</v>
      </c>
      <c r="I518" s="17" t="str">
        <f t="shared" si="16"/>
        <v>ZQRX:NPGEP,2:IP=10.112.218.180:PING:I=10.112.152.164,:;</v>
      </c>
      <c r="J518" s="17" t="str">
        <f t="shared" si="17"/>
        <v>ZQRX:NPGEP,2:IP=10.112.218.180:PING:I=10.112.152.172,:;</v>
      </c>
      <c r="K518" s="17" t="str">
        <f>CONCATENATE("ZQRX:NPGEP,",C518,":IP=",H519,":PING:I=",D518,",:;")</f>
        <v>ZQRX:NPGEP,2:IP=10.112.218.53:PING:I=10.112.152.164,:;</v>
      </c>
      <c r="L518" s="17" t="str">
        <f>CONCATENATE("ZQRX:NPGEP,",C518,":IP=",H519,":PING:I=",E518,",:;")</f>
        <v>ZQRX:NPGEP,2:IP=10.112.218.53:PING:I=10.112.152.172,:;</v>
      </c>
    </row>
    <row r="519" spans="1:12">
      <c r="A519" s="2">
        <v>38</v>
      </c>
      <c r="B519" s="2" t="s">
        <v>587</v>
      </c>
      <c r="C519" s="2">
        <v>4</v>
      </c>
      <c r="D519" s="2" t="str">
        <f>LOOKUP(1,0/(('MGW-IP'!$B$1:$B$183=B519)*('MGW-IP'!$C$1:$C$183=C519)),'MGW-IP'!$D$1:$D$183)</f>
        <v>10.112.152.180</v>
      </c>
      <c r="E519" s="2" t="str">
        <f>LOOKUP(1,0/(('MGW-IP'!$B$1:$B$183=B519)*('MGW-IP'!$C$1:$C$183=C519)),'MGW-IP'!$E$1:$E$183)</f>
        <v>10.112.152.188</v>
      </c>
      <c r="F519" s="1" t="s">
        <v>99</v>
      </c>
      <c r="G519" s="1">
        <v>2</v>
      </c>
      <c r="H519" s="1" t="str">
        <f>LOOKUP(1,0/(('BSC-IP(媒体)'!$B$1:$B$269=F519)*('BSC-IP(媒体)'!$C$1:$C$269=G519)),'BSC-IP(媒体)'!$D$1:$D$269)</f>
        <v>10.112.218.53</v>
      </c>
      <c r="I519" s="17" t="str">
        <f t="shared" si="16"/>
        <v>ZQRX:NPGEP,4:IP=10.112.218.53:PING:I=10.112.152.180,:;</v>
      </c>
      <c r="J519" s="17" t="str">
        <f t="shared" si="17"/>
        <v>ZQRX:NPGEP,4:IP=10.112.218.53:PING:I=10.112.152.188,:;</v>
      </c>
      <c r="K519" s="17" t="str">
        <f>CONCATENATE("ZQRX:NPGEP,",C519,":IP=",H518,":PING:I=",D519,",:;")</f>
        <v>ZQRX:NPGEP,4:IP=10.112.218.180:PING:I=10.112.152.180,:;</v>
      </c>
      <c r="L519" s="17" t="str">
        <f>CONCATENATE("ZQRX:NPGEP,",C519,":IP=",H518,":PING:I=",E519,",:;")</f>
        <v>ZQRX:NPGEP,4:IP=10.112.218.180:PING:I=10.112.152.188,:;</v>
      </c>
    </row>
    <row r="520" spans="1:12">
      <c r="A520" s="2">
        <v>39</v>
      </c>
      <c r="B520" s="2" t="s">
        <v>587</v>
      </c>
      <c r="C520" s="2">
        <v>2</v>
      </c>
      <c r="D520" s="2" t="str">
        <f>LOOKUP(1,0/(('MGW-IP'!$B$1:$B$183=B520)*('MGW-IP'!$C$1:$C$183=C520)),'MGW-IP'!$D$1:$D$183)</f>
        <v>10.112.152.164</v>
      </c>
      <c r="E520" s="2" t="str">
        <f>LOOKUP(1,0/(('MGW-IP'!$B$1:$B$183=B520)*('MGW-IP'!$C$1:$C$183=C520)),'MGW-IP'!$E$1:$E$183)</f>
        <v>10.112.152.172</v>
      </c>
      <c r="F520" s="1" t="s">
        <v>100</v>
      </c>
      <c r="G520" s="1">
        <v>1</v>
      </c>
      <c r="H520" s="1" t="str">
        <f>LOOKUP(1,0/(('BSC-IP(媒体)'!$B$1:$B$269=F520)*('BSC-IP(媒体)'!$C$1:$C$269=G520)),'BSC-IP(媒体)'!$D$1:$D$269)</f>
        <v>10.112.218.188</v>
      </c>
      <c r="I520" s="17" t="str">
        <f t="shared" si="16"/>
        <v>ZQRX:NPGEP,2:IP=10.112.218.188:PING:I=10.112.152.164,:;</v>
      </c>
      <c r="J520" s="17" t="str">
        <f t="shared" si="17"/>
        <v>ZQRX:NPGEP,2:IP=10.112.218.188:PING:I=10.112.152.172,:;</v>
      </c>
      <c r="K520" s="17" t="str">
        <f>CONCATENATE("ZQRX:NPGEP,",C520,":IP=",H521,":PING:I=",D520,",:;")</f>
        <v>ZQRX:NPGEP,2:IP=10.112.218.61:PING:I=10.112.152.164,:;</v>
      </c>
      <c r="L520" s="17" t="str">
        <f>CONCATENATE("ZQRX:NPGEP,",C520,":IP=",H521,":PING:I=",E520,",:;")</f>
        <v>ZQRX:NPGEP,2:IP=10.112.218.61:PING:I=10.112.152.172,:;</v>
      </c>
    </row>
    <row r="521" spans="1:12">
      <c r="A521" s="2">
        <v>40</v>
      </c>
      <c r="B521" s="2" t="s">
        <v>587</v>
      </c>
      <c r="C521" s="2">
        <v>4</v>
      </c>
      <c r="D521" s="2" t="str">
        <f>LOOKUP(1,0/(('MGW-IP'!$B$1:$B$183=B521)*('MGW-IP'!$C$1:$C$183=C521)),'MGW-IP'!$D$1:$D$183)</f>
        <v>10.112.152.180</v>
      </c>
      <c r="E521" s="2" t="str">
        <f>LOOKUP(1,0/(('MGW-IP'!$B$1:$B$183=B521)*('MGW-IP'!$C$1:$C$183=C521)),'MGW-IP'!$E$1:$E$183)</f>
        <v>10.112.152.188</v>
      </c>
      <c r="F521" s="1" t="s">
        <v>100</v>
      </c>
      <c r="G521" s="1">
        <v>2</v>
      </c>
      <c r="H521" s="1" t="str">
        <f>LOOKUP(1,0/(('BSC-IP(媒体)'!$B$1:$B$269=F521)*('BSC-IP(媒体)'!$C$1:$C$269=G521)),'BSC-IP(媒体)'!$D$1:$D$269)</f>
        <v>10.112.218.61</v>
      </c>
      <c r="I521" s="17" t="str">
        <f t="shared" si="16"/>
        <v>ZQRX:NPGEP,4:IP=10.112.218.61:PING:I=10.112.152.180,:;</v>
      </c>
      <c r="J521" s="17" t="str">
        <f t="shared" si="17"/>
        <v>ZQRX:NPGEP,4:IP=10.112.218.61:PING:I=10.112.152.188,:;</v>
      </c>
      <c r="K521" s="17" t="str">
        <f>CONCATENATE("ZQRX:NPGEP,",C521,":IP=",H520,":PING:I=",D521,",:;")</f>
        <v>ZQRX:NPGEP,4:IP=10.112.218.188:PING:I=10.112.152.180,:;</v>
      </c>
      <c r="L521" s="17" t="str">
        <f>CONCATENATE("ZQRX:NPGEP,",C521,":IP=",H520,":PING:I=",E521,",:;")</f>
        <v>ZQRX:NPGEP,4:IP=10.112.218.188:PING:I=10.112.152.188,:;</v>
      </c>
    </row>
    <row r="522" spans="1:12">
      <c r="A522" s="2">
        <v>41</v>
      </c>
      <c r="B522" s="2" t="s">
        <v>587</v>
      </c>
      <c r="C522" s="2">
        <v>2</v>
      </c>
      <c r="D522" s="2" t="str">
        <f>LOOKUP(1,0/(('MGW-IP'!$B$1:$B$183=B522)*('MGW-IP'!$C$1:$C$183=C522)),'MGW-IP'!$D$1:$D$183)</f>
        <v>10.112.152.164</v>
      </c>
      <c r="E522" s="2" t="str">
        <f>LOOKUP(1,0/(('MGW-IP'!$B$1:$B$183=B522)*('MGW-IP'!$C$1:$C$183=C522)),'MGW-IP'!$E$1:$E$183)</f>
        <v>10.112.152.172</v>
      </c>
      <c r="F522" s="1" t="s">
        <v>101</v>
      </c>
      <c r="G522" s="1">
        <v>1</v>
      </c>
      <c r="H522" s="1" t="str">
        <f>LOOKUP(1,0/(('BSC-IP(媒体)'!$B$1:$B$269=F522)*('BSC-IP(媒体)'!$C$1:$C$269=G522)),'BSC-IP(媒体)'!$D$1:$D$269)</f>
        <v>10.112.218.196</v>
      </c>
      <c r="I522" s="17" t="str">
        <f t="shared" si="16"/>
        <v>ZQRX:NPGEP,2:IP=10.112.218.196:PING:I=10.112.152.164,:;</v>
      </c>
      <c r="J522" s="17" t="str">
        <f t="shared" si="17"/>
        <v>ZQRX:NPGEP,2:IP=10.112.218.196:PING:I=10.112.152.172,:;</v>
      </c>
      <c r="K522" s="17" t="str">
        <f>CONCATENATE("ZQRX:NPGEP,",C522,":IP=",H523,":PING:I=",D522,",:;")</f>
        <v>ZQRX:NPGEP,2:IP=10.112.218.69:PING:I=10.112.152.164,:;</v>
      </c>
      <c r="L522" s="17" t="str">
        <f>CONCATENATE("ZQRX:NPGEP,",C522,":IP=",H523,":PING:I=",E522,",:;")</f>
        <v>ZQRX:NPGEP,2:IP=10.112.218.69:PING:I=10.112.152.172,:;</v>
      </c>
    </row>
    <row r="523" spans="1:12">
      <c r="A523" s="2">
        <v>42</v>
      </c>
      <c r="B523" s="2" t="s">
        <v>587</v>
      </c>
      <c r="C523" s="2">
        <v>4</v>
      </c>
      <c r="D523" s="2" t="str">
        <f>LOOKUP(1,0/(('MGW-IP'!$B$1:$B$183=B523)*('MGW-IP'!$C$1:$C$183=C523)),'MGW-IP'!$D$1:$D$183)</f>
        <v>10.112.152.180</v>
      </c>
      <c r="E523" s="2" t="str">
        <f>LOOKUP(1,0/(('MGW-IP'!$B$1:$B$183=B523)*('MGW-IP'!$C$1:$C$183=C523)),'MGW-IP'!$E$1:$E$183)</f>
        <v>10.112.152.188</v>
      </c>
      <c r="F523" s="1" t="s">
        <v>101</v>
      </c>
      <c r="G523" s="1">
        <v>2</v>
      </c>
      <c r="H523" s="1" t="str">
        <f>LOOKUP(1,0/(('BSC-IP(媒体)'!$B$1:$B$269=F523)*('BSC-IP(媒体)'!$C$1:$C$269=G523)),'BSC-IP(媒体)'!$D$1:$D$269)</f>
        <v>10.112.218.69</v>
      </c>
      <c r="I523" s="17" t="str">
        <f t="shared" si="16"/>
        <v>ZQRX:NPGEP,4:IP=10.112.218.69:PING:I=10.112.152.180,:;</v>
      </c>
      <c r="J523" s="17" t="str">
        <f t="shared" si="17"/>
        <v>ZQRX:NPGEP,4:IP=10.112.218.69:PING:I=10.112.152.188,:;</v>
      </c>
      <c r="K523" s="17" t="str">
        <f>CONCATENATE("ZQRX:NPGEP,",C523,":IP=",H522,":PING:I=",D523,",:;")</f>
        <v>ZQRX:NPGEP,4:IP=10.112.218.196:PING:I=10.112.152.180,:;</v>
      </c>
      <c r="L523" s="17" t="str">
        <f>CONCATENATE("ZQRX:NPGEP,",C523,":IP=",H522,":PING:I=",E523,",:;")</f>
        <v>ZQRX:NPGEP,4:IP=10.112.218.196:PING:I=10.112.152.188,:;</v>
      </c>
    </row>
    <row r="524" spans="1:12">
      <c r="A524" s="2">
        <v>43</v>
      </c>
      <c r="B524" s="2" t="s">
        <v>587</v>
      </c>
      <c r="C524" s="2">
        <v>2</v>
      </c>
      <c r="D524" s="2" t="str">
        <f>LOOKUP(1,0/(('MGW-IP'!$B$1:$B$183=B524)*('MGW-IP'!$C$1:$C$183=C524)),'MGW-IP'!$D$1:$D$183)</f>
        <v>10.112.152.164</v>
      </c>
      <c r="E524" s="2" t="str">
        <f>LOOKUP(1,0/(('MGW-IP'!$B$1:$B$183=B524)*('MGW-IP'!$C$1:$C$183=C524)),'MGW-IP'!$E$1:$E$183)</f>
        <v>10.112.152.172</v>
      </c>
      <c r="F524" s="1" t="s">
        <v>102</v>
      </c>
      <c r="G524" s="1">
        <v>1</v>
      </c>
      <c r="H524" s="1" t="str">
        <f>LOOKUP(1,0/(('BSC-IP(媒体)'!$B$1:$B$269=F524)*('BSC-IP(媒体)'!$C$1:$C$269=G524)),'BSC-IP(媒体)'!$D$1:$D$269)</f>
        <v>10.112.218.204</v>
      </c>
      <c r="I524" s="17" t="str">
        <f t="shared" si="16"/>
        <v>ZQRX:NPGEP,2:IP=10.112.218.204:PING:I=10.112.152.164,:;</v>
      </c>
      <c r="J524" s="17" t="str">
        <f t="shared" si="17"/>
        <v>ZQRX:NPGEP,2:IP=10.112.218.204:PING:I=10.112.152.172,:;</v>
      </c>
      <c r="K524" s="17" t="str">
        <f>CONCATENATE("ZQRX:NPGEP,",C524,":IP=",H525,":PING:I=",D524,",:;")</f>
        <v>ZQRX:NPGEP,2:IP=10.112.218.77:PING:I=10.112.152.164,:;</v>
      </c>
      <c r="L524" s="17" t="str">
        <f>CONCATENATE("ZQRX:NPGEP,",C524,":IP=",H525,":PING:I=",E524,",:;")</f>
        <v>ZQRX:NPGEP,2:IP=10.112.218.77:PING:I=10.112.152.172,:;</v>
      </c>
    </row>
    <row r="525" spans="1:12">
      <c r="A525" s="2">
        <v>44</v>
      </c>
      <c r="B525" s="2" t="s">
        <v>587</v>
      </c>
      <c r="C525" s="2">
        <v>4</v>
      </c>
      <c r="D525" s="2" t="str">
        <f>LOOKUP(1,0/(('MGW-IP'!$B$1:$B$183=B525)*('MGW-IP'!$C$1:$C$183=C525)),'MGW-IP'!$D$1:$D$183)</f>
        <v>10.112.152.180</v>
      </c>
      <c r="E525" s="2" t="str">
        <f>LOOKUP(1,0/(('MGW-IP'!$B$1:$B$183=B525)*('MGW-IP'!$C$1:$C$183=C525)),'MGW-IP'!$E$1:$E$183)</f>
        <v>10.112.152.188</v>
      </c>
      <c r="F525" s="1" t="s">
        <v>102</v>
      </c>
      <c r="G525" s="1">
        <v>2</v>
      </c>
      <c r="H525" s="1" t="str">
        <f>LOOKUP(1,0/(('BSC-IP(媒体)'!$B$1:$B$269=F525)*('BSC-IP(媒体)'!$C$1:$C$269=G525)),'BSC-IP(媒体)'!$D$1:$D$269)</f>
        <v>10.112.218.77</v>
      </c>
      <c r="I525" s="17" t="str">
        <f t="shared" si="16"/>
        <v>ZQRX:NPGEP,4:IP=10.112.218.77:PING:I=10.112.152.180,:;</v>
      </c>
      <c r="J525" s="17" t="str">
        <f t="shared" si="17"/>
        <v>ZQRX:NPGEP,4:IP=10.112.218.77:PING:I=10.112.152.188,:;</v>
      </c>
      <c r="K525" s="17" t="str">
        <f>CONCATENATE("ZQRX:NPGEP,",C525,":IP=",H524,":PING:I=",D525,",:;")</f>
        <v>ZQRX:NPGEP,4:IP=10.112.218.204:PING:I=10.112.152.180,:;</v>
      </c>
      <c r="L525" s="17" t="str">
        <f>CONCATENATE("ZQRX:NPGEP,",C525,":IP=",H524,":PING:I=",E525,",:;")</f>
        <v>ZQRX:NPGEP,4:IP=10.112.218.204:PING:I=10.112.152.188,:;</v>
      </c>
    </row>
    <row r="526" spans="1:12">
      <c r="A526" s="2">
        <v>45</v>
      </c>
      <c r="B526" s="2" t="s">
        <v>587</v>
      </c>
      <c r="C526" s="2">
        <v>2</v>
      </c>
      <c r="D526" s="2" t="str">
        <f>LOOKUP(1,0/(('MGW-IP'!$B$1:$B$183=B526)*('MGW-IP'!$C$1:$C$183=C526)),'MGW-IP'!$D$1:$D$183)</f>
        <v>10.112.152.164</v>
      </c>
      <c r="E526" s="2" t="str">
        <f>LOOKUP(1,0/(('MGW-IP'!$B$1:$B$183=B526)*('MGW-IP'!$C$1:$C$183=C526)),'MGW-IP'!$E$1:$E$183)</f>
        <v>10.112.152.172</v>
      </c>
      <c r="F526" s="1" t="s">
        <v>103</v>
      </c>
      <c r="G526" s="1">
        <v>1</v>
      </c>
      <c r="H526" s="1" t="str">
        <f>LOOKUP(1,0/(('BSC-IP(媒体)'!$B$1:$B$269=F526)*('BSC-IP(媒体)'!$C$1:$C$269=G526)),'BSC-IP(媒体)'!$D$1:$D$269)</f>
        <v>10.112.218.212</v>
      </c>
      <c r="I526" s="17" t="str">
        <f t="shared" si="16"/>
        <v>ZQRX:NPGEP,2:IP=10.112.218.212:PING:I=10.112.152.164,:;</v>
      </c>
      <c r="J526" s="17" t="str">
        <f t="shared" si="17"/>
        <v>ZQRX:NPGEP,2:IP=10.112.218.212:PING:I=10.112.152.172,:;</v>
      </c>
      <c r="K526" s="17" t="str">
        <f>CONCATENATE("ZQRX:NPGEP,",C526,":IP=",H527,":PING:I=",D526,",:;")</f>
        <v>ZQRX:NPGEP,2:IP=10.112.218.85:PING:I=10.112.152.164,:;</v>
      </c>
      <c r="L526" s="17" t="str">
        <f>CONCATENATE("ZQRX:NPGEP,",C526,":IP=",H527,":PING:I=",E526,",:;")</f>
        <v>ZQRX:NPGEP,2:IP=10.112.218.85:PING:I=10.112.152.172,:;</v>
      </c>
    </row>
    <row r="527" spans="1:12">
      <c r="A527" s="2">
        <v>46</v>
      </c>
      <c r="B527" s="2" t="s">
        <v>587</v>
      </c>
      <c r="C527" s="2">
        <v>4</v>
      </c>
      <c r="D527" s="2" t="str">
        <f>LOOKUP(1,0/(('MGW-IP'!$B$1:$B$183=B527)*('MGW-IP'!$C$1:$C$183=C527)),'MGW-IP'!$D$1:$D$183)</f>
        <v>10.112.152.180</v>
      </c>
      <c r="E527" s="2" t="str">
        <f>LOOKUP(1,0/(('MGW-IP'!$B$1:$B$183=B527)*('MGW-IP'!$C$1:$C$183=C527)),'MGW-IP'!$E$1:$E$183)</f>
        <v>10.112.152.188</v>
      </c>
      <c r="F527" s="1" t="s">
        <v>103</v>
      </c>
      <c r="G527" s="1">
        <v>2</v>
      </c>
      <c r="H527" s="1" t="str">
        <f>LOOKUP(1,0/(('BSC-IP(媒体)'!$B$1:$B$269=F527)*('BSC-IP(媒体)'!$C$1:$C$269=G527)),'BSC-IP(媒体)'!$D$1:$D$269)</f>
        <v>10.112.218.85</v>
      </c>
      <c r="I527" s="17" t="str">
        <f t="shared" si="16"/>
        <v>ZQRX:NPGEP,4:IP=10.112.218.85:PING:I=10.112.152.180,:;</v>
      </c>
      <c r="J527" s="17" t="str">
        <f t="shared" si="17"/>
        <v>ZQRX:NPGEP,4:IP=10.112.218.85:PING:I=10.112.152.188,:;</v>
      </c>
      <c r="K527" s="17" t="str">
        <f>CONCATENATE("ZQRX:NPGEP,",C527,":IP=",H526,":PING:I=",D527,",:;")</f>
        <v>ZQRX:NPGEP,4:IP=10.112.218.212:PING:I=10.112.152.180,:;</v>
      </c>
      <c r="L527" s="17" t="str">
        <f>CONCATENATE("ZQRX:NPGEP,",C527,":IP=",H526,":PING:I=",E527,",:;")</f>
        <v>ZQRX:NPGEP,4:IP=10.112.218.212:PING:I=10.112.152.188,:;</v>
      </c>
    </row>
    <row r="528" spans="1:12">
      <c r="A528" s="2">
        <v>47</v>
      </c>
      <c r="B528" s="2" t="s">
        <v>587</v>
      </c>
      <c r="C528" s="2">
        <v>2</v>
      </c>
      <c r="D528" s="2" t="str">
        <f>LOOKUP(1,0/(('MGW-IP'!$B$1:$B$183=B528)*('MGW-IP'!$C$1:$C$183=C528)),'MGW-IP'!$D$1:$D$183)</f>
        <v>10.112.152.164</v>
      </c>
      <c r="E528" s="2" t="str">
        <f>LOOKUP(1,0/(('MGW-IP'!$B$1:$B$183=B528)*('MGW-IP'!$C$1:$C$183=C528)),'MGW-IP'!$E$1:$E$183)</f>
        <v>10.112.152.172</v>
      </c>
      <c r="F528" s="1" t="s">
        <v>104</v>
      </c>
      <c r="G528" s="1">
        <v>1</v>
      </c>
      <c r="H528" s="1" t="str">
        <f>LOOKUP(1,0/(('BSC-IP(媒体)'!$B$1:$B$269=F528)*('BSC-IP(媒体)'!$C$1:$C$269=G528)),'BSC-IP(媒体)'!$D$1:$D$269)</f>
        <v>10.112.218.220</v>
      </c>
      <c r="I528" s="17" t="str">
        <f t="shared" si="16"/>
        <v>ZQRX:NPGEP,2:IP=10.112.218.220:PING:I=10.112.152.164,:;</v>
      </c>
      <c r="J528" s="17" t="str">
        <f t="shared" si="17"/>
        <v>ZQRX:NPGEP,2:IP=10.112.218.220:PING:I=10.112.152.172,:;</v>
      </c>
      <c r="K528" s="17" t="str">
        <f>CONCATENATE("ZQRX:NPGEP,",C528,":IP=",H529,":PING:I=",D528,",:;")</f>
        <v>ZQRX:NPGEP,2:IP=10.112.218.93:PING:I=10.112.152.164,:;</v>
      </c>
      <c r="L528" s="17" t="str">
        <f>CONCATENATE("ZQRX:NPGEP,",C528,":IP=",H529,":PING:I=",E528,",:;")</f>
        <v>ZQRX:NPGEP,2:IP=10.112.218.93:PING:I=10.112.152.172,:;</v>
      </c>
    </row>
    <row r="529" spans="1:12">
      <c r="A529" s="2">
        <v>48</v>
      </c>
      <c r="B529" s="2" t="s">
        <v>587</v>
      </c>
      <c r="C529" s="2">
        <v>4</v>
      </c>
      <c r="D529" s="2" t="str">
        <f>LOOKUP(1,0/(('MGW-IP'!$B$1:$B$183=B529)*('MGW-IP'!$C$1:$C$183=C529)),'MGW-IP'!$D$1:$D$183)</f>
        <v>10.112.152.180</v>
      </c>
      <c r="E529" s="2" t="str">
        <f>LOOKUP(1,0/(('MGW-IP'!$B$1:$B$183=B529)*('MGW-IP'!$C$1:$C$183=C529)),'MGW-IP'!$E$1:$E$183)</f>
        <v>10.112.152.188</v>
      </c>
      <c r="F529" s="1" t="s">
        <v>104</v>
      </c>
      <c r="G529" s="1">
        <v>2</v>
      </c>
      <c r="H529" s="1" t="str">
        <f>LOOKUP(1,0/(('BSC-IP(媒体)'!$B$1:$B$269=F529)*('BSC-IP(媒体)'!$C$1:$C$269=G529)),'BSC-IP(媒体)'!$D$1:$D$269)</f>
        <v>10.112.218.93</v>
      </c>
      <c r="I529" s="17" t="str">
        <f t="shared" si="16"/>
        <v>ZQRX:NPGEP,4:IP=10.112.218.93:PING:I=10.112.152.180,:;</v>
      </c>
      <c r="J529" s="17" t="str">
        <f t="shared" si="17"/>
        <v>ZQRX:NPGEP,4:IP=10.112.218.93:PING:I=10.112.152.188,:;</v>
      </c>
      <c r="K529" s="17" t="str">
        <f>CONCATENATE("ZQRX:NPGEP,",C529,":IP=",H528,":PING:I=",D529,",:;")</f>
        <v>ZQRX:NPGEP,4:IP=10.112.218.220:PING:I=10.112.152.180,:;</v>
      </c>
      <c r="L529" s="17" t="str">
        <f>CONCATENATE("ZQRX:NPGEP,",C529,":IP=",H528,":PING:I=",E529,",:;")</f>
        <v>ZQRX:NPGEP,4:IP=10.112.218.220:PING:I=10.112.152.188,:;</v>
      </c>
    </row>
    <row r="530" spans="1:12">
      <c r="A530" s="2">
        <v>1</v>
      </c>
      <c r="B530" s="2" t="s">
        <v>588</v>
      </c>
      <c r="C530" s="2">
        <v>2</v>
      </c>
      <c r="D530" s="2" t="str">
        <f>LOOKUP(1,0/(('MGW-IP'!$B$1:$B$183=B530)*('MGW-IP'!$C$1:$C$183=C530)),'MGW-IP'!$D$1:$D$183)</f>
        <v>10.112.152.196</v>
      </c>
      <c r="E530" s="2" t="str">
        <f>LOOKUP(1,0/(('MGW-IP'!$B$1:$B$183=B530)*('MGW-IP'!$C$1:$C$183=C530)),'MGW-IP'!$E$1:$E$183)</f>
        <v>10.112.152.204</v>
      </c>
      <c r="F530" s="1" t="s">
        <v>81</v>
      </c>
      <c r="G530" s="1">
        <v>1</v>
      </c>
      <c r="H530" s="1" t="str">
        <f>LOOKUP(1,0/(('BSC-IP(媒体)'!$B$1:$B$269=F530)*('BSC-IP(媒体)'!$C$1:$C$269=G530)),'BSC-IP(媒体)'!$D$1:$D$269)</f>
        <v>10.112.217.132</v>
      </c>
      <c r="I530" s="17" t="str">
        <f t="shared" si="16"/>
        <v>ZQRX:NPGEP,2:IP=10.112.217.132:PING:I=10.112.152.196,:;</v>
      </c>
      <c r="J530" s="17" t="str">
        <f t="shared" si="17"/>
        <v>ZQRX:NPGEP,2:IP=10.112.217.132:PING:I=10.112.152.204,:;</v>
      </c>
      <c r="K530" s="17" t="str">
        <f>CONCATENATE("ZQRX:NPGEP,",C530,":IP=",H531,":PING:I=",D530,",:;")</f>
        <v>ZQRX:NPGEP,2:IP=10.112.217.5:PING:I=10.112.152.196,:;</v>
      </c>
      <c r="L530" s="17" t="str">
        <f>CONCATENATE("ZQRX:NPGEP,",C530,":IP=",H531,":PING:I=",E530,",:;")</f>
        <v>ZQRX:NPGEP,2:IP=10.112.217.5:PING:I=10.112.152.204,:;</v>
      </c>
    </row>
    <row r="531" spans="1:12">
      <c r="A531" s="2">
        <v>2</v>
      </c>
      <c r="B531" s="2" t="s">
        <v>588</v>
      </c>
      <c r="C531" s="2">
        <v>4</v>
      </c>
      <c r="D531" s="2" t="str">
        <f>LOOKUP(1,0/(('MGW-IP'!$B$1:$B$183=B531)*('MGW-IP'!$C$1:$C$183=C531)),'MGW-IP'!$D$1:$D$183)</f>
        <v>10.112.152.212</v>
      </c>
      <c r="E531" s="2" t="str">
        <f>LOOKUP(1,0/(('MGW-IP'!$B$1:$B$183=B531)*('MGW-IP'!$C$1:$C$183=C531)),'MGW-IP'!$E$1:$E$183)</f>
        <v>10.112.152.220</v>
      </c>
      <c r="F531" s="1" t="s">
        <v>81</v>
      </c>
      <c r="G531" s="1">
        <v>2</v>
      </c>
      <c r="H531" s="1" t="str">
        <f>LOOKUP(1,0/(('BSC-IP(媒体)'!$B$1:$B$269=F531)*('BSC-IP(媒体)'!$C$1:$C$269=G531)),'BSC-IP(媒体)'!$D$1:$D$269)</f>
        <v>10.112.217.5</v>
      </c>
      <c r="I531" s="17" t="str">
        <f t="shared" si="16"/>
        <v>ZQRX:NPGEP,4:IP=10.112.217.5:PING:I=10.112.152.212,:;</v>
      </c>
      <c r="J531" s="17" t="str">
        <f t="shared" si="17"/>
        <v>ZQRX:NPGEP,4:IP=10.112.217.5:PING:I=10.112.152.220,:;</v>
      </c>
      <c r="K531" s="17" t="str">
        <f>CONCATENATE("ZQRX:NPGEP,",C531,":IP=",H530,":PING:I=",D531,",:;")</f>
        <v>ZQRX:NPGEP,4:IP=10.112.217.132:PING:I=10.112.152.212,:;</v>
      </c>
      <c r="L531" s="17" t="str">
        <f>CONCATENATE("ZQRX:NPGEP,",C531,":IP=",H530,":PING:I=",E531,",:;")</f>
        <v>ZQRX:NPGEP,4:IP=10.112.217.132:PING:I=10.112.152.220,:;</v>
      </c>
    </row>
    <row r="532" spans="1:12">
      <c r="A532" s="2">
        <v>3</v>
      </c>
      <c r="B532" s="2" t="s">
        <v>588</v>
      </c>
      <c r="C532" s="2">
        <v>2</v>
      </c>
      <c r="D532" s="2" t="str">
        <f>LOOKUP(1,0/(('MGW-IP'!$B$1:$B$183=B532)*('MGW-IP'!$C$1:$C$183=C532)),'MGW-IP'!$D$1:$D$183)</f>
        <v>10.112.152.196</v>
      </c>
      <c r="E532" s="2" t="str">
        <f>LOOKUP(1,0/(('MGW-IP'!$B$1:$B$183=B532)*('MGW-IP'!$C$1:$C$183=C532)),'MGW-IP'!$E$1:$E$183)</f>
        <v>10.112.152.204</v>
      </c>
      <c r="F532" s="1" t="s">
        <v>82</v>
      </c>
      <c r="G532" s="1">
        <v>1</v>
      </c>
      <c r="H532" s="1" t="str">
        <f>LOOKUP(1,0/(('BSC-IP(媒体)'!$B$1:$B$269=F532)*('BSC-IP(媒体)'!$C$1:$C$269=G532)),'BSC-IP(媒体)'!$D$1:$D$269)</f>
        <v>10.112.217.140</v>
      </c>
      <c r="I532" s="17" t="str">
        <f t="shared" si="16"/>
        <v>ZQRX:NPGEP,2:IP=10.112.217.140:PING:I=10.112.152.196,:;</v>
      </c>
      <c r="J532" s="17" t="str">
        <f t="shared" si="17"/>
        <v>ZQRX:NPGEP,2:IP=10.112.217.140:PING:I=10.112.152.204,:;</v>
      </c>
      <c r="K532" s="17" t="str">
        <f>CONCATENATE("ZQRX:NPGEP,",C532,":IP=",H533,":PING:I=",D532,",:;")</f>
        <v>ZQRX:NPGEP,2:IP=10.112.217.13:PING:I=10.112.152.196,:;</v>
      </c>
      <c r="L532" s="17" t="str">
        <f>CONCATENATE("ZQRX:NPGEP,",C532,":IP=",H533,":PING:I=",E532,",:;")</f>
        <v>ZQRX:NPGEP,2:IP=10.112.217.13:PING:I=10.112.152.204,:;</v>
      </c>
    </row>
    <row r="533" spans="1:12">
      <c r="A533" s="2">
        <v>4</v>
      </c>
      <c r="B533" s="2" t="s">
        <v>588</v>
      </c>
      <c r="C533" s="2">
        <v>4</v>
      </c>
      <c r="D533" s="2" t="str">
        <f>LOOKUP(1,0/(('MGW-IP'!$B$1:$B$183=B533)*('MGW-IP'!$C$1:$C$183=C533)),'MGW-IP'!$D$1:$D$183)</f>
        <v>10.112.152.212</v>
      </c>
      <c r="E533" s="2" t="str">
        <f>LOOKUP(1,0/(('MGW-IP'!$B$1:$B$183=B533)*('MGW-IP'!$C$1:$C$183=C533)),'MGW-IP'!$E$1:$E$183)</f>
        <v>10.112.152.220</v>
      </c>
      <c r="F533" s="1" t="s">
        <v>82</v>
      </c>
      <c r="G533" s="1">
        <v>2</v>
      </c>
      <c r="H533" s="1" t="str">
        <f>LOOKUP(1,0/(('BSC-IP(媒体)'!$B$1:$B$269=F533)*('BSC-IP(媒体)'!$C$1:$C$269=G533)),'BSC-IP(媒体)'!$D$1:$D$269)</f>
        <v>10.112.217.13</v>
      </c>
      <c r="I533" s="17" t="str">
        <f t="shared" si="16"/>
        <v>ZQRX:NPGEP,4:IP=10.112.217.13:PING:I=10.112.152.212,:;</v>
      </c>
      <c r="J533" s="17" t="str">
        <f t="shared" si="17"/>
        <v>ZQRX:NPGEP,4:IP=10.112.217.13:PING:I=10.112.152.220,:;</v>
      </c>
      <c r="K533" s="17" t="str">
        <f>CONCATENATE("ZQRX:NPGEP,",C533,":IP=",H532,":PING:I=",D533,",:;")</f>
        <v>ZQRX:NPGEP,4:IP=10.112.217.140:PING:I=10.112.152.212,:;</v>
      </c>
      <c r="L533" s="17" t="str">
        <f>CONCATENATE("ZQRX:NPGEP,",C533,":IP=",H532,":PING:I=",E533,",:;")</f>
        <v>ZQRX:NPGEP,4:IP=10.112.217.140:PING:I=10.112.152.220,:;</v>
      </c>
    </row>
    <row r="534" spans="1:12">
      <c r="A534" s="2">
        <v>5</v>
      </c>
      <c r="B534" s="2" t="s">
        <v>588</v>
      </c>
      <c r="C534" s="2">
        <v>2</v>
      </c>
      <c r="D534" s="2" t="str">
        <f>LOOKUP(1,0/(('MGW-IP'!$B$1:$B$183=B534)*('MGW-IP'!$C$1:$C$183=C534)),'MGW-IP'!$D$1:$D$183)</f>
        <v>10.112.152.196</v>
      </c>
      <c r="E534" s="2" t="str">
        <f>LOOKUP(1,0/(('MGW-IP'!$B$1:$B$183=B534)*('MGW-IP'!$C$1:$C$183=C534)),'MGW-IP'!$E$1:$E$183)</f>
        <v>10.112.152.204</v>
      </c>
      <c r="F534" s="1" t="s">
        <v>83</v>
      </c>
      <c r="G534" s="1">
        <v>1</v>
      </c>
      <c r="H534" s="1" t="str">
        <f>LOOKUP(1,0/(('BSC-IP(媒体)'!$B$1:$B$269=F534)*('BSC-IP(媒体)'!$C$1:$C$269=G534)),'BSC-IP(媒体)'!$D$1:$D$269)</f>
        <v>10.112.217.148</v>
      </c>
      <c r="I534" s="17" t="str">
        <f t="shared" si="16"/>
        <v>ZQRX:NPGEP,2:IP=10.112.217.148:PING:I=10.112.152.196,:;</v>
      </c>
      <c r="J534" s="17" t="str">
        <f t="shared" si="17"/>
        <v>ZQRX:NPGEP,2:IP=10.112.217.148:PING:I=10.112.152.204,:;</v>
      </c>
      <c r="K534" s="17" t="str">
        <f>CONCATENATE("ZQRX:NPGEP,",C534,":IP=",H535,":PING:I=",D534,",:;")</f>
        <v>ZQRX:NPGEP,2:IP=10.112.217.21:PING:I=10.112.152.196,:;</v>
      </c>
      <c r="L534" s="17" t="str">
        <f>CONCATENATE("ZQRX:NPGEP,",C534,":IP=",H535,":PING:I=",E534,",:;")</f>
        <v>ZQRX:NPGEP,2:IP=10.112.217.21:PING:I=10.112.152.204,:;</v>
      </c>
    </row>
    <row r="535" spans="1:12">
      <c r="A535" s="2">
        <v>6</v>
      </c>
      <c r="B535" s="2" t="s">
        <v>588</v>
      </c>
      <c r="C535" s="2">
        <v>4</v>
      </c>
      <c r="D535" s="2" t="str">
        <f>LOOKUP(1,0/(('MGW-IP'!$B$1:$B$183=B535)*('MGW-IP'!$C$1:$C$183=C535)),'MGW-IP'!$D$1:$D$183)</f>
        <v>10.112.152.212</v>
      </c>
      <c r="E535" s="2" t="str">
        <f>LOOKUP(1,0/(('MGW-IP'!$B$1:$B$183=B535)*('MGW-IP'!$C$1:$C$183=C535)),'MGW-IP'!$E$1:$E$183)</f>
        <v>10.112.152.220</v>
      </c>
      <c r="F535" s="1" t="s">
        <v>83</v>
      </c>
      <c r="G535" s="1">
        <v>2</v>
      </c>
      <c r="H535" s="1" t="str">
        <f>LOOKUP(1,0/(('BSC-IP(媒体)'!$B$1:$B$269=F535)*('BSC-IP(媒体)'!$C$1:$C$269=G535)),'BSC-IP(媒体)'!$D$1:$D$269)</f>
        <v>10.112.217.21</v>
      </c>
      <c r="I535" s="17" t="str">
        <f t="shared" si="16"/>
        <v>ZQRX:NPGEP,4:IP=10.112.217.21:PING:I=10.112.152.212,:;</v>
      </c>
      <c r="J535" s="17" t="str">
        <f t="shared" si="17"/>
        <v>ZQRX:NPGEP,4:IP=10.112.217.21:PING:I=10.112.152.220,:;</v>
      </c>
      <c r="K535" s="17" t="str">
        <f>CONCATENATE("ZQRX:NPGEP,",C535,":IP=",H534,":PING:I=",D535,",:;")</f>
        <v>ZQRX:NPGEP,4:IP=10.112.217.148:PING:I=10.112.152.212,:;</v>
      </c>
      <c r="L535" s="17" t="str">
        <f>CONCATENATE("ZQRX:NPGEP,",C535,":IP=",H534,":PING:I=",E535,",:;")</f>
        <v>ZQRX:NPGEP,4:IP=10.112.217.148:PING:I=10.112.152.220,:;</v>
      </c>
    </row>
    <row r="536" spans="1:12">
      <c r="A536" s="2">
        <v>7</v>
      </c>
      <c r="B536" s="2" t="s">
        <v>588</v>
      </c>
      <c r="C536" s="2">
        <v>2</v>
      </c>
      <c r="D536" s="2" t="str">
        <f>LOOKUP(1,0/(('MGW-IP'!$B$1:$B$183=B536)*('MGW-IP'!$C$1:$C$183=C536)),'MGW-IP'!$D$1:$D$183)</f>
        <v>10.112.152.196</v>
      </c>
      <c r="E536" s="2" t="str">
        <f>LOOKUP(1,0/(('MGW-IP'!$B$1:$B$183=B536)*('MGW-IP'!$C$1:$C$183=C536)),'MGW-IP'!$E$1:$E$183)</f>
        <v>10.112.152.204</v>
      </c>
      <c r="F536" s="1" t="s">
        <v>84</v>
      </c>
      <c r="G536" s="1">
        <v>1</v>
      </c>
      <c r="H536" s="1" t="str">
        <f>LOOKUP(1,0/(('BSC-IP(媒体)'!$B$1:$B$269=F536)*('BSC-IP(媒体)'!$C$1:$C$269=G536)),'BSC-IP(媒体)'!$D$1:$D$269)</f>
        <v>10.112.217.156</v>
      </c>
      <c r="I536" s="17" t="str">
        <f t="shared" si="16"/>
        <v>ZQRX:NPGEP,2:IP=10.112.217.156:PING:I=10.112.152.196,:;</v>
      </c>
      <c r="J536" s="17" t="str">
        <f t="shared" si="17"/>
        <v>ZQRX:NPGEP,2:IP=10.112.217.156:PING:I=10.112.152.204,:;</v>
      </c>
      <c r="K536" s="17" t="str">
        <f>CONCATENATE("ZQRX:NPGEP,",C536,":IP=",H537,":PING:I=",D536,",:;")</f>
        <v>ZQRX:NPGEP,2:IP=10.112.217.29:PING:I=10.112.152.196,:;</v>
      </c>
      <c r="L536" s="17" t="str">
        <f>CONCATENATE("ZQRX:NPGEP,",C536,":IP=",H537,":PING:I=",E536,",:;")</f>
        <v>ZQRX:NPGEP,2:IP=10.112.217.29:PING:I=10.112.152.204,:;</v>
      </c>
    </row>
    <row r="537" spans="1:12">
      <c r="A537" s="2">
        <v>8</v>
      </c>
      <c r="B537" s="2" t="s">
        <v>588</v>
      </c>
      <c r="C537" s="2">
        <v>4</v>
      </c>
      <c r="D537" s="2" t="str">
        <f>LOOKUP(1,0/(('MGW-IP'!$B$1:$B$183=B537)*('MGW-IP'!$C$1:$C$183=C537)),'MGW-IP'!$D$1:$D$183)</f>
        <v>10.112.152.212</v>
      </c>
      <c r="E537" s="2" t="str">
        <f>LOOKUP(1,0/(('MGW-IP'!$B$1:$B$183=B537)*('MGW-IP'!$C$1:$C$183=C537)),'MGW-IP'!$E$1:$E$183)</f>
        <v>10.112.152.220</v>
      </c>
      <c r="F537" s="1" t="s">
        <v>84</v>
      </c>
      <c r="G537" s="1">
        <v>2</v>
      </c>
      <c r="H537" s="1" t="str">
        <f>LOOKUP(1,0/(('BSC-IP(媒体)'!$B$1:$B$269=F537)*('BSC-IP(媒体)'!$C$1:$C$269=G537)),'BSC-IP(媒体)'!$D$1:$D$269)</f>
        <v>10.112.217.29</v>
      </c>
      <c r="I537" s="17" t="str">
        <f t="shared" si="16"/>
        <v>ZQRX:NPGEP,4:IP=10.112.217.29:PING:I=10.112.152.212,:;</v>
      </c>
      <c r="J537" s="17" t="str">
        <f t="shared" si="17"/>
        <v>ZQRX:NPGEP,4:IP=10.112.217.29:PING:I=10.112.152.220,:;</v>
      </c>
      <c r="K537" s="17" t="str">
        <f>CONCATENATE("ZQRX:NPGEP,",C537,":IP=",H536,":PING:I=",D537,",:;")</f>
        <v>ZQRX:NPGEP,4:IP=10.112.217.156:PING:I=10.112.152.212,:;</v>
      </c>
      <c r="L537" s="17" t="str">
        <f>CONCATENATE("ZQRX:NPGEP,",C537,":IP=",H536,":PING:I=",E537,",:;")</f>
        <v>ZQRX:NPGEP,4:IP=10.112.217.156:PING:I=10.112.152.220,:;</v>
      </c>
    </row>
    <row r="538" spans="1:12">
      <c r="A538" s="2">
        <v>9</v>
      </c>
      <c r="B538" s="2" t="s">
        <v>588</v>
      </c>
      <c r="C538" s="2">
        <v>2</v>
      </c>
      <c r="D538" s="2" t="str">
        <f>LOOKUP(1,0/(('MGW-IP'!$B$1:$B$183=B538)*('MGW-IP'!$C$1:$C$183=C538)),'MGW-IP'!$D$1:$D$183)</f>
        <v>10.112.152.196</v>
      </c>
      <c r="E538" s="2" t="str">
        <f>LOOKUP(1,0/(('MGW-IP'!$B$1:$B$183=B538)*('MGW-IP'!$C$1:$C$183=C538)),'MGW-IP'!$E$1:$E$183)</f>
        <v>10.112.152.204</v>
      </c>
      <c r="F538" s="1" t="s">
        <v>85</v>
      </c>
      <c r="G538" s="1">
        <v>1</v>
      </c>
      <c r="H538" s="1" t="str">
        <f>LOOKUP(1,0/(('BSC-IP(媒体)'!$B$1:$B$269=F538)*('BSC-IP(媒体)'!$C$1:$C$269=G538)),'BSC-IP(媒体)'!$D$1:$D$269)</f>
        <v>10.112.217.164</v>
      </c>
      <c r="I538" s="17" t="str">
        <f t="shared" si="16"/>
        <v>ZQRX:NPGEP,2:IP=10.112.217.164:PING:I=10.112.152.196,:;</v>
      </c>
      <c r="J538" s="17" t="str">
        <f t="shared" si="17"/>
        <v>ZQRX:NPGEP,2:IP=10.112.217.164:PING:I=10.112.152.204,:;</v>
      </c>
      <c r="K538" s="17" t="str">
        <f>CONCATENATE("ZQRX:NPGEP,",C538,":IP=",H539,":PING:I=",D538,",:;")</f>
        <v>ZQRX:NPGEP,2:IP=10.112.217.37:PING:I=10.112.152.196,:;</v>
      </c>
      <c r="L538" s="17" t="str">
        <f>CONCATENATE("ZQRX:NPGEP,",C538,":IP=",H539,":PING:I=",E538,",:;")</f>
        <v>ZQRX:NPGEP,2:IP=10.112.217.37:PING:I=10.112.152.204,:;</v>
      </c>
    </row>
    <row r="539" spans="1:12">
      <c r="A539" s="2">
        <v>10</v>
      </c>
      <c r="B539" s="2" t="s">
        <v>588</v>
      </c>
      <c r="C539" s="2">
        <v>4</v>
      </c>
      <c r="D539" s="2" t="str">
        <f>LOOKUP(1,0/(('MGW-IP'!$B$1:$B$183=B539)*('MGW-IP'!$C$1:$C$183=C539)),'MGW-IP'!$D$1:$D$183)</f>
        <v>10.112.152.212</v>
      </c>
      <c r="E539" s="2" t="str">
        <f>LOOKUP(1,0/(('MGW-IP'!$B$1:$B$183=B539)*('MGW-IP'!$C$1:$C$183=C539)),'MGW-IP'!$E$1:$E$183)</f>
        <v>10.112.152.220</v>
      </c>
      <c r="F539" s="1" t="s">
        <v>85</v>
      </c>
      <c r="G539" s="1">
        <v>2</v>
      </c>
      <c r="H539" s="1" t="str">
        <f>LOOKUP(1,0/(('BSC-IP(媒体)'!$B$1:$B$269=F539)*('BSC-IP(媒体)'!$C$1:$C$269=G539)),'BSC-IP(媒体)'!$D$1:$D$269)</f>
        <v>10.112.217.37</v>
      </c>
      <c r="I539" s="17" t="str">
        <f t="shared" si="16"/>
        <v>ZQRX:NPGEP,4:IP=10.112.217.37:PING:I=10.112.152.212,:;</v>
      </c>
      <c r="J539" s="17" t="str">
        <f t="shared" si="17"/>
        <v>ZQRX:NPGEP,4:IP=10.112.217.37:PING:I=10.112.152.220,:;</v>
      </c>
      <c r="K539" s="17" t="str">
        <f>CONCATENATE("ZQRX:NPGEP,",C539,":IP=",H538,":PING:I=",D539,",:;")</f>
        <v>ZQRX:NPGEP,4:IP=10.112.217.164:PING:I=10.112.152.212,:;</v>
      </c>
      <c r="L539" s="17" t="str">
        <f>CONCATENATE("ZQRX:NPGEP,",C539,":IP=",H538,":PING:I=",E539,",:;")</f>
        <v>ZQRX:NPGEP,4:IP=10.112.217.164:PING:I=10.112.152.220,:;</v>
      </c>
    </row>
    <row r="540" spans="1:12">
      <c r="A540" s="2">
        <v>11</v>
      </c>
      <c r="B540" s="2" t="s">
        <v>588</v>
      </c>
      <c r="C540" s="2">
        <v>2</v>
      </c>
      <c r="D540" s="2" t="str">
        <f>LOOKUP(1,0/(('MGW-IP'!$B$1:$B$183=B540)*('MGW-IP'!$C$1:$C$183=C540)),'MGW-IP'!$D$1:$D$183)</f>
        <v>10.112.152.196</v>
      </c>
      <c r="E540" s="2" t="str">
        <f>LOOKUP(1,0/(('MGW-IP'!$B$1:$B$183=B540)*('MGW-IP'!$C$1:$C$183=C540)),'MGW-IP'!$E$1:$E$183)</f>
        <v>10.112.152.204</v>
      </c>
      <c r="F540" s="1" t="s">
        <v>86</v>
      </c>
      <c r="G540" s="1">
        <v>1</v>
      </c>
      <c r="H540" s="1" t="str">
        <f>LOOKUP(1,0/(('BSC-IP(媒体)'!$B$1:$B$269=F540)*('BSC-IP(媒体)'!$C$1:$C$269=G540)),'BSC-IP(媒体)'!$D$1:$D$269)</f>
        <v>10.112.217.172</v>
      </c>
      <c r="I540" s="17" t="str">
        <f t="shared" si="16"/>
        <v>ZQRX:NPGEP,2:IP=10.112.217.172:PING:I=10.112.152.196,:;</v>
      </c>
      <c r="J540" s="17" t="str">
        <f t="shared" si="17"/>
        <v>ZQRX:NPGEP,2:IP=10.112.217.172:PING:I=10.112.152.204,:;</v>
      </c>
      <c r="K540" s="17" t="str">
        <f>CONCATENATE("ZQRX:NPGEP,",C540,":IP=",H541,":PING:I=",D540,",:;")</f>
        <v>ZQRX:NPGEP,2:IP=10.112.217.45:PING:I=10.112.152.196,:;</v>
      </c>
      <c r="L540" s="17" t="str">
        <f>CONCATENATE("ZQRX:NPGEP,",C540,":IP=",H541,":PING:I=",E540,",:;")</f>
        <v>ZQRX:NPGEP,2:IP=10.112.217.45:PING:I=10.112.152.204,:;</v>
      </c>
    </row>
    <row r="541" spans="1:12">
      <c r="A541" s="2">
        <v>12</v>
      </c>
      <c r="B541" s="2" t="s">
        <v>588</v>
      </c>
      <c r="C541" s="2">
        <v>4</v>
      </c>
      <c r="D541" s="2" t="str">
        <f>LOOKUP(1,0/(('MGW-IP'!$B$1:$B$183=B541)*('MGW-IP'!$C$1:$C$183=C541)),'MGW-IP'!$D$1:$D$183)</f>
        <v>10.112.152.212</v>
      </c>
      <c r="E541" s="2" t="str">
        <f>LOOKUP(1,0/(('MGW-IP'!$B$1:$B$183=B541)*('MGW-IP'!$C$1:$C$183=C541)),'MGW-IP'!$E$1:$E$183)</f>
        <v>10.112.152.220</v>
      </c>
      <c r="F541" s="1" t="s">
        <v>86</v>
      </c>
      <c r="G541" s="1">
        <v>2</v>
      </c>
      <c r="H541" s="1" t="str">
        <f>LOOKUP(1,0/(('BSC-IP(媒体)'!$B$1:$B$269=F541)*('BSC-IP(媒体)'!$C$1:$C$269=G541)),'BSC-IP(媒体)'!$D$1:$D$269)</f>
        <v>10.112.217.45</v>
      </c>
      <c r="I541" s="17" t="str">
        <f t="shared" si="16"/>
        <v>ZQRX:NPGEP,4:IP=10.112.217.45:PING:I=10.112.152.212,:;</v>
      </c>
      <c r="J541" s="17" t="str">
        <f t="shared" si="17"/>
        <v>ZQRX:NPGEP,4:IP=10.112.217.45:PING:I=10.112.152.220,:;</v>
      </c>
      <c r="K541" s="17" t="str">
        <f>CONCATENATE("ZQRX:NPGEP,",C541,":IP=",H540,":PING:I=",D541,",:;")</f>
        <v>ZQRX:NPGEP,4:IP=10.112.217.172:PING:I=10.112.152.212,:;</v>
      </c>
      <c r="L541" s="17" t="str">
        <f>CONCATENATE("ZQRX:NPGEP,",C541,":IP=",H540,":PING:I=",E541,",:;")</f>
        <v>ZQRX:NPGEP,4:IP=10.112.217.172:PING:I=10.112.152.220,:;</v>
      </c>
    </row>
    <row r="542" spans="1:12">
      <c r="A542" s="2">
        <v>13</v>
      </c>
      <c r="B542" s="2" t="s">
        <v>588</v>
      </c>
      <c r="C542" s="2">
        <v>2</v>
      </c>
      <c r="D542" s="2" t="str">
        <f>LOOKUP(1,0/(('MGW-IP'!$B$1:$B$183=B542)*('MGW-IP'!$C$1:$C$183=C542)),'MGW-IP'!$D$1:$D$183)</f>
        <v>10.112.152.196</v>
      </c>
      <c r="E542" s="2" t="str">
        <f>LOOKUP(1,0/(('MGW-IP'!$B$1:$B$183=B542)*('MGW-IP'!$C$1:$C$183=C542)),'MGW-IP'!$E$1:$E$183)</f>
        <v>10.112.152.204</v>
      </c>
      <c r="F542" s="1" t="s">
        <v>87</v>
      </c>
      <c r="G542" s="1">
        <v>1</v>
      </c>
      <c r="H542" s="1" t="str">
        <f>LOOKUP(1,0/(('BSC-IP(媒体)'!$B$1:$B$269=F542)*('BSC-IP(媒体)'!$C$1:$C$269=G542)),'BSC-IP(媒体)'!$D$1:$D$269)</f>
        <v>10.112.217.180</v>
      </c>
      <c r="I542" s="17" t="str">
        <f t="shared" si="16"/>
        <v>ZQRX:NPGEP,2:IP=10.112.217.180:PING:I=10.112.152.196,:;</v>
      </c>
      <c r="J542" s="17" t="str">
        <f t="shared" si="17"/>
        <v>ZQRX:NPGEP,2:IP=10.112.217.180:PING:I=10.112.152.204,:;</v>
      </c>
      <c r="K542" s="17" t="str">
        <f>CONCATENATE("ZQRX:NPGEP,",C542,":IP=",H543,":PING:I=",D542,",:;")</f>
        <v>ZQRX:NPGEP,2:IP=10.112.217.53:PING:I=10.112.152.196,:;</v>
      </c>
      <c r="L542" s="17" t="str">
        <f>CONCATENATE("ZQRX:NPGEP,",C542,":IP=",H543,":PING:I=",E542,",:;")</f>
        <v>ZQRX:NPGEP,2:IP=10.112.217.53:PING:I=10.112.152.204,:;</v>
      </c>
    </row>
    <row r="543" spans="1:12">
      <c r="A543" s="2">
        <v>14</v>
      </c>
      <c r="B543" s="2" t="s">
        <v>588</v>
      </c>
      <c r="C543" s="2">
        <v>4</v>
      </c>
      <c r="D543" s="2" t="str">
        <f>LOOKUP(1,0/(('MGW-IP'!$B$1:$B$183=B543)*('MGW-IP'!$C$1:$C$183=C543)),'MGW-IP'!$D$1:$D$183)</f>
        <v>10.112.152.212</v>
      </c>
      <c r="E543" s="2" t="str">
        <f>LOOKUP(1,0/(('MGW-IP'!$B$1:$B$183=B543)*('MGW-IP'!$C$1:$C$183=C543)),'MGW-IP'!$E$1:$E$183)</f>
        <v>10.112.152.220</v>
      </c>
      <c r="F543" s="1" t="s">
        <v>87</v>
      </c>
      <c r="G543" s="1">
        <v>2</v>
      </c>
      <c r="H543" s="1" t="str">
        <f>LOOKUP(1,0/(('BSC-IP(媒体)'!$B$1:$B$269=F543)*('BSC-IP(媒体)'!$C$1:$C$269=G543)),'BSC-IP(媒体)'!$D$1:$D$269)</f>
        <v>10.112.217.53</v>
      </c>
      <c r="I543" s="17" t="str">
        <f t="shared" si="16"/>
        <v>ZQRX:NPGEP,4:IP=10.112.217.53:PING:I=10.112.152.212,:;</v>
      </c>
      <c r="J543" s="17" t="str">
        <f t="shared" si="17"/>
        <v>ZQRX:NPGEP,4:IP=10.112.217.53:PING:I=10.112.152.220,:;</v>
      </c>
      <c r="K543" s="17" t="str">
        <f>CONCATENATE("ZQRX:NPGEP,",C543,":IP=",H542,":PING:I=",D543,",:;")</f>
        <v>ZQRX:NPGEP,4:IP=10.112.217.180:PING:I=10.112.152.212,:;</v>
      </c>
      <c r="L543" s="17" t="str">
        <f>CONCATENATE("ZQRX:NPGEP,",C543,":IP=",H542,":PING:I=",E543,",:;")</f>
        <v>ZQRX:NPGEP,4:IP=10.112.217.180:PING:I=10.112.152.220,:;</v>
      </c>
    </row>
    <row r="544" spans="1:12">
      <c r="A544" s="2">
        <v>15</v>
      </c>
      <c r="B544" s="2" t="s">
        <v>588</v>
      </c>
      <c r="C544" s="2">
        <v>2</v>
      </c>
      <c r="D544" s="2" t="str">
        <f>LOOKUP(1,0/(('MGW-IP'!$B$1:$B$183=B544)*('MGW-IP'!$C$1:$C$183=C544)),'MGW-IP'!$D$1:$D$183)</f>
        <v>10.112.152.196</v>
      </c>
      <c r="E544" s="2" t="str">
        <f>LOOKUP(1,0/(('MGW-IP'!$B$1:$B$183=B544)*('MGW-IP'!$C$1:$C$183=C544)),'MGW-IP'!$E$1:$E$183)</f>
        <v>10.112.152.204</v>
      </c>
      <c r="F544" s="1" t="s">
        <v>88</v>
      </c>
      <c r="G544" s="1">
        <v>1</v>
      </c>
      <c r="H544" s="1" t="str">
        <f>LOOKUP(1,0/(('BSC-IP(媒体)'!$B$1:$B$269=F544)*('BSC-IP(媒体)'!$C$1:$C$269=G544)),'BSC-IP(媒体)'!$D$1:$D$269)</f>
        <v>10.112.217.188</v>
      </c>
      <c r="I544" s="17" t="str">
        <f t="shared" si="16"/>
        <v>ZQRX:NPGEP,2:IP=10.112.217.188:PING:I=10.112.152.196,:;</v>
      </c>
      <c r="J544" s="17" t="str">
        <f t="shared" si="17"/>
        <v>ZQRX:NPGEP,2:IP=10.112.217.188:PING:I=10.112.152.204,:;</v>
      </c>
      <c r="K544" s="17" t="str">
        <f>CONCATENATE("ZQRX:NPGEP,",C544,":IP=",H545,":PING:I=",D544,",:;")</f>
        <v>ZQRX:NPGEP,2:IP=10.112.217.61:PING:I=10.112.152.196,:;</v>
      </c>
      <c r="L544" s="17" t="str">
        <f>CONCATENATE("ZQRX:NPGEP,",C544,":IP=",H545,":PING:I=",E544,",:;")</f>
        <v>ZQRX:NPGEP,2:IP=10.112.217.61:PING:I=10.112.152.204,:;</v>
      </c>
    </row>
    <row r="545" spans="1:12">
      <c r="A545" s="2">
        <v>16</v>
      </c>
      <c r="B545" s="2" t="s">
        <v>588</v>
      </c>
      <c r="C545" s="2">
        <v>4</v>
      </c>
      <c r="D545" s="2" t="str">
        <f>LOOKUP(1,0/(('MGW-IP'!$B$1:$B$183=B545)*('MGW-IP'!$C$1:$C$183=C545)),'MGW-IP'!$D$1:$D$183)</f>
        <v>10.112.152.212</v>
      </c>
      <c r="E545" s="2" t="str">
        <f>LOOKUP(1,0/(('MGW-IP'!$B$1:$B$183=B545)*('MGW-IP'!$C$1:$C$183=C545)),'MGW-IP'!$E$1:$E$183)</f>
        <v>10.112.152.220</v>
      </c>
      <c r="F545" s="1" t="s">
        <v>88</v>
      </c>
      <c r="G545" s="1">
        <v>2</v>
      </c>
      <c r="H545" s="1" t="str">
        <f>LOOKUP(1,0/(('BSC-IP(媒体)'!$B$1:$B$269=F545)*('BSC-IP(媒体)'!$C$1:$C$269=G545)),'BSC-IP(媒体)'!$D$1:$D$269)</f>
        <v>10.112.217.61</v>
      </c>
      <c r="I545" s="17" t="str">
        <f t="shared" si="16"/>
        <v>ZQRX:NPGEP,4:IP=10.112.217.61:PING:I=10.112.152.212,:;</v>
      </c>
      <c r="J545" s="17" t="str">
        <f t="shared" si="17"/>
        <v>ZQRX:NPGEP,4:IP=10.112.217.61:PING:I=10.112.152.220,:;</v>
      </c>
      <c r="K545" s="17" t="str">
        <f>CONCATENATE("ZQRX:NPGEP,",C545,":IP=",H544,":PING:I=",D545,",:;")</f>
        <v>ZQRX:NPGEP,4:IP=10.112.217.188:PING:I=10.112.152.212,:;</v>
      </c>
      <c r="L545" s="17" t="str">
        <f>CONCATENATE("ZQRX:NPGEP,",C545,":IP=",H544,":PING:I=",E545,",:;")</f>
        <v>ZQRX:NPGEP,4:IP=10.112.217.188:PING:I=10.112.152.220,:;</v>
      </c>
    </row>
    <row r="546" spans="1:12">
      <c r="A546" s="2">
        <v>17</v>
      </c>
      <c r="B546" s="2" t="s">
        <v>588</v>
      </c>
      <c r="C546" s="2">
        <v>2</v>
      </c>
      <c r="D546" s="2" t="str">
        <f>LOOKUP(1,0/(('MGW-IP'!$B$1:$B$183=B546)*('MGW-IP'!$C$1:$C$183=C546)),'MGW-IP'!$D$1:$D$183)</f>
        <v>10.112.152.196</v>
      </c>
      <c r="E546" s="2" t="str">
        <f>LOOKUP(1,0/(('MGW-IP'!$B$1:$B$183=B546)*('MGW-IP'!$C$1:$C$183=C546)),'MGW-IP'!$E$1:$E$183)</f>
        <v>10.112.152.204</v>
      </c>
      <c r="F546" s="1" t="s">
        <v>89</v>
      </c>
      <c r="G546" s="1">
        <v>1</v>
      </c>
      <c r="H546" s="1" t="str">
        <f>LOOKUP(1,0/(('BSC-IP(媒体)'!$B$1:$B$269=F546)*('BSC-IP(媒体)'!$C$1:$C$269=G546)),'BSC-IP(媒体)'!$D$1:$D$269)</f>
        <v>10.112.217.196</v>
      </c>
      <c r="I546" s="17" t="str">
        <f t="shared" si="16"/>
        <v>ZQRX:NPGEP,2:IP=10.112.217.196:PING:I=10.112.152.196,:;</v>
      </c>
      <c r="J546" s="17" t="str">
        <f t="shared" si="17"/>
        <v>ZQRX:NPGEP,2:IP=10.112.217.196:PING:I=10.112.152.204,:;</v>
      </c>
      <c r="K546" s="17" t="str">
        <f>CONCATENATE("ZQRX:NPGEP,",C546,":IP=",H547,":PING:I=",D546,",:;")</f>
        <v>ZQRX:NPGEP,2:IP=10.112.217.69:PING:I=10.112.152.196,:;</v>
      </c>
      <c r="L546" s="17" t="str">
        <f>CONCATENATE("ZQRX:NPGEP,",C546,":IP=",H547,":PING:I=",E546,",:;")</f>
        <v>ZQRX:NPGEP,2:IP=10.112.217.69:PING:I=10.112.152.204,:;</v>
      </c>
    </row>
    <row r="547" spans="1:12">
      <c r="A547" s="2">
        <v>18</v>
      </c>
      <c r="B547" s="2" t="s">
        <v>588</v>
      </c>
      <c r="C547" s="2">
        <v>4</v>
      </c>
      <c r="D547" s="2" t="str">
        <f>LOOKUP(1,0/(('MGW-IP'!$B$1:$B$183=B547)*('MGW-IP'!$C$1:$C$183=C547)),'MGW-IP'!$D$1:$D$183)</f>
        <v>10.112.152.212</v>
      </c>
      <c r="E547" s="2" t="str">
        <f>LOOKUP(1,0/(('MGW-IP'!$B$1:$B$183=B547)*('MGW-IP'!$C$1:$C$183=C547)),'MGW-IP'!$E$1:$E$183)</f>
        <v>10.112.152.220</v>
      </c>
      <c r="F547" s="1" t="s">
        <v>89</v>
      </c>
      <c r="G547" s="1">
        <v>2</v>
      </c>
      <c r="H547" s="1" t="str">
        <f>LOOKUP(1,0/(('BSC-IP(媒体)'!$B$1:$B$269=F547)*('BSC-IP(媒体)'!$C$1:$C$269=G547)),'BSC-IP(媒体)'!$D$1:$D$269)</f>
        <v>10.112.217.69</v>
      </c>
      <c r="I547" s="17" t="str">
        <f t="shared" si="16"/>
        <v>ZQRX:NPGEP,4:IP=10.112.217.69:PING:I=10.112.152.212,:;</v>
      </c>
      <c r="J547" s="17" t="str">
        <f t="shared" si="17"/>
        <v>ZQRX:NPGEP,4:IP=10.112.217.69:PING:I=10.112.152.220,:;</v>
      </c>
      <c r="K547" s="17" t="str">
        <f>CONCATENATE("ZQRX:NPGEP,",C547,":IP=",H546,":PING:I=",D547,",:;")</f>
        <v>ZQRX:NPGEP,4:IP=10.112.217.196:PING:I=10.112.152.212,:;</v>
      </c>
      <c r="L547" s="17" t="str">
        <f>CONCATENATE("ZQRX:NPGEP,",C547,":IP=",H546,":PING:I=",E547,",:;")</f>
        <v>ZQRX:NPGEP,4:IP=10.112.217.196:PING:I=10.112.152.220,:;</v>
      </c>
    </row>
    <row r="548" spans="1:12">
      <c r="A548" s="2">
        <v>19</v>
      </c>
      <c r="B548" s="2" t="s">
        <v>588</v>
      </c>
      <c r="C548" s="2">
        <v>2</v>
      </c>
      <c r="D548" s="2" t="str">
        <f>LOOKUP(1,0/(('MGW-IP'!$B$1:$B$183=B548)*('MGW-IP'!$C$1:$C$183=C548)),'MGW-IP'!$D$1:$D$183)</f>
        <v>10.112.152.196</v>
      </c>
      <c r="E548" s="2" t="str">
        <f>LOOKUP(1,0/(('MGW-IP'!$B$1:$B$183=B548)*('MGW-IP'!$C$1:$C$183=C548)),'MGW-IP'!$E$1:$E$183)</f>
        <v>10.112.152.204</v>
      </c>
      <c r="F548" s="1" t="s">
        <v>90</v>
      </c>
      <c r="G548" s="1">
        <v>1</v>
      </c>
      <c r="H548" s="1" t="str">
        <f>LOOKUP(1,0/(('BSC-IP(媒体)'!$B$1:$B$269=F548)*('BSC-IP(媒体)'!$C$1:$C$269=G548)),'BSC-IP(媒体)'!$D$1:$D$269)</f>
        <v>10.112.217.204</v>
      </c>
      <c r="I548" s="17" t="str">
        <f t="shared" si="16"/>
        <v>ZQRX:NPGEP,2:IP=10.112.217.204:PING:I=10.112.152.196,:;</v>
      </c>
      <c r="J548" s="17" t="str">
        <f t="shared" si="17"/>
        <v>ZQRX:NPGEP,2:IP=10.112.217.204:PING:I=10.112.152.204,:;</v>
      </c>
      <c r="K548" s="17" t="str">
        <f>CONCATENATE("ZQRX:NPGEP,",C548,":IP=",H549,":PING:I=",D548,",:;")</f>
        <v>ZQRX:NPGEP,2:IP=10.112.217.77:PING:I=10.112.152.196,:;</v>
      </c>
      <c r="L548" s="17" t="str">
        <f>CONCATENATE("ZQRX:NPGEP,",C548,":IP=",H549,":PING:I=",E548,",:;")</f>
        <v>ZQRX:NPGEP,2:IP=10.112.217.77:PING:I=10.112.152.204,:;</v>
      </c>
    </row>
    <row r="549" spans="1:12">
      <c r="A549" s="2">
        <v>20</v>
      </c>
      <c r="B549" s="2" t="s">
        <v>588</v>
      </c>
      <c r="C549" s="2">
        <v>4</v>
      </c>
      <c r="D549" s="2" t="str">
        <f>LOOKUP(1,0/(('MGW-IP'!$B$1:$B$183=B549)*('MGW-IP'!$C$1:$C$183=C549)),'MGW-IP'!$D$1:$D$183)</f>
        <v>10.112.152.212</v>
      </c>
      <c r="E549" s="2" t="str">
        <f>LOOKUP(1,0/(('MGW-IP'!$B$1:$B$183=B549)*('MGW-IP'!$C$1:$C$183=C549)),'MGW-IP'!$E$1:$E$183)</f>
        <v>10.112.152.220</v>
      </c>
      <c r="F549" s="1" t="s">
        <v>90</v>
      </c>
      <c r="G549" s="1">
        <v>2</v>
      </c>
      <c r="H549" s="1" t="str">
        <f>LOOKUP(1,0/(('BSC-IP(媒体)'!$B$1:$B$269=F549)*('BSC-IP(媒体)'!$C$1:$C$269=G549)),'BSC-IP(媒体)'!$D$1:$D$269)</f>
        <v>10.112.217.77</v>
      </c>
      <c r="I549" s="17" t="str">
        <f t="shared" si="16"/>
        <v>ZQRX:NPGEP,4:IP=10.112.217.77:PING:I=10.112.152.212,:;</v>
      </c>
      <c r="J549" s="17" t="str">
        <f t="shared" si="17"/>
        <v>ZQRX:NPGEP,4:IP=10.112.217.77:PING:I=10.112.152.220,:;</v>
      </c>
      <c r="K549" s="17" t="str">
        <f>CONCATENATE("ZQRX:NPGEP,",C549,":IP=",H548,":PING:I=",D549,",:;")</f>
        <v>ZQRX:NPGEP,4:IP=10.112.217.204:PING:I=10.112.152.212,:;</v>
      </c>
      <c r="L549" s="17" t="str">
        <f>CONCATENATE("ZQRX:NPGEP,",C549,":IP=",H548,":PING:I=",E549,",:;")</f>
        <v>ZQRX:NPGEP,4:IP=10.112.217.204:PING:I=10.112.152.220,:;</v>
      </c>
    </row>
    <row r="550" spans="1:12">
      <c r="A550" s="2">
        <v>21</v>
      </c>
      <c r="B550" s="2" t="s">
        <v>588</v>
      </c>
      <c r="C550" s="2">
        <v>2</v>
      </c>
      <c r="D550" s="2" t="str">
        <f>LOOKUP(1,0/(('MGW-IP'!$B$1:$B$183=B550)*('MGW-IP'!$C$1:$C$183=C550)),'MGW-IP'!$D$1:$D$183)</f>
        <v>10.112.152.196</v>
      </c>
      <c r="E550" s="2" t="str">
        <f>LOOKUP(1,0/(('MGW-IP'!$B$1:$B$183=B550)*('MGW-IP'!$C$1:$C$183=C550)),'MGW-IP'!$E$1:$E$183)</f>
        <v>10.112.152.204</v>
      </c>
      <c r="F550" s="1" t="s">
        <v>91</v>
      </c>
      <c r="G550" s="1">
        <v>1</v>
      </c>
      <c r="H550" s="1" t="str">
        <f>LOOKUP(1,0/(('BSC-IP(媒体)'!$B$1:$B$269=F550)*('BSC-IP(媒体)'!$C$1:$C$269=G550)),'BSC-IP(媒体)'!$D$1:$D$269)</f>
        <v>10.112.217.212</v>
      </c>
      <c r="I550" s="17" t="str">
        <f t="shared" si="16"/>
        <v>ZQRX:NPGEP,2:IP=10.112.217.212:PING:I=10.112.152.196,:;</v>
      </c>
      <c r="J550" s="17" t="str">
        <f t="shared" si="17"/>
        <v>ZQRX:NPGEP,2:IP=10.112.217.212:PING:I=10.112.152.204,:;</v>
      </c>
      <c r="K550" s="17" t="str">
        <f>CONCATENATE("ZQRX:NPGEP,",C550,":IP=",H551,":PING:I=",D550,",:;")</f>
        <v>ZQRX:NPGEP,2:IP=10.112.217.85:PING:I=10.112.152.196,:;</v>
      </c>
      <c r="L550" s="17" t="str">
        <f>CONCATENATE("ZQRX:NPGEP,",C550,":IP=",H551,":PING:I=",E550,",:;")</f>
        <v>ZQRX:NPGEP,2:IP=10.112.217.85:PING:I=10.112.152.204,:;</v>
      </c>
    </row>
    <row r="551" spans="1:12">
      <c r="A551" s="2">
        <v>22</v>
      </c>
      <c r="B551" s="2" t="s">
        <v>588</v>
      </c>
      <c r="C551" s="2">
        <v>4</v>
      </c>
      <c r="D551" s="2" t="str">
        <f>LOOKUP(1,0/(('MGW-IP'!$B$1:$B$183=B551)*('MGW-IP'!$C$1:$C$183=C551)),'MGW-IP'!$D$1:$D$183)</f>
        <v>10.112.152.212</v>
      </c>
      <c r="E551" s="2" t="str">
        <f>LOOKUP(1,0/(('MGW-IP'!$B$1:$B$183=B551)*('MGW-IP'!$C$1:$C$183=C551)),'MGW-IP'!$E$1:$E$183)</f>
        <v>10.112.152.220</v>
      </c>
      <c r="F551" s="1" t="s">
        <v>91</v>
      </c>
      <c r="G551" s="1">
        <v>2</v>
      </c>
      <c r="H551" s="1" t="str">
        <f>LOOKUP(1,0/(('BSC-IP(媒体)'!$B$1:$B$269=F551)*('BSC-IP(媒体)'!$C$1:$C$269=G551)),'BSC-IP(媒体)'!$D$1:$D$269)</f>
        <v>10.112.217.85</v>
      </c>
      <c r="I551" s="17" t="str">
        <f t="shared" si="16"/>
        <v>ZQRX:NPGEP,4:IP=10.112.217.85:PING:I=10.112.152.212,:;</v>
      </c>
      <c r="J551" s="17" t="str">
        <f t="shared" si="17"/>
        <v>ZQRX:NPGEP,4:IP=10.112.217.85:PING:I=10.112.152.220,:;</v>
      </c>
      <c r="K551" s="17" t="str">
        <f>CONCATENATE("ZQRX:NPGEP,",C551,":IP=",H550,":PING:I=",D551,",:;")</f>
        <v>ZQRX:NPGEP,4:IP=10.112.217.212:PING:I=10.112.152.212,:;</v>
      </c>
      <c r="L551" s="17" t="str">
        <f>CONCATENATE("ZQRX:NPGEP,",C551,":IP=",H550,":PING:I=",E551,",:;")</f>
        <v>ZQRX:NPGEP,4:IP=10.112.217.212:PING:I=10.112.152.220,:;</v>
      </c>
    </row>
    <row r="552" spans="1:12">
      <c r="A552" s="2">
        <v>23</v>
      </c>
      <c r="B552" s="2" t="s">
        <v>588</v>
      </c>
      <c r="C552" s="2">
        <v>2</v>
      </c>
      <c r="D552" s="2" t="str">
        <f>LOOKUP(1,0/(('MGW-IP'!$B$1:$B$183=B552)*('MGW-IP'!$C$1:$C$183=C552)),'MGW-IP'!$D$1:$D$183)</f>
        <v>10.112.152.196</v>
      </c>
      <c r="E552" s="2" t="str">
        <f>LOOKUP(1,0/(('MGW-IP'!$B$1:$B$183=B552)*('MGW-IP'!$C$1:$C$183=C552)),'MGW-IP'!$E$1:$E$183)</f>
        <v>10.112.152.204</v>
      </c>
      <c r="F552" s="1" t="s">
        <v>92</v>
      </c>
      <c r="G552" s="1">
        <v>1</v>
      </c>
      <c r="H552" s="1" t="str">
        <f>LOOKUP(1,0/(('BSC-IP(媒体)'!$B$1:$B$269=F552)*('BSC-IP(媒体)'!$C$1:$C$269=G552)),'BSC-IP(媒体)'!$D$1:$D$269)</f>
        <v>10.112.217.220</v>
      </c>
      <c r="I552" s="17" t="str">
        <f t="shared" si="16"/>
        <v>ZQRX:NPGEP,2:IP=10.112.217.220:PING:I=10.112.152.196,:;</v>
      </c>
      <c r="J552" s="17" t="str">
        <f t="shared" si="17"/>
        <v>ZQRX:NPGEP,2:IP=10.112.217.220:PING:I=10.112.152.204,:;</v>
      </c>
      <c r="K552" s="17" t="str">
        <f>CONCATENATE("ZQRX:NPGEP,",C552,":IP=",H553,":PING:I=",D552,",:;")</f>
        <v>ZQRX:NPGEP,2:IP=10.112.217.93:PING:I=10.112.152.196,:;</v>
      </c>
      <c r="L552" s="17" t="str">
        <f>CONCATENATE("ZQRX:NPGEP,",C552,":IP=",H553,":PING:I=",E552,",:;")</f>
        <v>ZQRX:NPGEP,2:IP=10.112.217.93:PING:I=10.112.152.204,:;</v>
      </c>
    </row>
    <row r="553" spans="1:12">
      <c r="A553" s="2">
        <v>24</v>
      </c>
      <c r="B553" s="2" t="s">
        <v>588</v>
      </c>
      <c r="C553" s="2">
        <v>4</v>
      </c>
      <c r="D553" s="2" t="str">
        <f>LOOKUP(1,0/(('MGW-IP'!$B$1:$B$183=B553)*('MGW-IP'!$C$1:$C$183=C553)),'MGW-IP'!$D$1:$D$183)</f>
        <v>10.112.152.212</v>
      </c>
      <c r="E553" s="2" t="str">
        <f>LOOKUP(1,0/(('MGW-IP'!$B$1:$B$183=B553)*('MGW-IP'!$C$1:$C$183=C553)),'MGW-IP'!$E$1:$E$183)</f>
        <v>10.112.152.220</v>
      </c>
      <c r="F553" s="1" t="s">
        <v>92</v>
      </c>
      <c r="G553" s="1">
        <v>2</v>
      </c>
      <c r="H553" s="1" t="str">
        <f>LOOKUP(1,0/(('BSC-IP(媒体)'!$B$1:$B$269=F553)*('BSC-IP(媒体)'!$C$1:$C$269=G553)),'BSC-IP(媒体)'!$D$1:$D$269)</f>
        <v>10.112.217.93</v>
      </c>
      <c r="I553" s="17" t="str">
        <f t="shared" si="16"/>
        <v>ZQRX:NPGEP,4:IP=10.112.217.93:PING:I=10.112.152.212,:;</v>
      </c>
      <c r="J553" s="17" t="str">
        <f t="shared" si="17"/>
        <v>ZQRX:NPGEP,4:IP=10.112.217.93:PING:I=10.112.152.220,:;</v>
      </c>
      <c r="K553" s="17" t="str">
        <f>CONCATENATE("ZQRX:NPGEP,",C553,":IP=",H552,":PING:I=",D553,",:;")</f>
        <v>ZQRX:NPGEP,4:IP=10.112.217.220:PING:I=10.112.152.212,:;</v>
      </c>
      <c r="L553" s="17" t="str">
        <f>CONCATENATE("ZQRX:NPGEP,",C553,":IP=",H552,":PING:I=",E553,",:;")</f>
        <v>ZQRX:NPGEP,4:IP=10.112.217.220:PING:I=10.112.152.220,:;</v>
      </c>
    </row>
    <row r="554" spans="1:12">
      <c r="A554" s="2">
        <v>25</v>
      </c>
      <c r="B554" s="2" t="s">
        <v>588</v>
      </c>
      <c r="C554" s="2">
        <v>2</v>
      </c>
      <c r="D554" s="2" t="str">
        <f>LOOKUP(1,0/(('MGW-IP'!$B$1:$B$183=B554)*('MGW-IP'!$C$1:$C$183=C554)),'MGW-IP'!$D$1:$D$183)</f>
        <v>10.112.152.196</v>
      </c>
      <c r="E554" s="2" t="str">
        <f>LOOKUP(1,0/(('MGW-IP'!$B$1:$B$183=B554)*('MGW-IP'!$C$1:$C$183=C554)),'MGW-IP'!$E$1:$E$183)</f>
        <v>10.112.152.204</v>
      </c>
      <c r="F554" s="1" t="s">
        <v>93</v>
      </c>
      <c r="G554" s="1">
        <v>1</v>
      </c>
      <c r="H554" s="1" t="str">
        <f>LOOKUP(1,0/(('BSC-IP(媒体)'!$B$1:$B$269=F554)*('BSC-IP(媒体)'!$C$1:$C$269=G554)),'BSC-IP(媒体)'!$D$1:$D$269)</f>
        <v>10.112.218.132</v>
      </c>
      <c r="I554" s="17" t="str">
        <f t="shared" si="16"/>
        <v>ZQRX:NPGEP,2:IP=10.112.218.132:PING:I=10.112.152.196,:;</v>
      </c>
      <c r="J554" s="17" t="str">
        <f t="shared" si="17"/>
        <v>ZQRX:NPGEP,2:IP=10.112.218.132:PING:I=10.112.152.204,:;</v>
      </c>
      <c r="K554" s="17" t="str">
        <f>CONCATENATE("ZQRX:NPGEP,",C554,":IP=",H555,":PING:I=",D554,",:;")</f>
        <v>ZQRX:NPGEP,2:IP=10.112.218.5:PING:I=10.112.152.196,:;</v>
      </c>
      <c r="L554" s="17" t="str">
        <f>CONCATENATE("ZQRX:NPGEP,",C554,":IP=",H555,":PING:I=",E554,",:;")</f>
        <v>ZQRX:NPGEP,2:IP=10.112.218.5:PING:I=10.112.152.204,:;</v>
      </c>
    </row>
    <row r="555" spans="1:12">
      <c r="A555" s="2">
        <v>26</v>
      </c>
      <c r="B555" s="2" t="s">
        <v>588</v>
      </c>
      <c r="C555" s="2">
        <v>4</v>
      </c>
      <c r="D555" s="2" t="str">
        <f>LOOKUP(1,0/(('MGW-IP'!$B$1:$B$183=B555)*('MGW-IP'!$C$1:$C$183=C555)),'MGW-IP'!$D$1:$D$183)</f>
        <v>10.112.152.212</v>
      </c>
      <c r="E555" s="2" t="str">
        <f>LOOKUP(1,0/(('MGW-IP'!$B$1:$B$183=B555)*('MGW-IP'!$C$1:$C$183=C555)),'MGW-IP'!$E$1:$E$183)</f>
        <v>10.112.152.220</v>
      </c>
      <c r="F555" s="1" t="s">
        <v>93</v>
      </c>
      <c r="G555" s="1">
        <v>2</v>
      </c>
      <c r="H555" s="1" t="str">
        <f>LOOKUP(1,0/(('BSC-IP(媒体)'!$B$1:$B$269=F555)*('BSC-IP(媒体)'!$C$1:$C$269=G555)),'BSC-IP(媒体)'!$D$1:$D$269)</f>
        <v>10.112.218.5</v>
      </c>
      <c r="I555" s="17" t="str">
        <f t="shared" si="16"/>
        <v>ZQRX:NPGEP,4:IP=10.112.218.5:PING:I=10.112.152.212,:;</v>
      </c>
      <c r="J555" s="17" t="str">
        <f t="shared" si="17"/>
        <v>ZQRX:NPGEP,4:IP=10.112.218.5:PING:I=10.112.152.220,:;</v>
      </c>
      <c r="K555" s="17" t="str">
        <f>CONCATENATE("ZQRX:NPGEP,",C555,":IP=",H554,":PING:I=",D555,",:;")</f>
        <v>ZQRX:NPGEP,4:IP=10.112.218.132:PING:I=10.112.152.212,:;</v>
      </c>
      <c r="L555" s="17" t="str">
        <f>CONCATENATE("ZQRX:NPGEP,",C555,":IP=",H554,":PING:I=",E555,",:;")</f>
        <v>ZQRX:NPGEP,4:IP=10.112.218.132:PING:I=10.112.152.220,:;</v>
      </c>
    </row>
    <row r="556" spans="1:12">
      <c r="A556" s="2">
        <v>27</v>
      </c>
      <c r="B556" s="2" t="s">
        <v>588</v>
      </c>
      <c r="C556" s="2">
        <v>2</v>
      </c>
      <c r="D556" s="2" t="str">
        <f>LOOKUP(1,0/(('MGW-IP'!$B$1:$B$183=B556)*('MGW-IP'!$C$1:$C$183=C556)),'MGW-IP'!$D$1:$D$183)</f>
        <v>10.112.152.196</v>
      </c>
      <c r="E556" s="2" t="str">
        <f>LOOKUP(1,0/(('MGW-IP'!$B$1:$B$183=B556)*('MGW-IP'!$C$1:$C$183=C556)),'MGW-IP'!$E$1:$E$183)</f>
        <v>10.112.152.204</v>
      </c>
      <c r="F556" s="1" t="s">
        <v>94</v>
      </c>
      <c r="G556" s="1">
        <v>1</v>
      </c>
      <c r="H556" s="1" t="str">
        <f>LOOKUP(1,0/(('BSC-IP(媒体)'!$B$1:$B$269=F556)*('BSC-IP(媒体)'!$C$1:$C$269=G556)),'BSC-IP(媒体)'!$D$1:$D$269)</f>
        <v>10.112.218.140</v>
      </c>
      <c r="I556" s="17" t="str">
        <f t="shared" si="16"/>
        <v>ZQRX:NPGEP,2:IP=10.112.218.140:PING:I=10.112.152.196,:;</v>
      </c>
      <c r="J556" s="17" t="str">
        <f t="shared" si="17"/>
        <v>ZQRX:NPGEP,2:IP=10.112.218.140:PING:I=10.112.152.204,:;</v>
      </c>
      <c r="K556" s="17" t="str">
        <f>CONCATENATE("ZQRX:NPGEP,",C556,":IP=",H557,":PING:I=",D556,",:;")</f>
        <v>ZQRX:NPGEP,2:IP=10.112.218.13:PING:I=10.112.152.196,:;</v>
      </c>
      <c r="L556" s="17" t="str">
        <f>CONCATENATE("ZQRX:NPGEP,",C556,":IP=",H557,":PING:I=",E556,",:;")</f>
        <v>ZQRX:NPGEP,2:IP=10.112.218.13:PING:I=10.112.152.204,:;</v>
      </c>
    </row>
    <row r="557" spans="1:12">
      <c r="A557" s="2">
        <v>28</v>
      </c>
      <c r="B557" s="2" t="s">
        <v>588</v>
      </c>
      <c r="C557" s="2">
        <v>4</v>
      </c>
      <c r="D557" s="2" t="str">
        <f>LOOKUP(1,0/(('MGW-IP'!$B$1:$B$183=B557)*('MGW-IP'!$C$1:$C$183=C557)),'MGW-IP'!$D$1:$D$183)</f>
        <v>10.112.152.212</v>
      </c>
      <c r="E557" s="2" t="str">
        <f>LOOKUP(1,0/(('MGW-IP'!$B$1:$B$183=B557)*('MGW-IP'!$C$1:$C$183=C557)),'MGW-IP'!$E$1:$E$183)</f>
        <v>10.112.152.220</v>
      </c>
      <c r="F557" s="1" t="s">
        <v>94</v>
      </c>
      <c r="G557" s="1">
        <v>2</v>
      </c>
      <c r="H557" s="1" t="str">
        <f>LOOKUP(1,0/(('BSC-IP(媒体)'!$B$1:$B$269=F557)*('BSC-IP(媒体)'!$C$1:$C$269=G557)),'BSC-IP(媒体)'!$D$1:$D$269)</f>
        <v>10.112.218.13</v>
      </c>
      <c r="I557" s="17" t="str">
        <f t="shared" si="16"/>
        <v>ZQRX:NPGEP,4:IP=10.112.218.13:PING:I=10.112.152.212,:;</v>
      </c>
      <c r="J557" s="17" t="str">
        <f t="shared" si="17"/>
        <v>ZQRX:NPGEP,4:IP=10.112.218.13:PING:I=10.112.152.220,:;</v>
      </c>
      <c r="K557" s="17" t="str">
        <f>CONCATENATE("ZQRX:NPGEP,",C557,":IP=",H556,":PING:I=",D557,",:;")</f>
        <v>ZQRX:NPGEP,4:IP=10.112.218.140:PING:I=10.112.152.212,:;</v>
      </c>
      <c r="L557" s="17" t="str">
        <f>CONCATENATE("ZQRX:NPGEP,",C557,":IP=",H556,":PING:I=",E557,",:;")</f>
        <v>ZQRX:NPGEP,4:IP=10.112.218.140:PING:I=10.112.152.220,:;</v>
      </c>
    </row>
    <row r="558" spans="1:12">
      <c r="A558" s="2">
        <v>29</v>
      </c>
      <c r="B558" s="2" t="s">
        <v>588</v>
      </c>
      <c r="C558" s="2">
        <v>2</v>
      </c>
      <c r="D558" s="2" t="str">
        <f>LOOKUP(1,0/(('MGW-IP'!$B$1:$B$183=B558)*('MGW-IP'!$C$1:$C$183=C558)),'MGW-IP'!$D$1:$D$183)</f>
        <v>10.112.152.196</v>
      </c>
      <c r="E558" s="2" t="str">
        <f>LOOKUP(1,0/(('MGW-IP'!$B$1:$B$183=B558)*('MGW-IP'!$C$1:$C$183=C558)),'MGW-IP'!$E$1:$E$183)</f>
        <v>10.112.152.204</v>
      </c>
      <c r="F558" s="1" t="s">
        <v>95</v>
      </c>
      <c r="G558" s="1">
        <v>1</v>
      </c>
      <c r="H558" s="1" t="str">
        <f>LOOKUP(1,0/(('BSC-IP(媒体)'!$B$1:$B$269=F558)*('BSC-IP(媒体)'!$C$1:$C$269=G558)),'BSC-IP(媒体)'!$D$1:$D$269)</f>
        <v>10.112.218.148</v>
      </c>
      <c r="I558" s="17" t="str">
        <f t="shared" si="16"/>
        <v>ZQRX:NPGEP,2:IP=10.112.218.148:PING:I=10.112.152.196,:;</v>
      </c>
      <c r="J558" s="17" t="str">
        <f t="shared" si="17"/>
        <v>ZQRX:NPGEP,2:IP=10.112.218.148:PING:I=10.112.152.204,:;</v>
      </c>
      <c r="K558" s="17" t="str">
        <f>CONCATENATE("ZQRX:NPGEP,",C558,":IP=",H559,":PING:I=",D558,",:;")</f>
        <v>ZQRX:NPGEP,2:IP=10.112.218.21:PING:I=10.112.152.196,:;</v>
      </c>
      <c r="L558" s="17" t="str">
        <f>CONCATENATE("ZQRX:NPGEP,",C558,":IP=",H559,":PING:I=",E558,",:;")</f>
        <v>ZQRX:NPGEP,2:IP=10.112.218.21:PING:I=10.112.152.204,:;</v>
      </c>
    </row>
    <row r="559" spans="1:12">
      <c r="A559" s="2">
        <v>30</v>
      </c>
      <c r="B559" s="2" t="s">
        <v>588</v>
      </c>
      <c r="C559" s="2">
        <v>4</v>
      </c>
      <c r="D559" s="2" t="str">
        <f>LOOKUP(1,0/(('MGW-IP'!$B$1:$B$183=B559)*('MGW-IP'!$C$1:$C$183=C559)),'MGW-IP'!$D$1:$D$183)</f>
        <v>10.112.152.212</v>
      </c>
      <c r="E559" s="2" t="str">
        <f>LOOKUP(1,0/(('MGW-IP'!$B$1:$B$183=B559)*('MGW-IP'!$C$1:$C$183=C559)),'MGW-IP'!$E$1:$E$183)</f>
        <v>10.112.152.220</v>
      </c>
      <c r="F559" s="1" t="s">
        <v>95</v>
      </c>
      <c r="G559" s="1">
        <v>2</v>
      </c>
      <c r="H559" s="1" t="str">
        <f>LOOKUP(1,0/(('BSC-IP(媒体)'!$B$1:$B$269=F559)*('BSC-IP(媒体)'!$C$1:$C$269=G559)),'BSC-IP(媒体)'!$D$1:$D$269)</f>
        <v>10.112.218.21</v>
      </c>
      <c r="I559" s="17" t="str">
        <f t="shared" si="16"/>
        <v>ZQRX:NPGEP,4:IP=10.112.218.21:PING:I=10.112.152.212,:;</v>
      </c>
      <c r="J559" s="17" t="str">
        <f t="shared" si="17"/>
        <v>ZQRX:NPGEP,4:IP=10.112.218.21:PING:I=10.112.152.220,:;</v>
      </c>
      <c r="K559" s="17" t="str">
        <f>CONCATENATE("ZQRX:NPGEP,",C559,":IP=",H558,":PING:I=",D559,",:;")</f>
        <v>ZQRX:NPGEP,4:IP=10.112.218.148:PING:I=10.112.152.212,:;</v>
      </c>
      <c r="L559" s="17" t="str">
        <f>CONCATENATE("ZQRX:NPGEP,",C559,":IP=",H558,":PING:I=",E559,",:;")</f>
        <v>ZQRX:NPGEP,4:IP=10.112.218.148:PING:I=10.112.152.220,:;</v>
      </c>
    </row>
    <row r="560" spans="1:12">
      <c r="A560" s="2">
        <v>31</v>
      </c>
      <c r="B560" s="2" t="s">
        <v>588</v>
      </c>
      <c r="C560" s="2">
        <v>2</v>
      </c>
      <c r="D560" s="2" t="str">
        <f>LOOKUP(1,0/(('MGW-IP'!$B$1:$B$183=B560)*('MGW-IP'!$C$1:$C$183=C560)),'MGW-IP'!$D$1:$D$183)</f>
        <v>10.112.152.196</v>
      </c>
      <c r="E560" s="2" t="str">
        <f>LOOKUP(1,0/(('MGW-IP'!$B$1:$B$183=B560)*('MGW-IP'!$C$1:$C$183=C560)),'MGW-IP'!$E$1:$E$183)</f>
        <v>10.112.152.204</v>
      </c>
      <c r="F560" s="1" t="s">
        <v>96</v>
      </c>
      <c r="G560" s="1">
        <v>1</v>
      </c>
      <c r="H560" s="1" t="str">
        <f>LOOKUP(1,0/(('BSC-IP(媒体)'!$B$1:$B$269=F560)*('BSC-IP(媒体)'!$C$1:$C$269=G560)),'BSC-IP(媒体)'!$D$1:$D$269)</f>
        <v>10.112.218.156</v>
      </c>
      <c r="I560" s="17" t="str">
        <f t="shared" si="16"/>
        <v>ZQRX:NPGEP,2:IP=10.112.218.156:PING:I=10.112.152.196,:;</v>
      </c>
      <c r="J560" s="17" t="str">
        <f t="shared" si="17"/>
        <v>ZQRX:NPGEP,2:IP=10.112.218.156:PING:I=10.112.152.204,:;</v>
      </c>
      <c r="K560" s="17" t="str">
        <f>CONCATENATE("ZQRX:NPGEP,",C560,":IP=",H561,":PING:I=",D560,",:;")</f>
        <v>ZQRX:NPGEP,2:IP=10.112.218.29:PING:I=10.112.152.196,:;</v>
      </c>
      <c r="L560" s="17" t="str">
        <f>CONCATENATE("ZQRX:NPGEP,",C560,":IP=",H561,":PING:I=",E560,",:;")</f>
        <v>ZQRX:NPGEP,2:IP=10.112.218.29:PING:I=10.112.152.204,:;</v>
      </c>
    </row>
    <row r="561" spans="1:12">
      <c r="A561" s="2">
        <v>32</v>
      </c>
      <c r="B561" s="2" t="s">
        <v>588</v>
      </c>
      <c r="C561" s="2">
        <v>4</v>
      </c>
      <c r="D561" s="2" t="str">
        <f>LOOKUP(1,0/(('MGW-IP'!$B$1:$B$183=B561)*('MGW-IP'!$C$1:$C$183=C561)),'MGW-IP'!$D$1:$D$183)</f>
        <v>10.112.152.212</v>
      </c>
      <c r="E561" s="2" t="str">
        <f>LOOKUP(1,0/(('MGW-IP'!$B$1:$B$183=B561)*('MGW-IP'!$C$1:$C$183=C561)),'MGW-IP'!$E$1:$E$183)</f>
        <v>10.112.152.220</v>
      </c>
      <c r="F561" s="1" t="s">
        <v>96</v>
      </c>
      <c r="G561" s="1">
        <v>2</v>
      </c>
      <c r="H561" s="1" t="str">
        <f>LOOKUP(1,0/(('BSC-IP(媒体)'!$B$1:$B$269=F561)*('BSC-IP(媒体)'!$C$1:$C$269=G561)),'BSC-IP(媒体)'!$D$1:$D$269)</f>
        <v>10.112.218.29</v>
      </c>
      <c r="I561" s="17" t="str">
        <f t="shared" si="16"/>
        <v>ZQRX:NPGEP,4:IP=10.112.218.29:PING:I=10.112.152.212,:;</v>
      </c>
      <c r="J561" s="17" t="str">
        <f t="shared" si="17"/>
        <v>ZQRX:NPGEP,4:IP=10.112.218.29:PING:I=10.112.152.220,:;</v>
      </c>
      <c r="K561" s="17" t="str">
        <f>CONCATENATE("ZQRX:NPGEP,",C561,":IP=",H560,":PING:I=",D561,",:;")</f>
        <v>ZQRX:NPGEP,4:IP=10.112.218.156:PING:I=10.112.152.212,:;</v>
      </c>
      <c r="L561" s="17" t="str">
        <f>CONCATENATE("ZQRX:NPGEP,",C561,":IP=",H560,":PING:I=",E561,",:;")</f>
        <v>ZQRX:NPGEP,4:IP=10.112.218.156:PING:I=10.112.152.220,:;</v>
      </c>
    </row>
    <row r="562" spans="1:12">
      <c r="A562" s="2">
        <v>33</v>
      </c>
      <c r="B562" s="2" t="s">
        <v>588</v>
      </c>
      <c r="C562" s="2">
        <v>2</v>
      </c>
      <c r="D562" s="2" t="str">
        <f>LOOKUP(1,0/(('MGW-IP'!$B$1:$B$183=B562)*('MGW-IP'!$C$1:$C$183=C562)),'MGW-IP'!$D$1:$D$183)</f>
        <v>10.112.152.196</v>
      </c>
      <c r="E562" s="2" t="str">
        <f>LOOKUP(1,0/(('MGW-IP'!$B$1:$B$183=B562)*('MGW-IP'!$C$1:$C$183=C562)),'MGW-IP'!$E$1:$E$183)</f>
        <v>10.112.152.204</v>
      </c>
      <c r="F562" s="1" t="s">
        <v>97</v>
      </c>
      <c r="G562" s="1">
        <v>1</v>
      </c>
      <c r="H562" s="1" t="str">
        <f>LOOKUP(1,0/(('BSC-IP(媒体)'!$B$1:$B$269=F562)*('BSC-IP(媒体)'!$C$1:$C$269=G562)),'BSC-IP(媒体)'!$D$1:$D$269)</f>
        <v>10.112.218.164</v>
      </c>
      <c r="I562" s="17" t="str">
        <f t="shared" si="16"/>
        <v>ZQRX:NPGEP,2:IP=10.112.218.164:PING:I=10.112.152.196,:;</v>
      </c>
      <c r="J562" s="17" t="str">
        <f t="shared" si="17"/>
        <v>ZQRX:NPGEP,2:IP=10.112.218.164:PING:I=10.112.152.204,:;</v>
      </c>
      <c r="K562" s="17" t="str">
        <f>CONCATENATE("ZQRX:NPGEP,",C562,":IP=",H563,":PING:I=",D562,",:;")</f>
        <v>ZQRX:NPGEP,2:IP=10.112.218.37:PING:I=10.112.152.196,:;</v>
      </c>
      <c r="L562" s="17" t="str">
        <f>CONCATENATE("ZQRX:NPGEP,",C562,":IP=",H563,":PING:I=",E562,",:;")</f>
        <v>ZQRX:NPGEP,2:IP=10.112.218.37:PING:I=10.112.152.204,:;</v>
      </c>
    </row>
    <row r="563" spans="1:12">
      <c r="A563" s="2">
        <v>34</v>
      </c>
      <c r="B563" s="2" t="s">
        <v>588</v>
      </c>
      <c r="C563" s="2">
        <v>4</v>
      </c>
      <c r="D563" s="2" t="str">
        <f>LOOKUP(1,0/(('MGW-IP'!$B$1:$B$183=B563)*('MGW-IP'!$C$1:$C$183=C563)),'MGW-IP'!$D$1:$D$183)</f>
        <v>10.112.152.212</v>
      </c>
      <c r="E563" s="2" t="str">
        <f>LOOKUP(1,0/(('MGW-IP'!$B$1:$B$183=B563)*('MGW-IP'!$C$1:$C$183=C563)),'MGW-IP'!$E$1:$E$183)</f>
        <v>10.112.152.220</v>
      </c>
      <c r="F563" s="1" t="s">
        <v>97</v>
      </c>
      <c r="G563" s="1">
        <v>2</v>
      </c>
      <c r="H563" s="1" t="str">
        <f>LOOKUP(1,0/(('BSC-IP(媒体)'!$B$1:$B$269=F563)*('BSC-IP(媒体)'!$C$1:$C$269=G563)),'BSC-IP(媒体)'!$D$1:$D$269)</f>
        <v>10.112.218.37</v>
      </c>
      <c r="I563" s="17" t="str">
        <f t="shared" si="16"/>
        <v>ZQRX:NPGEP,4:IP=10.112.218.37:PING:I=10.112.152.212,:;</v>
      </c>
      <c r="J563" s="17" t="str">
        <f t="shared" si="17"/>
        <v>ZQRX:NPGEP,4:IP=10.112.218.37:PING:I=10.112.152.220,:;</v>
      </c>
      <c r="K563" s="17" t="str">
        <f>CONCATENATE("ZQRX:NPGEP,",C563,":IP=",H562,":PING:I=",D563,",:;")</f>
        <v>ZQRX:NPGEP,4:IP=10.112.218.164:PING:I=10.112.152.212,:;</v>
      </c>
      <c r="L563" s="17" t="str">
        <f>CONCATENATE("ZQRX:NPGEP,",C563,":IP=",H562,":PING:I=",E563,",:;")</f>
        <v>ZQRX:NPGEP,4:IP=10.112.218.164:PING:I=10.112.152.220,:;</v>
      </c>
    </row>
    <row r="564" spans="1:12">
      <c r="A564" s="2">
        <v>35</v>
      </c>
      <c r="B564" s="2" t="s">
        <v>588</v>
      </c>
      <c r="C564" s="2">
        <v>2</v>
      </c>
      <c r="D564" s="2" t="str">
        <f>LOOKUP(1,0/(('MGW-IP'!$B$1:$B$183=B564)*('MGW-IP'!$C$1:$C$183=C564)),'MGW-IP'!$D$1:$D$183)</f>
        <v>10.112.152.196</v>
      </c>
      <c r="E564" s="2" t="str">
        <f>LOOKUP(1,0/(('MGW-IP'!$B$1:$B$183=B564)*('MGW-IP'!$C$1:$C$183=C564)),'MGW-IP'!$E$1:$E$183)</f>
        <v>10.112.152.204</v>
      </c>
      <c r="F564" s="1" t="s">
        <v>98</v>
      </c>
      <c r="G564" s="1">
        <v>1</v>
      </c>
      <c r="H564" s="1" t="str">
        <f>LOOKUP(1,0/(('BSC-IP(媒体)'!$B$1:$B$269=F564)*('BSC-IP(媒体)'!$C$1:$C$269=G564)),'BSC-IP(媒体)'!$D$1:$D$269)</f>
        <v>10.112.218.172</v>
      </c>
      <c r="I564" s="17" t="str">
        <f t="shared" si="16"/>
        <v>ZQRX:NPGEP,2:IP=10.112.218.172:PING:I=10.112.152.196,:;</v>
      </c>
      <c r="J564" s="17" t="str">
        <f t="shared" si="17"/>
        <v>ZQRX:NPGEP,2:IP=10.112.218.172:PING:I=10.112.152.204,:;</v>
      </c>
      <c r="K564" s="17" t="str">
        <f>CONCATENATE("ZQRX:NPGEP,",C564,":IP=",H565,":PING:I=",D564,",:;")</f>
        <v>ZQRX:NPGEP,2:IP=10.112.218.45:PING:I=10.112.152.196,:;</v>
      </c>
      <c r="L564" s="17" t="str">
        <f>CONCATENATE("ZQRX:NPGEP,",C564,":IP=",H565,":PING:I=",E564,",:;")</f>
        <v>ZQRX:NPGEP,2:IP=10.112.218.45:PING:I=10.112.152.204,:;</v>
      </c>
    </row>
    <row r="565" spans="1:12">
      <c r="A565" s="2">
        <v>36</v>
      </c>
      <c r="B565" s="2" t="s">
        <v>588</v>
      </c>
      <c r="C565" s="2">
        <v>4</v>
      </c>
      <c r="D565" s="2" t="str">
        <f>LOOKUP(1,0/(('MGW-IP'!$B$1:$B$183=B565)*('MGW-IP'!$C$1:$C$183=C565)),'MGW-IP'!$D$1:$D$183)</f>
        <v>10.112.152.212</v>
      </c>
      <c r="E565" s="2" t="str">
        <f>LOOKUP(1,0/(('MGW-IP'!$B$1:$B$183=B565)*('MGW-IP'!$C$1:$C$183=C565)),'MGW-IP'!$E$1:$E$183)</f>
        <v>10.112.152.220</v>
      </c>
      <c r="F565" s="1" t="s">
        <v>98</v>
      </c>
      <c r="G565" s="1">
        <v>2</v>
      </c>
      <c r="H565" s="1" t="str">
        <f>LOOKUP(1,0/(('BSC-IP(媒体)'!$B$1:$B$269=F565)*('BSC-IP(媒体)'!$C$1:$C$269=G565)),'BSC-IP(媒体)'!$D$1:$D$269)</f>
        <v>10.112.218.45</v>
      </c>
      <c r="I565" s="17" t="str">
        <f t="shared" si="16"/>
        <v>ZQRX:NPGEP,4:IP=10.112.218.45:PING:I=10.112.152.212,:;</v>
      </c>
      <c r="J565" s="17" t="str">
        <f t="shared" si="17"/>
        <v>ZQRX:NPGEP,4:IP=10.112.218.45:PING:I=10.112.152.220,:;</v>
      </c>
      <c r="K565" s="17" t="str">
        <f>CONCATENATE("ZQRX:NPGEP,",C565,":IP=",H564,":PING:I=",D565,",:;")</f>
        <v>ZQRX:NPGEP,4:IP=10.112.218.172:PING:I=10.112.152.212,:;</v>
      </c>
      <c r="L565" s="17" t="str">
        <f>CONCATENATE("ZQRX:NPGEP,",C565,":IP=",H564,":PING:I=",E565,",:;")</f>
        <v>ZQRX:NPGEP,4:IP=10.112.218.172:PING:I=10.112.152.220,:;</v>
      </c>
    </row>
    <row r="566" spans="1:12">
      <c r="A566" s="2">
        <v>37</v>
      </c>
      <c r="B566" s="2" t="s">
        <v>588</v>
      </c>
      <c r="C566" s="2">
        <v>2</v>
      </c>
      <c r="D566" s="2" t="str">
        <f>LOOKUP(1,0/(('MGW-IP'!$B$1:$B$183=B566)*('MGW-IP'!$C$1:$C$183=C566)),'MGW-IP'!$D$1:$D$183)</f>
        <v>10.112.152.196</v>
      </c>
      <c r="E566" s="2" t="str">
        <f>LOOKUP(1,0/(('MGW-IP'!$B$1:$B$183=B566)*('MGW-IP'!$C$1:$C$183=C566)),'MGW-IP'!$E$1:$E$183)</f>
        <v>10.112.152.204</v>
      </c>
      <c r="F566" s="1" t="s">
        <v>99</v>
      </c>
      <c r="G566" s="1">
        <v>1</v>
      </c>
      <c r="H566" s="1" t="str">
        <f>LOOKUP(1,0/(('BSC-IP(媒体)'!$B$1:$B$269=F566)*('BSC-IP(媒体)'!$C$1:$C$269=G566)),'BSC-IP(媒体)'!$D$1:$D$269)</f>
        <v>10.112.218.180</v>
      </c>
      <c r="I566" s="17" t="str">
        <f t="shared" si="16"/>
        <v>ZQRX:NPGEP,2:IP=10.112.218.180:PING:I=10.112.152.196,:;</v>
      </c>
      <c r="J566" s="17" t="str">
        <f t="shared" si="17"/>
        <v>ZQRX:NPGEP,2:IP=10.112.218.180:PING:I=10.112.152.204,:;</v>
      </c>
      <c r="K566" s="17" t="str">
        <f>CONCATENATE("ZQRX:NPGEP,",C566,":IP=",H567,":PING:I=",D566,",:;")</f>
        <v>ZQRX:NPGEP,2:IP=10.112.218.53:PING:I=10.112.152.196,:;</v>
      </c>
      <c r="L566" s="17" t="str">
        <f>CONCATENATE("ZQRX:NPGEP,",C566,":IP=",H567,":PING:I=",E566,",:;")</f>
        <v>ZQRX:NPGEP,2:IP=10.112.218.53:PING:I=10.112.152.204,:;</v>
      </c>
    </row>
    <row r="567" spans="1:12">
      <c r="A567" s="2">
        <v>38</v>
      </c>
      <c r="B567" s="2" t="s">
        <v>588</v>
      </c>
      <c r="C567" s="2">
        <v>4</v>
      </c>
      <c r="D567" s="2" t="str">
        <f>LOOKUP(1,0/(('MGW-IP'!$B$1:$B$183=B567)*('MGW-IP'!$C$1:$C$183=C567)),'MGW-IP'!$D$1:$D$183)</f>
        <v>10.112.152.212</v>
      </c>
      <c r="E567" s="2" t="str">
        <f>LOOKUP(1,0/(('MGW-IP'!$B$1:$B$183=B567)*('MGW-IP'!$C$1:$C$183=C567)),'MGW-IP'!$E$1:$E$183)</f>
        <v>10.112.152.220</v>
      </c>
      <c r="F567" s="1" t="s">
        <v>99</v>
      </c>
      <c r="G567" s="1">
        <v>2</v>
      </c>
      <c r="H567" s="1" t="str">
        <f>LOOKUP(1,0/(('BSC-IP(媒体)'!$B$1:$B$269=F567)*('BSC-IP(媒体)'!$C$1:$C$269=G567)),'BSC-IP(媒体)'!$D$1:$D$269)</f>
        <v>10.112.218.53</v>
      </c>
      <c r="I567" s="17" t="str">
        <f t="shared" si="16"/>
        <v>ZQRX:NPGEP,4:IP=10.112.218.53:PING:I=10.112.152.212,:;</v>
      </c>
      <c r="J567" s="17" t="str">
        <f t="shared" si="17"/>
        <v>ZQRX:NPGEP,4:IP=10.112.218.53:PING:I=10.112.152.220,:;</v>
      </c>
      <c r="K567" s="17" t="str">
        <f>CONCATENATE("ZQRX:NPGEP,",C567,":IP=",H566,":PING:I=",D567,",:;")</f>
        <v>ZQRX:NPGEP,4:IP=10.112.218.180:PING:I=10.112.152.212,:;</v>
      </c>
      <c r="L567" s="17" t="str">
        <f>CONCATENATE("ZQRX:NPGEP,",C567,":IP=",H566,":PING:I=",E567,",:;")</f>
        <v>ZQRX:NPGEP,4:IP=10.112.218.180:PING:I=10.112.152.220,:;</v>
      </c>
    </row>
    <row r="568" spans="1:12">
      <c r="A568" s="2">
        <v>39</v>
      </c>
      <c r="B568" s="2" t="s">
        <v>588</v>
      </c>
      <c r="C568" s="2">
        <v>2</v>
      </c>
      <c r="D568" s="2" t="str">
        <f>LOOKUP(1,0/(('MGW-IP'!$B$1:$B$183=B568)*('MGW-IP'!$C$1:$C$183=C568)),'MGW-IP'!$D$1:$D$183)</f>
        <v>10.112.152.196</v>
      </c>
      <c r="E568" s="2" t="str">
        <f>LOOKUP(1,0/(('MGW-IP'!$B$1:$B$183=B568)*('MGW-IP'!$C$1:$C$183=C568)),'MGW-IP'!$E$1:$E$183)</f>
        <v>10.112.152.204</v>
      </c>
      <c r="F568" s="1" t="s">
        <v>100</v>
      </c>
      <c r="G568" s="1">
        <v>1</v>
      </c>
      <c r="H568" s="1" t="str">
        <f>LOOKUP(1,0/(('BSC-IP(媒体)'!$B$1:$B$269=F568)*('BSC-IP(媒体)'!$C$1:$C$269=G568)),'BSC-IP(媒体)'!$D$1:$D$269)</f>
        <v>10.112.218.188</v>
      </c>
      <c r="I568" s="17" t="str">
        <f t="shared" si="16"/>
        <v>ZQRX:NPGEP,2:IP=10.112.218.188:PING:I=10.112.152.196,:;</v>
      </c>
      <c r="J568" s="17" t="str">
        <f t="shared" si="17"/>
        <v>ZQRX:NPGEP,2:IP=10.112.218.188:PING:I=10.112.152.204,:;</v>
      </c>
      <c r="K568" s="17" t="str">
        <f>CONCATENATE("ZQRX:NPGEP,",C568,":IP=",H569,":PING:I=",D568,",:;")</f>
        <v>ZQRX:NPGEP,2:IP=10.112.218.61:PING:I=10.112.152.196,:;</v>
      </c>
      <c r="L568" s="17" t="str">
        <f>CONCATENATE("ZQRX:NPGEP,",C568,":IP=",H569,":PING:I=",E568,",:;")</f>
        <v>ZQRX:NPGEP,2:IP=10.112.218.61:PING:I=10.112.152.204,:;</v>
      </c>
    </row>
    <row r="569" spans="1:12">
      <c r="A569" s="2">
        <v>40</v>
      </c>
      <c r="B569" s="2" t="s">
        <v>588</v>
      </c>
      <c r="C569" s="2">
        <v>4</v>
      </c>
      <c r="D569" s="2" t="str">
        <f>LOOKUP(1,0/(('MGW-IP'!$B$1:$B$183=B569)*('MGW-IP'!$C$1:$C$183=C569)),'MGW-IP'!$D$1:$D$183)</f>
        <v>10.112.152.212</v>
      </c>
      <c r="E569" s="2" t="str">
        <f>LOOKUP(1,0/(('MGW-IP'!$B$1:$B$183=B569)*('MGW-IP'!$C$1:$C$183=C569)),'MGW-IP'!$E$1:$E$183)</f>
        <v>10.112.152.220</v>
      </c>
      <c r="F569" s="1" t="s">
        <v>100</v>
      </c>
      <c r="G569" s="1">
        <v>2</v>
      </c>
      <c r="H569" s="1" t="str">
        <f>LOOKUP(1,0/(('BSC-IP(媒体)'!$B$1:$B$269=F569)*('BSC-IP(媒体)'!$C$1:$C$269=G569)),'BSC-IP(媒体)'!$D$1:$D$269)</f>
        <v>10.112.218.61</v>
      </c>
      <c r="I569" s="17" t="str">
        <f t="shared" si="16"/>
        <v>ZQRX:NPGEP,4:IP=10.112.218.61:PING:I=10.112.152.212,:;</v>
      </c>
      <c r="J569" s="17" t="str">
        <f t="shared" si="17"/>
        <v>ZQRX:NPGEP,4:IP=10.112.218.61:PING:I=10.112.152.220,:;</v>
      </c>
      <c r="K569" s="17" t="str">
        <f>CONCATENATE("ZQRX:NPGEP,",C569,":IP=",H568,":PING:I=",D569,",:;")</f>
        <v>ZQRX:NPGEP,4:IP=10.112.218.188:PING:I=10.112.152.212,:;</v>
      </c>
      <c r="L569" s="17" t="str">
        <f>CONCATENATE("ZQRX:NPGEP,",C569,":IP=",H568,":PING:I=",E569,",:;")</f>
        <v>ZQRX:NPGEP,4:IP=10.112.218.188:PING:I=10.112.152.220,:;</v>
      </c>
    </row>
    <row r="570" spans="1:12">
      <c r="A570" s="2">
        <v>41</v>
      </c>
      <c r="B570" s="2" t="s">
        <v>588</v>
      </c>
      <c r="C570" s="2">
        <v>2</v>
      </c>
      <c r="D570" s="2" t="str">
        <f>LOOKUP(1,0/(('MGW-IP'!$B$1:$B$183=B570)*('MGW-IP'!$C$1:$C$183=C570)),'MGW-IP'!$D$1:$D$183)</f>
        <v>10.112.152.196</v>
      </c>
      <c r="E570" s="2" t="str">
        <f>LOOKUP(1,0/(('MGW-IP'!$B$1:$B$183=B570)*('MGW-IP'!$C$1:$C$183=C570)),'MGW-IP'!$E$1:$E$183)</f>
        <v>10.112.152.204</v>
      </c>
      <c r="F570" s="1" t="s">
        <v>101</v>
      </c>
      <c r="G570" s="1">
        <v>1</v>
      </c>
      <c r="H570" s="1" t="str">
        <f>LOOKUP(1,0/(('BSC-IP(媒体)'!$B$1:$B$269=F570)*('BSC-IP(媒体)'!$C$1:$C$269=G570)),'BSC-IP(媒体)'!$D$1:$D$269)</f>
        <v>10.112.218.196</v>
      </c>
      <c r="I570" s="17" t="str">
        <f t="shared" si="16"/>
        <v>ZQRX:NPGEP,2:IP=10.112.218.196:PING:I=10.112.152.196,:;</v>
      </c>
      <c r="J570" s="17" t="str">
        <f t="shared" si="17"/>
        <v>ZQRX:NPGEP,2:IP=10.112.218.196:PING:I=10.112.152.204,:;</v>
      </c>
      <c r="K570" s="17" t="str">
        <f>CONCATENATE("ZQRX:NPGEP,",C570,":IP=",H571,":PING:I=",D570,",:;")</f>
        <v>ZQRX:NPGEP,2:IP=10.112.218.69:PING:I=10.112.152.196,:;</v>
      </c>
      <c r="L570" s="17" t="str">
        <f>CONCATENATE("ZQRX:NPGEP,",C570,":IP=",H571,":PING:I=",E570,",:;")</f>
        <v>ZQRX:NPGEP,2:IP=10.112.218.69:PING:I=10.112.152.204,:;</v>
      </c>
    </row>
    <row r="571" spans="1:12">
      <c r="A571" s="2">
        <v>42</v>
      </c>
      <c r="B571" s="2" t="s">
        <v>588</v>
      </c>
      <c r="C571" s="2">
        <v>4</v>
      </c>
      <c r="D571" s="2" t="str">
        <f>LOOKUP(1,0/(('MGW-IP'!$B$1:$B$183=B571)*('MGW-IP'!$C$1:$C$183=C571)),'MGW-IP'!$D$1:$D$183)</f>
        <v>10.112.152.212</v>
      </c>
      <c r="E571" s="2" t="str">
        <f>LOOKUP(1,0/(('MGW-IP'!$B$1:$B$183=B571)*('MGW-IP'!$C$1:$C$183=C571)),'MGW-IP'!$E$1:$E$183)</f>
        <v>10.112.152.220</v>
      </c>
      <c r="F571" s="1" t="s">
        <v>101</v>
      </c>
      <c r="G571" s="1">
        <v>2</v>
      </c>
      <c r="H571" s="1" t="str">
        <f>LOOKUP(1,0/(('BSC-IP(媒体)'!$B$1:$B$269=F571)*('BSC-IP(媒体)'!$C$1:$C$269=G571)),'BSC-IP(媒体)'!$D$1:$D$269)</f>
        <v>10.112.218.69</v>
      </c>
      <c r="I571" s="17" t="str">
        <f t="shared" si="16"/>
        <v>ZQRX:NPGEP,4:IP=10.112.218.69:PING:I=10.112.152.212,:;</v>
      </c>
      <c r="J571" s="17" t="str">
        <f t="shared" si="17"/>
        <v>ZQRX:NPGEP,4:IP=10.112.218.69:PING:I=10.112.152.220,:;</v>
      </c>
      <c r="K571" s="17" t="str">
        <f>CONCATENATE("ZQRX:NPGEP,",C571,":IP=",H570,":PING:I=",D571,",:;")</f>
        <v>ZQRX:NPGEP,4:IP=10.112.218.196:PING:I=10.112.152.212,:;</v>
      </c>
      <c r="L571" s="17" t="str">
        <f>CONCATENATE("ZQRX:NPGEP,",C571,":IP=",H570,":PING:I=",E571,",:;")</f>
        <v>ZQRX:NPGEP,4:IP=10.112.218.196:PING:I=10.112.152.220,:;</v>
      </c>
    </row>
    <row r="572" spans="1:12">
      <c r="A572" s="2">
        <v>43</v>
      </c>
      <c r="B572" s="2" t="s">
        <v>588</v>
      </c>
      <c r="C572" s="2">
        <v>2</v>
      </c>
      <c r="D572" s="2" t="str">
        <f>LOOKUP(1,0/(('MGW-IP'!$B$1:$B$183=B572)*('MGW-IP'!$C$1:$C$183=C572)),'MGW-IP'!$D$1:$D$183)</f>
        <v>10.112.152.196</v>
      </c>
      <c r="E572" s="2" t="str">
        <f>LOOKUP(1,0/(('MGW-IP'!$B$1:$B$183=B572)*('MGW-IP'!$C$1:$C$183=C572)),'MGW-IP'!$E$1:$E$183)</f>
        <v>10.112.152.204</v>
      </c>
      <c r="F572" s="1" t="s">
        <v>102</v>
      </c>
      <c r="G572" s="1">
        <v>1</v>
      </c>
      <c r="H572" s="1" t="str">
        <f>LOOKUP(1,0/(('BSC-IP(媒体)'!$B$1:$B$269=F572)*('BSC-IP(媒体)'!$C$1:$C$269=G572)),'BSC-IP(媒体)'!$D$1:$D$269)</f>
        <v>10.112.218.204</v>
      </c>
      <c r="I572" s="17" t="str">
        <f t="shared" si="16"/>
        <v>ZQRX:NPGEP,2:IP=10.112.218.204:PING:I=10.112.152.196,:;</v>
      </c>
      <c r="J572" s="17" t="str">
        <f t="shared" si="17"/>
        <v>ZQRX:NPGEP,2:IP=10.112.218.204:PING:I=10.112.152.204,:;</v>
      </c>
      <c r="K572" s="17" t="str">
        <f>CONCATENATE("ZQRX:NPGEP,",C572,":IP=",H573,":PING:I=",D572,",:;")</f>
        <v>ZQRX:NPGEP,2:IP=10.112.218.77:PING:I=10.112.152.196,:;</v>
      </c>
      <c r="L572" s="17" t="str">
        <f>CONCATENATE("ZQRX:NPGEP,",C572,":IP=",H573,":PING:I=",E572,",:;")</f>
        <v>ZQRX:NPGEP,2:IP=10.112.218.77:PING:I=10.112.152.204,:;</v>
      </c>
    </row>
    <row r="573" spans="1:12">
      <c r="A573" s="2">
        <v>44</v>
      </c>
      <c r="B573" s="2" t="s">
        <v>588</v>
      </c>
      <c r="C573" s="2">
        <v>4</v>
      </c>
      <c r="D573" s="2" t="str">
        <f>LOOKUP(1,0/(('MGW-IP'!$B$1:$B$183=B573)*('MGW-IP'!$C$1:$C$183=C573)),'MGW-IP'!$D$1:$D$183)</f>
        <v>10.112.152.212</v>
      </c>
      <c r="E573" s="2" t="str">
        <f>LOOKUP(1,0/(('MGW-IP'!$B$1:$B$183=B573)*('MGW-IP'!$C$1:$C$183=C573)),'MGW-IP'!$E$1:$E$183)</f>
        <v>10.112.152.220</v>
      </c>
      <c r="F573" s="1" t="s">
        <v>102</v>
      </c>
      <c r="G573" s="1">
        <v>2</v>
      </c>
      <c r="H573" s="1" t="str">
        <f>LOOKUP(1,0/(('BSC-IP(媒体)'!$B$1:$B$269=F573)*('BSC-IP(媒体)'!$C$1:$C$269=G573)),'BSC-IP(媒体)'!$D$1:$D$269)</f>
        <v>10.112.218.77</v>
      </c>
      <c r="I573" s="17" t="str">
        <f t="shared" si="16"/>
        <v>ZQRX:NPGEP,4:IP=10.112.218.77:PING:I=10.112.152.212,:;</v>
      </c>
      <c r="J573" s="17" t="str">
        <f t="shared" si="17"/>
        <v>ZQRX:NPGEP,4:IP=10.112.218.77:PING:I=10.112.152.220,:;</v>
      </c>
      <c r="K573" s="17" t="str">
        <f>CONCATENATE("ZQRX:NPGEP,",C573,":IP=",H572,":PING:I=",D573,",:;")</f>
        <v>ZQRX:NPGEP,4:IP=10.112.218.204:PING:I=10.112.152.212,:;</v>
      </c>
      <c r="L573" s="17" t="str">
        <f>CONCATENATE("ZQRX:NPGEP,",C573,":IP=",H572,":PING:I=",E573,",:;")</f>
        <v>ZQRX:NPGEP,4:IP=10.112.218.204:PING:I=10.112.152.220,:;</v>
      </c>
    </row>
    <row r="574" spans="1:12">
      <c r="A574" s="2">
        <v>45</v>
      </c>
      <c r="B574" s="2" t="s">
        <v>588</v>
      </c>
      <c r="C574" s="2">
        <v>2</v>
      </c>
      <c r="D574" s="2" t="str">
        <f>LOOKUP(1,0/(('MGW-IP'!$B$1:$B$183=B574)*('MGW-IP'!$C$1:$C$183=C574)),'MGW-IP'!$D$1:$D$183)</f>
        <v>10.112.152.196</v>
      </c>
      <c r="E574" s="2" t="str">
        <f>LOOKUP(1,0/(('MGW-IP'!$B$1:$B$183=B574)*('MGW-IP'!$C$1:$C$183=C574)),'MGW-IP'!$E$1:$E$183)</f>
        <v>10.112.152.204</v>
      </c>
      <c r="F574" s="1" t="s">
        <v>103</v>
      </c>
      <c r="G574" s="1">
        <v>1</v>
      </c>
      <c r="H574" s="1" t="str">
        <f>LOOKUP(1,0/(('BSC-IP(媒体)'!$B$1:$B$269=F574)*('BSC-IP(媒体)'!$C$1:$C$269=G574)),'BSC-IP(媒体)'!$D$1:$D$269)</f>
        <v>10.112.218.212</v>
      </c>
      <c r="I574" s="17" t="str">
        <f t="shared" si="16"/>
        <v>ZQRX:NPGEP,2:IP=10.112.218.212:PING:I=10.112.152.196,:;</v>
      </c>
      <c r="J574" s="17" t="str">
        <f t="shared" si="17"/>
        <v>ZQRX:NPGEP,2:IP=10.112.218.212:PING:I=10.112.152.204,:;</v>
      </c>
      <c r="K574" s="17" t="str">
        <f>CONCATENATE("ZQRX:NPGEP,",C574,":IP=",H575,":PING:I=",D574,",:;")</f>
        <v>ZQRX:NPGEP,2:IP=10.112.218.85:PING:I=10.112.152.196,:;</v>
      </c>
      <c r="L574" s="17" t="str">
        <f>CONCATENATE("ZQRX:NPGEP,",C574,":IP=",H575,":PING:I=",E574,",:;")</f>
        <v>ZQRX:NPGEP,2:IP=10.112.218.85:PING:I=10.112.152.204,:;</v>
      </c>
    </row>
    <row r="575" spans="1:12">
      <c r="A575" s="2">
        <v>46</v>
      </c>
      <c r="B575" s="2" t="s">
        <v>588</v>
      </c>
      <c r="C575" s="2">
        <v>4</v>
      </c>
      <c r="D575" s="2" t="str">
        <f>LOOKUP(1,0/(('MGW-IP'!$B$1:$B$183=B575)*('MGW-IP'!$C$1:$C$183=C575)),'MGW-IP'!$D$1:$D$183)</f>
        <v>10.112.152.212</v>
      </c>
      <c r="E575" s="2" t="str">
        <f>LOOKUP(1,0/(('MGW-IP'!$B$1:$B$183=B575)*('MGW-IP'!$C$1:$C$183=C575)),'MGW-IP'!$E$1:$E$183)</f>
        <v>10.112.152.220</v>
      </c>
      <c r="F575" s="1" t="s">
        <v>103</v>
      </c>
      <c r="G575" s="1">
        <v>2</v>
      </c>
      <c r="H575" s="1" t="str">
        <f>LOOKUP(1,0/(('BSC-IP(媒体)'!$B$1:$B$269=F575)*('BSC-IP(媒体)'!$C$1:$C$269=G575)),'BSC-IP(媒体)'!$D$1:$D$269)</f>
        <v>10.112.218.85</v>
      </c>
      <c r="I575" s="17" t="str">
        <f t="shared" si="16"/>
        <v>ZQRX:NPGEP,4:IP=10.112.218.85:PING:I=10.112.152.212,:;</v>
      </c>
      <c r="J575" s="17" t="str">
        <f t="shared" si="17"/>
        <v>ZQRX:NPGEP,4:IP=10.112.218.85:PING:I=10.112.152.220,:;</v>
      </c>
      <c r="K575" s="17" t="str">
        <f>CONCATENATE("ZQRX:NPGEP,",C575,":IP=",H574,":PING:I=",D575,",:;")</f>
        <v>ZQRX:NPGEP,4:IP=10.112.218.212:PING:I=10.112.152.212,:;</v>
      </c>
      <c r="L575" s="17" t="str">
        <f>CONCATENATE("ZQRX:NPGEP,",C575,":IP=",H574,":PING:I=",E575,",:;")</f>
        <v>ZQRX:NPGEP,4:IP=10.112.218.212:PING:I=10.112.152.220,:;</v>
      </c>
    </row>
    <row r="576" spans="1:12">
      <c r="A576" s="2">
        <v>47</v>
      </c>
      <c r="B576" s="2" t="s">
        <v>588</v>
      </c>
      <c r="C576" s="2">
        <v>2</v>
      </c>
      <c r="D576" s="2" t="str">
        <f>LOOKUP(1,0/(('MGW-IP'!$B$1:$B$183=B576)*('MGW-IP'!$C$1:$C$183=C576)),'MGW-IP'!$D$1:$D$183)</f>
        <v>10.112.152.196</v>
      </c>
      <c r="E576" s="2" t="str">
        <f>LOOKUP(1,0/(('MGW-IP'!$B$1:$B$183=B576)*('MGW-IP'!$C$1:$C$183=C576)),'MGW-IP'!$E$1:$E$183)</f>
        <v>10.112.152.204</v>
      </c>
      <c r="F576" s="1" t="s">
        <v>104</v>
      </c>
      <c r="G576" s="1">
        <v>1</v>
      </c>
      <c r="H576" s="1" t="str">
        <f>LOOKUP(1,0/(('BSC-IP(媒体)'!$B$1:$B$269=F576)*('BSC-IP(媒体)'!$C$1:$C$269=G576)),'BSC-IP(媒体)'!$D$1:$D$269)</f>
        <v>10.112.218.220</v>
      </c>
      <c r="I576" s="17" t="str">
        <f t="shared" si="16"/>
        <v>ZQRX:NPGEP,2:IP=10.112.218.220:PING:I=10.112.152.196,:;</v>
      </c>
      <c r="J576" s="17" t="str">
        <f t="shared" si="17"/>
        <v>ZQRX:NPGEP,2:IP=10.112.218.220:PING:I=10.112.152.204,:;</v>
      </c>
      <c r="K576" s="17" t="str">
        <f>CONCATENATE("ZQRX:NPGEP,",C576,":IP=",H577,":PING:I=",D576,",:;")</f>
        <v>ZQRX:NPGEP,2:IP=10.112.218.93:PING:I=10.112.152.196,:;</v>
      </c>
      <c r="L576" s="17" t="str">
        <f>CONCATENATE("ZQRX:NPGEP,",C576,":IP=",H577,":PING:I=",E576,",:;")</f>
        <v>ZQRX:NPGEP,2:IP=10.112.218.93:PING:I=10.112.152.204,:;</v>
      </c>
    </row>
    <row r="577" spans="1:12">
      <c r="A577" s="2">
        <v>48</v>
      </c>
      <c r="B577" s="2" t="s">
        <v>588</v>
      </c>
      <c r="C577" s="2">
        <v>4</v>
      </c>
      <c r="D577" s="2" t="str">
        <f>LOOKUP(1,0/(('MGW-IP'!$B$1:$B$183=B577)*('MGW-IP'!$C$1:$C$183=C577)),'MGW-IP'!$D$1:$D$183)</f>
        <v>10.112.152.212</v>
      </c>
      <c r="E577" s="2" t="str">
        <f>LOOKUP(1,0/(('MGW-IP'!$B$1:$B$183=B577)*('MGW-IP'!$C$1:$C$183=C577)),'MGW-IP'!$E$1:$E$183)</f>
        <v>10.112.152.220</v>
      </c>
      <c r="F577" s="1" t="s">
        <v>104</v>
      </c>
      <c r="G577" s="1">
        <v>2</v>
      </c>
      <c r="H577" s="1" t="str">
        <f>LOOKUP(1,0/(('BSC-IP(媒体)'!$B$1:$B$269=F577)*('BSC-IP(媒体)'!$C$1:$C$269=G577)),'BSC-IP(媒体)'!$D$1:$D$269)</f>
        <v>10.112.218.93</v>
      </c>
      <c r="I577" s="17" t="str">
        <f t="shared" si="16"/>
        <v>ZQRX:NPGEP,4:IP=10.112.218.93:PING:I=10.112.152.212,:;</v>
      </c>
      <c r="J577" s="17" t="str">
        <f t="shared" si="17"/>
        <v>ZQRX:NPGEP,4:IP=10.112.218.93:PING:I=10.112.152.220,:;</v>
      </c>
      <c r="K577" s="17" t="str">
        <f>CONCATENATE("ZQRX:NPGEP,",C577,":IP=",H576,":PING:I=",D577,",:;")</f>
        <v>ZQRX:NPGEP,4:IP=10.112.218.220:PING:I=10.112.152.212,:;</v>
      </c>
      <c r="L577" s="17" t="str">
        <f>CONCATENATE("ZQRX:NPGEP,",C577,":IP=",H576,":PING:I=",E577,",:;")</f>
        <v>ZQRX:NPGEP,4:IP=10.112.218.220:PING:I=10.112.152.220,:;</v>
      </c>
    </row>
    <row r="578" spans="1:12">
      <c r="A578" s="2">
        <v>1</v>
      </c>
      <c r="B578" s="2" t="s">
        <v>3621</v>
      </c>
      <c r="C578" s="2">
        <v>0</v>
      </c>
      <c r="D578" s="2" t="str">
        <f>LOOKUP(1,0/(('MGW-IP'!$B$1:$B$183=B578)*('MGW-IP'!$C$1:$C$183=C578)),'MGW-IP'!$D$1:$D$183)</f>
        <v>10.112.114.4</v>
      </c>
      <c r="E578" s="2" t="str">
        <f>LOOKUP(1,0/(('MGW-IP'!$B$1:$B$183=B578)*('MGW-IP'!$C$1:$C$183=C578)),'MGW-IP'!$E$1:$E$183)</f>
        <v>10.112.114.12</v>
      </c>
      <c r="F578" s="1" t="s">
        <v>81</v>
      </c>
      <c r="G578" s="1">
        <v>1</v>
      </c>
      <c r="H578" s="1" t="str">
        <f>LOOKUP(1,0/(('BSC-IP(媒体)'!$B$1:$B$269=F578)*('BSC-IP(媒体)'!$C$1:$C$269=G578)),'BSC-IP(媒体)'!$D$1:$D$269)</f>
        <v>10.112.217.132</v>
      </c>
      <c r="I578" s="17" t="str">
        <f t="shared" ref="I578:I641" si="18">CONCATENATE("ZQRX:NPGEP,",C578,":IP=",H578,":PING:I=",D578,",:;")</f>
        <v>ZQRX:NPGEP,0:IP=10.112.217.132:PING:I=10.112.114.4,:;</v>
      </c>
      <c r="J578" s="17" t="str">
        <f t="shared" ref="J578:J641" si="19">CONCATENATE("ZQRX:NPGEP,",C578,":IP=",H578,":PING:I=",E578,",:;")</f>
        <v>ZQRX:NPGEP,0:IP=10.112.217.132:PING:I=10.112.114.12,:;</v>
      </c>
      <c r="K578" s="17" t="str">
        <f>CONCATENATE("ZQRX:NPGEP,",C578,":IP=",H579,":PING:I=",D578,",:;")</f>
        <v>ZQRX:NPGEP,0:IP=10.112.217.5:PING:I=10.112.114.4,:;</v>
      </c>
      <c r="L578" s="17" t="str">
        <f>CONCATENATE("ZQRX:NPGEP,",C578,":IP=",H579,":PING:I=",E578,",:;")</f>
        <v>ZQRX:NPGEP,0:IP=10.112.217.5:PING:I=10.112.114.12,:;</v>
      </c>
    </row>
    <row r="579" spans="1:12">
      <c r="A579" s="2">
        <v>2</v>
      </c>
      <c r="B579" s="2" t="s">
        <v>3621</v>
      </c>
      <c r="C579" s="2">
        <v>2</v>
      </c>
      <c r="D579" s="2" t="str">
        <f>LOOKUP(1,0/(('MGW-IP'!$B$1:$B$183=B579)*('MGW-IP'!$C$1:$C$183=C579)),'MGW-IP'!$D$1:$D$183)</f>
        <v>10.112.114.20</v>
      </c>
      <c r="E579" s="2" t="str">
        <f>LOOKUP(1,0/(('MGW-IP'!$B$1:$B$183=B579)*('MGW-IP'!$C$1:$C$183=C579)),'MGW-IP'!$E$1:$E$183)</f>
        <v>10.112.114.28</v>
      </c>
      <c r="F579" s="1" t="s">
        <v>81</v>
      </c>
      <c r="G579" s="1">
        <v>2</v>
      </c>
      <c r="H579" s="1" t="str">
        <f>LOOKUP(1,0/(('BSC-IP(媒体)'!$B$1:$B$269=F579)*('BSC-IP(媒体)'!$C$1:$C$269=G579)),'BSC-IP(媒体)'!$D$1:$D$269)</f>
        <v>10.112.217.5</v>
      </c>
      <c r="I579" s="17" t="str">
        <f t="shared" si="18"/>
        <v>ZQRX:NPGEP,2:IP=10.112.217.5:PING:I=10.112.114.20,:;</v>
      </c>
      <c r="J579" s="17" t="str">
        <f t="shared" si="19"/>
        <v>ZQRX:NPGEP,2:IP=10.112.217.5:PING:I=10.112.114.28,:;</v>
      </c>
      <c r="K579" s="17" t="str">
        <f>CONCATENATE("ZQRX:NPGEP,",C579,":IP=",H578,":PING:I=",D579,",:;")</f>
        <v>ZQRX:NPGEP,2:IP=10.112.217.132:PING:I=10.112.114.20,:;</v>
      </c>
      <c r="L579" s="17" t="str">
        <f>CONCATENATE("ZQRX:NPGEP,",C579,":IP=",H578,":PING:I=",E579,",:;")</f>
        <v>ZQRX:NPGEP,2:IP=10.112.217.132:PING:I=10.112.114.28,:;</v>
      </c>
    </row>
    <row r="580" spans="1:12">
      <c r="A580" s="2">
        <v>3</v>
      </c>
      <c r="B580" s="2" t="s">
        <v>3621</v>
      </c>
      <c r="C580" s="2">
        <v>0</v>
      </c>
      <c r="D580" s="2" t="str">
        <f>LOOKUP(1,0/(('MGW-IP'!$B$1:$B$183=B580)*('MGW-IP'!$C$1:$C$183=C580)),'MGW-IP'!$D$1:$D$183)</f>
        <v>10.112.114.4</v>
      </c>
      <c r="E580" s="2" t="str">
        <f>LOOKUP(1,0/(('MGW-IP'!$B$1:$B$183=B580)*('MGW-IP'!$C$1:$C$183=C580)),'MGW-IP'!$E$1:$E$183)</f>
        <v>10.112.114.12</v>
      </c>
      <c r="F580" s="1" t="s">
        <v>82</v>
      </c>
      <c r="G580" s="1">
        <v>1</v>
      </c>
      <c r="H580" s="1" t="str">
        <f>LOOKUP(1,0/(('BSC-IP(媒体)'!$B$1:$B$269=F580)*('BSC-IP(媒体)'!$C$1:$C$269=G580)),'BSC-IP(媒体)'!$D$1:$D$269)</f>
        <v>10.112.217.140</v>
      </c>
      <c r="I580" s="17" t="str">
        <f t="shared" si="18"/>
        <v>ZQRX:NPGEP,0:IP=10.112.217.140:PING:I=10.112.114.4,:;</v>
      </c>
      <c r="J580" s="17" t="str">
        <f t="shared" si="19"/>
        <v>ZQRX:NPGEP,0:IP=10.112.217.140:PING:I=10.112.114.12,:;</v>
      </c>
      <c r="K580" s="17" t="str">
        <f>CONCATENATE("ZQRX:NPGEP,",C580,":IP=",H581,":PING:I=",D580,",:;")</f>
        <v>ZQRX:NPGEP,0:IP=10.112.217.13:PING:I=10.112.114.4,:;</v>
      </c>
      <c r="L580" s="17" t="str">
        <f>CONCATENATE("ZQRX:NPGEP,",C580,":IP=",H581,":PING:I=",E580,",:;")</f>
        <v>ZQRX:NPGEP,0:IP=10.112.217.13:PING:I=10.112.114.12,:;</v>
      </c>
    </row>
    <row r="581" spans="1:12">
      <c r="A581" s="2">
        <v>4</v>
      </c>
      <c r="B581" s="2" t="s">
        <v>3621</v>
      </c>
      <c r="C581" s="2">
        <v>2</v>
      </c>
      <c r="D581" s="2" t="str">
        <f>LOOKUP(1,0/(('MGW-IP'!$B$1:$B$183=B581)*('MGW-IP'!$C$1:$C$183=C581)),'MGW-IP'!$D$1:$D$183)</f>
        <v>10.112.114.20</v>
      </c>
      <c r="E581" s="2" t="str">
        <f>LOOKUP(1,0/(('MGW-IP'!$B$1:$B$183=B581)*('MGW-IP'!$C$1:$C$183=C581)),'MGW-IP'!$E$1:$E$183)</f>
        <v>10.112.114.28</v>
      </c>
      <c r="F581" s="1" t="s">
        <v>82</v>
      </c>
      <c r="G581" s="1">
        <v>2</v>
      </c>
      <c r="H581" s="1" t="str">
        <f>LOOKUP(1,0/(('BSC-IP(媒体)'!$B$1:$B$269=F581)*('BSC-IP(媒体)'!$C$1:$C$269=G581)),'BSC-IP(媒体)'!$D$1:$D$269)</f>
        <v>10.112.217.13</v>
      </c>
      <c r="I581" s="17" t="str">
        <f t="shared" si="18"/>
        <v>ZQRX:NPGEP,2:IP=10.112.217.13:PING:I=10.112.114.20,:;</v>
      </c>
      <c r="J581" s="17" t="str">
        <f t="shared" si="19"/>
        <v>ZQRX:NPGEP,2:IP=10.112.217.13:PING:I=10.112.114.28,:;</v>
      </c>
      <c r="K581" s="17" t="str">
        <f>CONCATENATE("ZQRX:NPGEP,",C581,":IP=",H580,":PING:I=",D581,",:;")</f>
        <v>ZQRX:NPGEP,2:IP=10.112.217.140:PING:I=10.112.114.20,:;</v>
      </c>
      <c r="L581" s="17" t="str">
        <f>CONCATENATE("ZQRX:NPGEP,",C581,":IP=",H580,":PING:I=",E581,",:;")</f>
        <v>ZQRX:NPGEP,2:IP=10.112.217.140:PING:I=10.112.114.28,:;</v>
      </c>
    </row>
    <row r="582" spans="1:12">
      <c r="A582" s="2">
        <v>5</v>
      </c>
      <c r="B582" s="2" t="s">
        <v>3621</v>
      </c>
      <c r="C582" s="2">
        <v>0</v>
      </c>
      <c r="D582" s="2" t="str">
        <f>LOOKUP(1,0/(('MGW-IP'!$B$1:$B$183=B582)*('MGW-IP'!$C$1:$C$183=C582)),'MGW-IP'!$D$1:$D$183)</f>
        <v>10.112.114.4</v>
      </c>
      <c r="E582" s="2" t="str">
        <f>LOOKUP(1,0/(('MGW-IP'!$B$1:$B$183=B582)*('MGW-IP'!$C$1:$C$183=C582)),'MGW-IP'!$E$1:$E$183)</f>
        <v>10.112.114.12</v>
      </c>
      <c r="F582" s="1" t="s">
        <v>83</v>
      </c>
      <c r="G582" s="1">
        <v>1</v>
      </c>
      <c r="H582" s="1" t="str">
        <f>LOOKUP(1,0/(('BSC-IP(媒体)'!$B$1:$B$269=F582)*('BSC-IP(媒体)'!$C$1:$C$269=G582)),'BSC-IP(媒体)'!$D$1:$D$269)</f>
        <v>10.112.217.148</v>
      </c>
      <c r="I582" s="17" t="str">
        <f t="shared" si="18"/>
        <v>ZQRX:NPGEP,0:IP=10.112.217.148:PING:I=10.112.114.4,:;</v>
      </c>
      <c r="J582" s="17" t="str">
        <f t="shared" si="19"/>
        <v>ZQRX:NPGEP,0:IP=10.112.217.148:PING:I=10.112.114.12,:;</v>
      </c>
      <c r="K582" s="17" t="str">
        <f>CONCATENATE("ZQRX:NPGEP,",C582,":IP=",H583,":PING:I=",D582,",:;")</f>
        <v>ZQRX:NPGEP,0:IP=10.112.217.21:PING:I=10.112.114.4,:;</v>
      </c>
      <c r="L582" s="17" t="str">
        <f>CONCATENATE("ZQRX:NPGEP,",C582,":IP=",H583,":PING:I=",E582,",:;")</f>
        <v>ZQRX:NPGEP,0:IP=10.112.217.21:PING:I=10.112.114.12,:;</v>
      </c>
    </row>
    <row r="583" spans="1:12">
      <c r="A583" s="2">
        <v>6</v>
      </c>
      <c r="B583" s="2" t="s">
        <v>3621</v>
      </c>
      <c r="C583" s="2">
        <v>2</v>
      </c>
      <c r="D583" s="2" t="str">
        <f>LOOKUP(1,0/(('MGW-IP'!$B$1:$B$183=B583)*('MGW-IP'!$C$1:$C$183=C583)),'MGW-IP'!$D$1:$D$183)</f>
        <v>10.112.114.20</v>
      </c>
      <c r="E583" s="2" t="str">
        <f>LOOKUP(1,0/(('MGW-IP'!$B$1:$B$183=B583)*('MGW-IP'!$C$1:$C$183=C583)),'MGW-IP'!$E$1:$E$183)</f>
        <v>10.112.114.28</v>
      </c>
      <c r="F583" s="1" t="s">
        <v>83</v>
      </c>
      <c r="G583" s="1">
        <v>2</v>
      </c>
      <c r="H583" s="1" t="str">
        <f>LOOKUP(1,0/(('BSC-IP(媒体)'!$B$1:$B$269=F583)*('BSC-IP(媒体)'!$C$1:$C$269=G583)),'BSC-IP(媒体)'!$D$1:$D$269)</f>
        <v>10.112.217.21</v>
      </c>
      <c r="I583" s="17" t="str">
        <f t="shared" si="18"/>
        <v>ZQRX:NPGEP,2:IP=10.112.217.21:PING:I=10.112.114.20,:;</v>
      </c>
      <c r="J583" s="17" t="str">
        <f t="shared" si="19"/>
        <v>ZQRX:NPGEP,2:IP=10.112.217.21:PING:I=10.112.114.28,:;</v>
      </c>
      <c r="K583" s="17" t="str">
        <f>CONCATENATE("ZQRX:NPGEP,",C583,":IP=",H582,":PING:I=",D583,",:;")</f>
        <v>ZQRX:NPGEP,2:IP=10.112.217.148:PING:I=10.112.114.20,:;</v>
      </c>
      <c r="L583" s="17" t="str">
        <f>CONCATENATE("ZQRX:NPGEP,",C583,":IP=",H582,":PING:I=",E583,",:;")</f>
        <v>ZQRX:NPGEP,2:IP=10.112.217.148:PING:I=10.112.114.28,:;</v>
      </c>
    </row>
    <row r="584" spans="1:12">
      <c r="A584" s="2">
        <v>7</v>
      </c>
      <c r="B584" s="2" t="s">
        <v>3621</v>
      </c>
      <c r="C584" s="2">
        <v>0</v>
      </c>
      <c r="D584" s="2" t="str">
        <f>LOOKUP(1,0/(('MGW-IP'!$B$1:$B$183=B584)*('MGW-IP'!$C$1:$C$183=C584)),'MGW-IP'!$D$1:$D$183)</f>
        <v>10.112.114.4</v>
      </c>
      <c r="E584" s="2" t="str">
        <f>LOOKUP(1,0/(('MGW-IP'!$B$1:$B$183=B584)*('MGW-IP'!$C$1:$C$183=C584)),'MGW-IP'!$E$1:$E$183)</f>
        <v>10.112.114.12</v>
      </c>
      <c r="F584" s="1" t="s">
        <v>84</v>
      </c>
      <c r="G584" s="1">
        <v>1</v>
      </c>
      <c r="H584" s="1" t="str">
        <f>LOOKUP(1,0/(('BSC-IP(媒体)'!$B$1:$B$269=F584)*('BSC-IP(媒体)'!$C$1:$C$269=G584)),'BSC-IP(媒体)'!$D$1:$D$269)</f>
        <v>10.112.217.156</v>
      </c>
      <c r="I584" s="17" t="str">
        <f t="shared" si="18"/>
        <v>ZQRX:NPGEP,0:IP=10.112.217.156:PING:I=10.112.114.4,:;</v>
      </c>
      <c r="J584" s="17" t="str">
        <f t="shared" si="19"/>
        <v>ZQRX:NPGEP,0:IP=10.112.217.156:PING:I=10.112.114.12,:;</v>
      </c>
      <c r="K584" s="17" t="str">
        <f>CONCATENATE("ZQRX:NPGEP,",C584,":IP=",H585,":PING:I=",D584,",:;")</f>
        <v>ZQRX:NPGEP,0:IP=10.112.217.29:PING:I=10.112.114.4,:;</v>
      </c>
      <c r="L584" s="17" t="str">
        <f>CONCATENATE("ZQRX:NPGEP,",C584,":IP=",H585,":PING:I=",E584,",:;")</f>
        <v>ZQRX:NPGEP,0:IP=10.112.217.29:PING:I=10.112.114.12,:;</v>
      </c>
    </row>
    <row r="585" spans="1:12">
      <c r="A585" s="2">
        <v>8</v>
      </c>
      <c r="B585" s="2" t="s">
        <v>3621</v>
      </c>
      <c r="C585" s="2">
        <v>2</v>
      </c>
      <c r="D585" s="2" t="str">
        <f>LOOKUP(1,0/(('MGW-IP'!$B$1:$B$183=B585)*('MGW-IP'!$C$1:$C$183=C585)),'MGW-IP'!$D$1:$D$183)</f>
        <v>10.112.114.20</v>
      </c>
      <c r="E585" s="2" t="str">
        <f>LOOKUP(1,0/(('MGW-IP'!$B$1:$B$183=B585)*('MGW-IP'!$C$1:$C$183=C585)),'MGW-IP'!$E$1:$E$183)</f>
        <v>10.112.114.28</v>
      </c>
      <c r="F585" s="1" t="s">
        <v>84</v>
      </c>
      <c r="G585" s="1">
        <v>2</v>
      </c>
      <c r="H585" s="1" t="str">
        <f>LOOKUP(1,0/(('BSC-IP(媒体)'!$B$1:$B$269=F585)*('BSC-IP(媒体)'!$C$1:$C$269=G585)),'BSC-IP(媒体)'!$D$1:$D$269)</f>
        <v>10.112.217.29</v>
      </c>
      <c r="I585" s="17" t="str">
        <f t="shared" si="18"/>
        <v>ZQRX:NPGEP,2:IP=10.112.217.29:PING:I=10.112.114.20,:;</v>
      </c>
      <c r="J585" s="17" t="str">
        <f t="shared" si="19"/>
        <v>ZQRX:NPGEP,2:IP=10.112.217.29:PING:I=10.112.114.28,:;</v>
      </c>
      <c r="K585" s="17" t="str">
        <f>CONCATENATE("ZQRX:NPGEP,",C585,":IP=",H584,":PING:I=",D585,",:;")</f>
        <v>ZQRX:NPGEP,2:IP=10.112.217.156:PING:I=10.112.114.20,:;</v>
      </c>
      <c r="L585" s="17" t="str">
        <f>CONCATENATE("ZQRX:NPGEP,",C585,":IP=",H584,":PING:I=",E585,",:;")</f>
        <v>ZQRX:NPGEP,2:IP=10.112.217.156:PING:I=10.112.114.28,:;</v>
      </c>
    </row>
    <row r="586" spans="1:12">
      <c r="A586" s="2">
        <v>9</v>
      </c>
      <c r="B586" s="2" t="s">
        <v>3621</v>
      </c>
      <c r="C586" s="2">
        <v>0</v>
      </c>
      <c r="D586" s="2" t="str">
        <f>LOOKUP(1,0/(('MGW-IP'!$B$1:$B$183=B586)*('MGW-IP'!$C$1:$C$183=C586)),'MGW-IP'!$D$1:$D$183)</f>
        <v>10.112.114.4</v>
      </c>
      <c r="E586" s="2" t="str">
        <f>LOOKUP(1,0/(('MGW-IP'!$B$1:$B$183=B586)*('MGW-IP'!$C$1:$C$183=C586)),'MGW-IP'!$E$1:$E$183)</f>
        <v>10.112.114.12</v>
      </c>
      <c r="F586" s="1" t="s">
        <v>85</v>
      </c>
      <c r="G586" s="1">
        <v>1</v>
      </c>
      <c r="H586" s="1" t="str">
        <f>LOOKUP(1,0/(('BSC-IP(媒体)'!$B$1:$B$269=F586)*('BSC-IP(媒体)'!$C$1:$C$269=G586)),'BSC-IP(媒体)'!$D$1:$D$269)</f>
        <v>10.112.217.164</v>
      </c>
      <c r="I586" s="17" t="str">
        <f t="shared" si="18"/>
        <v>ZQRX:NPGEP,0:IP=10.112.217.164:PING:I=10.112.114.4,:;</v>
      </c>
      <c r="J586" s="17" t="str">
        <f t="shared" si="19"/>
        <v>ZQRX:NPGEP,0:IP=10.112.217.164:PING:I=10.112.114.12,:;</v>
      </c>
      <c r="K586" s="17" t="str">
        <f>CONCATENATE("ZQRX:NPGEP,",C586,":IP=",H587,":PING:I=",D586,",:;")</f>
        <v>ZQRX:NPGEP,0:IP=10.112.217.37:PING:I=10.112.114.4,:;</v>
      </c>
      <c r="L586" s="17" t="str">
        <f>CONCATENATE("ZQRX:NPGEP,",C586,":IP=",H587,":PING:I=",E586,",:;")</f>
        <v>ZQRX:NPGEP,0:IP=10.112.217.37:PING:I=10.112.114.12,:;</v>
      </c>
    </row>
    <row r="587" spans="1:12">
      <c r="A587" s="2">
        <v>10</v>
      </c>
      <c r="B587" s="2" t="s">
        <v>3621</v>
      </c>
      <c r="C587" s="2">
        <v>2</v>
      </c>
      <c r="D587" s="2" t="str">
        <f>LOOKUP(1,0/(('MGW-IP'!$B$1:$B$183=B587)*('MGW-IP'!$C$1:$C$183=C587)),'MGW-IP'!$D$1:$D$183)</f>
        <v>10.112.114.20</v>
      </c>
      <c r="E587" s="2" t="str">
        <f>LOOKUP(1,0/(('MGW-IP'!$B$1:$B$183=B587)*('MGW-IP'!$C$1:$C$183=C587)),'MGW-IP'!$E$1:$E$183)</f>
        <v>10.112.114.28</v>
      </c>
      <c r="F587" s="1" t="s">
        <v>85</v>
      </c>
      <c r="G587" s="1">
        <v>2</v>
      </c>
      <c r="H587" s="1" t="str">
        <f>LOOKUP(1,0/(('BSC-IP(媒体)'!$B$1:$B$269=F587)*('BSC-IP(媒体)'!$C$1:$C$269=G587)),'BSC-IP(媒体)'!$D$1:$D$269)</f>
        <v>10.112.217.37</v>
      </c>
      <c r="I587" s="17" t="str">
        <f t="shared" si="18"/>
        <v>ZQRX:NPGEP,2:IP=10.112.217.37:PING:I=10.112.114.20,:;</v>
      </c>
      <c r="J587" s="17" t="str">
        <f t="shared" si="19"/>
        <v>ZQRX:NPGEP,2:IP=10.112.217.37:PING:I=10.112.114.28,:;</v>
      </c>
      <c r="K587" s="17" t="str">
        <f>CONCATENATE("ZQRX:NPGEP,",C587,":IP=",H586,":PING:I=",D587,",:;")</f>
        <v>ZQRX:NPGEP,2:IP=10.112.217.164:PING:I=10.112.114.20,:;</v>
      </c>
      <c r="L587" s="17" t="str">
        <f>CONCATENATE("ZQRX:NPGEP,",C587,":IP=",H586,":PING:I=",E587,",:;")</f>
        <v>ZQRX:NPGEP,2:IP=10.112.217.164:PING:I=10.112.114.28,:;</v>
      </c>
    </row>
    <row r="588" spans="1:12">
      <c r="A588" s="2">
        <v>11</v>
      </c>
      <c r="B588" s="2" t="s">
        <v>3621</v>
      </c>
      <c r="C588" s="2">
        <v>0</v>
      </c>
      <c r="D588" s="2" t="str">
        <f>LOOKUP(1,0/(('MGW-IP'!$B$1:$B$183=B588)*('MGW-IP'!$C$1:$C$183=C588)),'MGW-IP'!$D$1:$D$183)</f>
        <v>10.112.114.4</v>
      </c>
      <c r="E588" s="2" t="str">
        <f>LOOKUP(1,0/(('MGW-IP'!$B$1:$B$183=B588)*('MGW-IP'!$C$1:$C$183=C588)),'MGW-IP'!$E$1:$E$183)</f>
        <v>10.112.114.12</v>
      </c>
      <c r="F588" s="1" t="s">
        <v>86</v>
      </c>
      <c r="G588" s="1">
        <v>1</v>
      </c>
      <c r="H588" s="1" t="str">
        <f>LOOKUP(1,0/(('BSC-IP(媒体)'!$B$1:$B$269=F588)*('BSC-IP(媒体)'!$C$1:$C$269=G588)),'BSC-IP(媒体)'!$D$1:$D$269)</f>
        <v>10.112.217.172</v>
      </c>
      <c r="I588" s="17" t="str">
        <f t="shared" si="18"/>
        <v>ZQRX:NPGEP,0:IP=10.112.217.172:PING:I=10.112.114.4,:;</v>
      </c>
      <c r="J588" s="17" t="str">
        <f t="shared" si="19"/>
        <v>ZQRX:NPGEP,0:IP=10.112.217.172:PING:I=10.112.114.12,:;</v>
      </c>
      <c r="K588" s="17" t="str">
        <f>CONCATENATE("ZQRX:NPGEP,",C588,":IP=",H589,":PING:I=",D588,",:;")</f>
        <v>ZQRX:NPGEP,0:IP=10.112.217.45:PING:I=10.112.114.4,:;</v>
      </c>
      <c r="L588" s="17" t="str">
        <f>CONCATENATE("ZQRX:NPGEP,",C588,":IP=",H589,":PING:I=",E588,",:;")</f>
        <v>ZQRX:NPGEP,0:IP=10.112.217.45:PING:I=10.112.114.12,:;</v>
      </c>
    </row>
    <row r="589" spans="1:12">
      <c r="A589" s="2">
        <v>12</v>
      </c>
      <c r="B589" s="2" t="s">
        <v>3621</v>
      </c>
      <c r="C589" s="2">
        <v>2</v>
      </c>
      <c r="D589" s="2" t="str">
        <f>LOOKUP(1,0/(('MGW-IP'!$B$1:$B$183=B589)*('MGW-IP'!$C$1:$C$183=C589)),'MGW-IP'!$D$1:$D$183)</f>
        <v>10.112.114.20</v>
      </c>
      <c r="E589" s="2" t="str">
        <f>LOOKUP(1,0/(('MGW-IP'!$B$1:$B$183=B589)*('MGW-IP'!$C$1:$C$183=C589)),'MGW-IP'!$E$1:$E$183)</f>
        <v>10.112.114.28</v>
      </c>
      <c r="F589" s="1" t="s">
        <v>86</v>
      </c>
      <c r="G589" s="1">
        <v>2</v>
      </c>
      <c r="H589" s="1" t="str">
        <f>LOOKUP(1,0/(('BSC-IP(媒体)'!$B$1:$B$269=F589)*('BSC-IP(媒体)'!$C$1:$C$269=G589)),'BSC-IP(媒体)'!$D$1:$D$269)</f>
        <v>10.112.217.45</v>
      </c>
      <c r="I589" s="17" t="str">
        <f t="shared" si="18"/>
        <v>ZQRX:NPGEP,2:IP=10.112.217.45:PING:I=10.112.114.20,:;</v>
      </c>
      <c r="J589" s="17" t="str">
        <f t="shared" si="19"/>
        <v>ZQRX:NPGEP,2:IP=10.112.217.45:PING:I=10.112.114.28,:;</v>
      </c>
      <c r="K589" s="17" t="str">
        <f>CONCATENATE("ZQRX:NPGEP,",C589,":IP=",H588,":PING:I=",D589,",:;")</f>
        <v>ZQRX:NPGEP,2:IP=10.112.217.172:PING:I=10.112.114.20,:;</v>
      </c>
      <c r="L589" s="17" t="str">
        <f>CONCATENATE("ZQRX:NPGEP,",C589,":IP=",H588,":PING:I=",E589,",:;")</f>
        <v>ZQRX:NPGEP,2:IP=10.112.217.172:PING:I=10.112.114.28,:;</v>
      </c>
    </row>
    <row r="590" spans="1:12">
      <c r="A590" s="2">
        <v>13</v>
      </c>
      <c r="B590" s="2" t="s">
        <v>3621</v>
      </c>
      <c r="C590" s="2">
        <v>0</v>
      </c>
      <c r="D590" s="2" t="str">
        <f>LOOKUP(1,0/(('MGW-IP'!$B$1:$B$183=B590)*('MGW-IP'!$C$1:$C$183=C590)),'MGW-IP'!$D$1:$D$183)</f>
        <v>10.112.114.4</v>
      </c>
      <c r="E590" s="2" t="str">
        <f>LOOKUP(1,0/(('MGW-IP'!$B$1:$B$183=B590)*('MGW-IP'!$C$1:$C$183=C590)),'MGW-IP'!$E$1:$E$183)</f>
        <v>10.112.114.12</v>
      </c>
      <c r="F590" s="1" t="s">
        <v>87</v>
      </c>
      <c r="G590" s="1">
        <v>1</v>
      </c>
      <c r="H590" s="1" t="str">
        <f>LOOKUP(1,0/(('BSC-IP(媒体)'!$B$1:$B$269=F590)*('BSC-IP(媒体)'!$C$1:$C$269=G590)),'BSC-IP(媒体)'!$D$1:$D$269)</f>
        <v>10.112.217.180</v>
      </c>
      <c r="I590" s="17" t="str">
        <f t="shared" si="18"/>
        <v>ZQRX:NPGEP,0:IP=10.112.217.180:PING:I=10.112.114.4,:;</v>
      </c>
      <c r="J590" s="17" t="str">
        <f t="shared" si="19"/>
        <v>ZQRX:NPGEP,0:IP=10.112.217.180:PING:I=10.112.114.12,:;</v>
      </c>
      <c r="K590" s="17" t="str">
        <f>CONCATENATE("ZQRX:NPGEP,",C590,":IP=",H591,":PING:I=",D590,",:;")</f>
        <v>ZQRX:NPGEP,0:IP=10.112.217.53:PING:I=10.112.114.4,:;</v>
      </c>
      <c r="L590" s="17" t="str">
        <f>CONCATENATE("ZQRX:NPGEP,",C590,":IP=",H591,":PING:I=",E590,",:;")</f>
        <v>ZQRX:NPGEP,0:IP=10.112.217.53:PING:I=10.112.114.12,:;</v>
      </c>
    </row>
    <row r="591" spans="1:12">
      <c r="A591" s="2">
        <v>14</v>
      </c>
      <c r="B591" s="2" t="s">
        <v>3621</v>
      </c>
      <c r="C591" s="2">
        <v>2</v>
      </c>
      <c r="D591" s="2" t="str">
        <f>LOOKUP(1,0/(('MGW-IP'!$B$1:$B$183=B591)*('MGW-IP'!$C$1:$C$183=C591)),'MGW-IP'!$D$1:$D$183)</f>
        <v>10.112.114.20</v>
      </c>
      <c r="E591" s="2" t="str">
        <f>LOOKUP(1,0/(('MGW-IP'!$B$1:$B$183=B591)*('MGW-IP'!$C$1:$C$183=C591)),'MGW-IP'!$E$1:$E$183)</f>
        <v>10.112.114.28</v>
      </c>
      <c r="F591" s="1" t="s">
        <v>87</v>
      </c>
      <c r="G591" s="1">
        <v>2</v>
      </c>
      <c r="H591" s="1" t="str">
        <f>LOOKUP(1,0/(('BSC-IP(媒体)'!$B$1:$B$269=F591)*('BSC-IP(媒体)'!$C$1:$C$269=G591)),'BSC-IP(媒体)'!$D$1:$D$269)</f>
        <v>10.112.217.53</v>
      </c>
      <c r="I591" s="17" t="str">
        <f t="shared" si="18"/>
        <v>ZQRX:NPGEP,2:IP=10.112.217.53:PING:I=10.112.114.20,:;</v>
      </c>
      <c r="J591" s="17" t="str">
        <f t="shared" si="19"/>
        <v>ZQRX:NPGEP,2:IP=10.112.217.53:PING:I=10.112.114.28,:;</v>
      </c>
      <c r="K591" s="17" t="str">
        <f>CONCATENATE("ZQRX:NPGEP,",C591,":IP=",H590,":PING:I=",D591,",:;")</f>
        <v>ZQRX:NPGEP,2:IP=10.112.217.180:PING:I=10.112.114.20,:;</v>
      </c>
      <c r="L591" s="17" t="str">
        <f>CONCATENATE("ZQRX:NPGEP,",C591,":IP=",H590,":PING:I=",E591,",:;")</f>
        <v>ZQRX:NPGEP,2:IP=10.112.217.180:PING:I=10.112.114.28,:;</v>
      </c>
    </row>
    <row r="592" spans="1:12">
      <c r="A592" s="2">
        <v>15</v>
      </c>
      <c r="B592" s="2" t="s">
        <v>3621</v>
      </c>
      <c r="C592" s="2">
        <v>0</v>
      </c>
      <c r="D592" s="2" t="str">
        <f>LOOKUP(1,0/(('MGW-IP'!$B$1:$B$183=B592)*('MGW-IP'!$C$1:$C$183=C592)),'MGW-IP'!$D$1:$D$183)</f>
        <v>10.112.114.4</v>
      </c>
      <c r="E592" s="2" t="str">
        <f>LOOKUP(1,0/(('MGW-IP'!$B$1:$B$183=B592)*('MGW-IP'!$C$1:$C$183=C592)),'MGW-IP'!$E$1:$E$183)</f>
        <v>10.112.114.12</v>
      </c>
      <c r="F592" s="1" t="s">
        <v>88</v>
      </c>
      <c r="G592" s="1">
        <v>1</v>
      </c>
      <c r="H592" s="1" t="str">
        <f>LOOKUP(1,0/(('BSC-IP(媒体)'!$B$1:$B$269=F592)*('BSC-IP(媒体)'!$C$1:$C$269=G592)),'BSC-IP(媒体)'!$D$1:$D$269)</f>
        <v>10.112.217.188</v>
      </c>
      <c r="I592" s="17" t="str">
        <f t="shared" si="18"/>
        <v>ZQRX:NPGEP,0:IP=10.112.217.188:PING:I=10.112.114.4,:;</v>
      </c>
      <c r="J592" s="17" t="str">
        <f t="shared" si="19"/>
        <v>ZQRX:NPGEP,0:IP=10.112.217.188:PING:I=10.112.114.12,:;</v>
      </c>
      <c r="K592" s="17" t="str">
        <f>CONCATENATE("ZQRX:NPGEP,",C592,":IP=",H593,":PING:I=",D592,",:;")</f>
        <v>ZQRX:NPGEP,0:IP=10.112.217.61:PING:I=10.112.114.4,:;</v>
      </c>
      <c r="L592" s="17" t="str">
        <f>CONCATENATE("ZQRX:NPGEP,",C592,":IP=",H593,":PING:I=",E592,",:;")</f>
        <v>ZQRX:NPGEP,0:IP=10.112.217.61:PING:I=10.112.114.12,:;</v>
      </c>
    </row>
    <row r="593" spans="1:12">
      <c r="A593" s="2">
        <v>16</v>
      </c>
      <c r="B593" s="2" t="s">
        <v>3621</v>
      </c>
      <c r="C593" s="2">
        <v>2</v>
      </c>
      <c r="D593" s="2" t="str">
        <f>LOOKUP(1,0/(('MGW-IP'!$B$1:$B$183=B593)*('MGW-IP'!$C$1:$C$183=C593)),'MGW-IP'!$D$1:$D$183)</f>
        <v>10.112.114.20</v>
      </c>
      <c r="E593" s="2" t="str">
        <f>LOOKUP(1,0/(('MGW-IP'!$B$1:$B$183=B593)*('MGW-IP'!$C$1:$C$183=C593)),'MGW-IP'!$E$1:$E$183)</f>
        <v>10.112.114.28</v>
      </c>
      <c r="F593" s="1" t="s">
        <v>88</v>
      </c>
      <c r="G593" s="1">
        <v>2</v>
      </c>
      <c r="H593" s="1" t="str">
        <f>LOOKUP(1,0/(('BSC-IP(媒体)'!$B$1:$B$269=F593)*('BSC-IP(媒体)'!$C$1:$C$269=G593)),'BSC-IP(媒体)'!$D$1:$D$269)</f>
        <v>10.112.217.61</v>
      </c>
      <c r="I593" s="17" t="str">
        <f t="shared" si="18"/>
        <v>ZQRX:NPGEP,2:IP=10.112.217.61:PING:I=10.112.114.20,:;</v>
      </c>
      <c r="J593" s="17" t="str">
        <f t="shared" si="19"/>
        <v>ZQRX:NPGEP,2:IP=10.112.217.61:PING:I=10.112.114.28,:;</v>
      </c>
      <c r="K593" s="17" t="str">
        <f>CONCATENATE("ZQRX:NPGEP,",C593,":IP=",H592,":PING:I=",D593,",:;")</f>
        <v>ZQRX:NPGEP,2:IP=10.112.217.188:PING:I=10.112.114.20,:;</v>
      </c>
      <c r="L593" s="17" t="str">
        <f>CONCATENATE("ZQRX:NPGEP,",C593,":IP=",H592,":PING:I=",E593,",:;")</f>
        <v>ZQRX:NPGEP,2:IP=10.112.217.188:PING:I=10.112.114.28,:;</v>
      </c>
    </row>
    <row r="594" spans="1:12">
      <c r="A594" s="2">
        <v>17</v>
      </c>
      <c r="B594" s="2" t="s">
        <v>3621</v>
      </c>
      <c r="C594" s="2">
        <v>0</v>
      </c>
      <c r="D594" s="2" t="str">
        <f>LOOKUP(1,0/(('MGW-IP'!$B$1:$B$183=B594)*('MGW-IP'!$C$1:$C$183=C594)),'MGW-IP'!$D$1:$D$183)</f>
        <v>10.112.114.4</v>
      </c>
      <c r="E594" s="2" t="str">
        <f>LOOKUP(1,0/(('MGW-IP'!$B$1:$B$183=B594)*('MGW-IP'!$C$1:$C$183=C594)),'MGW-IP'!$E$1:$E$183)</f>
        <v>10.112.114.12</v>
      </c>
      <c r="F594" s="1" t="s">
        <v>89</v>
      </c>
      <c r="G594" s="1">
        <v>1</v>
      </c>
      <c r="H594" s="1" t="str">
        <f>LOOKUP(1,0/(('BSC-IP(媒体)'!$B$1:$B$269=F594)*('BSC-IP(媒体)'!$C$1:$C$269=G594)),'BSC-IP(媒体)'!$D$1:$D$269)</f>
        <v>10.112.217.196</v>
      </c>
      <c r="I594" s="17" t="str">
        <f t="shared" si="18"/>
        <v>ZQRX:NPGEP,0:IP=10.112.217.196:PING:I=10.112.114.4,:;</v>
      </c>
      <c r="J594" s="17" t="str">
        <f t="shared" si="19"/>
        <v>ZQRX:NPGEP,0:IP=10.112.217.196:PING:I=10.112.114.12,:;</v>
      </c>
      <c r="K594" s="17" t="str">
        <f>CONCATENATE("ZQRX:NPGEP,",C594,":IP=",H595,":PING:I=",D594,",:;")</f>
        <v>ZQRX:NPGEP,0:IP=10.112.217.69:PING:I=10.112.114.4,:;</v>
      </c>
      <c r="L594" s="17" t="str">
        <f>CONCATENATE("ZQRX:NPGEP,",C594,":IP=",H595,":PING:I=",E594,",:;")</f>
        <v>ZQRX:NPGEP,0:IP=10.112.217.69:PING:I=10.112.114.12,:;</v>
      </c>
    </row>
    <row r="595" spans="1:12">
      <c r="A595" s="2">
        <v>18</v>
      </c>
      <c r="B595" s="2" t="s">
        <v>3621</v>
      </c>
      <c r="C595" s="2">
        <v>2</v>
      </c>
      <c r="D595" s="2" t="str">
        <f>LOOKUP(1,0/(('MGW-IP'!$B$1:$B$183=B595)*('MGW-IP'!$C$1:$C$183=C595)),'MGW-IP'!$D$1:$D$183)</f>
        <v>10.112.114.20</v>
      </c>
      <c r="E595" s="2" t="str">
        <f>LOOKUP(1,0/(('MGW-IP'!$B$1:$B$183=B595)*('MGW-IP'!$C$1:$C$183=C595)),'MGW-IP'!$E$1:$E$183)</f>
        <v>10.112.114.28</v>
      </c>
      <c r="F595" s="1" t="s">
        <v>89</v>
      </c>
      <c r="G595" s="1">
        <v>2</v>
      </c>
      <c r="H595" s="1" t="str">
        <f>LOOKUP(1,0/(('BSC-IP(媒体)'!$B$1:$B$269=F595)*('BSC-IP(媒体)'!$C$1:$C$269=G595)),'BSC-IP(媒体)'!$D$1:$D$269)</f>
        <v>10.112.217.69</v>
      </c>
      <c r="I595" s="17" t="str">
        <f t="shared" si="18"/>
        <v>ZQRX:NPGEP,2:IP=10.112.217.69:PING:I=10.112.114.20,:;</v>
      </c>
      <c r="J595" s="17" t="str">
        <f t="shared" si="19"/>
        <v>ZQRX:NPGEP,2:IP=10.112.217.69:PING:I=10.112.114.28,:;</v>
      </c>
      <c r="K595" s="17" t="str">
        <f>CONCATENATE("ZQRX:NPGEP,",C595,":IP=",H594,":PING:I=",D595,",:;")</f>
        <v>ZQRX:NPGEP,2:IP=10.112.217.196:PING:I=10.112.114.20,:;</v>
      </c>
      <c r="L595" s="17" t="str">
        <f>CONCATENATE("ZQRX:NPGEP,",C595,":IP=",H594,":PING:I=",E595,",:;")</f>
        <v>ZQRX:NPGEP,2:IP=10.112.217.196:PING:I=10.112.114.28,:;</v>
      </c>
    </row>
    <row r="596" spans="1:12">
      <c r="A596" s="2">
        <v>19</v>
      </c>
      <c r="B596" s="2" t="s">
        <v>3621</v>
      </c>
      <c r="C596" s="2">
        <v>0</v>
      </c>
      <c r="D596" s="2" t="str">
        <f>LOOKUP(1,0/(('MGW-IP'!$B$1:$B$183=B596)*('MGW-IP'!$C$1:$C$183=C596)),'MGW-IP'!$D$1:$D$183)</f>
        <v>10.112.114.4</v>
      </c>
      <c r="E596" s="2" t="str">
        <f>LOOKUP(1,0/(('MGW-IP'!$B$1:$B$183=B596)*('MGW-IP'!$C$1:$C$183=C596)),'MGW-IP'!$E$1:$E$183)</f>
        <v>10.112.114.12</v>
      </c>
      <c r="F596" s="1" t="s">
        <v>90</v>
      </c>
      <c r="G596" s="1">
        <v>1</v>
      </c>
      <c r="H596" s="1" t="str">
        <f>LOOKUP(1,0/(('BSC-IP(媒体)'!$B$1:$B$269=F596)*('BSC-IP(媒体)'!$C$1:$C$269=G596)),'BSC-IP(媒体)'!$D$1:$D$269)</f>
        <v>10.112.217.204</v>
      </c>
      <c r="I596" s="17" t="str">
        <f t="shared" si="18"/>
        <v>ZQRX:NPGEP,0:IP=10.112.217.204:PING:I=10.112.114.4,:;</v>
      </c>
      <c r="J596" s="17" t="str">
        <f t="shared" si="19"/>
        <v>ZQRX:NPGEP,0:IP=10.112.217.204:PING:I=10.112.114.12,:;</v>
      </c>
      <c r="K596" s="17" t="str">
        <f>CONCATENATE("ZQRX:NPGEP,",C596,":IP=",H597,":PING:I=",D596,",:;")</f>
        <v>ZQRX:NPGEP,0:IP=10.112.217.77:PING:I=10.112.114.4,:;</v>
      </c>
      <c r="L596" s="17" t="str">
        <f>CONCATENATE("ZQRX:NPGEP,",C596,":IP=",H597,":PING:I=",E596,",:;")</f>
        <v>ZQRX:NPGEP,0:IP=10.112.217.77:PING:I=10.112.114.12,:;</v>
      </c>
    </row>
    <row r="597" spans="1:12">
      <c r="A597" s="2">
        <v>20</v>
      </c>
      <c r="B597" s="2" t="s">
        <v>3621</v>
      </c>
      <c r="C597" s="2">
        <v>2</v>
      </c>
      <c r="D597" s="2" t="str">
        <f>LOOKUP(1,0/(('MGW-IP'!$B$1:$B$183=B597)*('MGW-IP'!$C$1:$C$183=C597)),'MGW-IP'!$D$1:$D$183)</f>
        <v>10.112.114.20</v>
      </c>
      <c r="E597" s="2" t="str">
        <f>LOOKUP(1,0/(('MGW-IP'!$B$1:$B$183=B597)*('MGW-IP'!$C$1:$C$183=C597)),'MGW-IP'!$E$1:$E$183)</f>
        <v>10.112.114.28</v>
      </c>
      <c r="F597" s="1" t="s">
        <v>90</v>
      </c>
      <c r="G597" s="1">
        <v>2</v>
      </c>
      <c r="H597" s="1" t="str">
        <f>LOOKUP(1,0/(('BSC-IP(媒体)'!$B$1:$B$269=F597)*('BSC-IP(媒体)'!$C$1:$C$269=G597)),'BSC-IP(媒体)'!$D$1:$D$269)</f>
        <v>10.112.217.77</v>
      </c>
      <c r="I597" s="17" t="str">
        <f t="shared" si="18"/>
        <v>ZQRX:NPGEP,2:IP=10.112.217.77:PING:I=10.112.114.20,:;</v>
      </c>
      <c r="J597" s="17" t="str">
        <f t="shared" si="19"/>
        <v>ZQRX:NPGEP,2:IP=10.112.217.77:PING:I=10.112.114.28,:;</v>
      </c>
      <c r="K597" s="17" t="str">
        <f>CONCATENATE("ZQRX:NPGEP,",C597,":IP=",H596,":PING:I=",D597,",:;")</f>
        <v>ZQRX:NPGEP,2:IP=10.112.217.204:PING:I=10.112.114.20,:;</v>
      </c>
      <c r="L597" s="17" t="str">
        <f>CONCATENATE("ZQRX:NPGEP,",C597,":IP=",H596,":PING:I=",E597,",:;")</f>
        <v>ZQRX:NPGEP,2:IP=10.112.217.204:PING:I=10.112.114.28,:;</v>
      </c>
    </row>
    <row r="598" spans="1:12">
      <c r="A598" s="2">
        <v>21</v>
      </c>
      <c r="B598" s="2" t="s">
        <v>3621</v>
      </c>
      <c r="C598" s="2">
        <v>0</v>
      </c>
      <c r="D598" s="2" t="str">
        <f>LOOKUP(1,0/(('MGW-IP'!$B$1:$B$183=B598)*('MGW-IP'!$C$1:$C$183=C598)),'MGW-IP'!$D$1:$D$183)</f>
        <v>10.112.114.4</v>
      </c>
      <c r="E598" s="2" t="str">
        <f>LOOKUP(1,0/(('MGW-IP'!$B$1:$B$183=B598)*('MGW-IP'!$C$1:$C$183=C598)),'MGW-IP'!$E$1:$E$183)</f>
        <v>10.112.114.12</v>
      </c>
      <c r="F598" s="1" t="s">
        <v>91</v>
      </c>
      <c r="G598" s="1">
        <v>1</v>
      </c>
      <c r="H598" s="1" t="str">
        <f>LOOKUP(1,0/(('BSC-IP(媒体)'!$B$1:$B$269=F598)*('BSC-IP(媒体)'!$C$1:$C$269=G598)),'BSC-IP(媒体)'!$D$1:$D$269)</f>
        <v>10.112.217.212</v>
      </c>
      <c r="I598" s="17" t="str">
        <f t="shared" si="18"/>
        <v>ZQRX:NPGEP,0:IP=10.112.217.212:PING:I=10.112.114.4,:;</v>
      </c>
      <c r="J598" s="17" t="str">
        <f t="shared" si="19"/>
        <v>ZQRX:NPGEP,0:IP=10.112.217.212:PING:I=10.112.114.12,:;</v>
      </c>
      <c r="K598" s="17" t="str">
        <f>CONCATENATE("ZQRX:NPGEP,",C598,":IP=",H599,":PING:I=",D598,",:;")</f>
        <v>ZQRX:NPGEP,0:IP=10.112.217.85:PING:I=10.112.114.4,:;</v>
      </c>
      <c r="L598" s="17" t="str">
        <f>CONCATENATE("ZQRX:NPGEP,",C598,":IP=",H599,":PING:I=",E598,",:;")</f>
        <v>ZQRX:NPGEP,0:IP=10.112.217.85:PING:I=10.112.114.12,:;</v>
      </c>
    </row>
    <row r="599" spans="1:12">
      <c r="A599" s="2">
        <v>22</v>
      </c>
      <c r="B599" s="2" t="s">
        <v>3621</v>
      </c>
      <c r="C599" s="2">
        <v>2</v>
      </c>
      <c r="D599" s="2" t="str">
        <f>LOOKUP(1,0/(('MGW-IP'!$B$1:$B$183=B599)*('MGW-IP'!$C$1:$C$183=C599)),'MGW-IP'!$D$1:$D$183)</f>
        <v>10.112.114.20</v>
      </c>
      <c r="E599" s="2" t="str">
        <f>LOOKUP(1,0/(('MGW-IP'!$B$1:$B$183=B599)*('MGW-IP'!$C$1:$C$183=C599)),'MGW-IP'!$E$1:$E$183)</f>
        <v>10.112.114.28</v>
      </c>
      <c r="F599" s="1" t="s">
        <v>91</v>
      </c>
      <c r="G599" s="1">
        <v>2</v>
      </c>
      <c r="H599" s="1" t="str">
        <f>LOOKUP(1,0/(('BSC-IP(媒体)'!$B$1:$B$269=F599)*('BSC-IP(媒体)'!$C$1:$C$269=G599)),'BSC-IP(媒体)'!$D$1:$D$269)</f>
        <v>10.112.217.85</v>
      </c>
      <c r="I599" s="17" t="str">
        <f t="shared" si="18"/>
        <v>ZQRX:NPGEP,2:IP=10.112.217.85:PING:I=10.112.114.20,:;</v>
      </c>
      <c r="J599" s="17" t="str">
        <f t="shared" si="19"/>
        <v>ZQRX:NPGEP,2:IP=10.112.217.85:PING:I=10.112.114.28,:;</v>
      </c>
      <c r="K599" s="17" t="str">
        <f>CONCATENATE("ZQRX:NPGEP,",C599,":IP=",H598,":PING:I=",D599,",:;")</f>
        <v>ZQRX:NPGEP,2:IP=10.112.217.212:PING:I=10.112.114.20,:;</v>
      </c>
      <c r="L599" s="17" t="str">
        <f>CONCATENATE("ZQRX:NPGEP,",C599,":IP=",H598,":PING:I=",E599,",:;")</f>
        <v>ZQRX:NPGEP,2:IP=10.112.217.212:PING:I=10.112.114.28,:;</v>
      </c>
    </row>
    <row r="600" spans="1:12">
      <c r="A600" s="2">
        <v>23</v>
      </c>
      <c r="B600" s="2" t="s">
        <v>3621</v>
      </c>
      <c r="C600" s="2">
        <v>0</v>
      </c>
      <c r="D600" s="2" t="str">
        <f>LOOKUP(1,0/(('MGW-IP'!$B$1:$B$183=B600)*('MGW-IP'!$C$1:$C$183=C600)),'MGW-IP'!$D$1:$D$183)</f>
        <v>10.112.114.4</v>
      </c>
      <c r="E600" s="2" t="str">
        <f>LOOKUP(1,0/(('MGW-IP'!$B$1:$B$183=B600)*('MGW-IP'!$C$1:$C$183=C600)),'MGW-IP'!$E$1:$E$183)</f>
        <v>10.112.114.12</v>
      </c>
      <c r="F600" s="1" t="s">
        <v>92</v>
      </c>
      <c r="G600" s="1">
        <v>1</v>
      </c>
      <c r="H600" s="1" t="str">
        <f>LOOKUP(1,0/(('BSC-IP(媒体)'!$B$1:$B$269=F600)*('BSC-IP(媒体)'!$C$1:$C$269=G600)),'BSC-IP(媒体)'!$D$1:$D$269)</f>
        <v>10.112.217.220</v>
      </c>
      <c r="I600" s="17" t="str">
        <f t="shared" si="18"/>
        <v>ZQRX:NPGEP,0:IP=10.112.217.220:PING:I=10.112.114.4,:;</v>
      </c>
      <c r="J600" s="17" t="str">
        <f t="shared" si="19"/>
        <v>ZQRX:NPGEP,0:IP=10.112.217.220:PING:I=10.112.114.12,:;</v>
      </c>
      <c r="K600" s="17" t="str">
        <f>CONCATENATE("ZQRX:NPGEP,",C600,":IP=",H601,":PING:I=",D600,",:;")</f>
        <v>ZQRX:NPGEP,0:IP=10.112.217.93:PING:I=10.112.114.4,:;</v>
      </c>
      <c r="L600" s="17" t="str">
        <f>CONCATENATE("ZQRX:NPGEP,",C600,":IP=",H601,":PING:I=",E600,",:;")</f>
        <v>ZQRX:NPGEP,0:IP=10.112.217.93:PING:I=10.112.114.12,:;</v>
      </c>
    </row>
    <row r="601" spans="1:12">
      <c r="A601" s="2">
        <v>24</v>
      </c>
      <c r="B601" s="2" t="s">
        <v>3621</v>
      </c>
      <c r="C601" s="2">
        <v>2</v>
      </c>
      <c r="D601" s="2" t="str">
        <f>LOOKUP(1,0/(('MGW-IP'!$B$1:$B$183=B601)*('MGW-IP'!$C$1:$C$183=C601)),'MGW-IP'!$D$1:$D$183)</f>
        <v>10.112.114.20</v>
      </c>
      <c r="E601" s="2" t="str">
        <f>LOOKUP(1,0/(('MGW-IP'!$B$1:$B$183=B601)*('MGW-IP'!$C$1:$C$183=C601)),'MGW-IP'!$E$1:$E$183)</f>
        <v>10.112.114.28</v>
      </c>
      <c r="F601" s="1" t="s">
        <v>92</v>
      </c>
      <c r="G601" s="1">
        <v>2</v>
      </c>
      <c r="H601" s="1" t="str">
        <f>LOOKUP(1,0/(('BSC-IP(媒体)'!$B$1:$B$269=F601)*('BSC-IP(媒体)'!$C$1:$C$269=G601)),'BSC-IP(媒体)'!$D$1:$D$269)</f>
        <v>10.112.217.93</v>
      </c>
      <c r="I601" s="17" t="str">
        <f t="shared" si="18"/>
        <v>ZQRX:NPGEP,2:IP=10.112.217.93:PING:I=10.112.114.20,:;</v>
      </c>
      <c r="J601" s="17" t="str">
        <f t="shared" si="19"/>
        <v>ZQRX:NPGEP,2:IP=10.112.217.93:PING:I=10.112.114.28,:;</v>
      </c>
      <c r="K601" s="17" t="str">
        <f>CONCATENATE("ZQRX:NPGEP,",C601,":IP=",H600,":PING:I=",D601,",:;")</f>
        <v>ZQRX:NPGEP,2:IP=10.112.217.220:PING:I=10.112.114.20,:;</v>
      </c>
      <c r="L601" s="17" t="str">
        <f>CONCATENATE("ZQRX:NPGEP,",C601,":IP=",H600,":PING:I=",E601,",:;")</f>
        <v>ZQRX:NPGEP,2:IP=10.112.217.220:PING:I=10.112.114.28,:;</v>
      </c>
    </row>
    <row r="602" spans="1:12">
      <c r="A602" s="2">
        <v>25</v>
      </c>
      <c r="B602" s="2" t="s">
        <v>3621</v>
      </c>
      <c r="C602" s="2">
        <v>0</v>
      </c>
      <c r="D602" s="2" t="str">
        <f>LOOKUP(1,0/(('MGW-IP'!$B$1:$B$183=B602)*('MGW-IP'!$C$1:$C$183=C602)),'MGW-IP'!$D$1:$D$183)</f>
        <v>10.112.114.4</v>
      </c>
      <c r="E602" s="2" t="str">
        <f>LOOKUP(1,0/(('MGW-IP'!$B$1:$B$183=B602)*('MGW-IP'!$C$1:$C$183=C602)),'MGW-IP'!$E$1:$E$183)</f>
        <v>10.112.114.12</v>
      </c>
      <c r="F602" s="1" t="s">
        <v>93</v>
      </c>
      <c r="G602" s="1">
        <v>1</v>
      </c>
      <c r="H602" s="1" t="str">
        <f>LOOKUP(1,0/(('BSC-IP(媒体)'!$B$1:$B$269=F602)*('BSC-IP(媒体)'!$C$1:$C$269=G602)),'BSC-IP(媒体)'!$D$1:$D$269)</f>
        <v>10.112.218.132</v>
      </c>
      <c r="I602" s="17" t="str">
        <f t="shared" si="18"/>
        <v>ZQRX:NPGEP,0:IP=10.112.218.132:PING:I=10.112.114.4,:;</v>
      </c>
      <c r="J602" s="17" t="str">
        <f t="shared" si="19"/>
        <v>ZQRX:NPGEP,0:IP=10.112.218.132:PING:I=10.112.114.12,:;</v>
      </c>
      <c r="K602" s="17" t="str">
        <f>CONCATENATE("ZQRX:NPGEP,",C602,":IP=",H603,":PING:I=",D602,",:;")</f>
        <v>ZQRX:NPGEP,0:IP=10.112.218.5:PING:I=10.112.114.4,:;</v>
      </c>
      <c r="L602" s="17" t="str">
        <f>CONCATENATE("ZQRX:NPGEP,",C602,":IP=",H603,":PING:I=",E602,",:;")</f>
        <v>ZQRX:NPGEP,0:IP=10.112.218.5:PING:I=10.112.114.12,:;</v>
      </c>
    </row>
    <row r="603" spans="1:12">
      <c r="A603" s="2">
        <v>26</v>
      </c>
      <c r="B603" s="2" t="s">
        <v>3621</v>
      </c>
      <c r="C603" s="2">
        <v>2</v>
      </c>
      <c r="D603" s="2" t="str">
        <f>LOOKUP(1,0/(('MGW-IP'!$B$1:$B$183=B603)*('MGW-IP'!$C$1:$C$183=C603)),'MGW-IP'!$D$1:$D$183)</f>
        <v>10.112.114.20</v>
      </c>
      <c r="E603" s="2" t="str">
        <f>LOOKUP(1,0/(('MGW-IP'!$B$1:$B$183=B603)*('MGW-IP'!$C$1:$C$183=C603)),'MGW-IP'!$E$1:$E$183)</f>
        <v>10.112.114.28</v>
      </c>
      <c r="F603" s="1" t="s">
        <v>93</v>
      </c>
      <c r="G603" s="1">
        <v>2</v>
      </c>
      <c r="H603" s="1" t="str">
        <f>LOOKUP(1,0/(('BSC-IP(媒体)'!$B$1:$B$269=F603)*('BSC-IP(媒体)'!$C$1:$C$269=G603)),'BSC-IP(媒体)'!$D$1:$D$269)</f>
        <v>10.112.218.5</v>
      </c>
      <c r="I603" s="17" t="str">
        <f t="shared" si="18"/>
        <v>ZQRX:NPGEP,2:IP=10.112.218.5:PING:I=10.112.114.20,:;</v>
      </c>
      <c r="J603" s="17" t="str">
        <f t="shared" si="19"/>
        <v>ZQRX:NPGEP,2:IP=10.112.218.5:PING:I=10.112.114.28,:;</v>
      </c>
      <c r="K603" s="17" t="str">
        <f>CONCATENATE("ZQRX:NPGEP,",C603,":IP=",H602,":PING:I=",D603,",:;")</f>
        <v>ZQRX:NPGEP,2:IP=10.112.218.132:PING:I=10.112.114.20,:;</v>
      </c>
      <c r="L603" s="17" t="str">
        <f>CONCATENATE("ZQRX:NPGEP,",C603,":IP=",H602,":PING:I=",E603,",:;")</f>
        <v>ZQRX:NPGEP,2:IP=10.112.218.132:PING:I=10.112.114.28,:;</v>
      </c>
    </row>
    <row r="604" spans="1:12">
      <c r="A604" s="2">
        <v>27</v>
      </c>
      <c r="B604" s="2" t="s">
        <v>3621</v>
      </c>
      <c r="C604" s="2">
        <v>0</v>
      </c>
      <c r="D604" s="2" t="str">
        <f>LOOKUP(1,0/(('MGW-IP'!$B$1:$B$183=B604)*('MGW-IP'!$C$1:$C$183=C604)),'MGW-IP'!$D$1:$D$183)</f>
        <v>10.112.114.4</v>
      </c>
      <c r="E604" s="2" t="str">
        <f>LOOKUP(1,0/(('MGW-IP'!$B$1:$B$183=B604)*('MGW-IP'!$C$1:$C$183=C604)),'MGW-IP'!$E$1:$E$183)</f>
        <v>10.112.114.12</v>
      </c>
      <c r="F604" s="1" t="s">
        <v>94</v>
      </c>
      <c r="G604" s="1">
        <v>1</v>
      </c>
      <c r="H604" s="1" t="str">
        <f>LOOKUP(1,0/(('BSC-IP(媒体)'!$B$1:$B$269=F604)*('BSC-IP(媒体)'!$C$1:$C$269=G604)),'BSC-IP(媒体)'!$D$1:$D$269)</f>
        <v>10.112.218.140</v>
      </c>
      <c r="I604" s="17" t="str">
        <f t="shared" si="18"/>
        <v>ZQRX:NPGEP,0:IP=10.112.218.140:PING:I=10.112.114.4,:;</v>
      </c>
      <c r="J604" s="17" t="str">
        <f t="shared" si="19"/>
        <v>ZQRX:NPGEP,0:IP=10.112.218.140:PING:I=10.112.114.12,:;</v>
      </c>
      <c r="K604" s="17" t="str">
        <f>CONCATENATE("ZQRX:NPGEP,",C604,":IP=",H605,":PING:I=",D604,",:;")</f>
        <v>ZQRX:NPGEP,0:IP=10.112.218.13:PING:I=10.112.114.4,:;</v>
      </c>
      <c r="L604" s="17" t="str">
        <f>CONCATENATE("ZQRX:NPGEP,",C604,":IP=",H605,":PING:I=",E604,",:;")</f>
        <v>ZQRX:NPGEP,0:IP=10.112.218.13:PING:I=10.112.114.12,:;</v>
      </c>
    </row>
    <row r="605" spans="1:12">
      <c r="A605" s="2">
        <v>28</v>
      </c>
      <c r="B605" s="2" t="s">
        <v>3621</v>
      </c>
      <c r="C605" s="2">
        <v>2</v>
      </c>
      <c r="D605" s="2" t="str">
        <f>LOOKUP(1,0/(('MGW-IP'!$B$1:$B$183=B605)*('MGW-IP'!$C$1:$C$183=C605)),'MGW-IP'!$D$1:$D$183)</f>
        <v>10.112.114.20</v>
      </c>
      <c r="E605" s="2" t="str">
        <f>LOOKUP(1,0/(('MGW-IP'!$B$1:$B$183=B605)*('MGW-IP'!$C$1:$C$183=C605)),'MGW-IP'!$E$1:$E$183)</f>
        <v>10.112.114.28</v>
      </c>
      <c r="F605" s="1" t="s">
        <v>94</v>
      </c>
      <c r="G605" s="1">
        <v>2</v>
      </c>
      <c r="H605" s="1" t="str">
        <f>LOOKUP(1,0/(('BSC-IP(媒体)'!$B$1:$B$269=F605)*('BSC-IP(媒体)'!$C$1:$C$269=G605)),'BSC-IP(媒体)'!$D$1:$D$269)</f>
        <v>10.112.218.13</v>
      </c>
      <c r="I605" s="17" t="str">
        <f t="shared" si="18"/>
        <v>ZQRX:NPGEP,2:IP=10.112.218.13:PING:I=10.112.114.20,:;</v>
      </c>
      <c r="J605" s="17" t="str">
        <f t="shared" si="19"/>
        <v>ZQRX:NPGEP,2:IP=10.112.218.13:PING:I=10.112.114.28,:;</v>
      </c>
      <c r="K605" s="17" t="str">
        <f>CONCATENATE("ZQRX:NPGEP,",C605,":IP=",H604,":PING:I=",D605,",:;")</f>
        <v>ZQRX:NPGEP,2:IP=10.112.218.140:PING:I=10.112.114.20,:;</v>
      </c>
      <c r="L605" s="17" t="str">
        <f>CONCATENATE("ZQRX:NPGEP,",C605,":IP=",H604,":PING:I=",E605,",:;")</f>
        <v>ZQRX:NPGEP,2:IP=10.112.218.140:PING:I=10.112.114.28,:;</v>
      </c>
    </row>
    <row r="606" spans="1:12">
      <c r="A606" s="2">
        <v>29</v>
      </c>
      <c r="B606" s="2" t="s">
        <v>3621</v>
      </c>
      <c r="C606" s="2">
        <v>0</v>
      </c>
      <c r="D606" s="2" t="str">
        <f>LOOKUP(1,0/(('MGW-IP'!$B$1:$B$183=B606)*('MGW-IP'!$C$1:$C$183=C606)),'MGW-IP'!$D$1:$D$183)</f>
        <v>10.112.114.4</v>
      </c>
      <c r="E606" s="2" t="str">
        <f>LOOKUP(1,0/(('MGW-IP'!$B$1:$B$183=B606)*('MGW-IP'!$C$1:$C$183=C606)),'MGW-IP'!$E$1:$E$183)</f>
        <v>10.112.114.12</v>
      </c>
      <c r="F606" s="1" t="s">
        <v>95</v>
      </c>
      <c r="G606" s="1">
        <v>1</v>
      </c>
      <c r="H606" s="1" t="str">
        <f>LOOKUP(1,0/(('BSC-IP(媒体)'!$B$1:$B$269=F606)*('BSC-IP(媒体)'!$C$1:$C$269=G606)),'BSC-IP(媒体)'!$D$1:$D$269)</f>
        <v>10.112.218.148</v>
      </c>
      <c r="I606" s="17" t="str">
        <f t="shared" si="18"/>
        <v>ZQRX:NPGEP,0:IP=10.112.218.148:PING:I=10.112.114.4,:;</v>
      </c>
      <c r="J606" s="17" t="str">
        <f t="shared" si="19"/>
        <v>ZQRX:NPGEP,0:IP=10.112.218.148:PING:I=10.112.114.12,:;</v>
      </c>
      <c r="K606" s="17" t="str">
        <f>CONCATENATE("ZQRX:NPGEP,",C606,":IP=",H607,":PING:I=",D606,",:;")</f>
        <v>ZQRX:NPGEP,0:IP=10.112.218.21:PING:I=10.112.114.4,:;</v>
      </c>
      <c r="L606" s="17" t="str">
        <f>CONCATENATE("ZQRX:NPGEP,",C606,":IP=",H607,":PING:I=",E606,",:;")</f>
        <v>ZQRX:NPGEP,0:IP=10.112.218.21:PING:I=10.112.114.12,:;</v>
      </c>
    </row>
    <row r="607" spans="1:12">
      <c r="A607" s="2">
        <v>30</v>
      </c>
      <c r="B607" s="2" t="s">
        <v>3621</v>
      </c>
      <c r="C607" s="2">
        <v>2</v>
      </c>
      <c r="D607" s="2" t="str">
        <f>LOOKUP(1,0/(('MGW-IP'!$B$1:$B$183=B607)*('MGW-IP'!$C$1:$C$183=C607)),'MGW-IP'!$D$1:$D$183)</f>
        <v>10.112.114.20</v>
      </c>
      <c r="E607" s="2" t="str">
        <f>LOOKUP(1,0/(('MGW-IP'!$B$1:$B$183=B607)*('MGW-IP'!$C$1:$C$183=C607)),'MGW-IP'!$E$1:$E$183)</f>
        <v>10.112.114.28</v>
      </c>
      <c r="F607" s="1" t="s">
        <v>95</v>
      </c>
      <c r="G607" s="1">
        <v>2</v>
      </c>
      <c r="H607" s="1" t="str">
        <f>LOOKUP(1,0/(('BSC-IP(媒体)'!$B$1:$B$269=F607)*('BSC-IP(媒体)'!$C$1:$C$269=G607)),'BSC-IP(媒体)'!$D$1:$D$269)</f>
        <v>10.112.218.21</v>
      </c>
      <c r="I607" s="17" t="str">
        <f t="shared" si="18"/>
        <v>ZQRX:NPGEP,2:IP=10.112.218.21:PING:I=10.112.114.20,:;</v>
      </c>
      <c r="J607" s="17" t="str">
        <f t="shared" si="19"/>
        <v>ZQRX:NPGEP,2:IP=10.112.218.21:PING:I=10.112.114.28,:;</v>
      </c>
      <c r="K607" s="17" t="str">
        <f>CONCATENATE("ZQRX:NPGEP,",C607,":IP=",H606,":PING:I=",D607,",:;")</f>
        <v>ZQRX:NPGEP,2:IP=10.112.218.148:PING:I=10.112.114.20,:;</v>
      </c>
      <c r="L607" s="17" t="str">
        <f>CONCATENATE("ZQRX:NPGEP,",C607,":IP=",H606,":PING:I=",E607,",:;")</f>
        <v>ZQRX:NPGEP,2:IP=10.112.218.148:PING:I=10.112.114.28,:;</v>
      </c>
    </row>
    <row r="608" spans="1:12">
      <c r="A608" s="2">
        <v>31</v>
      </c>
      <c r="B608" s="2" t="s">
        <v>3621</v>
      </c>
      <c r="C608" s="2">
        <v>0</v>
      </c>
      <c r="D608" s="2" t="str">
        <f>LOOKUP(1,0/(('MGW-IP'!$B$1:$B$183=B608)*('MGW-IP'!$C$1:$C$183=C608)),'MGW-IP'!$D$1:$D$183)</f>
        <v>10.112.114.4</v>
      </c>
      <c r="E608" s="2" t="str">
        <f>LOOKUP(1,0/(('MGW-IP'!$B$1:$B$183=B608)*('MGW-IP'!$C$1:$C$183=C608)),'MGW-IP'!$E$1:$E$183)</f>
        <v>10.112.114.12</v>
      </c>
      <c r="F608" s="1" t="s">
        <v>96</v>
      </c>
      <c r="G608" s="1">
        <v>1</v>
      </c>
      <c r="H608" s="1" t="str">
        <f>LOOKUP(1,0/(('BSC-IP(媒体)'!$B$1:$B$269=F608)*('BSC-IP(媒体)'!$C$1:$C$269=G608)),'BSC-IP(媒体)'!$D$1:$D$269)</f>
        <v>10.112.218.156</v>
      </c>
      <c r="I608" s="17" t="str">
        <f t="shared" si="18"/>
        <v>ZQRX:NPGEP,0:IP=10.112.218.156:PING:I=10.112.114.4,:;</v>
      </c>
      <c r="J608" s="17" t="str">
        <f t="shared" si="19"/>
        <v>ZQRX:NPGEP,0:IP=10.112.218.156:PING:I=10.112.114.12,:;</v>
      </c>
      <c r="K608" s="17" t="str">
        <f>CONCATENATE("ZQRX:NPGEP,",C608,":IP=",H609,":PING:I=",D608,",:;")</f>
        <v>ZQRX:NPGEP,0:IP=10.112.218.29:PING:I=10.112.114.4,:;</v>
      </c>
      <c r="L608" s="17" t="str">
        <f>CONCATENATE("ZQRX:NPGEP,",C608,":IP=",H609,":PING:I=",E608,",:;")</f>
        <v>ZQRX:NPGEP,0:IP=10.112.218.29:PING:I=10.112.114.12,:;</v>
      </c>
    </row>
    <row r="609" spans="1:12">
      <c r="A609" s="2">
        <v>32</v>
      </c>
      <c r="B609" s="2" t="s">
        <v>3621</v>
      </c>
      <c r="C609" s="2">
        <v>2</v>
      </c>
      <c r="D609" s="2" t="str">
        <f>LOOKUP(1,0/(('MGW-IP'!$B$1:$B$183=B609)*('MGW-IP'!$C$1:$C$183=C609)),'MGW-IP'!$D$1:$D$183)</f>
        <v>10.112.114.20</v>
      </c>
      <c r="E609" s="2" t="str">
        <f>LOOKUP(1,0/(('MGW-IP'!$B$1:$B$183=B609)*('MGW-IP'!$C$1:$C$183=C609)),'MGW-IP'!$E$1:$E$183)</f>
        <v>10.112.114.28</v>
      </c>
      <c r="F609" s="1" t="s">
        <v>96</v>
      </c>
      <c r="G609" s="1">
        <v>2</v>
      </c>
      <c r="H609" s="1" t="str">
        <f>LOOKUP(1,0/(('BSC-IP(媒体)'!$B$1:$B$269=F609)*('BSC-IP(媒体)'!$C$1:$C$269=G609)),'BSC-IP(媒体)'!$D$1:$D$269)</f>
        <v>10.112.218.29</v>
      </c>
      <c r="I609" s="17" t="str">
        <f t="shared" si="18"/>
        <v>ZQRX:NPGEP,2:IP=10.112.218.29:PING:I=10.112.114.20,:;</v>
      </c>
      <c r="J609" s="17" t="str">
        <f t="shared" si="19"/>
        <v>ZQRX:NPGEP,2:IP=10.112.218.29:PING:I=10.112.114.28,:;</v>
      </c>
      <c r="K609" s="17" t="str">
        <f>CONCATENATE("ZQRX:NPGEP,",C609,":IP=",H608,":PING:I=",D609,",:;")</f>
        <v>ZQRX:NPGEP,2:IP=10.112.218.156:PING:I=10.112.114.20,:;</v>
      </c>
      <c r="L609" s="17" t="str">
        <f>CONCATENATE("ZQRX:NPGEP,",C609,":IP=",H608,":PING:I=",E609,",:;")</f>
        <v>ZQRX:NPGEP,2:IP=10.112.218.156:PING:I=10.112.114.28,:;</v>
      </c>
    </row>
    <row r="610" spans="1:12">
      <c r="A610" s="2">
        <v>33</v>
      </c>
      <c r="B610" s="2" t="s">
        <v>3621</v>
      </c>
      <c r="C610" s="2">
        <v>0</v>
      </c>
      <c r="D610" s="2" t="str">
        <f>LOOKUP(1,0/(('MGW-IP'!$B$1:$B$183=B610)*('MGW-IP'!$C$1:$C$183=C610)),'MGW-IP'!$D$1:$D$183)</f>
        <v>10.112.114.4</v>
      </c>
      <c r="E610" s="2" t="str">
        <f>LOOKUP(1,0/(('MGW-IP'!$B$1:$B$183=B610)*('MGW-IP'!$C$1:$C$183=C610)),'MGW-IP'!$E$1:$E$183)</f>
        <v>10.112.114.12</v>
      </c>
      <c r="F610" s="1" t="s">
        <v>97</v>
      </c>
      <c r="G610" s="1">
        <v>1</v>
      </c>
      <c r="H610" s="1" t="str">
        <f>LOOKUP(1,0/(('BSC-IP(媒体)'!$B$1:$B$269=F610)*('BSC-IP(媒体)'!$C$1:$C$269=G610)),'BSC-IP(媒体)'!$D$1:$D$269)</f>
        <v>10.112.218.164</v>
      </c>
      <c r="I610" s="17" t="str">
        <f t="shared" si="18"/>
        <v>ZQRX:NPGEP,0:IP=10.112.218.164:PING:I=10.112.114.4,:;</v>
      </c>
      <c r="J610" s="17" t="str">
        <f t="shared" si="19"/>
        <v>ZQRX:NPGEP,0:IP=10.112.218.164:PING:I=10.112.114.12,:;</v>
      </c>
      <c r="K610" s="17" t="str">
        <f>CONCATENATE("ZQRX:NPGEP,",C610,":IP=",H611,":PING:I=",D610,",:;")</f>
        <v>ZQRX:NPGEP,0:IP=10.112.218.37:PING:I=10.112.114.4,:;</v>
      </c>
      <c r="L610" s="17" t="str">
        <f>CONCATENATE("ZQRX:NPGEP,",C610,":IP=",H611,":PING:I=",E610,",:;")</f>
        <v>ZQRX:NPGEP,0:IP=10.112.218.37:PING:I=10.112.114.12,:;</v>
      </c>
    </row>
    <row r="611" spans="1:12">
      <c r="A611" s="2">
        <v>34</v>
      </c>
      <c r="B611" s="2" t="s">
        <v>3621</v>
      </c>
      <c r="C611" s="2">
        <v>2</v>
      </c>
      <c r="D611" s="2" t="str">
        <f>LOOKUP(1,0/(('MGW-IP'!$B$1:$B$183=B611)*('MGW-IP'!$C$1:$C$183=C611)),'MGW-IP'!$D$1:$D$183)</f>
        <v>10.112.114.20</v>
      </c>
      <c r="E611" s="2" t="str">
        <f>LOOKUP(1,0/(('MGW-IP'!$B$1:$B$183=B611)*('MGW-IP'!$C$1:$C$183=C611)),'MGW-IP'!$E$1:$E$183)</f>
        <v>10.112.114.28</v>
      </c>
      <c r="F611" s="1" t="s">
        <v>97</v>
      </c>
      <c r="G611" s="1">
        <v>2</v>
      </c>
      <c r="H611" s="1" t="str">
        <f>LOOKUP(1,0/(('BSC-IP(媒体)'!$B$1:$B$269=F611)*('BSC-IP(媒体)'!$C$1:$C$269=G611)),'BSC-IP(媒体)'!$D$1:$D$269)</f>
        <v>10.112.218.37</v>
      </c>
      <c r="I611" s="17" t="str">
        <f t="shared" si="18"/>
        <v>ZQRX:NPGEP,2:IP=10.112.218.37:PING:I=10.112.114.20,:;</v>
      </c>
      <c r="J611" s="17" t="str">
        <f t="shared" si="19"/>
        <v>ZQRX:NPGEP,2:IP=10.112.218.37:PING:I=10.112.114.28,:;</v>
      </c>
      <c r="K611" s="17" t="str">
        <f>CONCATENATE("ZQRX:NPGEP,",C611,":IP=",H610,":PING:I=",D611,",:;")</f>
        <v>ZQRX:NPGEP,2:IP=10.112.218.164:PING:I=10.112.114.20,:;</v>
      </c>
      <c r="L611" s="17" t="str">
        <f>CONCATENATE("ZQRX:NPGEP,",C611,":IP=",H610,":PING:I=",E611,",:;")</f>
        <v>ZQRX:NPGEP,2:IP=10.112.218.164:PING:I=10.112.114.28,:;</v>
      </c>
    </row>
    <row r="612" spans="1:12">
      <c r="A612" s="2">
        <v>35</v>
      </c>
      <c r="B612" s="2" t="s">
        <v>3621</v>
      </c>
      <c r="C612" s="2">
        <v>0</v>
      </c>
      <c r="D612" s="2" t="str">
        <f>LOOKUP(1,0/(('MGW-IP'!$B$1:$B$183=B612)*('MGW-IP'!$C$1:$C$183=C612)),'MGW-IP'!$D$1:$D$183)</f>
        <v>10.112.114.4</v>
      </c>
      <c r="E612" s="2" t="str">
        <f>LOOKUP(1,0/(('MGW-IP'!$B$1:$B$183=B612)*('MGW-IP'!$C$1:$C$183=C612)),'MGW-IP'!$E$1:$E$183)</f>
        <v>10.112.114.12</v>
      </c>
      <c r="F612" s="1" t="s">
        <v>98</v>
      </c>
      <c r="G612" s="1">
        <v>1</v>
      </c>
      <c r="H612" s="1" t="str">
        <f>LOOKUP(1,0/(('BSC-IP(媒体)'!$B$1:$B$269=F612)*('BSC-IP(媒体)'!$C$1:$C$269=G612)),'BSC-IP(媒体)'!$D$1:$D$269)</f>
        <v>10.112.218.172</v>
      </c>
      <c r="I612" s="17" t="str">
        <f t="shared" si="18"/>
        <v>ZQRX:NPGEP,0:IP=10.112.218.172:PING:I=10.112.114.4,:;</v>
      </c>
      <c r="J612" s="17" t="str">
        <f t="shared" si="19"/>
        <v>ZQRX:NPGEP,0:IP=10.112.218.172:PING:I=10.112.114.12,:;</v>
      </c>
      <c r="K612" s="17" t="str">
        <f>CONCATENATE("ZQRX:NPGEP,",C612,":IP=",H613,":PING:I=",D612,",:;")</f>
        <v>ZQRX:NPGEP,0:IP=10.112.218.45:PING:I=10.112.114.4,:;</v>
      </c>
      <c r="L612" s="17" t="str">
        <f>CONCATENATE("ZQRX:NPGEP,",C612,":IP=",H613,":PING:I=",E612,",:;")</f>
        <v>ZQRX:NPGEP,0:IP=10.112.218.45:PING:I=10.112.114.12,:;</v>
      </c>
    </row>
    <row r="613" spans="1:12">
      <c r="A613" s="2">
        <v>36</v>
      </c>
      <c r="B613" s="2" t="s">
        <v>3621</v>
      </c>
      <c r="C613" s="2">
        <v>2</v>
      </c>
      <c r="D613" s="2" t="str">
        <f>LOOKUP(1,0/(('MGW-IP'!$B$1:$B$183=B613)*('MGW-IP'!$C$1:$C$183=C613)),'MGW-IP'!$D$1:$D$183)</f>
        <v>10.112.114.20</v>
      </c>
      <c r="E613" s="2" t="str">
        <f>LOOKUP(1,0/(('MGW-IP'!$B$1:$B$183=B613)*('MGW-IP'!$C$1:$C$183=C613)),'MGW-IP'!$E$1:$E$183)</f>
        <v>10.112.114.28</v>
      </c>
      <c r="F613" s="1" t="s">
        <v>98</v>
      </c>
      <c r="G613" s="1">
        <v>2</v>
      </c>
      <c r="H613" s="1" t="str">
        <f>LOOKUP(1,0/(('BSC-IP(媒体)'!$B$1:$B$269=F613)*('BSC-IP(媒体)'!$C$1:$C$269=G613)),'BSC-IP(媒体)'!$D$1:$D$269)</f>
        <v>10.112.218.45</v>
      </c>
      <c r="I613" s="17" t="str">
        <f t="shared" si="18"/>
        <v>ZQRX:NPGEP,2:IP=10.112.218.45:PING:I=10.112.114.20,:;</v>
      </c>
      <c r="J613" s="17" t="str">
        <f t="shared" si="19"/>
        <v>ZQRX:NPGEP,2:IP=10.112.218.45:PING:I=10.112.114.28,:;</v>
      </c>
      <c r="K613" s="17" t="str">
        <f>CONCATENATE("ZQRX:NPGEP,",C613,":IP=",H612,":PING:I=",D613,",:;")</f>
        <v>ZQRX:NPGEP,2:IP=10.112.218.172:PING:I=10.112.114.20,:;</v>
      </c>
      <c r="L613" s="17" t="str">
        <f>CONCATENATE("ZQRX:NPGEP,",C613,":IP=",H612,":PING:I=",E613,",:;")</f>
        <v>ZQRX:NPGEP,2:IP=10.112.218.172:PING:I=10.112.114.28,:;</v>
      </c>
    </row>
    <row r="614" spans="1:12">
      <c r="A614" s="2">
        <v>37</v>
      </c>
      <c r="B614" s="2" t="s">
        <v>3621</v>
      </c>
      <c r="C614" s="2">
        <v>0</v>
      </c>
      <c r="D614" s="2" t="str">
        <f>LOOKUP(1,0/(('MGW-IP'!$B$1:$B$183=B614)*('MGW-IP'!$C$1:$C$183=C614)),'MGW-IP'!$D$1:$D$183)</f>
        <v>10.112.114.4</v>
      </c>
      <c r="E614" s="2" t="str">
        <f>LOOKUP(1,0/(('MGW-IP'!$B$1:$B$183=B614)*('MGW-IP'!$C$1:$C$183=C614)),'MGW-IP'!$E$1:$E$183)</f>
        <v>10.112.114.12</v>
      </c>
      <c r="F614" s="1" t="s">
        <v>99</v>
      </c>
      <c r="G614" s="1">
        <v>1</v>
      </c>
      <c r="H614" s="1" t="str">
        <f>LOOKUP(1,0/(('BSC-IP(媒体)'!$B$1:$B$269=F614)*('BSC-IP(媒体)'!$C$1:$C$269=G614)),'BSC-IP(媒体)'!$D$1:$D$269)</f>
        <v>10.112.218.180</v>
      </c>
      <c r="I614" s="17" t="str">
        <f t="shared" si="18"/>
        <v>ZQRX:NPGEP,0:IP=10.112.218.180:PING:I=10.112.114.4,:;</v>
      </c>
      <c r="J614" s="17" t="str">
        <f t="shared" si="19"/>
        <v>ZQRX:NPGEP,0:IP=10.112.218.180:PING:I=10.112.114.12,:;</v>
      </c>
      <c r="K614" s="17" t="str">
        <f>CONCATENATE("ZQRX:NPGEP,",C614,":IP=",H615,":PING:I=",D614,",:;")</f>
        <v>ZQRX:NPGEP,0:IP=10.112.218.53:PING:I=10.112.114.4,:;</v>
      </c>
      <c r="L614" s="17" t="str">
        <f>CONCATENATE("ZQRX:NPGEP,",C614,":IP=",H615,":PING:I=",E614,",:;")</f>
        <v>ZQRX:NPGEP,0:IP=10.112.218.53:PING:I=10.112.114.12,:;</v>
      </c>
    </row>
    <row r="615" spans="1:12">
      <c r="A615" s="2">
        <v>38</v>
      </c>
      <c r="B615" s="2" t="s">
        <v>3621</v>
      </c>
      <c r="C615" s="2">
        <v>2</v>
      </c>
      <c r="D615" s="2" t="str">
        <f>LOOKUP(1,0/(('MGW-IP'!$B$1:$B$183=B615)*('MGW-IP'!$C$1:$C$183=C615)),'MGW-IP'!$D$1:$D$183)</f>
        <v>10.112.114.20</v>
      </c>
      <c r="E615" s="2" t="str">
        <f>LOOKUP(1,0/(('MGW-IP'!$B$1:$B$183=B615)*('MGW-IP'!$C$1:$C$183=C615)),'MGW-IP'!$E$1:$E$183)</f>
        <v>10.112.114.28</v>
      </c>
      <c r="F615" s="1" t="s">
        <v>99</v>
      </c>
      <c r="G615" s="1">
        <v>2</v>
      </c>
      <c r="H615" s="1" t="str">
        <f>LOOKUP(1,0/(('BSC-IP(媒体)'!$B$1:$B$269=F615)*('BSC-IP(媒体)'!$C$1:$C$269=G615)),'BSC-IP(媒体)'!$D$1:$D$269)</f>
        <v>10.112.218.53</v>
      </c>
      <c r="I615" s="17" t="str">
        <f t="shared" si="18"/>
        <v>ZQRX:NPGEP,2:IP=10.112.218.53:PING:I=10.112.114.20,:;</v>
      </c>
      <c r="J615" s="17" t="str">
        <f t="shared" si="19"/>
        <v>ZQRX:NPGEP,2:IP=10.112.218.53:PING:I=10.112.114.28,:;</v>
      </c>
      <c r="K615" s="17" t="str">
        <f>CONCATENATE("ZQRX:NPGEP,",C615,":IP=",H614,":PING:I=",D615,",:;")</f>
        <v>ZQRX:NPGEP,2:IP=10.112.218.180:PING:I=10.112.114.20,:;</v>
      </c>
      <c r="L615" s="17" t="str">
        <f>CONCATENATE("ZQRX:NPGEP,",C615,":IP=",H614,":PING:I=",E615,",:;")</f>
        <v>ZQRX:NPGEP,2:IP=10.112.218.180:PING:I=10.112.114.28,:;</v>
      </c>
    </row>
    <row r="616" spans="1:12">
      <c r="A616" s="2">
        <v>39</v>
      </c>
      <c r="B616" s="2" t="s">
        <v>3621</v>
      </c>
      <c r="C616" s="2">
        <v>0</v>
      </c>
      <c r="D616" s="2" t="str">
        <f>LOOKUP(1,0/(('MGW-IP'!$B$1:$B$183=B616)*('MGW-IP'!$C$1:$C$183=C616)),'MGW-IP'!$D$1:$D$183)</f>
        <v>10.112.114.4</v>
      </c>
      <c r="E616" s="2" t="str">
        <f>LOOKUP(1,0/(('MGW-IP'!$B$1:$B$183=B616)*('MGW-IP'!$C$1:$C$183=C616)),'MGW-IP'!$E$1:$E$183)</f>
        <v>10.112.114.12</v>
      </c>
      <c r="F616" s="1" t="s">
        <v>100</v>
      </c>
      <c r="G616" s="1">
        <v>1</v>
      </c>
      <c r="H616" s="1" t="str">
        <f>LOOKUP(1,0/(('BSC-IP(媒体)'!$B$1:$B$269=F616)*('BSC-IP(媒体)'!$C$1:$C$269=G616)),'BSC-IP(媒体)'!$D$1:$D$269)</f>
        <v>10.112.218.188</v>
      </c>
      <c r="I616" s="17" t="str">
        <f t="shared" si="18"/>
        <v>ZQRX:NPGEP,0:IP=10.112.218.188:PING:I=10.112.114.4,:;</v>
      </c>
      <c r="J616" s="17" t="str">
        <f t="shared" si="19"/>
        <v>ZQRX:NPGEP,0:IP=10.112.218.188:PING:I=10.112.114.12,:;</v>
      </c>
      <c r="K616" s="17" t="str">
        <f>CONCATENATE("ZQRX:NPGEP,",C616,":IP=",H617,":PING:I=",D616,",:;")</f>
        <v>ZQRX:NPGEP,0:IP=10.112.218.61:PING:I=10.112.114.4,:;</v>
      </c>
      <c r="L616" s="17" t="str">
        <f>CONCATENATE("ZQRX:NPGEP,",C616,":IP=",H617,":PING:I=",E616,",:;")</f>
        <v>ZQRX:NPGEP,0:IP=10.112.218.61:PING:I=10.112.114.12,:;</v>
      </c>
    </row>
    <row r="617" spans="1:12">
      <c r="A617" s="2">
        <v>40</v>
      </c>
      <c r="B617" s="2" t="s">
        <v>3621</v>
      </c>
      <c r="C617" s="2">
        <v>2</v>
      </c>
      <c r="D617" s="2" t="str">
        <f>LOOKUP(1,0/(('MGW-IP'!$B$1:$B$183=B617)*('MGW-IP'!$C$1:$C$183=C617)),'MGW-IP'!$D$1:$D$183)</f>
        <v>10.112.114.20</v>
      </c>
      <c r="E617" s="2" t="str">
        <f>LOOKUP(1,0/(('MGW-IP'!$B$1:$B$183=B617)*('MGW-IP'!$C$1:$C$183=C617)),'MGW-IP'!$E$1:$E$183)</f>
        <v>10.112.114.28</v>
      </c>
      <c r="F617" s="1" t="s">
        <v>100</v>
      </c>
      <c r="G617" s="1">
        <v>2</v>
      </c>
      <c r="H617" s="1" t="str">
        <f>LOOKUP(1,0/(('BSC-IP(媒体)'!$B$1:$B$269=F617)*('BSC-IP(媒体)'!$C$1:$C$269=G617)),'BSC-IP(媒体)'!$D$1:$D$269)</f>
        <v>10.112.218.61</v>
      </c>
      <c r="I617" s="17" t="str">
        <f t="shared" si="18"/>
        <v>ZQRX:NPGEP,2:IP=10.112.218.61:PING:I=10.112.114.20,:;</v>
      </c>
      <c r="J617" s="17" t="str">
        <f t="shared" si="19"/>
        <v>ZQRX:NPGEP,2:IP=10.112.218.61:PING:I=10.112.114.28,:;</v>
      </c>
      <c r="K617" s="17" t="str">
        <f>CONCATENATE("ZQRX:NPGEP,",C617,":IP=",H616,":PING:I=",D617,",:;")</f>
        <v>ZQRX:NPGEP,2:IP=10.112.218.188:PING:I=10.112.114.20,:;</v>
      </c>
      <c r="L617" s="17" t="str">
        <f>CONCATENATE("ZQRX:NPGEP,",C617,":IP=",H616,":PING:I=",E617,",:;")</f>
        <v>ZQRX:NPGEP,2:IP=10.112.218.188:PING:I=10.112.114.28,:;</v>
      </c>
    </row>
    <row r="618" spans="1:12">
      <c r="A618" s="2">
        <v>41</v>
      </c>
      <c r="B618" s="2" t="s">
        <v>3621</v>
      </c>
      <c r="C618" s="2">
        <v>0</v>
      </c>
      <c r="D618" s="2" t="str">
        <f>LOOKUP(1,0/(('MGW-IP'!$B$1:$B$183=B618)*('MGW-IP'!$C$1:$C$183=C618)),'MGW-IP'!$D$1:$D$183)</f>
        <v>10.112.114.4</v>
      </c>
      <c r="E618" s="2" t="str">
        <f>LOOKUP(1,0/(('MGW-IP'!$B$1:$B$183=B618)*('MGW-IP'!$C$1:$C$183=C618)),'MGW-IP'!$E$1:$E$183)</f>
        <v>10.112.114.12</v>
      </c>
      <c r="F618" s="1" t="s">
        <v>101</v>
      </c>
      <c r="G618" s="1">
        <v>1</v>
      </c>
      <c r="H618" s="1" t="str">
        <f>LOOKUP(1,0/(('BSC-IP(媒体)'!$B$1:$B$269=F618)*('BSC-IP(媒体)'!$C$1:$C$269=G618)),'BSC-IP(媒体)'!$D$1:$D$269)</f>
        <v>10.112.218.196</v>
      </c>
      <c r="I618" s="17" t="str">
        <f t="shared" si="18"/>
        <v>ZQRX:NPGEP,0:IP=10.112.218.196:PING:I=10.112.114.4,:;</v>
      </c>
      <c r="J618" s="17" t="str">
        <f t="shared" si="19"/>
        <v>ZQRX:NPGEP,0:IP=10.112.218.196:PING:I=10.112.114.12,:;</v>
      </c>
      <c r="K618" s="17" t="str">
        <f>CONCATENATE("ZQRX:NPGEP,",C618,":IP=",H619,":PING:I=",D618,",:;")</f>
        <v>ZQRX:NPGEP,0:IP=10.112.218.69:PING:I=10.112.114.4,:;</v>
      </c>
      <c r="L618" s="17" t="str">
        <f>CONCATENATE("ZQRX:NPGEP,",C618,":IP=",H619,":PING:I=",E618,",:;")</f>
        <v>ZQRX:NPGEP,0:IP=10.112.218.69:PING:I=10.112.114.12,:;</v>
      </c>
    </row>
    <row r="619" spans="1:12">
      <c r="A619" s="2">
        <v>42</v>
      </c>
      <c r="B619" s="2" t="s">
        <v>3621</v>
      </c>
      <c r="C619" s="2">
        <v>2</v>
      </c>
      <c r="D619" s="2" t="str">
        <f>LOOKUP(1,0/(('MGW-IP'!$B$1:$B$183=B619)*('MGW-IP'!$C$1:$C$183=C619)),'MGW-IP'!$D$1:$D$183)</f>
        <v>10.112.114.20</v>
      </c>
      <c r="E619" s="2" t="str">
        <f>LOOKUP(1,0/(('MGW-IP'!$B$1:$B$183=B619)*('MGW-IP'!$C$1:$C$183=C619)),'MGW-IP'!$E$1:$E$183)</f>
        <v>10.112.114.28</v>
      </c>
      <c r="F619" s="1" t="s">
        <v>101</v>
      </c>
      <c r="G619" s="1">
        <v>2</v>
      </c>
      <c r="H619" s="1" t="str">
        <f>LOOKUP(1,0/(('BSC-IP(媒体)'!$B$1:$B$269=F619)*('BSC-IP(媒体)'!$C$1:$C$269=G619)),'BSC-IP(媒体)'!$D$1:$D$269)</f>
        <v>10.112.218.69</v>
      </c>
      <c r="I619" s="17" t="str">
        <f t="shared" si="18"/>
        <v>ZQRX:NPGEP,2:IP=10.112.218.69:PING:I=10.112.114.20,:;</v>
      </c>
      <c r="J619" s="17" t="str">
        <f t="shared" si="19"/>
        <v>ZQRX:NPGEP,2:IP=10.112.218.69:PING:I=10.112.114.28,:;</v>
      </c>
      <c r="K619" s="17" t="str">
        <f>CONCATENATE("ZQRX:NPGEP,",C619,":IP=",H618,":PING:I=",D619,",:;")</f>
        <v>ZQRX:NPGEP,2:IP=10.112.218.196:PING:I=10.112.114.20,:;</v>
      </c>
      <c r="L619" s="17" t="str">
        <f>CONCATENATE("ZQRX:NPGEP,",C619,":IP=",H618,":PING:I=",E619,",:;")</f>
        <v>ZQRX:NPGEP,2:IP=10.112.218.196:PING:I=10.112.114.28,:;</v>
      </c>
    </row>
    <row r="620" spans="1:12">
      <c r="A620" s="2">
        <v>43</v>
      </c>
      <c r="B620" s="2" t="s">
        <v>3621</v>
      </c>
      <c r="C620" s="2">
        <v>0</v>
      </c>
      <c r="D620" s="2" t="str">
        <f>LOOKUP(1,0/(('MGW-IP'!$B$1:$B$183=B620)*('MGW-IP'!$C$1:$C$183=C620)),'MGW-IP'!$D$1:$D$183)</f>
        <v>10.112.114.4</v>
      </c>
      <c r="E620" s="2" t="str">
        <f>LOOKUP(1,0/(('MGW-IP'!$B$1:$B$183=B620)*('MGW-IP'!$C$1:$C$183=C620)),'MGW-IP'!$E$1:$E$183)</f>
        <v>10.112.114.12</v>
      </c>
      <c r="F620" s="1" t="s">
        <v>102</v>
      </c>
      <c r="G620" s="1">
        <v>1</v>
      </c>
      <c r="H620" s="1" t="str">
        <f>LOOKUP(1,0/(('BSC-IP(媒体)'!$B$1:$B$269=F620)*('BSC-IP(媒体)'!$C$1:$C$269=G620)),'BSC-IP(媒体)'!$D$1:$D$269)</f>
        <v>10.112.218.204</v>
      </c>
      <c r="I620" s="17" t="str">
        <f t="shared" si="18"/>
        <v>ZQRX:NPGEP,0:IP=10.112.218.204:PING:I=10.112.114.4,:;</v>
      </c>
      <c r="J620" s="17" t="str">
        <f t="shared" si="19"/>
        <v>ZQRX:NPGEP,0:IP=10.112.218.204:PING:I=10.112.114.12,:;</v>
      </c>
      <c r="K620" s="17" t="str">
        <f>CONCATENATE("ZQRX:NPGEP,",C620,":IP=",H621,":PING:I=",D620,",:;")</f>
        <v>ZQRX:NPGEP,0:IP=10.112.218.77:PING:I=10.112.114.4,:;</v>
      </c>
      <c r="L620" s="17" t="str">
        <f>CONCATENATE("ZQRX:NPGEP,",C620,":IP=",H621,":PING:I=",E620,",:;")</f>
        <v>ZQRX:NPGEP,0:IP=10.112.218.77:PING:I=10.112.114.12,:;</v>
      </c>
    </row>
    <row r="621" spans="1:12">
      <c r="A621" s="2">
        <v>44</v>
      </c>
      <c r="B621" s="2" t="s">
        <v>3621</v>
      </c>
      <c r="C621" s="2">
        <v>2</v>
      </c>
      <c r="D621" s="2" t="str">
        <f>LOOKUP(1,0/(('MGW-IP'!$B$1:$B$183=B621)*('MGW-IP'!$C$1:$C$183=C621)),'MGW-IP'!$D$1:$D$183)</f>
        <v>10.112.114.20</v>
      </c>
      <c r="E621" s="2" t="str">
        <f>LOOKUP(1,0/(('MGW-IP'!$B$1:$B$183=B621)*('MGW-IP'!$C$1:$C$183=C621)),'MGW-IP'!$E$1:$E$183)</f>
        <v>10.112.114.28</v>
      </c>
      <c r="F621" s="1" t="s">
        <v>102</v>
      </c>
      <c r="G621" s="1">
        <v>2</v>
      </c>
      <c r="H621" s="1" t="str">
        <f>LOOKUP(1,0/(('BSC-IP(媒体)'!$B$1:$B$269=F621)*('BSC-IP(媒体)'!$C$1:$C$269=G621)),'BSC-IP(媒体)'!$D$1:$D$269)</f>
        <v>10.112.218.77</v>
      </c>
      <c r="I621" s="17" t="str">
        <f t="shared" si="18"/>
        <v>ZQRX:NPGEP,2:IP=10.112.218.77:PING:I=10.112.114.20,:;</v>
      </c>
      <c r="J621" s="17" t="str">
        <f t="shared" si="19"/>
        <v>ZQRX:NPGEP,2:IP=10.112.218.77:PING:I=10.112.114.28,:;</v>
      </c>
      <c r="K621" s="17" t="str">
        <f>CONCATENATE("ZQRX:NPGEP,",C621,":IP=",H620,":PING:I=",D621,",:;")</f>
        <v>ZQRX:NPGEP,2:IP=10.112.218.204:PING:I=10.112.114.20,:;</v>
      </c>
      <c r="L621" s="17" t="str">
        <f>CONCATENATE("ZQRX:NPGEP,",C621,":IP=",H620,":PING:I=",E621,",:;")</f>
        <v>ZQRX:NPGEP,2:IP=10.112.218.204:PING:I=10.112.114.28,:;</v>
      </c>
    </row>
    <row r="622" spans="1:12">
      <c r="A622" s="2">
        <v>45</v>
      </c>
      <c r="B622" s="2" t="s">
        <v>3621</v>
      </c>
      <c r="C622" s="2">
        <v>0</v>
      </c>
      <c r="D622" s="2" t="str">
        <f>LOOKUP(1,0/(('MGW-IP'!$B$1:$B$183=B622)*('MGW-IP'!$C$1:$C$183=C622)),'MGW-IP'!$D$1:$D$183)</f>
        <v>10.112.114.4</v>
      </c>
      <c r="E622" s="2" t="str">
        <f>LOOKUP(1,0/(('MGW-IP'!$B$1:$B$183=B622)*('MGW-IP'!$C$1:$C$183=C622)),'MGW-IP'!$E$1:$E$183)</f>
        <v>10.112.114.12</v>
      </c>
      <c r="F622" s="1" t="s">
        <v>103</v>
      </c>
      <c r="G622" s="1">
        <v>1</v>
      </c>
      <c r="H622" s="1" t="str">
        <f>LOOKUP(1,0/(('BSC-IP(媒体)'!$B$1:$B$269=F622)*('BSC-IP(媒体)'!$C$1:$C$269=G622)),'BSC-IP(媒体)'!$D$1:$D$269)</f>
        <v>10.112.218.212</v>
      </c>
      <c r="I622" s="17" t="str">
        <f t="shared" si="18"/>
        <v>ZQRX:NPGEP,0:IP=10.112.218.212:PING:I=10.112.114.4,:;</v>
      </c>
      <c r="J622" s="17" t="str">
        <f t="shared" si="19"/>
        <v>ZQRX:NPGEP,0:IP=10.112.218.212:PING:I=10.112.114.12,:;</v>
      </c>
      <c r="K622" s="17" t="str">
        <f>CONCATENATE("ZQRX:NPGEP,",C622,":IP=",H623,":PING:I=",D622,",:;")</f>
        <v>ZQRX:NPGEP,0:IP=10.112.218.85:PING:I=10.112.114.4,:;</v>
      </c>
      <c r="L622" s="17" t="str">
        <f>CONCATENATE("ZQRX:NPGEP,",C622,":IP=",H623,":PING:I=",E622,",:;")</f>
        <v>ZQRX:NPGEP,0:IP=10.112.218.85:PING:I=10.112.114.12,:;</v>
      </c>
    </row>
    <row r="623" spans="1:12">
      <c r="A623" s="2">
        <v>46</v>
      </c>
      <c r="B623" s="2" t="s">
        <v>3621</v>
      </c>
      <c r="C623" s="2">
        <v>2</v>
      </c>
      <c r="D623" s="2" t="str">
        <f>LOOKUP(1,0/(('MGW-IP'!$B$1:$B$183=B623)*('MGW-IP'!$C$1:$C$183=C623)),'MGW-IP'!$D$1:$D$183)</f>
        <v>10.112.114.20</v>
      </c>
      <c r="E623" s="2" t="str">
        <f>LOOKUP(1,0/(('MGW-IP'!$B$1:$B$183=B623)*('MGW-IP'!$C$1:$C$183=C623)),'MGW-IP'!$E$1:$E$183)</f>
        <v>10.112.114.28</v>
      </c>
      <c r="F623" s="1" t="s">
        <v>103</v>
      </c>
      <c r="G623" s="1">
        <v>2</v>
      </c>
      <c r="H623" s="1" t="str">
        <f>LOOKUP(1,0/(('BSC-IP(媒体)'!$B$1:$B$269=F623)*('BSC-IP(媒体)'!$C$1:$C$269=G623)),'BSC-IP(媒体)'!$D$1:$D$269)</f>
        <v>10.112.218.85</v>
      </c>
      <c r="I623" s="17" t="str">
        <f t="shared" si="18"/>
        <v>ZQRX:NPGEP,2:IP=10.112.218.85:PING:I=10.112.114.20,:;</v>
      </c>
      <c r="J623" s="17" t="str">
        <f t="shared" si="19"/>
        <v>ZQRX:NPGEP,2:IP=10.112.218.85:PING:I=10.112.114.28,:;</v>
      </c>
      <c r="K623" s="17" t="str">
        <f>CONCATENATE("ZQRX:NPGEP,",C623,":IP=",H622,":PING:I=",D623,",:;")</f>
        <v>ZQRX:NPGEP,2:IP=10.112.218.212:PING:I=10.112.114.20,:;</v>
      </c>
      <c r="L623" s="17" t="str">
        <f>CONCATENATE("ZQRX:NPGEP,",C623,":IP=",H622,":PING:I=",E623,",:;")</f>
        <v>ZQRX:NPGEP,2:IP=10.112.218.212:PING:I=10.112.114.28,:;</v>
      </c>
    </row>
    <row r="624" spans="1:12">
      <c r="A624" s="2">
        <v>47</v>
      </c>
      <c r="B624" s="2" t="s">
        <v>3621</v>
      </c>
      <c r="C624" s="2">
        <v>0</v>
      </c>
      <c r="D624" s="2" t="str">
        <f>LOOKUP(1,0/(('MGW-IP'!$B$1:$B$183=B624)*('MGW-IP'!$C$1:$C$183=C624)),'MGW-IP'!$D$1:$D$183)</f>
        <v>10.112.114.4</v>
      </c>
      <c r="E624" s="2" t="str">
        <f>LOOKUP(1,0/(('MGW-IP'!$B$1:$B$183=B624)*('MGW-IP'!$C$1:$C$183=C624)),'MGW-IP'!$E$1:$E$183)</f>
        <v>10.112.114.12</v>
      </c>
      <c r="F624" s="1" t="s">
        <v>104</v>
      </c>
      <c r="G624" s="1">
        <v>1</v>
      </c>
      <c r="H624" s="1" t="str">
        <f>LOOKUP(1,0/(('BSC-IP(媒体)'!$B$1:$B$269=F624)*('BSC-IP(媒体)'!$C$1:$C$269=G624)),'BSC-IP(媒体)'!$D$1:$D$269)</f>
        <v>10.112.218.220</v>
      </c>
      <c r="I624" s="17" t="str">
        <f t="shared" si="18"/>
        <v>ZQRX:NPGEP,0:IP=10.112.218.220:PING:I=10.112.114.4,:;</v>
      </c>
      <c r="J624" s="17" t="str">
        <f t="shared" si="19"/>
        <v>ZQRX:NPGEP,0:IP=10.112.218.220:PING:I=10.112.114.12,:;</v>
      </c>
      <c r="K624" s="17" t="str">
        <f>CONCATENATE("ZQRX:NPGEP,",C624,":IP=",H625,":PING:I=",D624,",:;")</f>
        <v>ZQRX:NPGEP,0:IP=10.112.218.93:PING:I=10.112.114.4,:;</v>
      </c>
      <c r="L624" s="17" t="str">
        <f>CONCATENATE("ZQRX:NPGEP,",C624,":IP=",H625,":PING:I=",E624,",:;")</f>
        <v>ZQRX:NPGEP,0:IP=10.112.218.93:PING:I=10.112.114.12,:;</v>
      </c>
    </row>
    <row r="625" spans="1:12">
      <c r="A625" s="2">
        <v>48</v>
      </c>
      <c r="B625" s="2" t="s">
        <v>3621</v>
      </c>
      <c r="C625" s="2">
        <v>2</v>
      </c>
      <c r="D625" s="2" t="str">
        <f>LOOKUP(1,0/(('MGW-IP'!$B$1:$B$183=B625)*('MGW-IP'!$C$1:$C$183=C625)),'MGW-IP'!$D$1:$D$183)</f>
        <v>10.112.114.20</v>
      </c>
      <c r="E625" s="2" t="str">
        <f>LOOKUP(1,0/(('MGW-IP'!$B$1:$B$183=B625)*('MGW-IP'!$C$1:$C$183=C625)),'MGW-IP'!$E$1:$E$183)</f>
        <v>10.112.114.28</v>
      </c>
      <c r="F625" s="1" t="s">
        <v>104</v>
      </c>
      <c r="G625" s="1">
        <v>2</v>
      </c>
      <c r="H625" s="1" t="str">
        <f>LOOKUP(1,0/(('BSC-IP(媒体)'!$B$1:$B$269=F625)*('BSC-IP(媒体)'!$C$1:$C$269=G625)),'BSC-IP(媒体)'!$D$1:$D$269)</f>
        <v>10.112.218.93</v>
      </c>
      <c r="I625" s="17" t="str">
        <f t="shared" si="18"/>
        <v>ZQRX:NPGEP,2:IP=10.112.218.93:PING:I=10.112.114.20,:;</v>
      </c>
      <c r="J625" s="17" t="str">
        <f t="shared" si="19"/>
        <v>ZQRX:NPGEP,2:IP=10.112.218.93:PING:I=10.112.114.28,:;</v>
      </c>
      <c r="K625" s="17" t="str">
        <f>CONCATENATE("ZQRX:NPGEP,",C625,":IP=",H624,":PING:I=",D625,",:;")</f>
        <v>ZQRX:NPGEP,2:IP=10.112.218.220:PING:I=10.112.114.20,:;</v>
      </c>
      <c r="L625" s="17" t="str">
        <f>CONCATENATE("ZQRX:NPGEP,",C625,":IP=",H624,":PING:I=",E625,",:;")</f>
        <v>ZQRX:NPGEP,2:IP=10.112.218.220:PING:I=10.112.114.28,:;</v>
      </c>
    </row>
    <row r="626" spans="1:12">
      <c r="A626" s="2">
        <v>1</v>
      </c>
      <c r="B626" s="2" t="s">
        <v>3631</v>
      </c>
      <c r="C626" s="2">
        <v>0</v>
      </c>
      <c r="D626" s="2" t="str">
        <f>LOOKUP(1,0/(('MGW-IP'!$B$1:$B$183=B626)*('MGW-IP'!$C$1:$C$183=C626)),'MGW-IP'!$D$1:$D$183)</f>
        <v>10.112.114.132</v>
      </c>
      <c r="E626" s="2" t="str">
        <f>LOOKUP(1,0/(('MGW-IP'!$B$1:$B$183=B626)*('MGW-IP'!$C$1:$C$183=C626)),'MGW-IP'!$E$1:$E$183)</f>
        <v>10.112.114.140</v>
      </c>
      <c r="F626" s="1" t="s">
        <v>81</v>
      </c>
      <c r="G626" s="1">
        <v>1</v>
      </c>
      <c r="H626" s="1" t="str">
        <f>LOOKUP(1,0/(('BSC-IP(媒体)'!$B$1:$B$269=F626)*('BSC-IP(媒体)'!$C$1:$C$269=G626)),'BSC-IP(媒体)'!$D$1:$D$269)</f>
        <v>10.112.217.132</v>
      </c>
      <c r="I626" s="17" t="str">
        <f t="shared" si="18"/>
        <v>ZQRX:NPGEP,0:IP=10.112.217.132:PING:I=10.112.114.132,:;</v>
      </c>
      <c r="J626" s="17" t="str">
        <f t="shared" si="19"/>
        <v>ZQRX:NPGEP,0:IP=10.112.217.132:PING:I=10.112.114.140,:;</v>
      </c>
      <c r="K626" s="17" t="str">
        <f>CONCATENATE("ZQRX:NPGEP,",C626,":IP=",H627,":PING:I=",D626,",:;")</f>
        <v>ZQRX:NPGEP,0:IP=10.112.217.5:PING:I=10.112.114.132,:;</v>
      </c>
      <c r="L626" s="17" t="str">
        <f>CONCATENATE("ZQRX:NPGEP,",C626,":IP=",H627,":PING:I=",E626,",:;")</f>
        <v>ZQRX:NPGEP,0:IP=10.112.217.5:PING:I=10.112.114.140,:;</v>
      </c>
    </row>
    <row r="627" spans="1:12">
      <c r="A627" s="2">
        <v>2</v>
      </c>
      <c r="B627" s="2" t="s">
        <v>3631</v>
      </c>
      <c r="C627" s="2">
        <v>2</v>
      </c>
      <c r="D627" s="2" t="str">
        <f>LOOKUP(1,0/(('MGW-IP'!$B$1:$B$183=B627)*('MGW-IP'!$C$1:$C$183=C627)),'MGW-IP'!$D$1:$D$183)</f>
        <v>10.112.114.148</v>
      </c>
      <c r="E627" s="2" t="str">
        <f>LOOKUP(1,0/(('MGW-IP'!$B$1:$B$183=B627)*('MGW-IP'!$C$1:$C$183=C627)),'MGW-IP'!$E$1:$E$183)</f>
        <v>10.112.114.156</v>
      </c>
      <c r="F627" s="1" t="s">
        <v>81</v>
      </c>
      <c r="G627" s="1">
        <v>2</v>
      </c>
      <c r="H627" s="1" t="str">
        <f>LOOKUP(1,0/(('BSC-IP(媒体)'!$B$1:$B$269=F627)*('BSC-IP(媒体)'!$C$1:$C$269=G627)),'BSC-IP(媒体)'!$D$1:$D$269)</f>
        <v>10.112.217.5</v>
      </c>
      <c r="I627" s="17" t="str">
        <f t="shared" si="18"/>
        <v>ZQRX:NPGEP,2:IP=10.112.217.5:PING:I=10.112.114.148,:;</v>
      </c>
      <c r="J627" s="17" t="str">
        <f t="shared" si="19"/>
        <v>ZQRX:NPGEP,2:IP=10.112.217.5:PING:I=10.112.114.156,:;</v>
      </c>
      <c r="K627" s="17" t="str">
        <f>CONCATENATE("ZQRX:NPGEP,",C627,":IP=",H626,":PING:I=",D627,",:;")</f>
        <v>ZQRX:NPGEP,2:IP=10.112.217.132:PING:I=10.112.114.148,:;</v>
      </c>
      <c r="L627" s="17" t="str">
        <f>CONCATENATE("ZQRX:NPGEP,",C627,":IP=",H626,":PING:I=",E627,",:;")</f>
        <v>ZQRX:NPGEP,2:IP=10.112.217.132:PING:I=10.112.114.156,:;</v>
      </c>
    </row>
    <row r="628" spans="1:12">
      <c r="A628" s="2">
        <v>3</v>
      </c>
      <c r="B628" s="2" t="s">
        <v>3631</v>
      </c>
      <c r="C628" s="2">
        <v>0</v>
      </c>
      <c r="D628" s="2" t="str">
        <f>LOOKUP(1,0/(('MGW-IP'!$B$1:$B$183=B628)*('MGW-IP'!$C$1:$C$183=C628)),'MGW-IP'!$D$1:$D$183)</f>
        <v>10.112.114.132</v>
      </c>
      <c r="E628" s="2" t="str">
        <f>LOOKUP(1,0/(('MGW-IP'!$B$1:$B$183=B628)*('MGW-IP'!$C$1:$C$183=C628)),'MGW-IP'!$E$1:$E$183)</f>
        <v>10.112.114.140</v>
      </c>
      <c r="F628" s="1" t="s">
        <v>82</v>
      </c>
      <c r="G628" s="1">
        <v>1</v>
      </c>
      <c r="H628" s="1" t="str">
        <f>LOOKUP(1,0/(('BSC-IP(媒体)'!$B$1:$B$269=F628)*('BSC-IP(媒体)'!$C$1:$C$269=G628)),'BSC-IP(媒体)'!$D$1:$D$269)</f>
        <v>10.112.217.140</v>
      </c>
      <c r="I628" s="17" t="str">
        <f t="shared" si="18"/>
        <v>ZQRX:NPGEP,0:IP=10.112.217.140:PING:I=10.112.114.132,:;</v>
      </c>
      <c r="J628" s="17" t="str">
        <f t="shared" si="19"/>
        <v>ZQRX:NPGEP,0:IP=10.112.217.140:PING:I=10.112.114.140,:;</v>
      </c>
      <c r="K628" s="17" t="str">
        <f>CONCATENATE("ZQRX:NPGEP,",C628,":IP=",H629,":PING:I=",D628,",:;")</f>
        <v>ZQRX:NPGEP,0:IP=10.112.217.13:PING:I=10.112.114.132,:;</v>
      </c>
      <c r="L628" s="17" t="str">
        <f>CONCATENATE("ZQRX:NPGEP,",C628,":IP=",H629,":PING:I=",E628,",:;")</f>
        <v>ZQRX:NPGEP,0:IP=10.112.217.13:PING:I=10.112.114.140,:;</v>
      </c>
    </row>
    <row r="629" spans="1:12">
      <c r="A629" s="2">
        <v>4</v>
      </c>
      <c r="B629" s="2" t="s">
        <v>3631</v>
      </c>
      <c r="C629" s="2">
        <v>2</v>
      </c>
      <c r="D629" s="2" t="str">
        <f>LOOKUP(1,0/(('MGW-IP'!$B$1:$B$183=B629)*('MGW-IP'!$C$1:$C$183=C629)),'MGW-IP'!$D$1:$D$183)</f>
        <v>10.112.114.148</v>
      </c>
      <c r="E629" s="2" t="str">
        <f>LOOKUP(1,0/(('MGW-IP'!$B$1:$B$183=B629)*('MGW-IP'!$C$1:$C$183=C629)),'MGW-IP'!$E$1:$E$183)</f>
        <v>10.112.114.156</v>
      </c>
      <c r="F629" s="1" t="s">
        <v>82</v>
      </c>
      <c r="G629" s="1">
        <v>2</v>
      </c>
      <c r="H629" s="1" t="str">
        <f>LOOKUP(1,0/(('BSC-IP(媒体)'!$B$1:$B$269=F629)*('BSC-IP(媒体)'!$C$1:$C$269=G629)),'BSC-IP(媒体)'!$D$1:$D$269)</f>
        <v>10.112.217.13</v>
      </c>
      <c r="I629" s="17" t="str">
        <f t="shared" si="18"/>
        <v>ZQRX:NPGEP,2:IP=10.112.217.13:PING:I=10.112.114.148,:;</v>
      </c>
      <c r="J629" s="17" t="str">
        <f t="shared" si="19"/>
        <v>ZQRX:NPGEP,2:IP=10.112.217.13:PING:I=10.112.114.156,:;</v>
      </c>
      <c r="K629" s="17" t="str">
        <f>CONCATENATE("ZQRX:NPGEP,",C629,":IP=",H628,":PING:I=",D629,",:;")</f>
        <v>ZQRX:NPGEP,2:IP=10.112.217.140:PING:I=10.112.114.148,:;</v>
      </c>
      <c r="L629" s="17" t="str">
        <f>CONCATENATE("ZQRX:NPGEP,",C629,":IP=",H628,":PING:I=",E629,",:;")</f>
        <v>ZQRX:NPGEP,2:IP=10.112.217.140:PING:I=10.112.114.156,:;</v>
      </c>
    </row>
    <row r="630" spans="1:12">
      <c r="A630" s="2">
        <v>5</v>
      </c>
      <c r="B630" s="2" t="s">
        <v>3631</v>
      </c>
      <c r="C630" s="2">
        <v>0</v>
      </c>
      <c r="D630" s="2" t="str">
        <f>LOOKUP(1,0/(('MGW-IP'!$B$1:$B$183=B630)*('MGW-IP'!$C$1:$C$183=C630)),'MGW-IP'!$D$1:$D$183)</f>
        <v>10.112.114.132</v>
      </c>
      <c r="E630" s="2" t="str">
        <f>LOOKUP(1,0/(('MGW-IP'!$B$1:$B$183=B630)*('MGW-IP'!$C$1:$C$183=C630)),'MGW-IP'!$E$1:$E$183)</f>
        <v>10.112.114.140</v>
      </c>
      <c r="F630" s="1" t="s">
        <v>83</v>
      </c>
      <c r="G630" s="1">
        <v>1</v>
      </c>
      <c r="H630" s="1" t="str">
        <f>LOOKUP(1,0/(('BSC-IP(媒体)'!$B$1:$B$269=F630)*('BSC-IP(媒体)'!$C$1:$C$269=G630)),'BSC-IP(媒体)'!$D$1:$D$269)</f>
        <v>10.112.217.148</v>
      </c>
      <c r="I630" s="17" t="str">
        <f t="shared" si="18"/>
        <v>ZQRX:NPGEP,0:IP=10.112.217.148:PING:I=10.112.114.132,:;</v>
      </c>
      <c r="J630" s="17" t="str">
        <f t="shared" si="19"/>
        <v>ZQRX:NPGEP,0:IP=10.112.217.148:PING:I=10.112.114.140,:;</v>
      </c>
      <c r="K630" s="17" t="str">
        <f>CONCATENATE("ZQRX:NPGEP,",C630,":IP=",H631,":PING:I=",D630,",:;")</f>
        <v>ZQRX:NPGEP,0:IP=10.112.217.21:PING:I=10.112.114.132,:;</v>
      </c>
      <c r="L630" s="17" t="str">
        <f>CONCATENATE("ZQRX:NPGEP,",C630,":IP=",H631,":PING:I=",E630,",:;")</f>
        <v>ZQRX:NPGEP,0:IP=10.112.217.21:PING:I=10.112.114.140,:;</v>
      </c>
    </row>
    <row r="631" spans="1:12">
      <c r="A631" s="2">
        <v>6</v>
      </c>
      <c r="B631" s="2" t="s">
        <v>3631</v>
      </c>
      <c r="C631" s="2">
        <v>2</v>
      </c>
      <c r="D631" s="2" t="str">
        <f>LOOKUP(1,0/(('MGW-IP'!$B$1:$B$183=B631)*('MGW-IP'!$C$1:$C$183=C631)),'MGW-IP'!$D$1:$D$183)</f>
        <v>10.112.114.148</v>
      </c>
      <c r="E631" s="2" t="str">
        <f>LOOKUP(1,0/(('MGW-IP'!$B$1:$B$183=B631)*('MGW-IP'!$C$1:$C$183=C631)),'MGW-IP'!$E$1:$E$183)</f>
        <v>10.112.114.156</v>
      </c>
      <c r="F631" s="1" t="s">
        <v>83</v>
      </c>
      <c r="G631" s="1">
        <v>2</v>
      </c>
      <c r="H631" s="1" t="str">
        <f>LOOKUP(1,0/(('BSC-IP(媒体)'!$B$1:$B$269=F631)*('BSC-IP(媒体)'!$C$1:$C$269=G631)),'BSC-IP(媒体)'!$D$1:$D$269)</f>
        <v>10.112.217.21</v>
      </c>
      <c r="I631" s="17" t="str">
        <f t="shared" si="18"/>
        <v>ZQRX:NPGEP,2:IP=10.112.217.21:PING:I=10.112.114.148,:;</v>
      </c>
      <c r="J631" s="17" t="str">
        <f t="shared" si="19"/>
        <v>ZQRX:NPGEP,2:IP=10.112.217.21:PING:I=10.112.114.156,:;</v>
      </c>
      <c r="K631" s="17" t="str">
        <f>CONCATENATE("ZQRX:NPGEP,",C631,":IP=",H630,":PING:I=",D631,",:;")</f>
        <v>ZQRX:NPGEP,2:IP=10.112.217.148:PING:I=10.112.114.148,:;</v>
      </c>
      <c r="L631" s="17" t="str">
        <f>CONCATENATE("ZQRX:NPGEP,",C631,":IP=",H630,":PING:I=",E631,",:;")</f>
        <v>ZQRX:NPGEP,2:IP=10.112.217.148:PING:I=10.112.114.156,:;</v>
      </c>
    </row>
    <row r="632" spans="1:12">
      <c r="A632" s="2">
        <v>7</v>
      </c>
      <c r="B632" s="2" t="s">
        <v>3631</v>
      </c>
      <c r="C632" s="2">
        <v>0</v>
      </c>
      <c r="D632" s="2" t="str">
        <f>LOOKUP(1,0/(('MGW-IP'!$B$1:$B$183=B632)*('MGW-IP'!$C$1:$C$183=C632)),'MGW-IP'!$D$1:$D$183)</f>
        <v>10.112.114.132</v>
      </c>
      <c r="E632" s="2" t="str">
        <f>LOOKUP(1,0/(('MGW-IP'!$B$1:$B$183=B632)*('MGW-IP'!$C$1:$C$183=C632)),'MGW-IP'!$E$1:$E$183)</f>
        <v>10.112.114.140</v>
      </c>
      <c r="F632" s="1" t="s">
        <v>84</v>
      </c>
      <c r="G632" s="1">
        <v>1</v>
      </c>
      <c r="H632" s="1" t="str">
        <f>LOOKUP(1,0/(('BSC-IP(媒体)'!$B$1:$B$269=F632)*('BSC-IP(媒体)'!$C$1:$C$269=G632)),'BSC-IP(媒体)'!$D$1:$D$269)</f>
        <v>10.112.217.156</v>
      </c>
      <c r="I632" s="17" t="str">
        <f t="shared" si="18"/>
        <v>ZQRX:NPGEP,0:IP=10.112.217.156:PING:I=10.112.114.132,:;</v>
      </c>
      <c r="J632" s="17" t="str">
        <f t="shared" si="19"/>
        <v>ZQRX:NPGEP,0:IP=10.112.217.156:PING:I=10.112.114.140,:;</v>
      </c>
      <c r="K632" s="17" t="str">
        <f>CONCATENATE("ZQRX:NPGEP,",C632,":IP=",H633,":PING:I=",D632,",:;")</f>
        <v>ZQRX:NPGEP,0:IP=10.112.217.29:PING:I=10.112.114.132,:;</v>
      </c>
      <c r="L632" s="17" t="str">
        <f>CONCATENATE("ZQRX:NPGEP,",C632,":IP=",H633,":PING:I=",E632,",:;")</f>
        <v>ZQRX:NPGEP,0:IP=10.112.217.29:PING:I=10.112.114.140,:;</v>
      </c>
    </row>
    <row r="633" spans="1:12">
      <c r="A633" s="2">
        <v>8</v>
      </c>
      <c r="B633" s="2" t="s">
        <v>3631</v>
      </c>
      <c r="C633" s="2">
        <v>2</v>
      </c>
      <c r="D633" s="2" t="str">
        <f>LOOKUP(1,0/(('MGW-IP'!$B$1:$B$183=B633)*('MGW-IP'!$C$1:$C$183=C633)),'MGW-IP'!$D$1:$D$183)</f>
        <v>10.112.114.148</v>
      </c>
      <c r="E633" s="2" t="str">
        <f>LOOKUP(1,0/(('MGW-IP'!$B$1:$B$183=B633)*('MGW-IP'!$C$1:$C$183=C633)),'MGW-IP'!$E$1:$E$183)</f>
        <v>10.112.114.156</v>
      </c>
      <c r="F633" s="1" t="s">
        <v>84</v>
      </c>
      <c r="G633" s="1">
        <v>2</v>
      </c>
      <c r="H633" s="1" t="str">
        <f>LOOKUP(1,0/(('BSC-IP(媒体)'!$B$1:$B$269=F633)*('BSC-IP(媒体)'!$C$1:$C$269=G633)),'BSC-IP(媒体)'!$D$1:$D$269)</f>
        <v>10.112.217.29</v>
      </c>
      <c r="I633" s="17" t="str">
        <f t="shared" si="18"/>
        <v>ZQRX:NPGEP,2:IP=10.112.217.29:PING:I=10.112.114.148,:;</v>
      </c>
      <c r="J633" s="17" t="str">
        <f t="shared" si="19"/>
        <v>ZQRX:NPGEP,2:IP=10.112.217.29:PING:I=10.112.114.156,:;</v>
      </c>
      <c r="K633" s="17" t="str">
        <f>CONCATENATE("ZQRX:NPGEP,",C633,":IP=",H632,":PING:I=",D633,",:;")</f>
        <v>ZQRX:NPGEP,2:IP=10.112.217.156:PING:I=10.112.114.148,:;</v>
      </c>
      <c r="L633" s="17" t="str">
        <f>CONCATENATE("ZQRX:NPGEP,",C633,":IP=",H632,":PING:I=",E633,",:;")</f>
        <v>ZQRX:NPGEP,2:IP=10.112.217.156:PING:I=10.112.114.156,:;</v>
      </c>
    </row>
    <row r="634" spans="1:12">
      <c r="A634" s="2">
        <v>9</v>
      </c>
      <c r="B634" s="2" t="s">
        <v>3631</v>
      </c>
      <c r="C634" s="2">
        <v>0</v>
      </c>
      <c r="D634" s="2" t="str">
        <f>LOOKUP(1,0/(('MGW-IP'!$B$1:$B$183=B634)*('MGW-IP'!$C$1:$C$183=C634)),'MGW-IP'!$D$1:$D$183)</f>
        <v>10.112.114.132</v>
      </c>
      <c r="E634" s="2" t="str">
        <f>LOOKUP(1,0/(('MGW-IP'!$B$1:$B$183=B634)*('MGW-IP'!$C$1:$C$183=C634)),'MGW-IP'!$E$1:$E$183)</f>
        <v>10.112.114.140</v>
      </c>
      <c r="F634" s="1" t="s">
        <v>85</v>
      </c>
      <c r="G634" s="1">
        <v>1</v>
      </c>
      <c r="H634" s="1" t="str">
        <f>LOOKUP(1,0/(('BSC-IP(媒体)'!$B$1:$B$269=F634)*('BSC-IP(媒体)'!$C$1:$C$269=G634)),'BSC-IP(媒体)'!$D$1:$D$269)</f>
        <v>10.112.217.164</v>
      </c>
      <c r="I634" s="17" t="str">
        <f t="shared" si="18"/>
        <v>ZQRX:NPGEP,0:IP=10.112.217.164:PING:I=10.112.114.132,:;</v>
      </c>
      <c r="J634" s="17" t="str">
        <f t="shared" si="19"/>
        <v>ZQRX:NPGEP,0:IP=10.112.217.164:PING:I=10.112.114.140,:;</v>
      </c>
      <c r="K634" s="17" t="str">
        <f>CONCATENATE("ZQRX:NPGEP,",C634,":IP=",H635,":PING:I=",D634,",:;")</f>
        <v>ZQRX:NPGEP,0:IP=10.112.217.37:PING:I=10.112.114.132,:;</v>
      </c>
      <c r="L634" s="17" t="str">
        <f>CONCATENATE("ZQRX:NPGEP,",C634,":IP=",H635,":PING:I=",E634,",:;")</f>
        <v>ZQRX:NPGEP,0:IP=10.112.217.37:PING:I=10.112.114.140,:;</v>
      </c>
    </row>
    <row r="635" spans="1:12">
      <c r="A635" s="2">
        <v>10</v>
      </c>
      <c r="B635" s="2" t="s">
        <v>3631</v>
      </c>
      <c r="C635" s="2">
        <v>2</v>
      </c>
      <c r="D635" s="2" t="str">
        <f>LOOKUP(1,0/(('MGW-IP'!$B$1:$B$183=B635)*('MGW-IP'!$C$1:$C$183=C635)),'MGW-IP'!$D$1:$D$183)</f>
        <v>10.112.114.148</v>
      </c>
      <c r="E635" s="2" t="str">
        <f>LOOKUP(1,0/(('MGW-IP'!$B$1:$B$183=B635)*('MGW-IP'!$C$1:$C$183=C635)),'MGW-IP'!$E$1:$E$183)</f>
        <v>10.112.114.156</v>
      </c>
      <c r="F635" s="1" t="s">
        <v>85</v>
      </c>
      <c r="G635" s="1">
        <v>2</v>
      </c>
      <c r="H635" s="1" t="str">
        <f>LOOKUP(1,0/(('BSC-IP(媒体)'!$B$1:$B$269=F635)*('BSC-IP(媒体)'!$C$1:$C$269=G635)),'BSC-IP(媒体)'!$D$1:$D$269)</f>
        <v>10.112.217.37</v>
      </c>
      <c r="I635" s="17" t="str">
        <f t="shared" si="18"/>
        <v>ZQRX:NPGEP,2:IP=10.112.217.37:PING:I=10.112.114.148,:;</v>
      </c>
      <c r="J635" s="17" t="str">
        <f t="shared" si="19"/>
        <v>ZQRX:NPGEP,2:IP=10.112.217.37:PING:I=10.112.114.156,:;</v>
      </c>
      <c r="K635" s="17" t="str">
        <f>CONCATENATE("ZQRX:NPGEP,",C635,":IP=",H634,":PING:I=",D635,",:;")</f>
        <v>ZQRX:NPGEP,2:IP=10.112.217.164:PING:I=10.112.114.148,:;</v>
      </c>
      <c r="L635" s="17" t="str">
        <f>CONCATENATE("ZQRX:NPGEP,",C635,":IP=",H634,":PING:I=",E635,",:;")</f>
        <v>ZQRX:NPGEP,2:IP=10.112.217.164:PING:I=10.112.114.156,:;</v>
      </c>
    </row>
    <row r="636" spans="1:12">
      <c r="A636" s="2">
        <v>11</v>
      </c>
      <c r="B636" s="2" t="s">
        <v>3631</v>
      </c>
      <c r="C636" s="2">
        <v>0</v>
      </c>
      <c r="D636" s="2" t="str">
        <f>LOOKUP(1,0/(('MGW-IP'!$B$1:$B$183=B636)*('MGW-IP'!$C$1:$C$183=C636)),'MGW-IP'!$D$1:$D$183)</f>
        <v>10.112.114.132</v>
      </c>
      <c r="E636" s="2" t="str">
        <f>LOOKUP(1,0/(('MGW-IP'!$B$1:$B$183=B636)*('MGW-IP'!$C$1:$C$183=C636)),'MGW-IP'!$E$1:$E$183)</f>
        <v>10.112.114.140</v>
      </c>
      <c r="F636" s="1" t="s">
        <v>86</v>
      </c>
      <c r="G636" s="1">
        <v>1</v>
      </c>
      <c r="H636" s="1" t="str">
        <f>LOOKUP(1,0/(('BSC-IP(媒体)'!$B$1:$B$269=F636)*('BSC-IP(媒体)'!$C$1:$C$269=G636)),'BSC-IP(媒体)'!$D$1:$D$269)</f>
        <v>10.112.217.172</v>
      </c>
      <c r="I636" s="17" t="str">
        <f t="shared" si="18"/>
        <v>ZQRX:NPGEP,0:IP=10.112.217.172:PING:I=10.112.114.132,:;</v>
      </c>
      <c r="J636" s="17" t="str">
        <f t="shared" si="19"/>
        <v>ZQRX:NPGEP,0:IP=10.112.217.172:PING:I=10.112.114.140,:;</v>
      </c>
      <c r="K636" s="17" t="str">
        <f>CONCATENATE("ZQRX:NPGEP,",C636,":IP=",H637,":PING:I=",D636,",:;")</f>
        <v>ZQRX:NPGEP,0:IP=10.112.217.45:PING:I=10.112.114.132,:;</v>
      </c>
      <c r="L636" s="17" t="str">
        <f>CONCATENATE("ZQRX:NPGEP,",C636,":IP=",H637,":PING:I=",E636,",:;")</f>
        <v>ZQRX:NPGEP,0:IP=10.112.217.45:PING:I=10.112.114.140,:;</v>
      </c>
    </row>
    <row r="637" spans="1:12">
      <c r="A637" s="2">
        <v>12</v>
      </c>
      <c r="B637" s="2" t="s">
        <v>3631</v>
      </c>
      <c r="C637" s="2">
        <v>2</v>
      </c>
      <c r="D637" s="2" t="str">
        <f>LOOKUP(1,0/(('MGW-IP'!$B$1:$B$183=B637)*('MGW-IP'!$C$1:$C$183=C637)),'MGW-IP'!$D$1:$D$183)</f>
        <v>10.112.114.148</v>
      </c>
      <c r="E637" s="2" t="str">
        <f>LOOKUP(1,0/(('MGW-IP'!$B$1:$B$183=B637)*('MGW-IP'!$C$1:$C$183=C637)),'MGW-IP'!$E$1:$E$183)</f>
        <v>10.112.114.156</v>
      </c>
      <c r="F637" s="1" t="s">
        <v>86</v>
      </c>
      <c r="G637" s="1">
        <v>2</v>
      </c>
      <c r="H637" s="1" t="str">
        <f>LOOKUP(1,0/(('BSC-IP(媒体)'!$B$1:$B$269=F637)*('BSC-IP(媒体)'!$C$1:$C$269=G637)),'BSC-IP(媒体)'!$D$1:$D$269)</f>
        <v>10.112.217.45</v>
      </c>
      <c r="I637" s="17" t="str">
        <f t="shared" si="18"/>
        <v>ZQRX:NPGEP,2:IP=10.112.217.45:PING:I=10.112.114.148,:;</v>
      </c>
      <c r="J637" s="17" t="str">
        <f t="shared" si="19"/>
        <v>ZQRX:NPGEP,2:IP=10.112.217.45:PING:I=10.112.114.156,:;</v>
      </c>
      <c r="K637" s="17" t="str">
        <f>CONCATENATE("ZQRX:NPGEP,",C637,":IP=",H636,":PING:I=",D637,",:;")</f>
        <v>ZQRX:NPGEP,2:IP=10.112.217.172:PING:I=10.112.114.148,:;</v>
      </c>
      <c r="L637" s="17" t="str">
        <f>CONCATENATE("ZQRX:NPGEP,",C637,":IP=",H636,":PING:I=",E637,",:;")</f>
        <v>ZQRX:NPGEP,2:IP=10.112.217.172:PING:I=10.112.114.156,:;</v>
      </c>
    </row>
    <row r="638" spans="1:12">
      <c r="A638" s="2">
        <v>13</v>
      </c>
      <c r="B638" s="2" t="s">
        <v>3631</v>
      </c>
      <c r="C638" s="2">
        <v>0</v>
      </c>
      <c r="D638" s="2" t="str">
        <f>LOOKUP(1,0/(('MGW-IP'!$B$1:$B$183=B638)*('MGW-IP'!$C$1:$C$183=C638)),'MGW-IP'!$D$1:$D$183)</f>
        <v>10.112.114.132</v>
      </c>
      <c r="E638" s="2" t="str">
        <f>LOOKUP(1,0/(('MGW-IP'!$B$1:$B$183=B638)*('MGW-IP'!$C$1:$C$183=C638)),'MGW-IP'!$E$1:$E$183)</f>
        <v>10.112.114.140</v>
      </c>
      <c r="F638" s="1" t="s">
        <v>87</v>
      </c>
      <c r="G638" s="1">
        <v>1</v>
      </c>
      <c r="H638" s="1" t="str">
        <f>LOOKUP(1,0/(('BSC-IP(媒体)'!$B$1:$B$269=F638)*('BSC-IP(媒体)'!$C$1:$C$269=G638)),'BSC-IP(媒体)'!$D$1:$D$269)</f>
        <v>10.112.217.180</v>
      </c>
      <c r="I638" s="17" t="str">
        <f t="shared" si="18"/>
        <v>ZQRX:NPGEP,0:IP=10.112.217.180:PING:I=10.112.114.132,:;</v>
      </c>
      <c r="J638" s="17" t="str">
        <f t="shared" si="19"/>
        <v>ZQRX:NPGEP,0:IP=10.112.217.180:PING:I=10.112.114.140,:;</v>
      </c>
      <c r="K638" s="17" t="str">
        <f>CONCATENATE("ZQRX:NPGEP,",C638,":IP=",H639,":PING:I=",D638,",:;")</f>
        <v>ZQRX:NPGEP,0:IP=10.112.217.53:PING:I=10.112.114.132,:;</v>
      </c>
      <c r="L638" s="17" t="str">
        <f>CONCATENATE("ZQRX:NPGEP,",C638,":IP=",H639,":PING:I=",E638,",:;")</f>
        <v>ZQRX:NPGEP,0:IP=10.112.217.53:PING:I=10.112.114.140,:;</v>
      </c>
    </row>
    <row r="639" spans="1:12">
      <c r="A639" s="2">
        <v>14</v>
      </c>
      <c r="B639" s="2" t="s">
        <v>3631</v>
      </c>
      <c r="C639" s="2">
        <v>2</v>
      </c>
      <c r="D639" s="2" t="str">
        <f>LOOKUP(1,0/(('MGW-IP'!$B$1:$B$183=B639)*('MGW-IP'!$C$1:$C$183=C639)),'MGW-IP'!$D$1:$D$183)</f>
        <v>10.112.114.148</v>
      </c>
      <c r="E639" s="2" t="str">
        <f>LOOKUP(1,0/(('MGW-IP'!$B$1:$B$183=B639)*('MGW-IP'!$C$1:$C$183=C639)),'MGW-IP'!$E$1:$E$183)</f>
        <v>10.112.114.156</v>
      </c>
      <c r="F639" s="1" t="s">
        <v>87</v>
      </c>
      <c r="G639" s="1">
        <v>2</v>
      </c>
      <c r="H639" s="1" t="str">
        <f>LOOKUP(1,0/(('BSC-IP(媒体)'!$B$1:$B$269=F639)*('BSC-IP(媒体)'!$C$1:$C$269=G639)),'BSC-IP(媒体)'!$D$1:$D$269)</f>
        <v>10.112.217.53</v>
      </c>
      <c r="I639" s="17" t="str">
        <f t="shared" si="18"/>
        <v>ZQRX:NPGEP,2:IP=10.112.217.53:PING:I=10.112.114.148,:;</v>
      </c>
      <c r="J639" s="17" t="str">
        <f t="shared" si="19"/>
        <v>ZQRX:NPGEP,2:IP=10.112.217.53:PING:I=10.112.114.156,:;</v>
      </c>
      <c r="K639" s="17" t="str">
        <f>CONCATENATE("ZQRX:NPGEP,",C639,":IP=",H638,":PING:I=",D639,",:;")</f>
        <v>ZQRX:NPGEP,2:IP=10.112.217.180:PING:I=10.112.114.148,:;</v>
      </c>
      <c r="L639" s="17" t="str">
        <f>CONCATENATE("ZQRX:NPGEP,",C639,":IP=",H638,":PING:I=",E639,",:;")</f>
        <v>ZQRX:NPGEP,2:IP=10.112.217.180:PING:I=10.112.114.156,:;</v>
      </c>
    </row>
    <row r="640" spans="1:12">
      <c r="A640" s="2">
        <v>15</v>
      </c>
      <c r="B640" s="2" t="s">
        <v>3631</v>
      </c>
      <c r="C640" s="2">
        <v>0</v>
      </c>
      <c r="D640" s="2" t="str">
        <f>LOOKUP(1,0/(('MGW-IP'!$B$1:$B$183=B640)*('MGW-IP'!$C$1:$C$183=C640)),'MGW-IP'!$D$1:$D$183)</f>
        <v>10.112.114.132</v>
      </c>
      <c r="E640" s="2" t="str">
        <f>LOOKUP(1,0/(('MGW-IP'!$B$1:$B$183=B640)*('MGW-IP'!$C$1:$C$183=C640)),'MGW-IP'!$E$1:$E$183)</f>
        <v>10.112.114.140</v>
      </c>
      <c r="F640" s="1" t="s">
        <v>88</v>
      </c>
      <c r="G640" s="1">
        <v>1</v>
      </c>
      <c r="H640" s="1" t="str">
        <f>LOOKUP(1,0/(('BSC-IP(媒体)'!$B$1:$B$269=F640)*('BSC-IP(媒体)'!$C$1:$C$269=G640)),'BSC-IP(媒体)'!$D$1:$D$269)</f>
        <v>10.112.217.188</v>
      </c>
      <c r="I640" s="17" t="str">
        <f t="shared" si="18"/>
        <v>ZQRX:NPGEP,0:IP=10.112.217.188:PING:I=10.112.114.132,:;</v>
      </c>
      <c r="J640" s="17" t="str">
        <f t="shared" si="19"/>
        <v>ZQRX:NPGEP,0:IP=10.112.217.188:PING:I=10.112.114.140,:;</v>
      </c>
      <c r="K640" s="17" t="str">
        <f>CONCATENATE("ZQRX:NPGEP,",C640,":IP=",H641,":PING:I=",D640,",:;")</f>
        <v>ZQRX:NPGEP,0:IP=10.112.217.61:PING:I=10.112.114.132,:;</v>
      </c>
      <c r="L640" s="17" t="str">
        <f>CONCATENATE("ZQRX:NPGEP,",C640,":IP=",H641,":PING:I=",E640,",:;")</f>
        <v>ZQRX:NPGEP,0:IP=10.112.217.61:PING:I=10.112.114.140,:;</v>
      </c>
    </row>
    <row r="641" spans="1:12">
      <c r="A641" s="2">
        <v>16</v>
      </c>
      <c r="B641" s="2" t="s">
        <v>3631</v>
      </c>
      <c r="C641" s="2">
        <v>2</v>
      </c>
      <c r="D641" s="2" t="str">
        <f>LOOKUP(1,0/(('MGW-IP'!$B$1:$B$183=B641)*('MGW-IP'!$C$1:$C$183=C641)),'MGW-IP'!$D$1:$D$183)</f>
        <v>10.112.114.148</v>
      </c>
      <c r="E641" s="2" t="str">
        <f>LOOKUP(1,0/(('MGW-IP'!$B$1:$B$183=B641)*('MGW-IP'!$C$1:$C$183=C641)),'MGW-IP'!$E$1:$E$183)</f>
        <v>10.112.114.156</v>
      </c>
      <c r="F641" s="1" t="s">
        <v>88</v>
      </c>
      <c r="G641" s="1">
        <v>2</v>
      </c>
      <c r="H641" s="1" t="str">
        <f>LOOKUP(1,0/(('BSC-IP(媒体)'!$B$1:$B$269=F641)*('BSC-IP(媒体)'!$C$1:$C$269=G641)),'BSC-IP(媒体)'!$D$1:$D$269)</f>
        <v>10.112.217.61</v>
      </c>
      <c r="I641" s="17" t="str">
        <f t="shared" si="18"/>
        <v>ZQRX:NPGEP,2:IP=10.112.217.61:PING:I=10.112.114.148,:;</v>
      </c>
      <c r="J641" s="17" t="str">
        <f t="shared" si="19"/>
        <v>ZQRX:NPGEP,2:IP=10.112.217.61:PING:I=10.112.114.156,:;</v>
      </c>
      <c r="K641" s="17" t="str">
        <f>CONCATENATE("ZQRX:NPGEP,",C641,":IP=",H640,":PING:I=",D641,",:;")</f>
        <v>ZQRX:NPGEP,2:IP=10.112.217.188:PING:I=10.112.114.148,:;</v>
      </c>
      <c r="L641" s="17" t="str">
        <f>CONCATENATE("ZQRX:NPGEP,",C641,":IP=",H640,":PING:I=",E641,",:;")</f>
        <v>ZQRX:NPGEP,2:IP=10.112.217.188:PING:I=10.112.114.156,:;</v>
      </c>
    </row>
    <row r="642" spans="1:12">
      <c r="A642" s="2">
        <v>17</v>
      </c>
      <c r="B642" s="2" t="s">
        <v>3631</v>
      </c>
      <c r="C642" s="2">
        <v>0</v>
      </c>
      <c r="D642" s="2" t="str">
        <f>LOOKUP(1,0/(('MGW-IP'!$B$1:$B$183=B642)*('MGW-IP'!$C$1:$C$183=C642)),'MGW-IP'!$D$1:$D$183)</f>
        <v>10.112.114.132</v>
      </c>
      <c r="E642" s="2" t="str">
        <f>LOOKUP(1,0/(('MGW-IP'!$B$1:$B$183=B642)*('MGW-IP'!$C$1:$C$183=C642)),'MGW-IP'!$E$1:$E$183)</f>
        <v>10.112.114.140</v>
      </c>
      <c r="F642" s="1" t="s">
        <v>89</v>
      </c>
      <c r="G642" s="1">
        <v>1</v>
      </c>
      <c r="H642" s="1" t="str">
        <f>LOOKUP(1,0/(('BSC-IP(媒体)'!$B$1:$B$269=F642)*('BSC-IP(媒体)'!$C$1:$C$269=G642)),'BSC-IP(媒体)'!$D$1:$D$269)</f>
        <v>10.112.217.196</v>
      </c>
      <c r="I642" s="17" t="str">
        <f t="shared" ref="I642:I673" si="20">CONCATENATE("ZQRX:NPGEP,",C642,":IP=",H642,":PING:I=",D642,",:;")</f>
        <v>ZQRX:NPGEP,0:IP=10.112.217.196:PING:I=10.112.114.132,:;</v>
      </c>
      <c r="J642" s="17" t="str">
        <f t="shared" ref="J642:J673" si="21">CONCATENATE("ZQRX:NPGEP,",C642,":IP=",H642,":PING:I=",E642,",:;")</f>
        <v>ZQRX:NPGEP,0:IP=10.112.217.196:PING:I=10.112.114.140,:;</v>
      </c>
      <c r="K642" s="17" t="str">
        <f>CONCATENATE("ZQRX:NPGEP,",C642,":IP=",H643,":PING:I=",D642,",:;")</f>
        <v>ZQRX:NPGEP,0:IP=10.112.217.69:PING:I=10.112.114.132,:;</v>
      </c>
      <c r="L642" s="17" t="str">
        <f>CONCATENATE("ZQRX:NPGEP,",C642,":IP=",H643,":PING:I=",E642,",:;")</f>
        <v>ZQRX:NPGEP,0:IP=10.112.217.69:PING:I=10.112.114.140,:;</v>
      </c>
    </row>
    <row r="643" spans="1:12">
      <c r="A643" s="2">
        <v>18</v>
      </c>
      <c r="B643" s="2" t="s">
        <v>3631</v>
      </c>
      <c r="C643" s="2">
        <v>2</v>
      </c>
      <c r="D643" s="2" t="str">
        <f>LOOKUP(1,0/(('MGW-IP'!$B$1:$B$183=B643)*('MGW-IP'!$C$1:$C$183=C643)),'MGW-IP'!$D$1:$D$183)</f>
        <v>10.112.114.148</v>
      </c>
      <c r="E643" s="2" t="str">
        <f>LOOKUP(1,0/(('MGW-IP'!$B$1:$B$183=B643)*('MGW-IP'!$C$1:$C$183=C643)),'MGW-IP'!$E$1:$E$183)</f>
        <v>10.112.114.156</v>
      </c>
      <c r="F643" s="1" t="s">
        <v>89</v>
      </c>
      <c r="G643" s="1">
        <v>2</v>
      </c>
      <c r="H643" s="1" t="str">
        <f>LOOKUP(1,0/(('BSC-IP(媒体)'!$B$1:$B$269=F643)*('BSC-IP(媒体)'!$C$1:$C$269=G643)),'BSC-IP(媒体)'!$D$1:$D$269)</f>
        <v>10.112.217.69</v>
      </c>
      <c r="I643" s="17" t="str">
        <f t="shared" si="20"/>
        <v>ZQRX:NPGEP,2:IP=10.112.217.69:PING:I=10.112.114.148,:;</v>
      </c>
      <c r="J643" s="17" t="str">
        <f t="shared" si="21"/>
        <v>ZQRX:NPGEP,2:IP=10.112.217.69:PING:I=10.112.114.156,:;</v>
      </c>
      <c r="K643" s="17" t="str">
        <f>CONCATENATE("ZQRX:NPGEP,",C643,":IP=",H642,":PING:I=",D643,",:;")</f>
        <v>ZQRX:NPGEP,2:IP=10.112.217.196:PING:I=10.112.114.148,:;</v>
      </c>
      <c r="L643" s="17" t="str">
        <f>CONCATENATE("ZQRX:NPGEP,",C643,":IP=",H642,":PING:I=",E643,",:;")</f>
        <v>ZQRX:NPGEP,2:IP=10.112.217.196:PING:I=10.112.114.156,:;</v>
      </c>
    </row>
    <row r="644" spans="1:12">
      <c r="A644" s="2">
        <v>19</v>
      </c>
      <c r="B644" s="2" t="s">
        <v>3631</v>
      </c>
      <c r="C644" s="2">
        <v>0</v>
      </c>
      <c r="D644" s="2" t="str">
        <f>LOOKUP(1,0/(('MGW-IP'!$B$1:$B$183=B644)*('MGW-IP'!$C$1:$C$183=C644)),'MGW-IP'!$D$1:$D$183)</f>
        <v>10.112.114.132</v>
      </c>
      <c r="E644" s="2" t="str">
        <f>LOOKUP(1,0/(('MGW-IP'!$B$1:$B$183=B644)*('MGW-IP'!$C$1:$C$183=C644)),'MGW-IP'!$E$1:$E$183)</f>
        <v>10.112.114.140</v>
      </c>
      <c r="F644" s="1" t="s">
        <v>90</v>
      </c>
      <c r="G644" s="1">
        <v>1</v>
      </c>
      <c r="H644" s="1" t="str">
        <f>LOOKUP(1,0/(('BSC-IP(媒体)'!$B$1:$B$269=F644)*('BSC-IP(媒体)'!$C$1:$C$269=G644)),'BSC-IP(媒体)'!$D$1:$D$269)</f>
        <v>10.112.217.204</v>
      </c>
      <c r="I644" s="17" t="str">
        <f t="shared" si="20"/>
        <v>ZQRX:NPGEP,0:IP=10.112.217.204:PING:I=10.112.114.132,:;</v>
      </c>
      <c r="J644" s="17" t="str">
        <f t="shared" si="21"/>
        <v>ZQRX:NPGEP,0:IP=10.112.217.204:PING:I=10.112.114.140,:;</v>
      </c>
      <c r="K644" s="17" t="str">
        <f>CONCATENATE("ZQRX:NPGEP,",C644,":IP=",H645,":PING:I=",D644,",:;")</f>
        <v>ZQRX:NPGEP,0:IP=10.112.217.77:PING:I=10.112.114.132,:;</v>
      </c>
      <c r="L644" s="17" t="str">
        <f>CONCATENATE("ZQRX:NPGEP,",C644,":IP=",H645,":PING:I=",E644,",:;")</f>
        <v>ZQRX:NPGEP,0:IP=10.112.217.77:PING:I=10.112.114.140,:;</v>
      </c>
    </row>
    <row r="645" spans="1:12">
      <c r="A645" s="2">
        <v>20</v>
      </c>
      <c r="B645" s="2" t="s">
        <v>3631</v>
      </c>
      <c r="C645" s="2">
        <v>2</v>
      </c>
      <c r="D645" s="2" t="str">
        <f>LOOKUP(1,0/(('MGW-IP'!$B$1:$B$183=B645)*('MGW-IP'!$C$1:$C$183=C645)),'MGW-IP'!$D$1:$D$183)</f>
        <v>10.112.114.148</v>
      </c>
      <c r="E645" s="2" t="str">
        <f>LOOKUP(1,0/(('MGW-IP'!$B$1:$B$183=B645)*('MGW-IP'!$C$1:$C$183=C645)),'MGW-IP'!$E$1:$E$183)</f>
        <v>10.112.114.156</v>
      </c>
      <c r="F645" s="1" t="s">
        <v>90</v>
      </c>
      <c r="G645" s="1">
        <v>2</v>
      </c>
      <c r="H645" s="1" t="str">
        <f>LOOKUP(1,0/(('BSC-IP(媒体)'!$B$1:$B$269=F645)*('BSC-IP(媒体)'!$C$1:$C$269=G645)),'BSC-IP(媒体)'!$D$1:$D$269)</f>
        <v>10.112.217.77</v>
      </c>
      <c r="I645" s="17" t="str">
        <f t="shared" si="20"/>
        <v>ZQRX:NPGEP,2:IP=10.112.217.77:PING:I=10.112.114.148,:;</v>
      </c>
      <c r="J645" s="17" t="str">
        <f t="shared" si="21"/>
        <v>ZQRX:NPGEP,2:IP=10.112.217.77:PING:I=10.112.114.156,:;</v>
      </c>
      <c r="K645" s="17" t="str">
        <f>CONCATENATE("ZQRX:NPGEP,",C645,":IP=",H644,":PING:I=",D645,",:;")</f>
        <v>ZQRX:NPGEP,2:IP=10.112.217.204:PING:I=10.112.114.148,:;</v>
      </c>
      <c r="L645" s="17" t="str">
        <f>CONCATENATE("ZQRX:NPGEP,",C645,":IP=",H644,":PING:I=",E645,",:;")</f>
        <v>ZQRX:NPGEP,2:IP=10.112.217.204:PING:I=10.112.114.156,:;</v>
      </c>
    </row>
    <row r="646" spans="1:12">
      <c r="A646" s="2">
        <v>21</v>
      </c>
      <c r="B646" s="2" t="s">
        <v>3631</v>
      </c>
      <c r="C646" s="2">
        <v>0</v>
      </c>
      <c r="D646" s="2" t="str">
        <f>LOOKUP(1,0/(('MGW-IP'!$B$1:$B$183=B646)*('MGW-IP'!$C$1:$C$183=C646)),'MGW-IP'!$D$1:$D$183)</f>
        <v>10.112.114.132</v>
      </c>
      <c r="E646" s="2" t="str">
        <f>LOOKUP(1,0/(('MGW-IP'!$B$1:$B$183=B646)*('MGW-IP'!$C$1:$C$183=C646)),'MGW-IP'!$E$1:$E$183)</f>
        <v>10.112.114.140</v>
      </c>
      <c r="F646" s="1" t="s">
        <v>91</v>
      </c>
      <c r="G646" s="1">
        <v>1</v>
      </c>
      <c r="H646" s="1" t="str">
        <f>LOOKUP(1,0/(('BSC-IP(媒体)'!$B$1:$B$269=F646)*('BSC-IP(媒体)'!$C$1:$C$269=G646)),'BSC-IP(媒体)'!$D$1:$D$269)</f>
        <v>10.112.217.212</v>
      </c>
      <c r="I646" s="17" t="str">
        <f t="shared" si="20"/>
        <v>ZQRX:NPGEP,0:IP=10.112.217.212:PING:I=10.112.114.132,:;</v>
      </c>
      <c r="J646" s="17" t="str">
        <f t="shared" si="21"/>
        <v>ZQRX:NPGEP,0:IP=10.112.217.212:PING:I=10.112.114.140,:;</v>
      </c>
      <c r="K646" s="17" t="str">
        <f>CONCATENATE("ZQRX:NPGEP,",C646,":IP=",H647,":PING:I=",D646,",:;")</f>
        <v>ZQRX:NPGEP,0:IP=10.112.217.85:PING:I=10.112.114.132,:;</v>
      </c>
      <c r="L646" s="17" t="str">
        <f>CONCATENATE("ZQRX:NPGEP,",C646,":IP=",H647,":PING:I=",E646,",:;")</f>
        <v>ZQRX:NPGEP,0:IP=10.112.217.85:PING:I=10.112.114.140,:;</v>
      </c>
    </row>
    <row r="647" spans="1:12">
      <c r="A647" s="2">
        <v>22</v>
      </c>
      <c r="B647" s="2" t="s">
        <v>3631</v>
      </c>
      <c r="C647" s="2">
        <v>2</v>
      </c>
      <c r="D647" s="2" t="str">
        <f>LOOKUP(1,0/(('MGW-IP'!$B$1:$B$183=B647)*('MGW-IP'!$C$1:$C$183=C647)),'MGW-IP'!$D$1:$D$183)</f>
        <v>10.112.114.148</v>
      </c>
      <c r="E647" s="2" t="str">
        <f>LOOKUP(1,0/(('MGW-IP'!$B$1:$B$183=B647)*('MGW-IP'!$C$1:$C$183=C647)),'MGW-IP'!$E$1:$E$183)</f>
        <v>10.112.114.156</v>
      </c>
      <c r="F647" s="1" t="s">
        <v>91</v>
      </c>
      <c r="G647" s="1">
        <v>2</v>
      </c>
      <c r="H647" s="1" t="str">
        <f>LOOKUP(1,0/(('BSC-IP(媒体)'!$B$1:$B$269=F647)*('BSC-IP(媒体)'!$C$1:$C$269=G647)),'BSC-IP(媒体)'!$D$1:$D$269)</f>
        <v>10.112.217.85</v>
      </c>
      <c r="I647" s="17" t="str">
        <f t="shared" si="20"/>
        <v>ZQRX:NPGEP,2:IP=10.112.217.85:PING:I=10.112.114.148,:;</v>
      </c>
      <c r="J647" s="17" t="str">
        <f t="shared" si="21"/>
        <v>ZQRX:NPGEP,2:IP=10.112.217.85:PING:I=10.112.114.156,:;</v>
      </c>
      <c r="K647" s="17" t="str">
        <f>CONCATENATE("ZQRX:NPGEP,",C647,":IP=",H646,":PING:I=",D647,",:;")</f>
        <v>ZQRX:NPGEP,2:IP=10.112.217.212:PING:I=10.112.114.148,:;</v>
      </c>
      <c r="L647" s="17" t="str">
        <f>CONCATENATE("ZQRX:NPGEP,",C647,":IP=",H646,":PING:I=",E647,",:;")</f>
        <v>ZQRX:NPGEP,2:IP=10.112.217.212:PING:I=10.112.114.156,:;</v>
      </c>
    </row>
    <row r="648" spans="1:12">
      <c r="A648" s="2">
        <v>23</v>
      </c>
      <c r="B648" s="2" t="s">
        <v>3631</v>
      </c>
      <c r="C648" s="2">
        <v>0</v>
      </c>
      <c r="D648" s="2" t="str">
        <f>LOOKUP(1,0/(('MGW-IP'!$B$1:$B$183=B648)*('MGW-IP'!$C$1:$C$183=C648)),'MGW-IP'!$D$1:$D$183)</f>
        <v>10.112.114.132</v>
      </c>
      <c r="E648" s="2" t="str">
        <f>LOOKUP(1,0/(('MGW-IP'!$B$1:$B$183=B648)*('MGW-IP'!$C$1:$C$183=C648)),'MGW-IP'!$E$1:$E$183)</f>
        <v>10.112.114.140</v>
      </c>
      <c r="F648" s="1" t="s">
        <v>92</v>
      </c>
      <c r="G648" s="1">
        <v>1</v>
      </c>
      <c r="H648" s="1" t="str">
        <f>LOOKUP(1,0/(('BSC-IP(媒体)'!$B$1:$B$269=F648)*('BSC-IP(媒体)'!$C$1:$C$269=G648)),'BSC-IP(媒体)'!$D$1:$D$269)</f>
        <v>10.112.217.220</v>
      </c>
      <c r="I648" s="17" t="str">
        <f t="shared" si="20"/>
        <v>ZQRX:NPGEP,0:IP=10.112.217.220:PING:I=10.112.114.132,:;</v>
      </c>
      <c r="J648" s="17" t="str">
        <f t="shared" si="21"/>
        <v>ZQRX:NPGEP,0:IP=10.112.217.220:PING:I=10.112.114.140,:;</v>
      </c>
      <c r="K648" s="17" t="str">
        <f>CONCATENATE("ZQRX:NPGEP,",C648,":IP=",H649,":PING:I=",D648,",:;")</f>
        <v>ZQRX:NPGEP,0:IP=10.112.217.93:PING:I=10.112.114.132,:;</v>
      </c>
      <c r="L648" s="17" t="str">
        <f>CONCATENATE("ZQRX:NPGEP,",C648,":IP=",H649,":PING:I=",E648,",:;")</f>
        <v>ZQRX:NPGEP,0:IP=10.112.217.93:PING:I=10.112.114.140,:;</v>
      </c>
    </row>
    <row r="649" spans="1:12">
      <c r="A649" s="2">
        <v>24</v>
      </c>
      <c r="B649" s="2" t="s">
        <v>3631</v>
      </c>
      <c r="C649" s="2">
        <v>2</v>
      </c>
      <c r="D649" s="2" t="str">
        <f>LOOKUP(1,0/(('MGW-IP'!$B$1:$B$183=B649)*('MGW-IP'!$C$1:$C$183=C649)),'MGW-IP'!$D$1:$D$183)</f>
        <v>10.112.114.148</v>
      </c>
      <c r="E649" s="2" t="str">
        <f>LOOKUP(1,0/(('MGW-IP'!$B$1:$B$183=B649)*('MGW-IP'!$C$1:$C$183=C649)),'MGW-IP'!$E$1:$E$183)</f>
        <v>10.112.114.156</v>
      </c>
      <c r="F649" s="1" t="s">
        <v>92</v>
      </c>
      <c r="G649" s="1">
        <v>2</v>
      </c>
      <c r="H649" s="1" t="str">
        <f>LOOKUP(1,0/(('BSC-IP(媒体)'!$B$1:$B$269=F649)*('BSC-IP(媒体)'!$C$1:$C$269=G649)),'BSC-IP(媒体)'!$D$1:$D$269)</f>
        <v>10.112.217.93</v>
      </c>
      <c r="I649" s="17" t="str">
        <f t="shared" si="20"/>
        <v>ZQRX:NPGEP,2:IP=10.112.217.93:PING:I=10.112.114.148,:;</v>
      </c>
      <c r="J649" s="17" t="str">
        <f t="shared" si="21"/>
        <v>ZQRX:NPGEP,2:IP=10.112.217.93:PING:I=10.112.114.156,:;</v>
      </c>
      <c r="K649" s="17" t="str">
        <f>CONCATENATE("ZQRX:NPGEP,",C649,":IP=",H648,":PING:I=",D649,",:;")</f>
        <v>ZQRX:NPGEP,2:IP=10.112.217.220:PING:I=10.112.114.148,:;</v>
      </c>
      <c r="L649" s="17" t="str">
        <f>CONCATENATE("ZQRX:NPGEP,",C649,":IP=",H648,":PING:I=",E649,",:;")</f>
        <v>ZQRX:NPGEP,2:IP=10.112.217.220:PING:I=10.112.114.156,:;</v>
      </c>
    </row>
    <row r="650" spans="1:12">
      <c r="A650" s="2">
        <v>25</v>
      </c>
      <c r="B650" s="2" t="s">
        <v>3631</v>
      </c>
      <c r="C650" s="2">
        <v>0</v>
      </c>
      <c r="D650" s="2" t="str">
        <f>LOOKUP(1,0/(('MGW-IP'!$B$1:$B$183=B650)*('MGW-IP'!$C$1:$C$183=C650)),'MGW-IP'!$D$1:$D$183)</f>
        <v>10.112.114.132</v>
      </c>
      <c r="E650" s="2" t="str">
        <f>LOOKUP(1,0/(('MGW-IP'!$B$1:$B$183=B650)*('MGW-IP'!$C$1:$C$183=C650)),'MGW-IP'!$E$1:$E$183)</f>
        <v>10.112.114.140</v>
      </c>
      <c r="F650" s="1" t="s">
        <v>93</v>
      </c>
      <c r="G650" s="1">
        <v>1</v>
      </c>
      <c r="H650" s="1" t="str">
        <f>LOOKUP(1,0/(('BSC-IP(媒体)'!$B$1:$B$269=F650)*('BSC-IP(媒体)'!$C$1:$C$269=G650)),'BSC-IP(媒体)'!$D$1:$D$269)</f>
        <v>10.112.218.132</v>
      </c>
      <c r="I650" s="17" t="str">
        <f t="shared" si="20"/>
        <v>ZQRX:NPGEP,0:IP=10.112.218.132:PING:I=10.112.114.132,:;</v>
      </c>
      <c r="J650" s="17" t="str">
        <f t="shared" si="21"/>
        <v>ZQRX:NPGEP,0:IP=10.112.218.132:PING:I=10.112.114.140,:;</v>
      </c>
      <c r="K650" s="17" t="str">
        <f>CONCATENATE("ZQRX:NPGEP,",C650,":IP=",H651,":PING:I=",D650,",:;")</f>
        <v>ZQRX:NPGEP,0:IP=10.112.218.5:PING:I=10.112.114.132,:;</v>
      </c>
      <c r="L650" s="17" t="str">
        <f>CONCATENATE("ZQRX:NPGEP,",C650,":IP=",H651,":PING:I=",E650,",:;")</f>
        <v>ZQRX:NPGEP,0:IP=10.112.218.5:PING:I=10.112.114.140,:;</v>
      </c>
    </row>
    <row r="651" spans="1:12">
      <c r="A651" s="2">
        <v>26</v>
      </c>
      <c r="B651" s="2" t="s">
        <v>3631</v>
      </c>
      <c r="C651" s="2">
        <v>2</v>
      </c>
      <c r="D651" s="2" t="str">
        <f>LOOKUP(1,0/(('MGW-IP'!$B$1:$B$183=B651)*('MGW-IP'!$C$1:$C$183=C651)),'MGW-IP'!$D$1:$D$183)</f>
        <v>10.112.114.148</v>
      </c>
      <c r="E651" s="2" t="str">
        <f>LOOKUP(1,0/(('MGW-IP'!$B$1:$B$183=B651)*('MGW-IP'!$C$1:$C$183=C651)),'MGW-IP'!$E$1:$E$183)</f>
        <v>10.112.114.156</v>
      </c>
      <c r="F651" s="1" t="s">
        <v>93</v>
      </c>
      <c r="G651" s="1">
        <v>2</v>
      </c>
      <c r="H651" s="1" t="str">
        <f>LOOKUP(1,0/(('BSC-IP(媒体)'!$B$1:$B$269=F651)*('BSC-IP(媒体)'!$C$1:$C$269=G651)),'BSC-IP(媒体)'!$D$1:$D$269)</f>
        <v>10.112.218.5</v>
      </c>
      <c r="I651" s="17" t="str">
        <f t="shared" si="20"/>
        <v>ZQRX:NPGEP,2:IP=10.112.218.5:PING:I=10.112.114.148,:;</v>
      </c>
      <c r="J651" s="17" t="str">
        <f t="shared" si="21"/>
        <v>ZQRX:NPGEP,2:IP=10.112.218.5:PING:I=10.112.114.156,:;</v>
      </c>
      <c r="K651" s="17" t="str">
        <f>CONCATENATE("ZQRX:NPGEP,",C651,":IP=",H650,":PING:I=",D651,",:;")</f>
        <v>ZQRX:NPGEP,2:IP=10.112.218.132:PING:I=10.112.114.148,:;</v>
      </c>
      <c r="L651" s="17" t="str">
        <f>CONCATENATE("ZQRX:NPGEP,",C651,":IP=",H650,":PING:I=",E651,",:;")</f>
        <v>ZQRX:NPGEP,2:IP=10.112.218.132:PING:I=10.112.114.156,:;</v>
      </c>
    </row>
    <row r="652" spans="1:12">
      <c r="A652" s="2">
        <v>27</v>
      </c>
      <c r="B652" s="2" t="s">
        <v>3631</v>
      </c>
      <c r="C652" s="2">
        <v>0</v>
      </c>
      <c r="D652" s="2" t="str">
        <f>LOOKUP(1,0/(('MGW-IP'!$B$1:$B$183=B652)*('MGW-IP'!$C$1:$C$183=C652)),'MGW-IP'!$D$1:$D$183)</f>
        <v>10.112.114.132</v>
      </c>
      <c r="E652" s="2" t="str">
        <f>LOOKUP(1,0/(('MGW-IP'!$B$1:$B$183=B652)*('MGW-IP'!$C$1:$C$183=C652)),'MGW-IP'!$E$1:$E$183)</f>
        <v>10.112.114.140</v>
      </c>
      <c r="F652" s="1" t="s">
        <v>94</v>
      </c>
      <c r="G652" s="1">
        <v>1</v>
      </c>
      <c r="H652" s="1" t="str">
        <f>LOOKUP(1,0/(('BSC-IP(媒体)'!$B$1:$B$269=F652)*('BSC-IP(媒体)'!$C$1:$C$269=G652)),'BSC-IP(媒体)'!$D$1:$D$269)</f>
        <v>10.112.218.140</v>
      </c>
      <c r="I652" s="17" t="str">
        <f t="shared" si="20"/>
        <v>ZQRX:NPGEP,0:IP=10.112.218.140:PING:I=10.112.114.132,:;</v>
      </c>
      <c r="J652" s="17" t="str">
        <f t="shared" si="21"/>
        <v>ZQRX:NPGEP,0:IP=10.112.218.140:PING:I=10.112.114.140,:;</v>
      </c>
      <c r="K652" s="17" t="str">
        <f>CONCATENATE("ZQRX:NPGEP,",C652,":IP=",H653,":PING:I=",D652,",:;")</f>
        <v>ZQRX:NPGEP,0:IP=10.112.218.13:PING:I=10.112.114.132,:;</v>
      </c>
      <c r="L652" s="17" t="str">
        <f>CONCATENATE("ZQRX:NPGEP,",C652,":IP=",H653,":PING:I=",E652,",:;")</f>
        <v>ZQRX:NPGEP,0:IP=10.112.218.13:PING:I=10.112.114.140,:;</v>
      </c>
    </row>
    <row r="653" spans="1:12">
      <c r="A653" s="2">
        <v>28</v>
      </c>
      <c r="B653" s="2" t="s">
        <v>3631</v>
      </c>
      <c r="C653" s="2">
        <v>2</v>
      </c>
      <c r="D653" s="2" t="str">
        <f>LOOKUP(1,0/(('MGW-IP'!$B$1:$B$183=B653)*('MGW-IP'!$C$1:$C$183=C653)),'MGW-IP'!$D$1:$D$183)</f>
        <v>10.112.114.148</v>
      </c>
      <c r="E653" s="2" t="str">
        <f>LOOKUP(1,0/(('MGW-IP'!$B$1:$B$183=B653)*('MGW-IP'!$C$1:$C$183=C653)),'MGW-IP'!$E$1:$E$183)</f>
        <v>10.112.114.156</v>
      </c>
      <c r="F653" s="1" t="s">
        <v>94</v>
      </c>
      <c r="G653" s="1">
        <v>2</v>
      </c>
      <c r="H653" s="1" t="str">
        <f>LOOKUP(1,0/(('BSC-IP(媒体)'!$B$1:$B$269=F653)*('BSC-IP(媒体)'!$C$1:$C$269=G653)),'BSC-IP(媒体)'!$D$1:$D$269)</f>
        <v>10.112.218.13</v>
      </c>
      <c r="I653" s="17" t="str">
        <f t="shared" si="20"/>
        <v>ZQRX:NPGEP,2:IP=10.112.218.13:PING:I=10.112.114.148,:;</v>
      </c>
      <c r="J653" s="17" t="str">
        <f t="shared" si="21"/>
        <v>ZQRX:NPGEP,2:IP=10.112.218.13:PING:I=10.112.114.156,:;</v>
      </c>
      <c r="K653" s="17" t="str">
        <f>CONCATENATE("ZQRX:NPGEP,",C653,":IP=",H652,":PING:I=",D653,",:;")</f>
        <v>ZQRX:NPGEP,2:IP=10.112.218.140:PING:I=10.112.114.148,:;</v>
      </c>
      <c r="L653" s="17" t="str">
        <f>CONCATENATE("ZQRX:NPGEP,",C653,":IP=",H652,":PING:I=",E653,",:;")</f>
        <v>ZQRX:NPGEP,2:IP=10.112.218.140:PING:I=10.112.114.156,:;</v>
      </c>
    </row>
    <row r="654" spans="1:12">
      <c r="A654" s="2">
        <v>29</v>
      </c>
      <c r="B654" s="2" t="s">
        <v>3631</v>
      </c>
      <c r="C654" s="2">
        <v>0</v>
      </c>
      <c r="D654" s="2" t="str">
        <f>LOOKUP(1,0/(('MGW-IP'!$B$1:$B$183=B654)*('MGW-IP'!$C$1:$C$183=C654)),'MGW-IP'!$D$1:$D$183)</f>
        <v>10.112.114.132</v>
      </c>
      <c r="E654" s="2" t="str">
        <f>LOOKUP(1,0/(('MGW-IP'!$B$1:$B$183=B654)*('MGW-IP'!$C$1:$C$183=C654)),'MGW-IP'!$E$1:$E$183)</f>
        <v>10.112.114.140</v>
      </c>
      <c r="F654" s="1" t="s">
        <v>95</v>
      </c>
      <c r="G654" s="1">
        <v>1</v>
      </c>
      <c r="H654" s="1" t="str">
        <f>LOOKUP(1,0/(('BSC-IP(媒体)'!$B$1:$B$269=F654)*('BSC-IP(媒体)'!$C$1:$C$269=G654)),'BSC-IP(媒体)'!$D$1:$D$269)</f>
        <v>10.112.218.148</v>
      </c>
      <c r="I654" s="17" t="str">
        <f t="shared" si="20"/>
        <v>ZQRX:NPGEP,0:IP=10.112.218.148:PING:I=10.112.114.132,:;</v>
      </c>
      <c r="J654" s="17" t="str">
        <f t="shared" si="21"/>
        <v>ZQRX:NPGEP,0:IP=10.112.218.148:PING:I=10.112.114.140,:;</v>
      </c>
      <c r="K654" s="17" t="str">
        <f>CONCATENATE("ZQRX:NPGEP,",C654,":IP=",H655,":PING:I=",D654,",:;")</f>
        <v>ZQRX:NPGEP,0:IP=10.112.218.21:PING:I=10.112.114.132,:;</v>
      </c>
      <c r="L654" s="17" t="str">
        <f>CONCATENATE("ZQRX:NPGEP,",C654,":IP=",H655,":PING:I=",E654,",:;")</f>
        <v>ZQRX:NPGEP,0:IP=10.112.218.21:PING:I=10.112.114.140,:;</v>
      </c>
    </row>
    <row r="655" spans="1:12">
      <c r="A655" s="2">
        <v>30</v>
      </c>
      <c r="B655" s="2" t="s">
        <v>3631</v>
      </c>
      <c r="C655" s="2">
        <v>2</v>
      </c>
      <c r="D655" s="2" t="str">
        <f>LOOKUP(1,0/(('MGW-IP'!$B$1:$B$183=B655)*('MGW-IP'!$C$1:$C$183=C655)),'MGW-IP'!$D$1:$D$183)</f>
        <v>10.112.114.148</v>
      </c>
      <c r="E655" s="2" t="str">
        <f>LOOKUP(1,0/(('MGW-IP'!$B$1:$B$183=B655)*('MGW-IP'!$C$1:$C$183=C655)),'MGW-IP'!$E$1:$E$183)</f>
        <v>10.112.114.156</v>
      </c>
      <c r="F655" s="1" t="s">
        <v>95</v>
      </c>
      <c r="G655" s="1">
        <v>2</v>
      </c>
      <c r="H655" s="1" t="str">
        <f>LOOKUP(1,0/(('BSC-IP(媒体)'!$B$1:$B$269=F655)*('BSC-IP(媒体)'!$C$1:$C$269=G655)),'BSC-IP(媒体)'!$D$1:$D$269)</f>
        <v>10.112.218.21</v>
      </c>
      <c r="I655" s="17" t="str">
        <f t="shared" si="20"/>
        <v>ZQRX:NPGEP,2:IP=10.112.218.21:PING:I=10.112.114.148,:;</v>
      </c>
      <c r="J655" s="17" t="str">
        <f t="shared" si="21"/>
        <v>ZQRX:NPGEP,2:IP=10.112.218.21:PING:I=10.112.114.156,:;</v>
      </c>
      <c r="K655" s="17" t="str">
        <f>CONCATENATE("ZQRX:NPGEP,",C655,":IP=",H654,":PING:I=",D655,",:;")</f>
        <v>ZQRX:NPGEP,2:IP=10.112.218.148:PING:I=10.112.114.148,:;</v>
      </c>
      <c r="L655" s="17" t="str">
        <f>CONCATENATE("ZQRX:NPGEP,",C655,":IP=",H654,":PING:I=",E655,",:;")</f>
        <v>ZQRX:NPGEP,2:IP=10.112.218.148:PING:I=10.112.114.156,:;</v>
      </c>
    </row>
    <row r="656" spans="1:12">
      <c r="A656" s="2">
        <v>31</v>
      </c>
      <c r="B656" s="2" t="s">
        <v>3631</v>
      </c>
      <c r="C656" s="2">
        <v>0</v>
      </c>
      <c r="D656" s="2" t="str">
        <f>LOOKUP(1,0/(('MGW-IP'!$B$1:$B$183=B656)*('MGW-IP'!$C$1:$C$183=C656)),'MGW-IP'!$D$1:$D$183)</f>
        <v>10.112.114.132</v>
      </c>
      <c r="E656" s="2" t="str">
        <f>LOOKUP(1,0/(('MGW-IP'!$B$1:$B$183=B656)*('MGW-IP'!$C$1:$C$183=C656)),'MGW-IP'!$E$1:$E$183)</f>
        <v>10.112.114.140</v>
      </c>
      <c r="F656" s="1" t="s">
        <v>96</v>
      </c>
      <c r="G656" s="1">
        <v>1</v>
      </c>
      <c r="H656" s="1" t="str">
        <f>LOOKUP(1,0/(('BSC-IP(媒体)'!$B$1:$B$269=F656)*('BSC-IP(媒体)'!$C$1:$C$269=G656)),'BSC-IP(媒体)'!$D$1:$D$269)</f>
        <v>10.112.218.156</v>
      </c>
      <c r="I656" s="17" t="str">
        <f t="shared" si="20"/>
        <v>ZQRX:NPGEP,0:IP=10.112.218.156:PING:I=10.112.114.132,:;</v>
      </c>
      <c r="J656" s="17" t="str">
        <f t="shared" si="21"/>
        <v>ZQRX:NPGEP,0:IP=10.112.218.156:PING:I=10.112.114.140,:;</v>
      </c>
      <c r="K656" s="17" t="str">
        <f>CONCATENATE("ZQRX:NPGEP,",C656,":IP=",H657,":PING:I=",D656,",:;")</f>
        <v>ZQRX:NPGEP,0:IP=10.112.218.29:PING:I=10.112.114.132,:;</v>
      </c>
      <c r="L656" s="17" t="str">
        <f>CONCATENATE("ZQRX:NPGEP,",C656,":IP=",H657,":PING:I=",E656,",:;")</f>
        <v>ZQRX:NPGEP,0:IP=10.112.218.29:PING:I=10.112.114.140,:;</v>
      </c>
    </row>
    <row r="657" spans="1:12">
      <c r="A657" s="2">
        <v>32</v>
      </c>
      <c r="B657" s="2" t="s">
        <v>3631</v>
      </c>
      <c r="C657" s="2">
        <v>2</v>
      </c>
      <c r="D657" s="2" t="str">
        <f>LOOKUP(1,0/(('MGW-IP'!$B$1:$B$183=B657)*('MGW-IP'!$C$1:$C$183=C657)),'MGW-IP'!$D$1:$D$183)</f>
        <v>10.112.114.148</v>
      </c>
      <c r="E657" s="2" t="str">
        <f>LOOKUP(1,0/(('MGW-IP'!$B$1:$B$183=B657)*('MGW-IP'!$C$1:$C$183=C657)),'MGW-IP'!$E$1:$E$183)</f>
        <v>10.112.114.156</v>
      </c>
      <c r="F657" s="1" t="s">
        <v>96</v>
      </c>
      <c r="G657" s="1">
        <v>2</v>
      </c>
      <c r="H657" s="1" t="str">
        <f>LOOKUP(1,0/(('BSC-IP(媒体)'!$B$1:$B$269=F657)*('BSC-IP(媒体)'!$C$1:$C$269=G657)),'BSC-IP(媒体)'!$D$1:$D$269)</f>
        <v>10.112.218.29</v>
      </c>
      <c r="I657" s="17" t="str">
        <f t="shared" si="20"/>
        <v>ZQRX:NPGEP,2:IP=10.112.218.29:PING:I=10.112.114.148,:;</v>
      </c>
      <c r="J657" s="17" t="str">
        <f t="shared" si="21"/>
        <v>ZQRX:NPGEP,2:IP=10.112.218.29:PING:I=10.112.114.156,:;</v>
      </c>
      <c r="K657" s="17" t="str">
        <f>CONCATENATE("ZQRX:NPGEP,",C657,":IP=",H656,":PING:I=",D657,",:;")</f>
        <v>ZQRX:NPGEP,2:IP=10.112.218.156:PING:I=10.112.114.148,:;</v>
      </c>
      <c r="L657" s="17" t="str">
        <f>CONCATENATE("ZQRX:NPGEP,",C657,":IP=",H656,":PING:I=",E657,",:;")</f>
        <v>ZQRX:NPGEP,2:IP=10.112.218.156:PING:I=10.112.114.156,:;</v>
      </c>
    </row>
    <row r="658" spans="1:12">
      <c r="A658" s="2">
        <v>33</v>
      </c>
      <c r="B658" s="2" t="s">
        <v>3631</v>
      </c>
      <c r="C658" s="2">
        <v>0</v>
      </c>
      <c r="D658" s="2" t="str">
        <f>LOOKUP(1,0/(('MGW-IP'!$B$1:$B$183=B658)*('MGW-IP'!$C$1:$C$183=C658)),'MGW-IP'!$D$1:$D$183)</f>
        <v>10.112.114.132</v>
      </c>
      <c r="E658" s="2" t="str">
        <f>LOOKUP(1,0/(('MGW-IP'!$B$1:$B$183=B658)*('MGW-IP'!$C$1:$C$183=C658)),'MGW-IP'!$E$1:$E$183)</f>
        <v>10.112.114.140</v>
      </c>
      <c r="F658" s="1" t="s">
        <v>97</v>
      </c>
      <c r="G658" s="1">
        <v>1</v>
      </c>
      <c r="H658" s="1" t="str">
        <f>LOOKUP(1,0/(('BSC-IP(媒体)'!$B$1:$B$269=F658)*('BSC-IP(媒体)'!$C$1:$C$269=G658)),'BSC-IP(媒体)'!$D$1:$D$269)</f>
        <v>10.112.218.164</v>
      </c>
      <c r="I658" s="17" t="str">
        <f t="shared" si="20"/>
        <v>ZQRX:NPGEP,0:IP=10.112.218.164:PING:I=10.112.114.132,:;</v>
      </c>
      <c r="J658" s="17" t="str">
        <f t="shared" si="21"/>
        <v>ZQRX:NPGEP,0:IP=10.112.218.164:PING:I=10.112.114.140,:;</v>
      </c>
      <c r="K658" s="17" t="str">
        <f>CONCATENATE("ZQRX:NPGEP,",C658,":IP=",H659,":PING:I=",D658,",:;")</f>
        <v>ZQRX:NPGEP,0:IP=10.112.218.37:PING:I=10.112.114.132,:;</v>
      </c>
      <c r="L658" s="17" t="str">
        <f>CONCATENATE("ZQRX:NPGEP,",C658,":IP=",H659,":PING:I=",E658,",:;")</f>
        <v>ZQRX:NPGEP,0:IP=10.112.218.37:PING:I=10.112.114.140,:;</v>
      </c>
    </row>
    <row r="659" spans="1:12">
      <c r="A659" s="2">
        <v>34</v>
      </c>
      <c r="B659" s="2" t="s">
        <v>3631</v>
      </c>
      <c r="C659" s="2">
        <v>2</v>
      </c>
      <c r="D659" s="2" t="str">
        <f>LOOKUP(1,0/(('MGW-IP'!$B$1:$B$183=B659)*('MGW-IP'!$C$1:$C$183=C659)),'MGW-IP'!$D$1:$D$183)</f>
        <v>10.112.114.148</v>
      </c>
      <c r="E659" s="2" t="str">
        <f>LOOKUP(1,0/(('MGW-IP'!$B$1:$B$183=B659)*('MGW-IP'!$C$1:$C$183=C659)),'MGW-IP'!$E$1:$E$183)</f>
        <v>10.112.114.156</v>
      </c>
      <c r="F659" s="1" t="s">
        <v>97</v>
      </c>
      <c r="G659" s="1">
        <v>2</v>
      </c>
      <c r="H659" s="1" t="str">
        <f>LOOKUP(1,0/(('BSC-IP(媒体)'!$B$1:$B$269=F659)*('BSC-IP(媒体)'!$C$1:$C$269=G659)),'BSC-IP(媒体)'!$D$1:$D$269)</f>
        <v>10.112.218.37</v>
      </c>
      <c r="I659" s="17" t="str">
        <f t="shared" si="20"/>
        <v>ZQRX:NPGEP,2:IP=10.112.218.37:PING:I=10.112.114.148,:;</v>
      </c>
      <c r="J659" s="17" t="str">
        <f t="shared" si="21"/>
        <v>ZQRX:NPGEP,2:IP=10.112.218.37:PING:I=10.112.114.156,:;</v>
      </c>
      <c r="K659" s="17" t="str">
        <f>CONCATENATE("ZQRX:NPGEP,",C659,":IP=",H658,":PING:I=",D659,",:;")</f>
        <v>ZQRX:NPGEP,2:IP=10.112.218.164:PING:I=10.112.114.148,:;</v>
      </c>
      <c r="L659" s="17" t="str">
        <f>CONCATENATE("ZQRX:NPGEP,",C659,":IP=",H658,":PING:I=",E659,",:;")</f>
        <v>ZQRX:NPGEP,2:IP=10.112.218.164:PING:I=10.112.114.156,:;</v>
      </c>
    </row>
    <row r="660" spans="1:12">
      <c r="A660" s="2">
        <v>35</v>
      </c>
      <c r="B660" s="2" t="s">
        <v>3631</v>
      </c>
      <c r="C660" s="2">
        <v>0</v>
      </c>
      <c r="D660" s="2" t="str">
        <f>LOOKUP(1,0/(('MGW-IP'!$B$1:$B$183=B660)*('MGW-IP'!$C$1:$C$183=C660)),'MGW-IP'!$D$1:$D$183)</f>
        <v>10.112.114.132</v>
      </c>
      <c r="E660" s="2" t="str">
        <f>LOOKUP(1,0/(('MGW-IP'!$B$1:$B$183=B660)*('MGW-IP'!$C$1:$C$183=C660)),'MGW-IP'!$E$1:$E$183)</f>
        <v>10.112.114.140</v>
      </c>
      <c r="F660" s="1" t="s">
        <v>98</v>
      </c>
      <c r="G660" s="1">
        <v>1</v>
      </c>
      <c r="H660" s="1" t="str">
        <f>LOOKUP(1,0/(('BSC-IP(媒体)'!$B$1:$B$269=F660)*('BSC-IP(媒体)'!$C$1:$C$269=G660)),'BSC-IP(媒体)'!$D$1:$D$269)</f>
        <v>10.112.218.172</v>
      </c>
      <c r="I660" s="17" t="str">
        <f t="shared" si="20"/>
        <v>ZQRX:NPGEP,0:IP=10.112.218.172:PING:I=10.112.114.132,:;</v>
      </c>
      <c r="J660" s="17" t="str">
        <f t="shared" si="21"/>
        <v>ZQRX:NPGEP,0:IP=10.112.218.172:PING:I=10.112.114.140,:;</v>
      </c>
      <c r="K660" s="17" t="str">
        <f>CONCATENATE("ZQRX:NPGEP,",C660,":IP=",H661,":PING:I=",D660,",:;")</f>
        <v>ZQRX:NPGEP,0:IP=10.112.218.45:PING:I=10.112.114.132,:;</v>
      </c>
      <c r="L660" s="17" t="str">
        <f>CONCATENATE("ZQRX:NPGEP,",C660,":IP=",H661,":PING:I=",E660,",:;")</f>
        <v>ZQRX:NPGEP,0:IP=10.112.218.45:PING:I=10.112.114.140,:;</v>
      </c>
    </row>
    <row r="661" spans="1:12">
      <c r="A661" s="2">
        <v>36</v>
      </c>
      <c r="B661" s="2" t="s">
        <v>3631</v>
      </c>
      <c r="C661" s="2">
        <v>2</v>
      </c>
      <c r="D661" s="2" t="str">
        <f>LOOKUP(1,0/(('MGW-IP'!$B$1:$B$183=B661)*('MGW-IP'!$C$1:$C$183=C661)),'MGW-IP'!$D$1:$D$183)</f>
        <v>10.112.114.148</v>
      </c>
      <c r="E661" s="2" t="str">
        <f>LOOKUP(1,0/(('MGW-IP'!$B$1:$B$183=B661)*('MGW-IP'!$C$1:$C$183=C661)),'MGW-IP'!$E$1:$E$183)</f>
        <v>10.112.114.156</v>
      </c>
      <c r="F661" s="1" t="s">
        <v>98</v>
      </c>
      <c r="G661" s="1">
        <v>2</v>
      </c>
      <c r="H661" s="1" t="str">
        <f>LOOKUP(1,0/(('BSC-IP(媒体)'!$B$1:$B$269=F661)*('BSC-IP(媒体)'!$C$1:$C$269=G661)),'BSC-IP(媒体)'!$D$1:$D$269)</f>
        <v>10.112.218.45</v>
      </c>
      <c r="I661" s="17" t="str">
        <f t="shared" si="20"/>
        <v>ZQRX:NPGEP,2:IP=10.112.218.45:PING:I=10.112.114.148,:;</v>
      </c>
      <c r="J661" s="17" t="str">
        <f t="shared" si="21"/>
        <v>ZQRX:NPGEP,2:IP=10.112.218.45:PING:I=10.112.114.156,:;</v>
      </c>
      <c r="K661" s="17" t="str">
        <f>CONCATENATE("ZQRX:NPGEP,",C661,":IP=",H660,":PING:I=",D661,",:;")</f>
        <v>ZQRX:NPGEP,2:IP=10.112.218.172:PING:I=10.112.114.148,:;</v>
      </c>
      <c r="L661" s="17" t="str">
        <f>CONCATENATE("ZQRX:NPGEP,",C661,":IP=",H660,":PING:I=",E661,",:;")</f>
        <v>ZQRX:NPGEP,2:IP=10.112.218.172:PING:I=10.112.114.156,:;</v>
      </c>
    </row>
    <row r="662" spans="1:12">
      <c r="A662" s="2">
        <v>37</v>
      </c>
      <c r="B662" s="2" t="s">
        <v>3631</v>
      </c>
      <c r="C662" s="2">
        <v>0</v>
      </c>
      <c r="D662" s="2" t="str">
        <f>LOOKUP(1,0/(('MGW-IP'!$B$1:$B$183=B662)*('MGW-IP'!$C$1:$C$183=C662)),'MGW-IP'!$D$1:$D$183)</f>
        <v>10.112.114.132</v>
      </c>
      <c r="E662" s="2" t="str">
        <f>LOOKUP(1,0/(('MGW-IP'!$B$1:$B$183=B662)*('MGW-IP'!$C$1:$C$183=C662)),'MGW-IP'!$E$1:$E$183)</f>
        <v>10.112.114.140</v>
      </c>
      <c r="F662" s="1" t="s">
        <v>99</v>
      </c>
      <c r="G662" s="1">
        <v>1</v>
      </c>
      <c r="H662" s="1" t="str">
        <f>LOOKUP(1,0/(('BSC-IP(媒体)'!$B$1:$B$269=F662)*('BSC-IP(媒体)'!$C$1:$C$269=G662)),'BSC-IP(媒体)'!$D$1:$D$269)</f>
        <v>10.112.218.180</v>
      </c>
      <c r="I662" s="17" t="str">
        <f t="shared" si="20"/>
        <v>ZQRX:NPGEP,0:IP=10.112.218.180:PING:I=10.112.114.132,:;</v>
      </c>
      <c r="J662" s="17" t="str">
        <f t="shared" si="21"/>
        <v>ZQRX:NPGEP,0:IP=10.112.218.180:PING:I=10.112.114.140,:;</v>
      </c>
      <c r="K662" s="17" t="str">
        <f>CONCATENATE("ZQRX:NPGEP,",C662,":IP=",H663,":PING:I=",D662,",:;")</f>
        <v>ZQRX:NPGEP,0:IP=10.112.218.53:PING:I=10.112.114.132,:;</v>
      </c>
      <c r="L662" s="17" t="str">
        <f>CONCATENATE("ZQRX:NPGEP,",C662,":IP=",H663,":PING:I=",E662,",:;")</f>
        <v>ZQRX:NPGEP,0:IP=10.112.218.53:PING:I=10.112.114.140,:;</v>
      </c>
    </row>
    <row r="663" spans="1:12">
      <c r="A663" s="2">
        <v>38</v>
      </c>
      <c r="B663" s="2" t="s">
        <v>3631</v>
      </c>
      <c r="C663" s="2">
        <v>2</v>
      </c>
      <c r="D663" s="2" t="str">
        <f>LOOKUP(1,0/(('MGW-IP'!$B$1:$B$183=B663)*('MGW-IP'!$C$1:$C$183=C663)),'MGW-IP'!$D$1:$D$183)</f>
        <v>10.112.114.148</v>
      </c>
      <c r="E663" s="2" t="str">
        <f>LOOKUP(1,0/(('MGW-IP'!$B$1:$B$183=B663)*('MGW-IP'!$C$1:$C$183=C663)),'MGW-IP'!$E$1:$E$183)</f>
        <v>10.112.114.156</v>
      </c>
      <c r="F663" s="1" t="s">
        <v>99</v>
      </c>
      <c r="G663" s="1">
        <v>2</v>
      </c>
      <c r="H663" s="1" t="str">
        <f>LOOKUP(1,0/(('BSC-IP(媒体)'!$B$1:$B$269=F663)*('BSC-IP(媒体)'!$C$1:$C$269=G663)),'BSC-IP(媒体)'!$D$1:$D$269)</f>
        <v>10.112.218.53</v>
      </c>
      <c r="I663" s="17" t="str">
        <f t="shared" si="20"/>
        <v>ZQRX:NPGEP,2:IP=10.112.218.53:PING:I=10.112.114.148,:;</v>
      </c>
      <c r="J663" s="17" t="str">
        <f t="shared" si="21"/>
        <v>ZQRX:NPGEP,2:IP=10.112.218.53:PING:I=10.112.114.156,:;</v>
      </c>
      <c r="K663" s="17" t="str">
        <f>CONCATENATE("ZQRX:NPGEP,",C663,":IP=",H662,":PING:I=",D663,",:;")</f>
        <v>ZQRX:NPGEP,2:IP=10.112.218.180:PING:I=10.112.114.148,:;</v>
      </c>
      <c r="L663" s="17" t="str">
        <f>CONCATENATE("ZQRX:NPGEP,",C663,":IP=",H662,":PING:I=",E663,",:;")</f>
        <v>ZQRX:NPGEP,2:IP=10.112.218.180:PING:I=10.112.114.156,:;</v>
      </c>
    </row>
    <row r="664" spans="1:12">
      <c r="A664" s="2">
        <v>39</v>
      </c>
      <c r="B664" s="2" t="s">
        <v>3631</v>
      </c>
      <c r="C664" s="2">
        <v>0</v>
      </c>
      <c r="D664" s="2" t="str">
        <f>LOOKUP(1,0/(('MGW-IP'!$B$1:$B$183=B664)*('MGW-IP'!$C$1:$C$183=C664)),'MGW-IP'!$D$1:$D$183)</f>
        <v>10.112.114.132</v>
      </c>
      <c r="E664" s="2" t="str">
        <f>LOOKUP(1,0/(('MGW-IP'!$B$1:$B$183=B664)*('MGW-IP'!$C$1:$C$183=C664)),'MGW-IP'!$E$1:$E$183)</f>
        <v>10.112.114.140</v>
      </c>
      <c r="F664" s="1" t="s">
        <v>100</v>
      </c>
      <c r="G664" s="1">
        <v>1</v>
      </c>
      <c r="H664" s="1" t="str">
        <f>LOOKUP(1,0/(('BSC-IP(媒体)'!$B$1:$B$269=F664)*('BSC-IP(媒体)'!$C$1:$C$269=G664)),'BSC-IP(媒体)'!$D$1:$D$269)</f>
        <v>10.112.218.188</v>
      </c>
      <c r="I664" s="17" t="str">
        <f t="shared" si="20"/>
        <v>ZQRX:NPGEP,0:IP=10.112.218.188:PING:I=10.112.114.132,:;</v>
      </c>
      <c r="J664" s="17" t="str">
        <f t="shared" si="21"/>
        <v>ZQRX:NPGEP,0:IP=10.112.218.188:PING:I=10.112.114.140,:;</v>
      </c>
      <c r="K664" s="17" t="str">
        <f>CONCATENATE("ZQRX:NPGEP,",C664,":IP=",H665,":PING:I=",D664,",:;")</f>
        <v>ZQRX:NPGEP,0:IP=10.112.218.61:PING:I=10.112.114.132,:;</v>
      </c>
      <c r="L664" s="17" t="str">
        <f>CONCATENATE("ZQRX:NPGEP,",C664,":IP=",H665,":PING:I=",E664,",:;")</f>
        <v>ZQRX:NPGEP,0:IP=10.112.218.61:PING:I=10.112.114.140,:;</v>
      </c>
    </row>
    <row r="665" spans="1:12">
      <c r="A665" s="2">
        <v>40</v>
      </c>
      <c r="B665" s="2" t="s">
        <v>3631</v>
      </c>
      <c r="C665" s="2">
        <v>2</v>
      </c>
      <c r="D665" s="2" t="str">
        <f>LOOKUP(1,0/(('MGW-IP'!$B$1:$B$183=B665)*('MGW-IP'!$C$1:$C$183=C665)),'MGW-IP'!$D$1:$D$183)</f>
        <v>10.112.114.148</v>
      </c>
      <c r="E665" s="2" t="str">
        <f>LOOKUP(1,0/(('MGW-IP'!$B$1:$B$183=B665)*('MGW-IP'!$C$1:$C$183=C665)),'MGW-IP'!$E$1:$E$183)</f>
        <v>10.112.114.156</v>
      </c>
      <c r="F665" s="1" t="s">
        <v>100</v>
      </c>
      <c r="G665" s="1">
        <v>2</v>
      </c>
      <c r="H665" s="1" t="str">
        <f>LOOKUP(1,0/(('BSC-IP(媒体)'!$B$1:$B$269=F665)*('BSC-IP(媒体)'!$C$1:$C$269=G665)),'BSC-IP(媒体)'!$D$1:$D$269)</f>
        <v>10.112.218.61</v>
      </c>
      <c r="I665" s="17" t="str">
        <f t="shared" si="20"/>
        <v>ZQRX:NPGEP,2:IP=10.112.218.61:PING:I=10.112.114.148,:;</v>
      </c>
      <c r="J665" s="17" t="str">
        <f t="shared" si="21"/>
        <v>ZQRX:NPGEP,2:IP=10.112.218.61:PING:I=10.112.114.156,:;</v>
      </c>
      <c r="K665" s="17" t="str">
        <f>CONCATENATE("ZQRX:NPGEP,",C665,":IP=",H664,":PING:I=",D665,",:;")</f>
        <v>ZQRX:NPGEP,2:IP=10.112.218.188:PING:I=10.112.114.148,:;</v>
      </c>
      <c r="L665" s="17" t="str">
        <f>CONCATENATE("ZQRX:NPGEP,",C665,":IP=",H664,":PING:I=",E665,",:;")</f>
        <v>ZQRX:NPGEP,2:IP=10.112.218.188:PING:I=10.112.114.156,:;</v>
      </c>
    </row>
    <row r="666" spans="1:12">
      <c r="A666" s="2">
        <v>41</v>
      </c>
      <c r="B666" s="2" t="s">
        <v>3631</v>
      </c>
      <c r="C666" s="2">
        <v>0</v>
      </c>
      <c r="D666" s="2" t="str">
        <f>LOOKUP(1,0/(('MGW-IP'!$B$1:$B$183=B666)*('MGW-IP'!$C$1:$C$183=C666)),'MGW-IP'!$D$1:$D$183)</f>
        <v>10.112.114.132</v>
      </c>
      <c r="E666" s="2" t="str">
        <f>LOOKUP(1,0/(('MGW-IP'!$B$1:$B$183=B666)*('MGW-IP'!$C$1:$C$183=C666)),'MGW-IP'!$E$1:$E$183)</f>
        <v>10.112.114.140</v>
      </c>
      <c r="F666" s="1" t="s">
        <v>101</v>
      </c>
      <c r="G666" s="1">
        <v>1</v>
      </c>
      <c r="H666" s="1" t="str">
        <f>LOOKUP(1,0/(('BSC-IP(媒体)'!$B$1:$B$269=F666)*('BSC-IP(媒体)'!$C$1:$C$269=G666)),'BSC-IP(媒体)'!$D$1:$D$269)</f>
        <v>10.112.218.196</v>
      </c>
      <c r="I666" s="17" t="str">
        <f t="shared" si="20"/>
        <v>ZQRX:NPGEP,0:IP=10.112.218.196:PING:I=10.112.114.132,:;</v>
      </c>
      <c r="J666" s="17" t="str">
        <f t="shared" si="21"/>
        <v>ZQRX:NPGEP,0:IP=10.112.218.196:PING:I=10.112.114.140,:;</v>
      </c>
      <c r="K666" s="17" t="str">
        <f>CONCATENATE("ZQRX:NPGEP,",C666,":IP=",H667,":PING:I=",D666,",:;")</f>
        <v>ZQRX:NPGEP,0:IP=10.112.218.69:PING:I=10.112.114.132,:;</v>
      </c>
      <c r="L666" s="17" t="str">
        <f>CONCATENATE("ZQRX:NPGEP,",C666,":IP=",H667,":PING:I=",E666,",:;")</f>
        <v>ZQRX:NPGEP,0:IP=10.112.218.69:PING:I=10.112.114.140,:;</v>
      </c>
    </row>
    <row r="667" spans="1:12">
      <c r="A667" s="2">
        <v>42</v>
      </c>
      <c r="B667" s="2" t="s">
        <v>3631</v>
      </c>
      <c r="C667" s="2">
        <v>2</v>
      </c>
      <c r="D667" s="2" t="str">
        <f>LOOKUP(1,0/(('MGW-IP'!$B$1:$B$183=B667)*('MGW-IP'!$C$1:$C$183=C667)),'MGW-IP'!$D$1:$D$183)</f>
        <v>10.112.114.148</v>
      </c>
      <c r="E667" s="2" t="str">
        <f>LOOKUP(1,0/(('MGW-IP'!$B$1:$B$183=B667)*('MGW-IP'!$C$1:$C$183=C667)),'MGW-IP'!$E$1:$E$183)</f>
        <v>10.112.114.156</v>
      </c>
      <c r="F667" s="1" t="s">
        <v>101</v>
      </c>
      <c r="G667" s="1">
        <v>2</v>
      </c>
      <c r="H667" s="1" t="str">
        <f>LOOKUP(1,0/(('BSC-IP(媒体)'!$B$1:$B$269=F667)*('BSC-IP(媒体)'!$C$1:$C$269=G667)),'BSC-IP(媒体)'!$D$1:$D$269)</f>
        <v>10.112.218.69</v>
      </c>
      <c r="I667" s="17" t="str">
        <f t="shared" si="20"/>
        <v>ZQRX:NPGEP,2:IP=10.112.218.69:PING:I=10.112.114.148,:;</v>
      </c>
      <c r="J667" s="17" t="str">
        <f t="shared" si="21"/>
        <v>ZQRX:NPGEP,2:IP=10.112.218.69:PING:I=10.112.114.156,:;</v>
      </c>
      <c r="K667" s="17" t="str">
        <f>CONCATENATE("ZQRX:NPGEP,",C667,":IP=",H666,":PING:I=",D667,",:;")</f>
        <v>ZQRX:NPGEP,2:IP=10.112.218.196:PING:I=10.112.114.148,:;</v>
      </c>
      <c r="L667" s="17" t="str">
        <f>CONCATENATE("ZQRX:NPGEP,",C667,":IP=",H666,":PING:I=",E667,",:;")</f>
        <v>ZQRX:NPGEP,2:IP=10.112.218.196:PING:I=10.112.114.156,:;</v>
      </c>
    </row>
    <row r="668" spans="1:12">
      <c r="A668" s="2">
        <v>43</v>
      </c>
      <c r="B668" s="2" t="s">
        <v>3631</v>
      </c>
      <c r="C668" s="2">
        <v>0</v>
      </c>
      <c r="D668" s="2" t="str">
        <f>LOOKUP(1,0/(('MGW-IP'!$B$1:$B$183=B668)*('MGW-IP'!$C$1:$C$183=C668)),'MGW-IP'!$D$1:$D$183)</f>
        <v>10.112.114.132</v>
      </c>
      <c r="E668" s="2" t="str">
        <f>LOOKUP(1,0/(('MGW-IP'!$B$1:$B$183=B668)*('MGW-IP'!$C$1:$C$183=C668)),'MGW-IP'!$E$1:$E$183)</f>
        <v>10.112.114.140</v>
      </c>
      <c r="F668" s="1" t="s">
        <v>102</v>
      </c>
      <c r="G668" s="1">
        <v>1</v>
      </c>
      <c r="H668" s="1" t="str">
        <f>LOOKUP(1,0/(('BSC-IP(媒体)'!$B$1:$B$269=F668)*('BSC-IP(媒体)'!$C$1:$C$269=G668)),'BSC-IP(媒体)'!$D$1:$D$269)</f>
        <v>10.112.218.204</v>
      </c>
      <c r="I668" s="17" t="str">
        <f t="shared" si="20"/>
        <v>ZQRX:NPGEP,0:IP=10.112.218.204:PING:I=10.112.114.132,:;</v>
      </c>
      <c r="J668" s="17" t="str">
        <f t="shared" si="21"/>
        <v>ZQRX:NPGEP,0:IP=10.112.218.204:PING:I=10.112.114.140,:;</v>
      </c>
      <c r="K668" s="17" t="str">
        <f>CONCATENATE("ZQRX:NPGEP,",C668,":IP=",H669,":PING:I=",D668,",:;")</f>
        <v>ZQRX:NPGEP,0:IP=10.112.218.77:PING:I=10.112.114.132,:;</v>
      </c>
      <c r="L668" s="17" t="str">
        <f>CONCATENATE("ZQRX:NPGEP,",C668,":IP=",H669,":PING:I=",E668,",:;")</f>
        <v>ZQRX:NPGEP,0:IP=10.112.218.77:PING:I=10.112.114.140,:;</v>
      </c>
    </row>
    <row r="669" spans="1:12">
      <c r="A669" s="2">
        <v>44</v>
      </c>
      <c r="B669" s="2" t="s">
        <v>3631</v>
      </c>
      <c r="C669" s="2">
        <v>2</v>
      </c>
      <c r="D669" s="2" t="str">
        <f>LOOKUP(1,0/(('MGW-IP'!$B$1:$B$183=B669)*('MGW-IP'!$C$1:$C$183=C669)),'MGW-IP'!$D$1:$D$183)</f>
        <v>10.112.114.148</v>
      </c>
      <c r="E669" s="2" t="str">
        <f>LOOKUP(1,0/(('MGW-IP'!$B$1:$B$183=B669)*('MGW-IP'!$C$1:$C$183=C669)),'MGW-IP'!$E$1:$E$183)</f>
        <v>10.112.114.156</v>
      </c>
      <c r="F669" s="1" t="s">
        <v>102</v>
      </c>
      <c r="G669" s="1">
        <v>2</v>
      </c>
      <c r="H669" s="1" t="str">
        <f>LOOKUP(1,0/(('BSC-IP(媒体)'!$B$1:$B$269=F669)*('BSC-IP(媒体)'!$C$1:$C$269=G669)),'BSC-IP(媒体)'!$D$1:$D$269)</f>
        <v>10.112.218.77</v>
      </c>
      <c r="I669" s="17" t="str">
        <f t="shared" si="20"/>
        <v>ZQRX:NPGEP,2:IP=10.112.218.77:PING:I=10.112.114.148,:;</v>
      </c>
      <c r="J669" s="17" t="str">
        <f t="shared" si="21"/>
        <v>ZQRX:NPGEP,2:IP=10.112.218.77:PING:I=10.112.114.156,:;</v>
      </c>
      <c r="K669" s="17" t="str">
        <f>CONCATENATE("ZQRX:NPGEP,",C669,":IP=",H668,":PING:I=",D669,",:;")</f>
        <v>ZQRX:NPGEP,2:IP=10.112.218.204:PING:I=10.112.114.148,:;</v>
      </c>
      <c r="L669" s="17" t="str">
        <f>CONCATENATE("ZQRX:NPGEP,",C669,":IP=",H668,":PING:I=",E669,",:;")</f>
        <v>ZQRX:NPGEP,2:IP=10.112.218.204:PING:I=10.112.114.156,:;</v>
      </c>
    </row>
    <row r="670" spans="1:12">
      <c r="A670" s="2">
        <v>45</v>
      </c>
      <c r="B670" s="2" t="s">
        <v>3631</v>
      </c>
      <c r="C670" s="2">
        <v>0</v>
      </c>
      <c r="D670" s="2" t="str">
        <f>LOOKUP(1,0/(('MGW-IP'!$B$1:$B$183=B670)*('MGW-IP'!$C$1:$C$183=C670)),'MGW-IP'!$D$1:$D$183)</f>
        <v>10.112.114.132</v>
      </c>
      <c r="E670" s="2" t="str">
        <f>LOOKUP(1,0/(('MGW-IP'!$B$1:$B$183=B670)*('MGW-IP'!$C$1:$C$183=C670)),'MGW-IP'!$E$1:$E$183)</f>
        <v>10.112.114.140</v>
      </c>
      <c r="F670" s="1" t="s">
        <v>103</v>
      </c>
      <c r="G670" s="1">
        <v>1</v>
      </c>
      <c r="H670" s="1" t="str">
        <f>LOOKUP(1,0/(('BSC-IP(媒体)'!$B$1:$B$269=F670)*('BSC-IP(媒体)'!$C$1:$C$269=G670)),'BSC-IP(媒体)'!$D$1:$D$269)</f>
        <v>10.112.218.212</v>
      </c>
      <c r="I670" s="17" t="str">
        <f t="shared" si="20"/>
        <v>ZQRX:NPGEP,0:IP=10.112.218.212:PING:I=10.112.114.132,:;</v>
      </c>
      <c r="J670" s="17" t="str">
        <f t="shared" si="21"/>
        <v>ZQRX:NPGEP,0:IP=10.112.218.212:PING:I=10.112.114.140,:;</v>
      </c>
      <c r="K670" s="17" t="str">
        <f>CONCATENATE("ZQRX:NPGEP,",C670,":IP=",H671,":PING:I=",D670,",:;")</f>
        <v>ZQRX:NPGEP,0:IP=10.112.218.85:PING:I=10.112.114.132,:;</v>
      </c>
      <c r="L670" s="17" t="str">
        <f>CONCATENATE("ZQRX:NPGEP,",C670,":IP=",H671,":PING:I=",E670,",:;")</f>
        <v>ZQRX:NPGEP,0:IP=10.112.218.85:PING:I=10.112.114.140,:;</v>
      </c>
    </row>
    <row r="671" spans="1:12">
      <c r="A671" s="2">
        <v>46</v>
      </c>
      <c r="B671" s="2" t="s">
        <v>3631</v>
      </c>
      <c r="C671" s="2">
        <v>2</v>
      </c>
      <c r="D671" s="2" t="str">
        <f>LOOKUP(1,0/(('MGW-IP'!$B$1:$B$183=B671)*('MGW-IP'!$C$1:$C$183=C671)),'MGW-IP'!$D$1:$D$183)</f>
        <v>10.112.114.148</v>
      </c>
      <c r="E671" s="2" t="str">
        <f>LOOKUP(1,0/(('MGW-IP'!$B$1:$B$183=B671)*('MGW-IP'!$C$1:$C$183=C671)),'MGW-IP'!$E$1:$E$183)</f>
        <v>10.112.114.156</v>
      </c>
      <c r="F671" s="1" t="s">
        <v>103</v>
      </c>
      <c r="G671" s="1">
        <v>2</v>
      </c>
      <c r="H671" s="1" t="str">
        <f>LOOKUP(1,0/(('BSC-IP(媒体)'!$B$1:$B$269=F671)*('BSC-IP(媒体)'!$C$1:$C$269=G671)),'BSC-IP(媒体)'!$D$1:$D$269)</f>
        <v>10.112.218.85</v>
      </c>
      <c r="I671" s="17" t="str">
        <f t="shared" si="20"/>
        <v>ZQRX:NPGEP,2:IP=10.112.218.85:PING:I=10.112.114.148,:;</v>
      </c>
      <c r="J671" s="17" t="str">
        <f t="shared" si="21"/>
        <v>ZQRX:NPGEP,2:IP=10.112.218.85:PING:I=10.112.114.156,:;</v>
      </c>
      <c r="K671" s="17" t="str">
        <f>CONCATENATE("ZQRX:NPGEP,",C671,":IP=",H670,":PING:I=",D671,",:;")</f>
        <v>ZQRX:NPGEP,2:IP=10.112.218.212:PING:I=10.112.114.148,:;</v>
      </c>
      <c r="L671" s="17" t="str">
        <f>CONCATENATE("ZQRX:NPGEP,",C671,":IP=",H670,":PING:I=",E671,",:;")</f>
        <v>ZQRX:NPGEP,2:IP=10.112.218.212:PING:I=10.112.114.156,:;</v>
      </c>
    </row>
    <row r="672" spans="1:12">
      <c r="A672" s="2">
        <v>47</v>
      </c>
      <c r="B672" s="2" t="s">
        <v>3631</v>
      </c>
      <c r="C672" s="2">
        <v>0</v>
      </c>
      <c r="D672" s="2" t="str">
        <f>LOOKUP(1,0/(('MGW-IP'!$B$1:$B$183=B672)*('MGW-IP'!$C$1:$C$183=C672)),'MGW-IP'!$D$1:$D$183)</f>
        <v>10.112.114.132</v>
      </c>
      <c r="E672" s="2" t="str">
        <f>LOOKUP(1,0/(('MGW-IP'!$B$1:$B$183=B672)*('MGW-IP'!$C$1:$C$183=C672)),'MGW-IP'!$E$1:$E$183)</f>
        <v>10.112.114.140</v>
      </c>
      <c r="F672" s="1" t="s">
        <v>104</v>
      </c>
      <c r="G672" s="1">
        <v>1</v>
      </c>
      <c r="H672" s="1" t="str">
        <f>LOOKUP(1,0/(('BSC-IP(媒体)'!$B$1:$B$269=F672)*('BSC-IP(媒体)'!$C$1:$C$269=G672)),'BSC-IP(媒体)'!$D$1:$D$269)</f>
        <v>10.112.218.220</v>
      </c>
      <c r="I672" s="17" t="str">
        <f t="shared" si="20"/>
        <v>ZQRX:NPGEP,0:IP=10.112.218.220:PING:I=10.112.114.132,:;</v>
      </c>
      <c r="J672" s="17" t="str">
        <f t="shared" si="21"/>
        <v>ZQRX:NPGEP,0:IP=10.112.218.220:PING:I=10.112.114.140,:;</v>
      </c>
      <c r="K672" s="17" t="str">
        <f>CONCATENATE("ZQRX:NPGEP,",C672,":IP=",H673,":PING:I=",D672,",:;")</f>
        <v>ZQRX:NPGEP,0:IP=10.112.218.93:PING:I=10.112.114.132,:;</v>
      </c>
      <c r="L672" s="17" t="str">
        <f>CONCATENATE("ZQRX:NPGEP,",C672,":IP=",H673,":PING:I=",E672,",:;")</f>
        <v>ZQRX:NPGEP,0:IP=10.112.218.93:PING:I=10.112.114.140,:;</v>
      </c>
    </row>
    <row r="673" spans="1:12">
      <c r="A673" s="2">
        <v>48</v>
      </c>
      <c r="B673" s="2" t="s">
        <v>3631</v>
      </c>
      <c r="C673" s="2">
        <v>2</v>
      </c>
      <c r="D673" s="2" t="str">
        <f>LOOKUP(1,0/(('MGW-IP'!$B$1:$B$183=B673)*('MGW-IP'!$C$1:$C$183=C673)),'MGW-IP'!$D$1:$D$183)</f>
        <v>10.112.114.148</v>
      </c>
      <c r="E673" s="2" t="str">
        <f>LOOKUP(1,0/(('MGW-IP'!$B$1:$B$183=B673)*('MGW-IP'!$C$1:$C$183=C673)),'MGW-IP'!$E$1:$E$183)</f>
        <v>10.112.114.156</v>
      </c>
      <c r="F673" s="1" t="s">
        <v>104</v>
      </c>
      <c r="G673" s="1">
        <v>2</v>
      </c>
      <c r="H673" s="1" t="str">
        <f>LOOKUP(1,0/(('BSC-IP(媒体)'!$B$1:$B$269=F673)*('BSC-IP(媒体)'!$C$1:$C$269=G673)),'BSC-IP(媒体)'!$D$1:$D$269)</f>
        <v>10.112.218.93</v>
      </c>
      <c r="I673" s="17" t="str">
        <f t="shared" si="20"/>
        <v>ZQRX:NPGEP,2:IP=10.112.218.93:PING:I=10.112.114.148,:;</v>
      </c>
      <c r="J673" s="17" t="str">
        <f t="shared" si="21"/>
        <v>ZQRX:NPGEP,2:IP=10.112.218.93:PING:I=10.112.114.156,:;</v>
      </c>
      <c r="K673" s="17" t="str">
        <f>CONCATENATE("ZQRX:NPGEP,",C673,":IP=",H672,":PING:I=",D673,",:;")</f>
        <v>ZQRX:NPGEP,2:IP=10.112.218.220:PING:I=10.112.114.148,:;</v>
      </c>
      <c r="L673" s="17" t="str">
        <f>CONCATENATE("ZQRX:NPGEP,",C673,":IP=",H672,":PING:I=",E673,",:;")</f>
        <v>ZQRX:NPGEP,2:IP=10.112.218.220:PING:I=10.112.114.156,:;</v>
      </c>
    </row>
  </sheetData>
  <autoFilter ref="A1:H673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578"/>
  <sheetViews>
    <sheetView tabSelected="1" zoomScale="90" zoomScaleNormal="90" workbookViewId="0">
      <pane ySplit="1" topLeftCell="A2" activePane="bottomLeft" state="frozen"/>
      <selection pane="bottomLeft" activeCell="E2" sqref="E2"/>
    </sheetView>
  </sheetViews>
  <sheetFormatPr defaultRowHeight="12"/>
  <cols>
    <col min="1" max="1" width="7.25" style="9" bestFit="1" customWidth="1"/>
    <col min="2" max="2" width="8.125" style="9" bestFit="1" customWidth="1"/>
    <col min="3" max="3" width="9" style="9" bestFit="1" customWidth="1"/>
    <col min="4" max="4" width="8.125" style="9" bestFit="1" customWidth="1"/>
    <col min="5" max="6" width="14.125" style="9" bestFit="1" customWidth="1"/>
    <col min="7" max="7" width="9" style="9" bestFit="1" customWidth="1"/>
    <col min="8" max="8" width="9" style="9" customWidth="1"/>
    <col min="9" max="9" width="9" style="12" customWidth="1"/>
    <col min="10" max="10" width="8.125" style="9" bestFit="1" customWidth="1"/>
    <col min="11" max="12" width="9" style="9" bestFit="1" customWidth="1"/>
    <col min="13" max="14" width="14.125" style="9" bestFit="1" customWidth="1"/>
    <col min="15" max="15" width="4.125" style="9" customWidth="1"/>
    <col min="16" max="16" width="9" style="9" customWidth="1"/>
    <col min="17" max="18" width="59.75" style="13" bestFit="1" customWidth="1"/>
    <col min="19" max="19" width="19" style="13" bestFit="1" customWidth="1"/>
    <col min="20" max="20" width="18" style="13" bestFit="1" customWidth="1"/>
    <col min="21" max="21" width="23.875" style="13" bestFit="1" customWidth="1"/>
    <col min="22" max="22" width="95.75" style="13" bestFit="1" customWidth="1"/>
    <col min="23" max="23" width="22.875" style="13" bestFit="1" customWidth="1"/>
    <col min="24" max="24" width="19" style="9" bestFit="1" customWidth="1"/>
    <col min="25" max="25" width="9" style="9"/>
    <col min="26" max="26" width="8.75" style="12" bestFit="1" customWidth="1"/>
    <col min="27" max="29" width="1.5" style="13" customWidth="1"/>
    <col min="30" max="34" width="1" style="13" customWidth="1"/>
    <col min="35" max="16384" width="9" style="9"/>
  </cols>
  <sheetData>
    <row r="1" spans="1:34" ht="37.5" customHeight="1">
      <c r="A1" s="7" t="s">
        <v>0</v>
      </c>
      <c r="B1" s="7" t="s">
        <v>8</v>
      </c>
      <c r="C1" s="7" t="s">
        <v>6</v>
      </c>
      <c r="D1" s="7" t="s">
        <v>1343</v>
      </c>
      <c r="E1" s="7" t="s">
        <v>3</v>
      </c>
      <c r="F1" s="7" t="s">
        <v>4</v>
      </c>
      <c r="G1" s="7" t="s">
        <v>7</v>
      </c>
      <c r="H1" s="7" t="s">
        <v>5</v>
      </c>
      <c r="I1" s="8" t="s">
        <v>3958</v>
      </c>
      <c r="J1" s="8" t="s">
        <v>1</v>
      </c>
      <c r="K1" s="8" t="s">
        <v>6</v>
      </c>
      <c r="L1" s="8" t="s">
        <v>2</v>
      </c>
      <c r="M1" s="8" t="s">
        <v>3</v>
      </c>
      <c r="N1" s="8" t="s">
        <v>4</v>
      </c>
      <c r="O1" s="8" t="s">
        <v>7</v>
      </c>
      <c r="P1" s="8" t="s">
        <v>5</v>
      </c>
      <c r="Q1" s="50">
        <v>1</v>
      </c>
      <c r="R1" s="51">
        <v>2</v>
      </c>
      <c r="S1" s="51">
        <v>4</v>
      </c>
      <c r="T1" s="51">
        <v>5</v>
      </c>
      <c r="U1" s="51"/>
      <c r="V1" s="51">
        <v>7</v>
      </c>
      <c r="W1" s="51">
        <v>13</v>
      </c>
      <c r="X1" s="51"/>
      <c r="Z1" s="46" t="s">
        <v>3934</v>
      </c>
      <c r="AA1" s="53" t="s">
        <v>8</v>
      </c>
      <c r="AB1" s="54"/>
      <c r="AC1" s="54"/>
      <c r="AD1" s="54"/>
      <c r="AE1" s="54"/>
      <c r="AF1" s="54"/>
      <c r="AG1" s="54"/>
      <c r="AH1" s="55"/>
    </row>
    <row r="2" spans="1:34">
      <c r="A2" s="7">
        <v>1</v>
      </c>
      <c r="B2" s="7" t="s">
        <v>13</v>
      </c>
      <c r="C2" s="7">
        <v>0</v>
      </c>
      <c r="D2" s="7">
        <v>0</v>
      </c>
      <c r="E2" s="7" t="str">
        <f>LOOKUP(1,0/(('MSS-IP'!$B$1:$B$583=B2)*('MSS-IP'!$C$1:$C$583=D2)),'MSS-IP'!$D$1:$D$583)</f>
        <v>10.111.148.132</v>
      </c>
      <c r="F2" s="7" t="str">
        <f>LOOKUP(1,0/(('MSS-IP'!$B$1:$B$583=B2)*('MSS-IP'!$C$1:$C$583=D2)),'MSS-IP'!$E$1:$E$583)</f>
        <v>10.111.148.164</v>
      </c>
      <c r="G2" s="7">
        <v>2905</v>
      </c>
      <c r="H2" s="7">
        <f>LOOKUP(1,0/(('MSS-IP'!$B$1:$B$583=B2)*('MSS-IP'!$C$1:$C$583=D2)),'MSS-IP'!$F$1:$F$583)</f>
        <v>27</v>
      </c>
      <c r="I2" s="8">
        <v>1</v>
      </c>
      <c r="J2" s="8" t="s">
        <v>81</v>
      </c>
      <c r="K2" s="8">
        <v>0</v>
      </c>
      <c r="L2" s="8">
        <v>1</v>
      </c>
      <c r="M2" s="1" t="str">
        <f>LOOKUP(1,0/(('BSC-IP(信令)'!$B$1:$B$652=J2)*('BSC-IP(信令)'!$C$1:$C$652=L2)),'BSC-IP(信令)'!$D$1:$D$652)</f>
        <v>10.111.209.130</v>
      </c>
      <c r="N2" s="1" t="str">
        <f>LOOKUP(1,0/(('BSC-IP(信令)'!$B$1:$B$652=J2)*('BSC-IP(信令)'!$C$1:$C$652=L2)),'BSC-IP(信令)'!$E$1:$E$652)</f>
        <v>10.111.92.2</v>
      </c>
      <c r="O2" s="8"/>
      <c r="P2" s="8">
        <f>LOOKUP(1,0/(('BSC-IP(信令)'!$B$1:$B$652=J2)*('BSC-IP(信令)'!$C$1:$C$652=L2)),'BSC-IP(信令)'!$F$1:$F$652)</f>
        <v>28</v>
      </c>
      <c r="Q2" s="11" t="str">
        <f t="shared" ref="Q2:Q66" si="0">CONCATENATE("ZQRX:BCSU,",L2,"::PING:IP=","""",E2,"""",",SRC=","""",M2,"""",",:;")</f>
        <v>ZQRX:BCSU,1::PING:IP="10.111.148.132",SRC="10.111.209.130",:;</v>
      </c>
      <c r="R2" s="11" t="str">
        <f t="shared" ref="R2:R66" si="1">CONCATENATE("ZQRX:BCSU,",L2,"::PING:IP=","""",F2,"""",",SRC=","""",N2,"""",",:;")</f>
        <v>ZQRX:BCSU,1::PING:IP="10.111.148.164",SRC="10.111.92.2",:;</v>
      </c>
      <c r="S2" s="11" t="str">
        <f>CONCATENATE("ZOYC:",LEFT(B2,1),MID(B2,3,4),":C:M3UA:;")</f>
        <v>ZOYC:BGS01:C:M3UA:;</v>
      </c>
      <c r="T2" s="11" t="str">
        <f>CONCATENATE("ZOYM:",LEFT(B2,1),MID(B2,3,4),":REG=Y:;")</f>
        <v>ZOYM:BGS01:REG=Y:;</v>
      </c>
      <c r="U2" s="11" t="str">
        <f t="shared" ref="U2:U66" si="2">CONCATENATE("ZOYA:",LEFT(B2,1),MID(B2,3,4),":BCSU,",L2,":AOIP:;")</f>
        <v>ZOYA:BGS01:BCSU,1:AOIP:;</v>
      </c>
      <c r="V2" s="11" t="str">
        <f t="shared" ref="V2:V66" si="3">CONCATENATE("ZOYP:M3UA:",LEFT(B2,1),MID(B2,3,4),",",K2,":","""",M2,"""",",","""",N2,"""",",",O2,":","""",E2,"""",",",H2,",","""",F2,"""",",",H2,",",G2,":;")</f>
        <v>ZOYP:M3UA:BGS01,0:"10.111.209.130","10.111.92.2",:"10.111.148.132",27,"10.111.148.164",27,2905:;</v>
      </c>
      <c r="W2" s="11" t="str">
        <f t="shared" ref="W2:W66" si="4">CONCATENATE("ZOYS:M3UA:",LEFT(B2,1),MID(B2,3,4),",",C2,":ACT:;")</f>
        <v>ZOYS:M3UA:BGS01,0:ACT:;</v>
      </c>
      <c r="X2" s="11" t="str">
        <f>CONCATENATE("ZOYI:NAME=",LEFT(B2,1),RIGHT(B2,4),":A:;")</f>
        <v>ZOYI:NAME=BGS01:A:;</v>
      </c>
      <c r="Z2" s="47" t="s">
        <v>3935</v>
      </c>
      <c r="AA2" s="10" t="str">
        <f t="shared" ref="AA2:AA66" si="5">CONCATENATE("ZQRX:BSU,",D2,"::IP=",M2,":PING:SRC=",E2,",:;")</f>
        <v>ZQRX:BSU,0::IP=10.111.209.130:PING:SRC=10.111.148.132,:;</v>
      </c>
      <c r="AB2" s="10" t="str">
        <f t="shared" ref="AB2:AB66" si="6">CONCATENATE("ZQRX:BSU,",D2,"::IP=",N2,":PING:SRC=",F2,",:;")</f>
        <v>ZQRX:BSU,0::IP=10.111.92.2:PING:SRC=10.111.148.164,:;</v>
      </c>
      <c r="AC2" s="10" t="str">
        <f>CONCATENATE("ZOYC:",J2,":S:M3UA:;")</f>
        <v>ZOYC:R0121:S:M3UA:;</v>
      </c>
      <c r="AD2" s="10" t="str">
        <f>CONCATENATE("ZOYM:",J2,":REG=Y:;")</f>
        <v>ZOYM:R0121:REG=Y:;</v>
      </c>
      <c r="AE2" s="10" t="str">
        <f t="shared" ref="AE2:AE66" si="7">CONCATENATE("ZOYA:",J2,":BSU,",D2,":AOIP:;")</f>
        <v>ZOYA:R0121:BSU,0:AOIP:;</v>
      </c>
      <c r="AF2" s="10" t="str">
        <f t="shared" ref="AF2:AF66" si="8">CONCATENATE("ZOYP:M3UA:",J2,",",C2,":","""",E2,"""",",","""",F2,"""",",",G2,":","""",M2,"""",",",P2,",","""",N2,"""",",",P2,",:;")</f>
        <v>ZOYP:M3UA:R0121,0:"10.111.148.132","10.111.148.164",2905:"10.111.209.130",28,"10.111.92.2",28,:;</v>
      </c>
      <c r="AG2" s="10" t="str">
        <f t="shared" ref="AG2:AG66" si="9">CONCATENATE("ZOYS:M3UA:",J2,",",K2,":ACT:;")</f>
        <v>ZOYS:M3UA:R0121,0:ACT:;</v>
      </c>
      <c r="AH2" s="10" t="str">
        <f>CONCATENATE("ZOYI:NAME=",J2,":A:;")</f>
        <v>ZOYI:NAME=R0121:A:;</v>
      </c>
    </row>
    <row r="3" spans="1:34">
      <c r="A3" s="7">
        <v>2</v>
      </c>
      <c r="B3" s="7" t="s">
        <v>13</v>
      </c>
      <c r="C3" s="7">
        <v>1</v>
      </c>
      <c r="D3" s="7">
        <v>1</v>
      </c>
      <c r="E3" s="7" t="str">
        <f>LOOKUP(1,0/(('MSS-IP'!$B$1:$B$583=B3)*('MSS-IP'!$C$1:$C$583=D3)),'MSS-IP'!$D$1:$D$583)</f>
        <v>10.111.148.133</v>
      </c>
      <c r="F3" s="7" t="str">
        <f>LOOKUP(1,0/(('MSS-IP'!$B$1:$B$583=B3)*('MSS-IP'!$C$1:$C$583=D3)),'MSS-IP'!$E$1:$E$583)</f>
        <v>10.111.148.165</v>
      </c>
      <c r="G3" s="7">
        <v>2905</v>
      </c>
      <c r="H3" s="7">
        <f>LOOKUP(1,0/(('MSS-IP'!$B$1:$B$583=B3)*('MSS-IP'!$C$1:$C$583=D3)),'MSS-IP'!$F$1:$F$583)</f>
        <v>27</v>
      </c>
      <c r="I3" s="8">
        <v>2</v>
      </c>
      <c r="J3" s="8" t="s">
        <v>81</v>
      </c>
      <c r="K3" s="8">
        <v>1</v>
      </c>
      <c r="L3" s="8">
        <v>3</v>
      </c>
      <c r="M3" s="1" t="str">
        <f>LOOKUP(1,0/(('BSC-IP(信令)'!$B$1:$B$652=J3)*('BSC-IP(信令)'!$C$1:$C$652=L3)),'BSC-IP(信令)'!$D$1:$D$652)</f>
        <v>10.111.209.131</v>
      </c>
      <c r="N3" s="1" t="str">
        <f>LOOKUP(1,0/(('BSC-IP(信令)'!$B$1:$B$652=J3)*('BSC-IP(信令)'!$C$1:$C$652=L3)),'BSC-IP(信令)'!$E$1:$E$652)</f>
        <v>10.111.92.3</v>
      </c>
      <c r="O3" s="8"/>
      <c r="P3" s="8">
        <f>LOOKUP(1,0/(('BSC-IP(信令)'!$B$1:$B$652=J3)*('BSC-IP(信令)'!$C$1:$C$652=L3)),'BSC-IP(信令)'!$F$1:$F$652)</f>
        <v>28</v>
      </c>
      <c r="Q3" s="11" t="str">
        <f t="shared" si="0"/>
        <v>ZQRX:BCSU,3::PING:IP="10.111.148.133",SRC="10.111.209.131",:;</v>
      </c>
      <c r="R3" s="11" t="str">
        <f t="shared" si="1"/>
        <v>ZQRX:BCSU,3::PING:IP="10.111.148.165",SRC="10.111.92.3",:;</v>
      </c>
      <c r="S3" s="11"/>
      <c r="T3" s="11"/>
      <c r="U3" s="11" t="str">
        <f t="shared" si="2"/>
        <v>ZOYA:BGS01:BCSU,3:AOIP:;</v>
      </c>
      <c r="V3" s="11" t="str">
        <f t="shared" si="3"/>
        <v>ZOYP:M3UA:BGS01,1:"10.111.209.131","10.111.92.3",:"10.111.148.133",27,"10.111.148.165",27,2905:;</v>
      </c>
      <c r="W3" s="11" t="str">
        <f t="shared" si="4"/>
        <v>ZOYS:M3UA:BGS01,1:ACT:;</v>
      </c>
      <c r="X3" s="11"/>
      <c r="Z3" s="47" t="s">
        <v>3935</v>
      </c>
      <c r="AA3" s="10" t="str">
        <f t="shared" si="5"/>
        <v>ZQRX:BSU,1::IP=10.111.209.131:PING:SRC=10.111.148.133,:;</v>
      </c>
      <c r="AB3" s="10" t="str">
        <f t="shared" si="6"/>
        <v>ZQRX:BSU,1::IP=10.111.92.3:PING:SRC=10.111.148.165,:;</v>
      </c>
      <c r="AC3" s="10"/>
      <c r="AD3" s="10"/>
      <c r="AE3" s="10" t="str">
        <f t="shared" si="7"/>
        <v>ZOYA:R0121:BSU,1:AOIP:;</v>
      </c>
      <c r="AF3" s="10" t="str">
        <f t="shared" si="8"/>
        <v>ZOYP:M3UA:R0121,1:"10.111.148.133","10.111.148.165",2905:"10.111.209.131",28,"10.111.92.3",28,:;</v>
      </c>
      <c r="AG3" s="10" t="str">
        <f t="shared" si="9"/>
        <v>ZOYS:M3UA:R0121,1:ACT:;</v>
      </c>
      <c r="AH3" s="10"/>
    </row>
    <row r="4" spans="1:34">
      <c r="A4" s="7">
        <v>3</v>
      </c>
      <c r="B4" s="7" t="s">
        <v>13</v>
      </c>
      <c r="C4" s="7">
        <v>2</v>
      </c>
      <c r="D4" s="7">
        <v>16</v>
      </c>
      <c r="E4" s="7" t="str">
        <f>LOOKUP(1,0/(('MSS-IP'!$B$1:$B$583=B4)*('MSS-IP'!$C$1:$C$583=D4)),'MSS-IP'!$D$1:$D$583)</f>
        <v>10.111.148.134</v>
      </c>
      <c r="F4" s="7" t="str">
        <f>LOOKUP(1,0/(('MSS-IP'!$B$1:$B$583=B4)*('MSS-IP'!$C$1:$C$583=D4)),'MSS-IP'!$E$1:$E$583)</f>
        <v>10.111.148.166</v>
      </c>
      <c r="G4" s="7">
        <v>2905</v>
      </c>
      <c r="H4" s="7">
        <f>LOOKUP(1,0/(('MSS-IP'!$B$1:$B$583=B4)*('MSS-IP'!$C$1:$C$583=D4)),'MSS-IP'!$F$1:$F$583)</f>
        <v>27</v>
      </c>
      <c r="I4" s="8">
        <v>3</v>
      </c>
      <c r="J4" s="8" t="s">
        <v>81</v>
      </c>
      <c r="K4" s="8">
        <v>2</v>
      </c>
      <c r="L4" s="8">
        <v>2</v>
      </c>
      <c r="M4" s="1" t="str">
        <f>LOOKUP(1,0/(('BSC-IP(信令)'!$B$1:$B$652=J4)*('BSC-IP(信令)'!$C$1:$C$652=L4)),'BSC-IP(信令)'!$D$1:$D$652)</f>
        <v>10.111.209.132</v>
      </c>
      <c r="N4" s="1" t="str">
        <f>LOOKUP(1,0/(('BSC-IP(信令)'!$B$1:$B$652=J4)*('BSC-IP(信令)'!$C$1:$C$652=L4)),'BSC-IP(信令)'!$E$1:$E$652)</f>
        <v>10.111.92.4</v>
      </c>
      <c r="O4" s="8"/>
      <c r="P4" s="8">
        <f>LOOKUP(1,0/(('BSC-IP(信令)'!$B$1:$B$652=J4)*('BSC-IP(信令)'!$C$1:$C$652=L4)),'BSC-IP(信令)'!$F$1:$F$652)</f>
        <v>28</v>
      </c>
      <c r="Q4" s="11" t="str">
        <f t="shared" si="0"/>
        <v>ZQRX:BCSU,2::PING:IP="10.111.148.134",SRC="10.111.209.132",:;</v>
      </c>
      <c r="R4" s="11" t="str">
        <f t="shared" si="1"/>
        <v>ZQRX:BCSU,2::PING:IP="10.111.148.166",SRC="10.111.92.4",:;</v>
      </c>
      <c r="S4" s="11"/>
      <c r="T4" s="11"/>
      <c r="U4" s="11" t="str">
        <f t="shared" si="2"/>
        <v>ZOYA:BGS01:BCSU,2:AOIP:;</v>
      </c>
      <c r="V4" s="11" t="str">
        <f t="shared" si="3"/>
        <v>ZOYP:M3UA:BGS01,2:"10.111.209.132","10.111.92.4",:"10.111.148.134",27,"10.111.148.166",27,2905:;</v>
      </c>
      <c r="W4" s="11" t="str">
        <f t="shared" si="4"/>
        <v>ZOYS:M3UA:BGS01,2:ACT:;</v>
      </c>
      <c r="X4" s="11"/>
      <c r="Z4" s="47" t="s">
        <v>3935</v>
      </c>
      <c r="AA4" s="10" t="str">
        <f t="shared" si="5"/>
        <v>ZQRX:BSU,16::IP=10.111.209.132:PING:SRC=10.111.148.134,:;</v>
      </c>
      <c r="AB4" s="10" t="str">
        <f t="shared" si="6"/>
        <v>ZQRX:BSU,16::IP=10.111.92.4:PING:SRC=10.111.148.166,:;</v>
      </c>
      <c r="AC4" s="10"/>
      <c r="AD4" s="10"/>
      <c r="AE4" s="10" t="str">
        <f t="shared" si="7"/>
        <v>ZOYA:R0121:BSU,16:AOIP:;</v>
      </c>
      <c r="AF4" s="10" t="str">
        <f t="shared" si="8"/>
        <v>ZOYP:M3UA:R0121,2:"10.111.148.134","10.111.148.166",2905:"10.111.209.132",28,"10.111.92.4",28,:;</v>
      </c>
      <c r="AG4" s="10" t="str">
        <f t="shared" si="9"/>
        <v>ZOYS:M3UA:R0121,2:ACT:;</v>
      </c>
      <c r="AH4" s="10"/>
    </row>
    <row r="5" spans="1:34">
      <c r="A5" s="7">
        <v>4</v>
      </c>
      <c r="B5" s="7" t="s">
        <v>13</v>
      </c>
      <c r="C5" s="7">
        <v>3</v>
      </c>
      <c r="D5" s="7">
        <v>3</v>
      </c>
      <c r="E5" s="7" t="str">
        <f>LOOKUP(1,0/(('MSS-IP'!$B$1:$B$583=B5)*('MSS-IP'!$C$1:$C$583=D5)),'MSS-IP'!$D$1:$D$583)</f>
        <v>10.111.148.135</v>
      </c>
      <c r="F5" s="7" t="str">
        <f>LOOKUP(1,0/(('MSS-IP'!$B$1:$B$583=B5)*('MSS-IP'!$C$1:$C$583=D5)),'MSS-IP'!$E$1:$E$583)</f>
        <v>10.111.148.167</v>
      </c>
      <c r="G5" s="7">
        <v>2905</v>
      </c>
      <c r="H5" s="7">
        <f>LOOKUP(1,0/(('MSS-IP'!$B$1:$B$583=B5)*('MSS-IP'!$C$1:$C$583=D5)),'MSS-IP'!$F$1:$F$583)</f>
        <v>27</v>
      </c>
      <c r="I5" s="8">
        <v>4</v>
      </c>
      <c r="J5" s="8" t="s">
        <v>81</v>
      </c>
      <c r="K5" s="8">
        <v>3</v>
      </c>
      <c r="L5" s="8">
        <v>0</v>
      </c>
      <c r="M5" s="1" t="str">
        <f>LOOKUP(1,0/(('BSC-IP(信令)'!$B$1:$B$652=J5)*('BSC-IP(信令)'!$C$1:$C$652=L5)),'BSC-IP(信令)'!$D$1:$D$652)</f>
        <v>10.111.209.133</v>
      </c>
      <c r="N5" s="1" t="str">
        <f>LOOKUP(1,0/(('BSC-IP(信令)'!$B$1:$B$652=J5)*('BSC-IP(信令)'!$C$1:$C$652=L5)),'BSC-IP(信令)'!$E$1:$E$652)</f>
        <v>10.111.92.5</v>
      </c>
      <c r="O5" s="8"/>
      <c r="P5" s="8">
        <f>LOOKUP(1,0/(('BSC-IP(信令)'!$B$1:$B$652=J5)*('BSC-IP(信令)'!$C$1:$C$652=L5)),'BSC-IP(信令)'!$F$1:$F$652)</f>
        <v>28</v>
      </c>
      <c r="Q5" s="11" t="str">
        <f t="shared" si="0"/>
        <v>ZQRX:BCSU,0::PING:IP="10.111.148.135",SRC="10.111.209.133",:;</v>
      </c>
      <c r="R5" s="11" t="str">
        <f t="shared" si="1"/>
        <v>ZQRX:BCSU,0::PING:IP="10.111.148.167",SRC="10.111.92.5",:;</v>
      </c>
      <c r="S5" s="11"/>
      <c r="T5" s="11"/>
      <c r="U5" s="11" t="str">
        <f t="shared" si="2"/>
        <v>ZOYA:BGS01:BCSU,0:AOIP:;</v>
      </c>
      <c r="V5" s="11" t="str">
        <f t="shared" si="3"/>
        <v>ZOYP:M3UA:BGS01,3:"10.111.209.133","10.111.92.5",:"10.111.148.135",27,"10.111.148.167",27,2905:;</v>
      </c>
      <c r="W5" s="11" t="str">
        <f t="shared" si="4"/>
        <v>ZOYS:M3UA:BGS01,3:ACT:;</v>
      </c>
      <c r="X5" s="11"/>
      <c r="Z5" s="47" t="s">
        <v>3935</v>
      </c>
      <c r="AA5" s="10" t="str">
        <f t="shared" si="5"/>
        <v>ZQRX:BSU,3::IP=10.111.209.133:PING:SRC=10.111.148.135,:;</v>
      </c>
      <c r="AB5" s="10" t="str">
        <f t="shared" si="6"/>
        <v>ZQRX:BSU,3::IP=10.111.92.5:PING:SRC=10.111.148.167,:;</v>
      </c>
      <c r="AC5" s="10"/>
      <c r="AD5" s="10"/>
      <c r="AE5" s="10" t="str">
        <f t="shared" si="7"/>
        <v>ZOYA:R0121:BSU,3:AOIP:;</v>
      </c>
      <c r="AF5" s="10" t="str">
        <f t="shared" si="8"/>
        <v>ZOYP:M3UA:R0121,3:"10.111.148.135","10.111.148.167",2905:"10.111.209.133",28,"10.111.92.5",28,:;</v>
      </c>
      <c r="AG5" s="10" t="str">
        <f t="shared" si="9"/>
        <v>ZOYS:M3UA:R0121,3:ACT:;</v>
      </c>
      <c r="AH5" s="10"/>
    </row>
    <row r="6" spans="1:34">
      <c r="A6" s="7"/>
      <c r="B6" s="7"/>
      <c r="C6" s="7"/>
      <c r="D6" s="7"/>
      <c r="E6" s="7"/>
      <c r="F6" s="7"/>
      <c r="G6" s="7"/>
      <c r="H6" s="7"/>
      <c r="I6" s="8"/>
      <c r="J6" s="8"/>
      <c r="K6" s="8"/>
      <c r="L6" s="8"/>
      <c r="M6" s="1"/>
      <c r="N6" s="1"/>
      <c r="O6" s="8"/>
      <c r="P6" s="8"/>
      <c r="Q6" s="11"/>
      <c r="R6" s="11"/>
      <c r="S6" s="11"/>
      <c r="T6" s="11"/>
      <c r="U6" s="11"/>
      <c r="V6" s="11"/>
      <c r="W6" s="11"/>
      <c r="X6" s="11"/>
      <c r="Z6" s="47"/>
      <c r="AA6" s="10"/>
      <c r="AB6" s="10"/>
      <c r="AC6" s="10"/>
      <c r="AD6" s="10"/>
      <c r="AE6" s="10"/>
      <c r="AF6" s="10"/>
      <c r="AG6" s="10"/>
      <c r="AH6" s="10"/>
    </row>
    <row r="7" spans="1:34">
      <c r="A7" s="7">
        <v>5</v>
      </c>
      <c r="B7" s="7" t="s">
        <v>13</v>
      </c>
      <c r="C7" s="7">
        <v>0</v>
      </c>
      <c r="D7" s="7">
        <v>4</v>
      </c>
      <c r="E7" s="7" t="str">
        <f>LOOKUP(1,0/(('MSS-IP'!$B$1:$B$583=B7)*('MSS-IP'!$C$1:$C$583=D7)),'MSS-IP'!$D$1:$D$583)</f>
        <v>10.111.148.136</v>
      </c>
      <c r="F7" s="7" t="str">
        <f>LOOKUP(1,0/(('MSS-IP'!$B$1:$B$583=B7)*('MSS-IP'!$C$1:$C$583=D7)),'MSS-IP'!$E$1:$E$583)</f>
        <v>10.111.148.168</v>
      </c>
      <c r="G7" s="7">
        <v>2905</v>
      </c>
      <c r="H7" s="7">
        <f>LOOKUP(1,0/(('MSS-IP'!$B$1:$B$583=B7)*('MSS-IP'!$C$1:$C$583=D7)),'MSS-IP'!$F$1:$F$583)</f>
        <v>27</v>
      </c>
      <c r="I7" s="8">
        <v>1</v>
      </c>
      <c r="J7" s="8" t="s">
        <v>82</v>
      </c>
      <c r="K7" s="8">
        <v>0</v>
      </c>
      <c r="L7" s="8">
        <v>0</v>
      </c>
      <c r="M7" s="1" t="str">
        <f>LOOKUP(1,0/(('BSC-IP(信令)'!$B$1:$B$652=J7)*('BSC-IP(信令)'!$C$1:$C$652=L7)),'BSC-IP(信令)'!$D$1:$D$652)</f>
        <v>10.111.209.146</v>
      </c>
      <c r="N7" s="1" t="str">
        <f>LOOKUP(1,0/(('BSC-IP(信令)'!$B$1:$B$652=J7)*('BSC-IP(信令)'!$C$1:$C$652=L7)),'BSC-IP(信令)'!$E$1:$E$652)</f>
        <v>10.111.92.18</v>
      </c>
      <c r="O7" s="8"/>
      <c r="P7" s="8">
        <f>LOOKUP(1,0/(('BSC-IP(信令)'!$B$1:$B$652=J7)*('BSC-IP(信令)'!$C$1:$C$652=L7)),'BSC-IP(信令)'!$F$1:$F$652)</f>
        <v>28</v>
      </c>
      <c r="Q7" s="11" t="str">
        <f t="shared" si="0"/>
        <v>ZQRX:BCSU,0::PING:IP="10.111.148.136",SRC="10.111.209.146",:;</v>
      </c>
      <c r="R7" s="11" t="str">
        <f t="shared" si="1"/>
        <v>ZQRX:BCSU,0::PING:IP="10.111.148.168",SRC="10.111.92.18",:;</v>
      </c>
      <c r="S7" s="11" t="str">
        <f>CONCATENATE("ZOYC:",LEFT(B7,1),MID(B7,3,4),":C:M3UA:;")</f>
        <v>ZOYC:BGS01:C:M3UA:;</v>
      </c>
      <c r="T7" s="11" t="str">
        <f>CONCATENATE("ZOYM:",LEFT(B7,1),MID(B7,3,4),":REG=Y:;")</f>
        <v>ZOYM:BGS01:REG=Y:;</v>
      </c>
      <c r="U7" s="11" t="str">
        <f t="shared" si="2"/>
        <v>ZOYA:BGS01:BCSU,0:AOIP:;</v>
      </c>
      <c r="V7" s="11" t="str">
        <f t="shared" si="3"/>
        <v>ZOYP:M3UA:BGS01,0:"10.111.209.146","10.111.92.18",:"10.111.148.136",27,"10.111.148.168",27,2905:;</v>
      </c>
      <c r="W7" s="11" t="str">
        <f t="shared" si="4"/>
        <v>ZOYS:M3UA:BGS01,0:ACT:;</v>
      </c>
      <c r="X7" s="11" t="str">
        <f>CONCATENATE("ZOYI:NAME=",LEFT(B7,1),RIGHT(B7,4),":A:;")</f>
        <v>ZOYI:NAME=BGS01:A:;</v>
      </c>
      <c r="Z7" s="47" t="s">
        <v>3935</v>
      </c>
      <c r="AA7" s="10" t="str">
        <f t="shared" si="5"/>
        <v>ZQRX:BSU,4::IP=10.111.209.146:PING:SRC=10.111.148.136,:;</v>
      </c>
      <c r="AB7" s="10" t="str">
        <f t="shared" si="6"/>
        <v>ZQRX:BSU,4::IP=10.111.92.18:PING:SRC=10.111.148.168,:;</v>
      </c>
      <c r="AC7" s="10" t="str">
        <f>CONCATENATE("ZOYC:",J7,":S:M3UA:;")</f>
        <v>ZOYC:R0122:S:M3UA:;</v>
      </c>
      <c r="AD7" s="10" t="str">
        <f>CONCATENATE("ZOYM:",J7,":REG=Y:;")</f>
        <v>ZOYM:R0122:REG=Y:;</v>
      </c>
      <c r="AE7" s="10" t="str">
        <f t="shared" si="7"/>
        <v>ZOYA:R0122:BSU,4:AOIP:;</v>
      </c>
      <c r="AF7" s="10" t="str">
        <f t="shared" si="8"/>
        <v>ZOYP:M3UA:R0122,0:"10.111.148.136","10.111.148.168",2905:"10.111.209.146",28,"10.111.92.18",28,:;</v>
      </c>
      <c r="AG7" s="10" t="str">
        <f t="shared" si="9"/>
        <v>ZOYS:M3UA:R0122,0:ACT:;</v>
      </c>
      <c r="AH7" s="10" t="str">
        <f>CONCATENATE("ZOYI:NAME=",J7,":A:;")</f>
        <v>ZOYI:NAME=R0122:A:;</v>
      </c>
    </row>
    <row r="8" spans="1:34">
      <c r="A8" s="7">
        <v>6</v>
      </c>
      <c r="B8" s="7" t="s">
        <v>13</v>
      </c>
      <c r="C8" s="7">
        <v>1</v>
      </c>
      <c r="D8" s="7">
        <v>5</v>
      </c>
      <c r="E8" s="7" t="str">
        <f>LOOKUP(1,0/(('MSS-IP'!$B$1:$B$583=B8)*('MSS-IP'!$C$1:$C$583=D8)),'MSS-IP'!$D$1:$D$583)</f>
        <v>10.111.148.137</v>
      </c>
      <c r="F8" s="7" t="str">
        <f>LOOKUP(1,0/(('MSS-IP'!$B$1:$B$583=B8)*('MSS-IP'!$C$1:$C$583=D8)),'MSS-IP'!$E$1:$E$583)</f>
        <v>10.111.148.169</v>
      </c>
      <c r="G8" s="7">
        <v>2905</v>
      </c>
      <c r="H8" s="7">
        <f>LOOKUP(1,0/(('MSS-IP'!$B$1:$B$583=B8)*('MSS-IP'!$C$1:$C$583=D8)),'MSS-IP'!$F$1:$F$583)</f>
        <v>27</v>
      </c>
      <c r="I8" s="8">
        <v>2</v>
      </c>
      <c r="J8" s="8" t="s">
        <v>82</v>
      </c>
      <c r="K8" s="8">
        <v>1</v>
      </c>
      <c r="L8" s="8">
        <v>2</v>
      </c>
      <c r="M8" s="1" t="str">
        <f>LOOKUP(1,0/(('BSC-IP(信令)'!$B$1:$B$652=J8)*('BSC-IP(信令)'!$C$1:$C$652=L8)),'BSC-IP(信令)'!$D$1:$D$652)</f>
        <v>10.111.209.147</v>
      </c>
      <c r="N8" s="1" t="str">
        <f>LOOKUP(1,0/(('BSC-IP(信令)'!$B$1:$B$652=J8)*('BSC-IP(信令)'!$C$1:$C$652=L8)),'BSC-IP(信令)'!$E$1:$E$652)</f>
        <v>10.111.92.19</v>
      </c>
      <c r="O8" s="8"/>
      <c r="P8" s="8">
        <f>LOOKUP(1,0/(('BSC-IP(信令)'!$B$1:$B$652=J8)*('BSC-IP(信令)'!$C$1:$C$652=L8)),'BSC-IP(信令)'!$F$1:$F$652)</f>
        <v>28</v>
      </c>
      <c r="Q8" s="11" t="str">
        <f t="shared" si="0"/>
        <v>ZQRX:BCSU,2::PING:IP="10.111.148.137",SRC="10.111.209.147",:;</v>
      </c>
      <c r="R8" s="11" t="str">
        <f t="shared" si="1"/>
        <v>ZQRX:BCSU,2::PING:IP="10.111.148.169",SRC="10.111.92.19",:;</v>
      </c>
      <c r="S8" s="11"/>
      <c r="T8" s="11"/>
      <c r="U8" s="11" t="str">
        <f t="shared" si="2"/>
        <v>ZOYA:BGS01:BCSU,2:AOIP:;</v>
      </c>
      <c r="V8" s="11" t="str">
        <f t="shared" si="3"/>
        <v>ZOYP:M3UA:BGS01,1:"10.111.209.147","10.111.92.19",:"10.111.148.137",27,"10.111.148.169",27,2905:;</v>
      </c>
      <c r="W8" s="11" t="str">
        <f t="shared" si="4"/>
        <v>ZOYS:M3UA:BGS01,1:ACT:;</v>
      </c>
      <c r="X8" s="11"/>
      <c r="Z8" s="47" t="s">
        <v>3935</v>
      </c>
      <c r="AA8" s="10" t="str">
        <f t="shared" si="5"/>
        <v>ZQRX:BSU,5::IP=10.111.209.147:PING:SRC=10.111.148.137,:;</v>
      </c>
      <c r="AB8" s="10" t="str">
        <f t="shared" si="6"/>
        <v>ZQRX:BSU,5::IP=10.111.92.19:PING:SRC=10.111.148.169,:;</v>
      </c>
      <c r="AC8" s="10"/>
      <c r="AD8" s="10"/>
      <c r="AE8" s="10" t="str">
        <f t="shared" si="7"/>
        <v>ZOYA:R0122:BSU,5:AOIP:;</v>
      </c>
      <c r="AF8" s="10" t="str">
        <f t="shared" si="8"/>
        <v>ZOYP:M3UA:R0122,1:"10.111.148.137","10.111.148.169",2905:"10.111.209.147",28,"10.111.92.19",28,:;</v>
      </c>
      <c r="AG8" s="10" t="str">
        <f t="shared" si="9"/>
        <v>ZOYS:M3UA:R0122,1:ACT:;</v>
      </c>
      <c r="AH8" s="10"/>
    </row>
    <row r="9" spans="1:34">
      <c r="A9" s="7">
        <v>7</v>
      </c>
      <c r="B9" s="7" t="s">
        <v>13</v>
      </c>
      <c r="C9" s="7">
        <v>2</v>
      </c>
      <c r="D9" s="7">
        <v>15</v>
      </c>
      <c r="E9" s="7" t="str">
        <f>LOOKUP(1,0/(('MSS-IP'!$B$1:$B$583=B9)*('MSS-IP'!$C$1:$C$583=D9)),'MSS-IP'!$D$1:$D$583)</f>
        <v>10.111.148.138</v>
      </c>
      <c r="F9" s="7" t="str">
        <f>LOOKUP(1,0/(('MSS-IP'!$B$1:$B$583=B9)*('MSS-IP'!$C$1:$C$583=D9)),'MSS-IP'!$E$1:$E$583)</f>
        <v>10.111.148.170</v>
      </c>
      <c r="G9" s="7">
        <v>2905</v>
      </c>
      <c r="H9" s="7">
        <f>LOOKUP(1,0/(('MSS-IP'!$B$1:$B$583=B9)*('MSS-IP'!$C$1:$C$583=D9)),'MSS-IP'!$F$1:$F$583)</f>
        <v>27</v>
      </c>
      <c r="I9" s="8">
        <v>3</v>
      </c>
      <c r="J9" s="8" t="s">
        <v>82</v>
      </c>
      <c r="K9" s="8">
        <v>2</v>
      </c>
      <c r="L9" s="8">
        <v>3</v>
      </c>
      <c r="M9" s="1" t="str">
        <f>LOOKUP(1,0/(('BSC-IP(信令)'!$B$1:$B$652=J9)*('BSC-IP(信令)'!$C$1:$C$652=L9)),'BSC-IP(信令)'!$D$1:$D$652)</f>
        <v>10.111.209.148</v>
      </c>
      <c r="N9" s="1" t="str">
        <f>LOOKUP(1,0/(('BSC-IP(信令)'!$B$1:$B$652=J9)*('BSC-IP(信令)'!$C$1:$C$652=L9)),'BSC-IP(信令)'!$E$1:$E$652)</f>
        <v>10.111.92.20</v>
      </c>
      <c r="O9" s="8"/>
      <c r="P9" s="8">
        <f>LOOKUP(1,0/(('BSC-IP(信令)'!$B$1:$B$652=J9)*('BSC-IP(信令)'!$C$1:$C$652=L9)),'BSC-IP(信令)'!$F$1:$F$652)</f>
        <v>28</v>
      </c>
      <c r="Q9" s="11" t="str">
        <f t="shared" si="0"/>
        <v>ZQRX:BCSU,3::PING:IP="10.111.148.138",SRC="10.111.209.148",:;</v>
      </c>
      <c r="R9" s="11" t="str">
        <f t="shared" si="1"/>
        <v>ZQRX:BCSU,3::PING:IP="10.111.148.170",SRC="10.111.92.20",:;</v>
      </c>
      <c r="S9" s="11"/>
      <c r="T9" s="11"/>
      <c r="U9" s="11" t="str">
        <f t="shared" si="2"/>
        <v>ZOYA:BGS01:BCSU,3:AOIP:;</v>
      </c>
      <c r="V9" s="11" t="str">
        <f t="shared" si="3"/>
        <v>ZOYP:M3UA:BGS01,2:"10.111.209.148","10.111.92.20",:"10.111.148.138",27,"10.111.148.170",27,2905:;</v>
      </c>
      <c r="W9" s="11" t="str">
        <f t="shared" si="4"/>
        <v>ZOYS:M3UA:BGS01,2:ACT:;</v>
      </c>
      <c r="X9" s="11"/>
      <c r="Z9" s="47" t="s">
        <v>3935</v>
      </c>
      <c r="AA9" s="10" t="str">
        <f t="shared" si="5"/>
        <v>ZQRX:BSU,15::IP=10.111.209.148:PING:SRC=10.111.148.138,:;</v>
      </c>
      <c r="AB9" s="10" t="str">
        <f t="shared" si="6"/>
        <v>ZQRX:BSU,15::IP=10.111.92.20:PING:SRC=10.111.148.170,:;</v>
      </c>
      <c r="AC9" s="10"/>
      <c r="AD9" s="10"/>
      <c r="AE9" s="10" t="str">
        <f t="shared" si="7"/>
        <v>ZOYA:R0122:BSU,15:AOIP:;</v>
      </c>
      <c r="AF9" s="10" t="str">
        <f t="shared" si="8"/>
        <v>ZOYP:M3UA:R0122,2:"10.111.148.138","10.111.148.170",2905:"10.111.209.148",28,"10.111.92.20",28,:;</v>
      </c>
      <c r="AG9" s="10" t="str">
        <f t="shared" si="9"/>
        <v>ZOYS:M3UA:R0122,2:ACT:;</v>
      </c>
      <c r="AH9" s="10"/>
    </row>
    <row r="10" spans="1:34">
      <c r="A10" s="7">
        <v>8</v>
      </c>
      <c r="B10" s="7" t="s">
        <v>13</v>
      </c>
      <c r="C10" s="7">
        <v>3</v>
      </c>
      <c r="D10" s="7">
        <v>13</v>
      </c>
      <c r="E10" s="7" t="str">
        <f>LOOKUP(1,0/(('MSS-IP'!$B$1:$B$583=B10)*('MSS-IP'!$C$1:$C$583=D10)),'MSS-IP'!$D$1:$D$583)</f>
        <v>10.111.148.139</v>
      </c>
      <c r="F10" s="7" t="str">
        <f>LOOKUP(1,0/(('MSS-IP'!$B$1:$B$583=B10)*('MSS-IP'!$C$1:$C$583=D10)),'MSS-IP'!$E$1:$E$583)</f>
        <v>10.111.148.171</v>
      </c>
      <c r="G10" s="7">
        <v>2905</v>
      </c>
      <c r="H10" s="7">
        <f>LOOKUP(1,0/(('MSS-IP'!$B$1:$B$583=B10)*('MSS-IP'!$C$1:$C$583=D10)),'MSS-IP'!$F$1:$F$583)</f>
        <v>27</v>
      </c>
      <c r="I10" s="8">
        <v>4</v>
      </c>
      <c r="J10" s="8" t="s">
        <v>82</v>
      </c>
      <c r="K10" s="8">
        <v>3</v>
      </c>
      <c r="L10" s="8">
        <v>1</v>
      </c>
      <c r="M10" s="1" t="str">
        <f>LOOKUP(1,0/(('BSC-IP(信令)'!$B$1:$B$652=J10)*('BSC-IP(信令)'!$C$1:$C$652=L10)),'BSC-IP(信令)'!$D$1:$D$652)</f>
        <v>10.111.209.149</v>
      </c>
      <c r="N10" s="1" t="str">
        <f>LOOKUP(1,0/(('BSC-IP(信令)'!$B$1:$B$652=J10)*('BSC-IP(信令)'!$C$1:$C$652=L10)),'BSC-IP(信令)'!$E$1:$E$652)</f>
        <v>10.111.92.21</v>
      </c>
      <c r="O10" s="8"/>
      <c r="P10" s="8">
        <f>LOOKUP(1,0/(('BSC-IP(信令)'!$B$1:$B$652=J10)*('BSC-IP(信令)'!$C$1:$C$652=L10)),'BSC-IP(信令)'!$F$1:$F$652)</f>
        <v>28</v>
      </c>
      <c r="Q10" s="11" t="str">
        <f t="shared" si="0"/>
        <v>ZQRX:BCSU,1::PING:IP="10.111.148.139",SRC="10.111.209.149",:;</v>
      </c>
      <c r="R10" s="11" t="str">
        <f t="shared" si="1"/>
        <v>ZQRX:BCSU,1::PING:IP="10.111.148.171",SRC="10.111.92.21",:;</v>
      </c>
      <c r="S10" s="11"/>
      <c r="T10" s="11"/>
      <c r="U10" s="11" t="str">
        <f t="shared" si="2"/>
        <v>ZOYA:BGS01:BCSU,1:AOIP:;</v>
      </c>
      <c r="V10" s="11" t="str">
        <f t="shared" si="3"/>
        <v>ZOYP:M3UA:BGS01,3:"10.111.209.149","10.111.92.21",:"10.111.148.139",27,"10.111.148.171",27,2905:;</v>
      </c>
      <c r="W10" s="11" t="str">
        <f t="shared" si="4"/>
        <v>ZOYS:M3UA:BGS01,3:ACT:;</v>
      </c>
      <c r="X10" s="11"/>
      <c r="Z10" s="47" t="s">
        <v>3935</v>
      </c>
      <c r="AA10" s="10" t="str">
        <f t="shared" si="5"/>
        <v>ZQRX:BSU,13::IP=10.111.209.149:PING:SRC=10.111.148.139,:;</v>
      </c>
      <c r="AB10" s="10" t="str">
        <f t="shared" si="6"/>
        <v>ZQRX:BSU,13::IP=10.111.92.21:PING:SRC=10.111.148.171,:;</v>
      </c>
      <c r="AC10" s="10"/>
      <c r="AD10" s="10"/>
      <c r="AE10" s="10" t="str">
        <f t="shared" si="7"/>
        <v>ZOYA:R0122:BSU,13:AOIP:;</v>
      </c>
      <c r="AF10" s="10" t="str">
        <f t="shared" si="8"/>
        <v>ZOYP:M3UA:R0122,3:"10.111.148.139","10.111.148.171",2905:"10.111.209.149",28,"10.111.92.21",28,:;</v>
      </c>
      <c r="AG10" s="10" t="str">
        <f t="shared" si="9"/>
        <v>ZOYS:M3UA:R0122,3:ACT:;</v>
      </c>
      <c r="AH10" s="10"/>
    </row>
    <row r="11" spans="1:34">
      <c r="A11" s="7">
        <v>9</v>
      </c>
      <c r="B11" s="7" t="s">
        <v>13</v>
      </c>
      <c r="C11" s="7">
        <v>0</v>
      </c>
      <c r="D11" s="7">
        <v>8</v>
      </c>
      <c r="E11" s="7" t="str">
        <f>LOOKUP(1,0/(('MSS-IP'!$B$1:$B$583=B11)*('MSS-IP'!$C$1:$C$583=D11)),'MSS-IP'!$D$1:$D$583)</f>
        <v>10.111.148.140</v>
      </c>
      <c r="F11" s="7" t="str">
        <f>LOOKUP(1,0/(('MSS-IP'!$B$1:$B$583=B11)*('MSS-IP'!$C$1:$C$583=D11)),'MSS-IP'!$E$1:$E$583)</f>
        <v>10.111.148.172</v>
      </c>
      <c r="G11" s="7">
        <v>2905</v>
      </c>
      <c r="H11" s="7">
        <f>LOOKUP(1,0/(('MSS-IP'!$B$1:$B$583=B11)*('MSS-IP'!$C$1:$C$583=D11)),'MSS-IP'!$F$1:$F$583)</f>
        <v>27</v>
      </c>
      <c r="I11" s="8">
        <v>1</v>
      </c>
      <c r="J11" s="8" t="s">
        <v>83</v>
      </c>
      <c r="K11" s="8">
        <v>0</v>
      </c>
      <c r="L11" s="8">
        <v>4</v>
      </c>
      <c r="M11" s="1" t="str">
        <f>LOOKUP(1,0/(('BSC-IP(信令)'!$B$1:$B$652=J11)*('BSC-IP(信令)'!$C$1:$C$652=L11)),'BSC-IP(信令)'!$D$1:$D$652)</f>
        <v>10.111.209.162</v>
      </c>
      <c r="N11" s="1" t="str">
        <f>LOOKUP(1,0/(('BSC-IP(信令)'!$B$1:$B$652=J11)*('BSC-IP(信令)'!$C$1:$C$652=L11)),'BSC-IP(信令)'!$E$1:$E$652)</f>
        <v>10.111.92.34</v>
      </c>
      <c r="O11" s="8"/>
      <c r="P11" s="8">
        <f>LOOKUP(1,0/(('BSC-IP(信令)'!$B$1:$B$652=J11)*('BSC-IP(信令)'!$C$1:$C$652=L11)),'BSC-IP(信令)'!$F$1:$F$652)</f>
        <v>28</v>
      </c>
      <c r="Q11" s="11" t="str">
        <f t="shared" si="0"/>
        <v>ZQRX:BCSU,4::PING:IP="10.111.148.140",SRC="10.111.209.162",:;</v>
      </c>
      <c r="R11" s="11" t="str">
        <f t="shared" si="1"/>
        <v>ZQRX:BCSU,4::PING:IP="10.111.148.172",SRC="10.111.92.34",:;</v>
      </c>
      <c r="S11" s="11" t="str">
        <f>CONCATENATE("ZOYC:",LEFT(B11,1),MID(B11,3,4),":C:M3UA:;")</f>
        <v>ZOYC:BGS01:C:M3UA:;</v>
      </c>
      <c r="T11" s="11" t="str">
        <f>CONCATENATE("ZOYM:",LEFT(B11,1),MID(B11,3,4),":REG=Y:;")</f>
        <v>ZOYM:BGS01:REG=Y:;</v>
      </c>
      <c r="U11" s="11" t="str">
        <f t="shared" si="2"/>
        <v>ZOYA:BGS01:BCSU,4:AOIP:;</v>
      </c>
      <c r="V11" s="11" t="str">
        <f t="shared" si="3"/>
        <v>ZOYP:M3UA:BGS01,0:"10.111.209.162","10.111.92.34",:"10.111.148.140",27,"10.111.148.172",27,2905:;</v>
      </c>
      <c r="W11" s="11" t="str">
        <f t="shared" si="4"/>
        <v>ZOYS:M3UA:BGS01,0:ACT:;</v>
      </c>
      <c r="X11" s="11" t="str">
        <f>CONCATENATE("ZOYI:NAME=",LEFT(B11,1),RIGHT(B11,4),":A:;")</f>
        <v>ZOYI:NAME=BGS01:A:;</v>
      </c>
      <c r="Z11" s="47" t="s">
        <v>3935</v>
      </c>
      <c r="AA11" s="10" t="str">
        <f t="shared" si="5"/>
        <v>ZQRX:BSU,8::IP=10.111.209.162:PING:SRC=10.111.148.140,:;</v>
      </c>
      <c r="AB11" s="10" t="str">
        <f t="shared" si="6"/>
        <v>ZQRX:BSU,8::IP=10.111.92.34:PING:SRC=10.111.148.172,:;</v>
      </c>
      <c r="AC11" s="10" t="str">
        <f>CONCATENATE("ZOYC:",J11,":S:M3UA:;")</f>
        <v>ZOYC:R0123:S:M3UA:;</v>
      </c>
      <c r="AD11" s="10" t="str">
        <f>CONCATENATE("ZOYM:",J11,":REG=Y:;")</f>
        <v>ZOYM:R0123:REG=Y:;</v>
      </c>
      <c r="AE11" s="10" t="str">
        <f t="shared" si="7"/>
        <v>ZOYA:R0123:BSU,8:AOIP:;</v>
      </c>
      <c r="AF11" s="10" t="str">
        <f t="shared" si="8"/>
        <v>ZOYP:M3UA:R0123,0:"10.111.148.140","10.111.148.172",2905:"10.111.209.162",28,"10.111.92.34",28,:;</v>
      </c>
      <c r="AG11" s="10" t="str">
        <f t="shared" si="9"/>
        <v>ZOYS:M3UA:R0123,0:ACT:;</v>
      </c>
      <c r="AH11" s="10" t="str">
        <f>CONCATENATE("ZOYI:NAME=",J11,":A:;")</f>
        <v>ZOYI:NAME=R0123:A:;</v>
      </c>
    </row>
    <row r="12" spans="1:34">
      <c r="A12" s="7">
        <v>10</v>
      </c>
      <c r="B12" s="7" t="s">
        <v>13</v>
      </c>
      <c r="C12" s="7">
        <v>1</v>
      </c>
      <c r="D12" s="7">
        <v>9</v>
      </c>
      <c r="E12" s="7" t="str">
        <f>LOOKUP(1,0/(('MSS-IP'!$B$1:$B$583=B12)*('MSS-IP'!$C$1:$C$583=D12)),'MSS-IP'!$D$1:$D$583)</f>
        <v>10.111.148.141</v>
      </c>
      <c r="F12" s="7" t="str">
        <f>LOOKUP(1,0/(('MSS-IP'!$B$1:$B$583=B12)*('MSS-IP'!$C$1:$C$583=D12)),'MSS-IP'!$E$1:$E$583)</f>
        <v>10.111.148.173</v>
      </c>
      <c r="G12" s="7">
        <v>2905</v>
      </c>
      <c r="H12" s="7">
        <f>LOOKUP(1,0/(('MSS-IP'!$B$1:$B$583=B12)*('MSS-IP'!$C$1:$C$583=D12)),'MSS-IP'!$F$1:$F$583)</f>
        <v>27</v>
      </c>
      <c r="I12" s="8">
        <v>2</v>
      </c>
      <c r="J12" s="8" t="s">
        <v>83</v>
      </c>
      <c r="K12" s="8">
        <v>1</v>
      </c>
      <c r="L12" s="8">
        <v>1</v>
      </c>
      <c r="M12" s="1" t="str">
        <f>LOOKUP(1,0/(('BSC-IP(信令)'!$B$1:$B$652=J12)*('BSC-IP(信令)'!$C$1:$C$652=L12)),'BSC-IP(信令)'!$D$1:$D$652)</f>
        <v>10.111.209.163</v>
      </c>
      <c r="N12" s="1" t="str">
        <f>LOOKUP(1,0/(('BSC-IP(信令)'!$B$1:$B$652=J12)*('BSC-IP(信令)'!$C$1:$C$652=L12)),'BSC-IP(信令)'!$E$1:$E$652)</f>
        <v>10.111.92.35</v>
      </c>
      <c r="O12" s="8"/>
      <c r="P12" s="8">
        <f>LOOKUP(1,0/(('BSC-IP(信令)'!$B$1:$B$652=J12)*('BSC-IP(信令)'!$C$1:$C$652=L12)),'BSC-IP(信令)'!$F$1:$F$652)</f>
        <v>28</v>
      </c>
      <c r="Q12" s="11" t="str">
        <f t="shared" si="0"/>
        <v>ZQRX:BCSU,1::PING:IP="10.111.148.141",SRC="10.111.209.163",:;</v>
      </c>
      <c r="R12" s="11" t="str">
        <f t="shared" si="1"/>
        <v>ZQRX:BCSU,1::PING:IP="10.111.148.173",SRC="10.111.92.35",:;</v>
      </c>
      <c r="S12" s="11"/>
      <c r="T12" s="11"/>
      <c r="U12" s="11" t="str">
        <f t="shared" si="2"/>
        <v>ZOYA:BGS01:BCSU,1:AOIP:;</v>
      </c>
      <c r="V12" s="11" t="str">
        <f t="shared" si="3"/>
        <v>ZOYP:M3UA:BGS01,1:"10.111.209.163","10.111.92.35",:"10.111.148.141",27,"10.111.148.173",27,2905:;</v>
      </c>
      <c r="W12" s="11" t="str">
        <f t="shared" si="4"/>
        <v>ZOYS:M3UA:BGS01,1:ACT:;</v>
      </c>
      <c r="X12" s="11"/>
      <c r="Z12" s="47" t="s">
        <v>3935</v>
      </c>
      <c r="AA12" s="10" t="str">
        <f t="shared" si="5"/>
        <v>ZQRX:BSU,9::IP=10.111.209.163:PING:SRC=10.111.148.141,:;</v>
      </c>
      <c r="AB12" s="10" t="str">
        <f t="shared" si="6"/>
        <v>ZQRX:BSU,9::IP=10.111.92.35:PING:SRC=10.111.148.173,:;</v>
      </c>
      <c r="AC12" s="10"/>
      <c r="AD12" s="10"/>
      <c r="AE12" s="10" t="str">
        <f t="shared" si="7"/>
        <v>ZOYA:R0123:BSU,9:AOIP:;</v>
      </c>
      <c r="AF12" s="10" t="str">
        <f t="shared" si="8"/>
        <v>ZOYP:M3UA:R0123,1:"10.111.148.141","10.111.148.173",2905:"10.111.209.163",28,"10.111.92.35",28,:;</v>
      </c>
      <c r="AG12" s="10" t="str">
        <f t="shared" si="9"/>
        <v>ZOYS:M3UA:R0123,1:ACT:;</v>
      </c>
      <c r="AH12" s="10"/>
    </row>
    <row r="13" spans="1:34">
      <c r="A13" s="7">
        <v>11</v>
      </c>
      <c r="B13" s="7" t="s">
        <v>13</v>
      </c>
      <c r="C13" s="7">
        <v>2</v>
      </c>
      <c r="D13" s="7">
        <v>10</v>
      </c>
      <c r="E13" s="7" t="str">
        <f>LOOKUP(1,0/(('MSS-IP'!$B$1:$B$583=B13)*('MSS-IP'!$C$1:$C$583=D13)),'MSS-IP'!$D$1:$D$583)</f>
        <v>10.111.148.142</v>
      </c>
      <c r="F13" s="7" t="str">
        <f>LOOKUP(1,0/(('MSS-IP'!$B$1:$B$583=B13)*('MSS-IP'!$C$1:$C$583=D13)),'MSS-IP'!$E$1:$E$583)</f>
        <v>10.111.148.174</v>
      </c>
      <c r="G13" s="7">
        <v>2905</v>
      </c>
      <c r="H13" s="7">
        <f>LOOKUP(1,0/(('MSS-IP'!$B$1:$B$583=B13)*('MSS-IP'!$C$1:$C$583=D13)),'MSS-IP'!$F$1:$F$583)</f>
        <v>27</v>
      </c>
      <c r="I13" s="8">
        <v>3</v>
      </c>
      <c r="J13" s="8" t="s">
        <v>83</v>
      </c>
      <c r="K13" s="8">
        <v>2</v>
      </c>
      <c r="L13" s="8">
        <v>2</v>
      </c>
      <c r="M13" s="1" t="str">
        <f>LOOKUP(1,0/(('BSC-IP(信令)'!$B$1:$B$652=J13)*('BSC-IP(信令)'!$C$1:$C$652=L13)),'BSC-IP(信令)'!$D$1:$D$652)</f>
        <v>10.111.209.164</v>
      </c>
      <c r="N13" s="1" t="str">
        <f>LOOKUP(1,0/(('BSC-IP(信令)'!$B$1:$B$652=J13)*('BSC-IP(信令)'!$C$1:$C$652=L13)),'BSC-IP(信令)'!$E$1:$E$652)</f>
        <v>10.111.92.36</v>
      </c>
      <c r="O13" s="8"/>
      <c r="P13" s="8">
        <f>LOOKUP(1,0/(('BSC-IP(信令)'!$B$1:$B$652=J13)*('BSC-IP(信令)'!$C$1:$C$652=L13)),'BSC-IP(信令)'!$F$1:$F$652)</f>
        <v>28</v>
      </c>
      <c r="Q13" s="11" t="str">
        <f t="shared" si="0"/>
        <v>ZQRX:BCSU,2::PING:IP="10.111.148.142",SRC="10.111.209.164",:;</v>
      </c>
      <c r="R13" s="11" t="str">
        <f t="shared" si="1"/>
        <v>ZQRX:BCSU,2::PING:IP="10.111.148.174",SRC="10.111.92.36",:;</v>
      </c>
      <c r="S13" s="11"/>
      <c r="T13" s="11"/>
      <c r="U13" s="11" t="str">
        <f t="shared" si="2"/>
        <v>ZOYA:BGS01:BCSU,2:AOIP:;</v>
      </c>
      <c r="V13" s="11" t="str">
        <f t="shared" si="3"/>
        <v>ZOYP:M3UA:BGS01,2:"10.111.209.164","10.111.92.36",:"10.111.148.142",27,"10.111.148.174",27,2905:;</v>
      </c>
      <c r="W13" s="11" t="str">
        <f t="shared" si="4"/>
        <v>ZOYS:M3UA:BGS01,2:ACT:;</v>
      </c>
      <c r="X13" s="11"/>
      <c r="Z13" s="47" t="s">
        <v>3935</v>
      </c>
      <c r="AA13" s="10" t="str">
        <f t="shared" si="5"/>
        <v>ZQRX:BSU,10::IP=10.111.209.164:PING:SRC=10.111.148.142,:;</v>
      </c>
      <c r="AB13" s="10" t="str">
        <f t="shared" si="6"/>
        <v>ZQRX:BSU,10::IP=10.111.92.36:PING:SRC=10.111.148.174,:;</v>
      </c>
      <c r="AC13" s="10"/>
      <c r="AD13" s="10"/>
      <c r="AE13" s="10" t="str">
        <f t="shared" si="7"/>
        <v>ZOYA:R0123:BSU,10:AOIP:;</v>
      </c>
      <c r="AF13" s="10" t="str">
        <f t="shared" si="8"/>
        <v>ZOYP:M3UA:R0123,2:"10.111.148.142","10.111.148.174",2905:"10.111.209.164",28,"10.111.92.36",28,:;</v>
      </c>
      <c r="AG13" s="10" t="str">
        <f t="shared" si="9"/>
        <v>ZOYS:M3UA:R0123,2:ACT:;</v>
      </c>
      <c r="AH13" s="10"/>
    </row>
    <row r="14" spans="1:34">
      <c r="A14" s="7">
        <v>12</v>
      </c>
      <c r="B14" s="7" t="s">
        <v>13</v>
      </c>
      <c r="C14" s="7">
        <v>3</v>
      </c>
      <c r="D14" s="7">
        <v>11</v>
      </c>
      <c r="E14" s="7" t="str">
        <f>LOOKUP(1,0/(('MSS-IP'!$B$1:$B$583=B14)*('MSS-IP'!$C$1:$C$583=D14)),'MSS-IP'!$D$1:$D$583)</f>
        <v>10.111.148.143</v>
      </c>
      <c r="F14" s="7" t="str">
        <f>LOOKUP(1,0/(('MSS-IP'!$B$1:$B$583=B14)*('MSS-IP'!$C$1:$C$583=D14)),'MSS-IP'!$E$1:$E$583)</f>
        <v>10.111.148.175</v>
      </c>
      <c r="G14" s="7">
        <v>2905</v>
      </c>
      <c r="H14" s="7">
        <f>LOOKUP(1,0/(('MSS-IP'!$B$1:$B$583=B14)*('MSS-IP'!$C$1:$C$583=D14)),'MSS-IP'!$F$1:$F$583)</f>
        <v>27</v>
      </c>
      <c r="I14" s="8">
        <v>4</v>
      </c>
      <c r="J14" s="8" t="s">
        <v>83</v>
      </c>
      <c r="K14" s="8">
        <v>3</v>
      </c>
      <c r="L14" s="8">
        <v>3</v>
      </c>
      <c r="M14" s="1" t="str">
        <f>LOOKUP(1,0/(('BSC-IP(信令)'!$B$1:$B$652=J14)*('BSC-IP(信令)'!$C$1:$C$652=L14)),'BSC-IP(信令)'!$D$1:$D$652)</f>
        <v>10.111.209.165</v>
      </c>
      <c r="N14" s="1" t="str">
        <f>LOOKUP(1,0/(('BSC-IP(信令)'!$B$1:$B$652=J14)*('BSC-IP(信令)'!$C$1:$C$652=L14)),'BSC-IP(信令)'!$E$1:$E$652)</f>
        <v>10.111.92.37</v>
      </c>
      <c r="O14" s="8"/>
      <c r="P14" s="8">
        <f>LOOKUP(1,0/(('BSC-IP(信令)'!$B$1:$B$652=J14)*('BSC-IP(信令)'!$C$1:$C$652=L14)),'BSC-IP(信令)'!$F$1:$F$652)</f>
        <v>28</v>
      </c>
      <c r="Q14" s="11" t="str">
        <f t="shared" si="0"/>
        <v>ZQRX:BCSU,3::PING:IP="10.111.148.143",SRC="10.111.209.165",:;</v>
      </c>
      <c r="R14" s="11" t="str">
        <f t="shared" si="1"/>
        <v>ZQRX:BCSU,3::PING:IP="10.111.148.175",SRC="10.111.92.37",:;</v>
      </c>
      <c r="S14" s="11"/>
      <c r="T14" s="11"/>
      <c r="U14" s="11" t="str">
        <f t="shared" si="2"/>
        <v>ZOYA:BGS01:BCSU,3:AOIP:;</v>
      </c>
      <c r="V14" s="11" t="str">
        <f t="shared" si="3"/>
        <v>ZOYP:M3UA:BGS01,3:"10.111.209.165","10.111.92.37",:"10.111.148.143",27,"10.111.148.175",27,2905:;</v>
      </c>
      <c r="W14" s="11" t="str">
        <f t="shared" si="4"/>
        <v>ZOYS:M3UA:BGS01,3:ACT:;</v>
      </c>
      <c r="X14" s="11"/>
      <c r="Z14" s="47" t="s">
        <v>3935</v>
      </c>
      <c r="AA14" s="10" t="str">
        <f t="shared" si="5"/>
        <v>ZQRX:BSU,11::IP=10.111.209.165:PING:SRC=10.111.148.143,:;</v>
      </c>
      <c r="AB14" s="10" t="str">
        <f t="shared" si="6"/>
        <v>ZQRX:BSU,11::IP=10.111.92.37:PING:SRC=10.111.148.175,:;</v>
      </c>
      <c r="AC14" s="10"/>
      <c r="AD14" s="10"/>
      <c r="AE14" s="10" t="str">
        <f t="shared" si="7"/>
        <v>ZOYA:R0123:BSU,11:AOIP:;</v>
      </c>
      <c r="AF14" s="10" t="str">
        <f t="shared" si="8"/>
        <v>ZOYP:M3UA:R0123,3:"10.111.148.143","10.111.148.175",2905:"10.111.209.165",28,"10.111.92.37",28,:;</v>
      </c>
      <c r="AG14" s="10" t="str">
        <f t="shared" si="9"/>
        <v>ZOYS:M3UA:R0123,3:ACT:;</v>
      </c>
      <c r="AH14" s="10"/>
    </row>
    <row r="15" spans="1:34">
      <c r="A15" s="7">
        <v>13</v>
      </c>
      <c r="B15" s="7" t="s">
        <v>13</v>
      </c>
      <c r="C15" s="7">
        <v>0</v>
      </c>
      <c r="D15" s="7">
        <v>12</v>
      </c>
      <c r="E15" s="7" t="str">
        <f>LOOKUP(1,0/(('MSS-IP'!$B$1:$B$583=B15)*('MSS-IP'!$C$1:$C$583=D15)),'MSS-IP'!$D$1:$D$583)</f>
        <v>10.111.148.144</v>
      </c>
      <c r="F15" s="7" t="str">
        <f>LOOKUP(1,0/(('MSS-IP'!$B$1:$B$583=B15)*('MSS-IP'!$C$1:$C$583=D15)),'MSS-IP'!$E$1:$E$583)</f>
        <v>10.111.148.176</v>
      </c>
      <c r="G15" s="7">
        <v>2905</v>
      </c>
      <c r="H15" s="7">
        <f>LOOKUP(1,0/(('MSS-IP'!$B$1:$B$583=B15)*('MSS-IP'!$C$1:$C$583=D15)),'MSS-IP'!$F$1:$F$583)</f>
        <v>27</v>
      </c>
      <c r="I15" s="8">
        <v>1</v>
      </c>
      <c r="J15" s="8" t="s">
        <v>84</v>
      </c>
      <c r="K15" s="8">
        <v>0</v>
      </c>
      <c r="L15" s="8">
        <v>1</v>
      </c>
      <c r="M15" s="1" t="str">
        <f>LOOKUP(1,0/(('BSC-IP(信令)'!$B$1:$B$652=J15)*('BSC-IP(信令)'!$C$1:$C$652=L15)),'BSC-IP(信令)'!$D$1:$D$652)</f>
        <v>10.111.209.178</v>
      </c>
      <c r="N15" s="1" t="str">
        <f>LOOKUP(1,0/(('BSC-IP(信令)'!$B$1:$B$652=J15)*('BSC-IP(信令)'!$C$1:$C$652=L15)),'BSC-IP(信令)'!$E$1:$E$652)</f>
        <v>10.111.92.50</v>
      </c>
      <c r="O15" s="8"/>
      <c r="P15" s="8">
        <f>LOOKUP(1,0/(('BSC-IP(信令)'!$B$1:$B$652=J15)*('BSC-IP(信令)'!$C$1:$C$652=L15)),'BSC-IP(信令)'!$F$1:$F$652)</f>
        <v>28</v>
      </c>
      <c r="Q15" s="11" t="str">
        <f t="shared" si="0"/>
        <v>ZQRX:BCSU,1::PING:IP="10.111.148.144",SRC="10.111.209.178",:;</v>
      </c>
      <c r="R15" s="11" t="str">
        <f t="shared" si="1"/>
        <v>ZQRX:BCSU,1::PING:IP="10.111.148.176",SRC="10.111.92.50",:;</v>
      </c>
      <c r="S15" s="11" t="str">
        <f>CONCATENATE("ZOYC:",LEFT(B15,1),MID(B15,3,4),":C:M3UA:;")</f>
        <v>ZOYC:BGS01:C:M3UA:;</v>
      </c>
      <c r="T15" s="11" t="str">
        <f>CONCATENATE("ZOYM:",LEFT(B15,1),MID(B15,3,4),":REG=Y:;")</f>
        <v>ZOYM:BGS01:REG=Y:;</v>
      </c>
      <c r="U15" s="11" t="str">
        <f t="shared" si="2"/>
        <v>ZOYA:BGS01:BCSU,1:AOIP:;</v>
      </c>
      <c r="V15" s="11" t="str">
        <f t="shared" si="3"/>
        <v>ZOYP:M3UA:BGS01,0:"10.111.209.178","10.111.92.50",:"10.111.148.144",27,"10.111.148.176",27,2905:;</v>
      </c>
      <c r="W15" s="11" t="str">
        <f t="shared" si="4"/>
        <v>ZOYS:M3UA:BGS01,0:ACT:;</v>
      </c>
      <c r="X15" s="11" t="str">
        <f>CONCATENATE("ZOYI:NAME=",LEFT(B15,1),RIGHT(B15,4),":A:;")</f>
        <v>ZOYI:NAME=BGS01:A:;</v>
      </c>
      <c r="Z15" s="47" t="s">
        <v>3935</v>
      </c>
      <c r="AA15" s="10" t="str">
        <f t="shared" si="5"/>
        <v>ZQRX:BSU,12::IP=10.111.209.178:PING:SRC=10.111.148.144,:;</v>
      </c>
      <c r="AB15" s="10" t="str">
        <f t="shared" si="6"/>
        <v>ZQRX:BSU,12::IP=10.111.92.50:PING:SRC=10.111.148.176,:;</v>
      </c>
      <c r="AC15" s="10" t="str">
        <f>CONCATENATE("ZOYC:",J15,":S:M3UA:;")</f>
        <v>ZOYC:R0124:S:M3UA:;</v>
      </c>
      <c r="AD15" s="10" t="str">
        <f>CONCATENATE("ZOYM:",J15,":REG=Y:;")</f>
        <v>ZOYM:R0124:REG=Y:;</v>
      </c>
      <c r="AE15" s="10" t="str">
        <f t="shared" si="7"/>
        <v>ZOYA:R0124:BSU,12:AOIP:;</v>
      </c>
      <c r="AF15" s="10" t="str">
        <f t="shared" si="8"/>
        <v>ZOYP:M3UA:R0124,0:"10.111.148.144","10.111.148.176",2905:"10.111.209.178",28,"10.111.92.50",28,:;</v>
      </c>
      <c r="AG15" s="10" t="str">
        <f t="shared" si="9"/>
        <v>ZOYS:M3UA:R0124,0:ACT:;</v>
      </c>
      <c r="AH15" s="10" t="str">
        <f>CONCATENATE("ZOYI:NAME=",J15,":A:;")</f>
        <v>ZOYI:NAME=R0124:A:;</v>
      </c>
    </row>
    <row r="16" spans="1:34">
      <c r="A16" s="7">
        <v>14</v>
      </c>
      <c r="B16" s="7" t="s">
        <v>13</v>
      </c>
      <c r="C16" s="7">
        <v>1</v>
      </c>
      <c r="D16" s="7">
        <v>7</v>
      </c>
      <c r="E16" s="7" t="str">
        <f>LOOKUP(1,0/(('MSS-IP'!$B$1:$B$583=B16)*('MSS-IP'!$C$1:$C$583=D16)),'MSS-IP'!$D$1:$D$583)</f>
        <v>10.111.148.145</v>
      </c>
      <c r="F16" s="7" t="str">
        <f>LOOKUP(1,0/(('MSS-IP'!$B$1:$B$583=B16)*('MSS-IP'!$C$1:$C$583=D16)),'MSS-IP'!$E$1:$E$583)</f>
        <v>10.111.148.177</v>
      </c>
      <c r="G16" s="7">
        <v>2905</v>
      </c>
      <c r="H16" s="7">
        <f>LOOKUP(1,0/(('MSS-IP'!$B$1:$B$583=B16)*('MSS-IP'!$C$1:$C$583=D16)),'MSS-IP'!$F$1:$F$583)</f>
        <v>27</v>
      </c>
      <c r="I16" s="8">
        <v>2</v>
      </c>
      <c r="J16" s="8" t="s">
        <v>84</v>
      </c>
      <c r="K16" s="8">
        <v>1</v>
      </c>
      <c r="L16" s="8">
        <v>2</v>
      </c>
      <c r="M16" s="1" t="str">
        <f>LOOKUP(1,0/(('BSC-IP(信令)'!$B$1:$B$652=J16)*('BSC-IP(信令)'!$C$1:$C$652=L16)),'BSC-IP(信令)'!$D$1:$D$652)</f>
        <v>10.111.209.179</v>
      </c>
      <c r="N16" s="1" t="str">
        <f>LOOKUP(1,0/(('BSC-IP(信令)'!$B$1:$B$652=J16)*('BSC-IP(信令)'!$C$1:$C$652=L16)),'BSC-IP(信令)'!$E$1:$E$652)</f>
        <v>10.111.92.51</v>
      </c>
      <c r="O16" s="8"/>
      <c r="P16" s="8">
        <f>LOOKUP(1,0/(('BSC-IP(信令)'!$B$1:$B$652=J16)*('BSC-IP(信令)'!$C$1:$C$652=L16)),'BSC-IP(信令)'!$F$1:$F$652)</f>
        <v>28</v>
      </c>
      <c r="Q16" s="11" t="str">
        <f t="shared" si="0"/>
        <v>ZQRX:BCSU,2::PING:IP="10.111.148.145",SRC="10.111.209.179",:;</v>
      </c>
      <c r="R16" s="11" t="str">
        <f t="shared" si="1"/>
        <v>ZQRX:BCSU,2::PING:IP="10.111.148.177",SRC="10.111.92.51",:;</v>
      </c>
      <c r="S16" s="11"/>
      <c r="T16" s="11"/>
      <c r="U16" s="11" t="str">
        <f t="shared" si="2"/>
        <v>ZOYA:BGS01:BCSU,2:AOIP:;</v>
      </c>
      <c r="V16" s="11" t="str">
        <f t="shared" si="3"/>
        <v>ZOYP:M3UA:BGS01,1:"10.111.209.179","10.111.92.51",:"10.111.148.145",27,"10.111.148.177",27,2905:;</v>
      </c>
      <c r="W16" s="11" t="str">
        <f t="shared" si="4"/>
        <v>ZOYS:M3UA:BGS01,1:ACT:;</v>
      </c>
      <c r="X16" s="11"/>
      <c r="Z16" s="47" t="s">
        <v>3935</v>
      </c>
      <c r="AA16" s="10" t="str">
        <f t="shared" si="5"/>
        <v>ZQRX:BSU,7::IP=10.111.209.179:PING:SRC=10.111.148.145,:;</v>
      </c>
      <c r="AB16" s="10" t="str">
        <f t="shared" si="6"/>
        <v>ZQRX:BSU,7::IP=10.111.92.51:PING:SRC=10.111.148.177,:;</v>
      </c>
      <c r="AC16" s="10"/>
      <c r="AD16" s="10"/>
      <c r="AE16" s="10" t="str">
        <f t="shared" si="7"/>
        <v>ZOYA:R0124:BSU,7:AOIP:;</v>
      </c>
      <c r="AF16" s="10" t="str">
        <f t="shared" si="8"/>
        <v>ZOYP:M3UA:R0124,1:"10.111.148.145","10.111.148.177",2905:"10.111.209.179",28,"10.111.92.51",28,:;</v>
      </c>
      <c r="AG16" s="10" t="str">
        <f t="shared" si="9"/>
        <v>ZOYS:M3UA:R0124,1:ACT:;</v>
      </c>
      <c r="AH16" s="10"/>
    </row>
    <row r="17" spans="1:34">
      <c r="A17" s="7">
        <v>15</v>
      </c>
      <c r="B17" s="7" t="s">
        <v>13</v>
      </c>
      <c r="C17" s="7">
        <v>2</v>
      </c>
      <c r="D17" s="7">
        <v>14</v>
      </c>
      <c r="E17" s="7" t="str">
        <f>LOOKUP(1,0/(('MSS-IP'!$B$1:$B$583=B17)*('MSS-IP'!$C$1:$C$583=D17)),'MSS-IP'!$D$1:$D$583)</f>
        <v>10.111.148.146</v>
      </c>
      <c r="F17" s="7" t="str">
        <f>LOOKUP(1,0/(('MSS-IP'!$B$1:$B$583=B17)*('MSS-IP'!$C$1:$C$583=D17)),'MSS-IP'!$E$1:$E$583)</f>
        <v>10.111.148.178</v>
      </c>
      <c r="G17" s="7">
        <v>2905</v>
      </c>
      <c r="H17" s="7">
        <f>LOOKUP(1,0/(('MSS-IP'!$B$1:$B$583=B17)*('MSS-IP'!$C$1:$C$583=D17)),'MSS-IP'!$F$1:$F$583)</f>
        <v>27</v>
      </c>
      <c r="I17" s="8">
        <v>3</v>
      </c>
      <c r="J17" s="8" t="s">
        <v>84</v>
      </c>
      <c r="K17" s="8">
        <v>2</v>
      </c>
      <c r="L17" s="8">
        <v>4</v>
      </c>
      <c r="M17" s="1" t="str">
        <f>LOOKUP(1,0/(('BSC-IP(信令)'!$B$1:$B$652=J17)*('BSC-IP(信令)'!$C$1:$C$652=L17)),'BSC-IP(信令)'!$D$1:$D$652)</f>
        <v>10.111.209.180</v>
      </c>
      <c r="N17" s="1" t="str">
        <f>LOOKUP(1,0/(('BSC-IP(信令)'!$B$1:$B$652=J17)*('BSC-IP(信令)'!$C$1:$C$652=L17)),'BSC-IP(信令)'!$E$1:$E$652)</f>
        <v>10.111.92.52</v>
      </c>
      <c r="O17" s="8"/>
      <c r="P17" s="8">
        <f>LOOKUP(1,0/(('BSC-IP(信令)'!$B$1:$B$652=J17)*('BSC-IP(信令)'!$C$1:$C$652=L17)),'BSC-IP(信令)'!$F$1:$F$652)</f>
        <v>28</v>
      </c>
      <c r="Q17" s="11" t="str">
        <f t="shared" si="0"/>
        <v>ZQRX:BCSU,4::PING:IP="10.111.148.146",SRC="10.111.209.180",:;</v>
      </c>
      <c r="R17" s="11" t="str">
        <f t="shared" si="1"/>
        <v>ZQRX:BCSU,4::PING:IP="10.111.148.178",SRC="10.111.92.52",:;</v>
      </c>
      <c r="S17" s="11"/>
      <c r="T17" s="11"/>
      <c r="U17" s="11" t="str">
        <f t="shared" si="2"/>
        <v>ZOYA:BGS01:BCSU,4:AOIP:;</v>
      </c>
      <c r="V17" s="11" t="str">
        <f t="shared" si="3"/>
        <v>ZOYP:M3UA:BGS01,2:"10.111.209.180","10.111.92.52",:"10.111.148.146",27,"10.111.148.178",27,2905:;</v>
      </c>
      <c r="W17" s="11" t="str">
        <f t="shared" si="4"/>
        <v>ZOYS:M3UA:BGS01,2:ACT:;</v>
      </c>
      <c r="X17" s="11"/>
      <c r="Z17" s="47" t="s">
        <v>3935</v>
      </c>
      <c r="AA17" s="10" t="str">
        <f t="shared" si="5"/>
        <v>ZQRX:BSU,14::IP=10.111.209.180:PING:SRC=10.111.148.146,:;</v>
      </c>
      <c r="AB17" s="10" t="str">
        <f t="shared" si="6"/>
        <v>ZQRX:BSU,14::IP=10.111.92.52:PING:SRC=10.111.148.178,:;</v>
      </c>
      <c r="AC17" s="10"/>
      <c r="AD17" s="10"/>
      <c r="AE17" s="10" t="str">
        <f t="shared" si="7"/>
        <v>ZOYA:R0124:BSU,14:AOIP:;</v>
      </c>
      <c r="AF17" s="10" t="str">
        <f t="shared" si="8"/>
        <v>ZOYP:M3UA:R0124,2:"10.111.148.146","10.111.148.178",2905:"10.111.209.180",28,"10.111.92.52",28,:;</v>
      </c>
      <c r="AG17" s="10" t="str">
        <f t="shared" si="9"/>
        <v>ZOYS:M3UA:R0124,2:ACT:;</v>
      </c>
      <c r="AH17" s="10"/>
    </row>
    <row r="18" spans="1:34">
      <c r="A18" s="7">
        <v>16</v>
      </c>
      <c r="B18" s="7" t="s">
        <v>13</v>
      </c>
      <c r="C18" s="7">
        <v>3</v>
      </c>
      <c r="D18" s="7">
        <v>2</v>
      </c>
      <c r="E18" s="7" t="str">
        <f>LOOKUP(1,0/(('MSS-IP'!$B$1:$B$583=B18)*('MSS-IP'!$C$1:$C$583=D18)),'MSS-IP'!$D$1:$D$583)</f>
        <v>10.111.148.147</v>
      </c>
      <c r="F18" s="7" t="str">
        <f>LOOKUP(1,0/(('MSS-IP'!$B$1:$B$583=B18)*('MSS-IP'!$C$1:$C$583=D18)),'MSS-IP'!$E$1:$E$583)</f>
        <v>10.111.148.179</v>
      </c>
      <c r="G18" s="7">
        <v>2905</v>
      </c>
      <c r="H18" s="7">
        <f>LOOKUP(1,0/(('MSS-IP'!$B$1:$B$583=B18)*('MSS-IP'!$C$1:$C$583=D18)),'MSS-IP'!$F$1:$F$583)</f>
        <v>27</v>
      </c>
      <c r="I18" s="8">
        <v>4</v>
      </c>
      <c r="J18" s="8" t="s">
        <v>84</v>
      </c>
      <c r="K18" s="8">
        <v>3</v>
      </c>
      <c r="L18" s="8">
        <v>3</v>
      </c>
      <c r="M18" s="1" t="str">
        <f>LOOKUP(1,0/(('BSC-IP(信令)'!$B$1:$B$652=J18)*('BSC-IP(信令)'!$C$1:$C$652=L18)),'BSC-IP(信令)'!$D$1:$D$652)</f>
        <v>10.111.209.181</v>
      </c>
      <c r="N18" s="1" t="str">
        <f>LOOKUP(1,0/(('BSC-IP(信令)'!$B$1:$B$652=J18)*('BSC-IP(信令)'!$C$1:$C$652=L18)),'BSC-IP(信令)'!$E$1:$E$652)</f>
        <v>10.111.92.53</v>
      </c>
      <c r="O18" s="8"/>
      <c r="P18" s="8">
        <f>LOOKUP(1,0/(('BSC-IP(信令)'!$B$1:$B$652=J18)*('BSC-IP(信令)'!$C$1:$C$652=L18)),'BSC-IP(信令)'!$F$1:$F$652)</f>
        <v>28</v>
      </c>
      <c r="Q18" s="11" t="str">
        <f t="shared" si="0"/>
        <v>ZQRX:BCSU,3::PING:IP="10.111.148.147",SRC="10.111.209.181",:;</v>
      </c>
      <c r="R18" s="11" t="str">
        <f t="shared" si="1"/>
        <v>ZQRX:BCSU,3::PING:IP="10.111.148.179",SRC="10.111.92.53",:;</v>
      </c>
      <c r="S18" s="11"/>
      <c r="T18" s="11"/>
      <c r="U18" s="11" t="str">
        <f t="shared" si="2"/>
        <v>ZOYA:BGS01:BCSU,3:AOIP:;</v>
      </c>
      <c r="V18" s="11" t="str">
        <f t="shared" si="3"/>
        <v>ZOYP:M3UA:BGS01,3:"10.111.209.181","10.111.92.53",:"10.111.148.147",27,"10.111.148.179",27,2905:;</v>
      </c>
      <c r="W18" s="11" t="str">
        <f t="shared" si="4"/>
        <v>ZOYS:M3UA:BGS01,3:ACT:;</v>
      </c>
      <c r="X18" s="11"/>
      <c r="Z18" s="47" t="s">
        <v>3935</v>
      </c>
      <c r="AA18" s="10" t="str">
        <f t="shared" si="5"/>
        <v>ZQRX:BSU,2::IP=10.111.209.181:PING:SRC=10.111.148.147,:;</v>
      </c>
      <c r="AB18" s="10" t="str">
        <f t="shared" si="6"/>
        <v>ZQRX:BSU,2::IP=10.111.92.53:PING:SRC=10.111.148.179,:;</v>
      </c>
      <c r="AC18" s="10"/>
      <c r="AD18" s="10"/>
      <c r="AE18" s="10" t="str">
        <f t="shared" si="7"/>
        <v>ZOYA:R0124:BSU,2:AOIP:;</v>
      </c>
      <c r="AF18" s="10" t="str">
        <f t="shared" si="8"/>
        <v>ZOYP:M3UA:R0124,3:"10.111.148.147","10.111.148.179",2905:"10.111.209.181",28,"10.111.92.53",28,:;</v>
      </c>
      <c r="AG18" s="10" t="str">
        <f t="shared" si="9"/>
        <v>ZOYS:M3UA:R0124,3:ACT:;</v>
      </c>
      <c r="AH18" s="10"/>
    </row>
    <row r="19" spans="1:34">
      <c r="A19" s="7">
        <v>17</v>
      </c>
      <c r="B19" s="7" t="s">
        <v>13</v>
      </c>
      <c r="C19" s="7">
        <v>0</v>
      </c>
      <c r="D19" s="7">
        <v>1</v>
      </c>
      <c r="E19" s="7" t="str">
        <f>LOOKUP(1,0/(('MSS-IP'!$B$1:$B$583=B19)*('MSS-IP'!$C$1:$C$583=D19)),'MSS-IP'!$D$1:$D$583)</f>
        <v>10.111.148.133</v>
      </c>
      <c r="F19" s="7" t="str">
        <f>LOOKUP(1,0/(('MSS-IP'!$B$1:$B$583=B19)*('MSS-IP'!$C$1:$C$583=D19)),'MSS-IP'!$E$1:$E$583)</f>
        <v>10.111.148.165</v>
      </c>
      <c r="G19" s="7">
        <v>2905</v>
      </c>
      <c r="H19" s="7">
        <f>LOOKUP(1,0/(('MSS-IP'!$B$1:$B$583=B19)*('MSS-IP'!$C$1:$C$583=D19)),'MSS-IP'!$F$1:$F$583)</f>
        <v>27</v>
      </c>
      <c r="I19" s="8">
        <v>1</v>
      </c>
      <c r="J19" s="8" t="s">
        <v>85</v>
      </c>
      <c r="K19" s="8">
        <v>0</v>
      </c>
      <c r="L19" s="8">
        <v>4</v>
      </c>
      <c r="M19" s="1" t="str">
        <f>LOOKUP(1,0/(('BSC-IP(信令)'!$B$1:$B$652=J19)*('BSC-IP(信令)'!$C$1:$C$652=L19)),'BSC-IP(信令)'!$D$1:$D$652)</f>
        <v>10.111.209.194</v>
      </c>
      <c r="N19" s="1" t="str">
        <f>LOOKUP(1,0/(('BSC-IP(信令)'!$B$1:$B$652=J19)*('BSC-IP(信令)'!$C$1:$C$652=L19)),'BSC-IP(信令)'!$E$1:$E$652)</f>
        <v>10.111.92.66</v>
      </c>
      <c r="O19" s="8"/>
      <c r="P19" s="8">
        <f>LOOKUP(1,0/(('BSC-IP(信令)'!$B$1:$B$652=J19)*('BSC-IP(信令)'!$C$1:$C$652=L19)),'BSC-IP(信令)'!$F$1:$F$652)</f>
        <v>28</v>
      </c>
      <c r="Q19" s="11" t="str">
        <f t="shared" si="0"/>
        <v>ZQRX:BCSU,4::PING:IP="10.111.148.133",SRC="10.111.209.194",:;</v>
      </c>
      <c r="R19" s="11" t="str">
        <f t="shared" si="1"/>
        <v>ZQRX:BCSU,4::PING:IP="10.111.148.165",SRC="10.111.92.66",:;</v>
      </c>
      <c r="S19" s="11" t="str">
        <f>CONCATENATE("ZOYC:",LEFT(B19,1),MID(B19,3,4),":C:M3UA:;")</f>
        <v>ZOYC:BGS01:C:M3UA:;</v>
      </c>
      <c r="T19" s="11" t="str">
        <f>CONCATENATE("ZOYM:",LEFT(B19,1),MID(B19,3,4),":REG=Y:;")</f>
        <v>ZOYM:BGS01:REG=Y:;</v>
      </c>
      <c r="U19" s="11" t="str">
        <f t="shared" si="2"/>
        <v>ZOYA:BGS01:BCSU,4:AOIP:;</v>
      </c>
      <c r="V19" s="11" t="str">
        <f t="shared" si="3"/>
        <v>ZOYP:M3UA:BGS01,0:"10.111.209.194","10.111.92.66",:"10.111.148.133",27,"10.111.148.165",27,2905:;</v>
      </c>
      <c r="W19" s="11" t="str">
        <f t="shared" si="4"/>
        <v>ZOYS:M3UA:BGS01,0:ACT:;</v>
      </c>
      <c r="X19" s="11" t="str">
        <f>CONCATENATE("ZOYI:NAME=",LEFT(B19,1),RIGHT(B19,4),":A:;")</f>
        <v>ZOYI:NAME=BGS01:A:;</v>
      </c>
      <c r="Z19" s="47" t="s">
        <v>3935</v>
      </c>
      <c r="AA19" s="10" t="str">
        <f t="shared" si="5"/>
        <v>ZQRX:BSU,1::IP=10.111.209.194:PING:SRC=10.111.148.133,:;</v>
      </c>
      <c r="AB19" s="10" t="str">
        <f t="shared" si="6"/>
        <v>ZQRX:BSU,1::IP=10.111.92.66:PING:SRC=10.111.148.165,:;</v>
      </c>
      <c r="AC19" s="10" t="str">
        <f>CONCATENATE("ZOYC:",J19,":S:M3UA:;")</f>
        <v>ZOYC:R0125:S:M3UA:;</v>
      </c>
      <c r="AD19" s="10" t="str">
        <f>CONCATENATE("ZOYM:",J19,":REG=Y:;")</f>
        <v>ZOYM:R0125:REG=Y:;</v>
      </c>
      <c r="AE19" s="10" t="str">
        <f t="shared" si="7"/>
        <v>ZOYA:R0125:BSU,1:AOIP:;</v>
      </c>
      <c r="AF19" s="10" t="str">
        <f t="shared" si="8"/>
        <v>ZOYP:M3UA:R0125,0:"10.111.148.133","10.111.148.165",2905:"10.111.209.194",28,"10.111.92.66",28,:;</v>
      </c>
      <c r="AG19" s="10" t="str">
        <f t="shared" si="9"/>
        <v>ZOYS:M3UA:R0125,0:ACT:;</v>
      </c>
      <c r="AH19" s="10" t="str">
        <f>CONCATENATE("ZOYI:NAME=",J19,":A:;")</f>
        <v>ZOYI:NAME=R0125:A:;</v>
      </c>
    </row>
    <row r="20" spans="1:34">
      <c r="A20" s="7">
        <v>18</v>
      </c>
      <c r="B20" s="7" t="s">
        <v>13</v>
      </c>
      <c r="C20" s="7">
        <v>1</v>
      </c>
      <c r="D20" s="7">
        <v>16</v>
      </c>
      <c r="E20" s="7" t="str">
        <f>LOOKUP(1,0/(('MSS-IP'!$B$1:$B$583=B20)*('MSS-IP'!$C$1:$C$583=D20)),'MSS-IP'!$D$1:$D$583)</f>
        <v>10.111.148.134</v>
      </c>
      <c r="F20" s="7" t="str">
        <f>LOOKUP(1,0/(('MSS-IP'!$B$1:$B$583=B20)*('MSS-IP'!$C$1:$C$583=D20)),'MSS-IP'!$E$1:$E$583)</f>
        <v>10.111.148.166</v>
      </c>
      <c r="G20" s="7">
        <v>2905</v>
      </c>
      <c r="H20" s="7">
        <f>LOOKUP(1,0/(('MSS-IP'!$B$1:$B$583=B20)*('MSS-IP'!$C$1:$C$583=D20)),'MSS-IP'!$F$1:$F$583)</f>
        <v>27</v>
      </c>
      <c r="I20" s="8">
        <v>2</v>
      </c>
      <c r="J20" s="8" t="s">
        <v>85</v>
      </c>
      <c r="K20" s="8">
        <v>1</v>
      </c>
      <c r="L20" s="8">
        <v>2</v>
      </c>
      <c r="M20" s="1" t="str">
        <f>LOOKUP(1,0/(('BSC-IP(信令)'!$B$1:$B$652=J20)*('BSC-IP(信令)'!$C$1:$C$652=L20)),'BSC-IP(信令)'!$D$1:$D$652)</f>
        <v>10.111.209.195</v>
      </c>
      <c r="N20" s="1" t="str">
        <f>LOOKUP(1,0/(('BSC-IP(信令)'!$B$1:$B$652=J20)*('BSC-IP(信令)'!$C$1:$C$652=L20)),'BSC-IP(信令)'!$E$1:$E$652)</f>
        <v>10.111.92.67</v>
      </c>
      <c r="O20" s="8"/>
      <c r="P20" s="8">
        <f>LOOKUP(1,0/(('BSC-IP(信令)'!$B$1:$B$652=J20)*('BSC-IP(信令)'!$C$1:$C$652=L20)),'BSC-IP(信令)'!$F$1:$F$652)</f>
        <v>28</v>
      </c>
      <c r="Q20" s="11" t="str">
        <f t="shared" si="0"/>
        <v>ZQRX:BCSU,2::PING:IP="10.111.148.134",SRC="10.111.209.195",:;</v>
      </c>
      <c r="R20" s="11" t="str">
        <f t="shared" si="1"/>
        <v>ZQRX:BCSU,2::PING:IP="10.111.148.166",SRC="10.111.92.67",:;</v>
      </c>
      <c r="S20" s="11"/>
      <c r="T20" s="11"/>
      <c r="U20" s="11" t="str">
        <f t="shared" si="2"/>
        <v>ZOYA:BGS01:BCSU,2:AOIP:;</v>
      </c>
      <c r="V20" s="11" t="str">
        <f t="shared" si="3"/>
        <v>ZOYP:M3UA:BGS01,1:"10.111.209.195","10.111.92.67",:"10.111.148.134",27,"10.111.148.166",27,2905:;</v>
      </c>
      <c r="W20" s="11" t="str">
        <f t="shared" si="4"/>
        <v>ZOYS:M3UA:BGS01,1:ACT:;</v>
      </c>
      <c r="X20" s="11"/>
      <c r="Z20" s="47" t="s">
        <v>3935</v>
      </c>
      <c r="AA20" s="10" t="str">
        <f t="shared" si="5"/>
        <v>ZQRX:BSU,16::IP=10.111.209.195:PING:SRC=10.111.148.134,:;</v>
      </c>
      <c r="AB20" s="10" t="str">
        <f t="shared" si="6"/>
        <v>ZQRX:BSU,16::IP=10.111.92.67:PING:SRC=10.111.148.166,:;</v>
      </c>
      <c r="AC20" s="10"/>
      <c r="AD20" s="10"/>
      <c r="AE20" s="10" t="str">
        <f t="shared" si="7"/>
        <v>ZOYA:R0125:BSU,16:AOIP:;</v>
      </c>
      <c r="AF20" s="10" t="str">
        <f t="shared" si="8"/>
        <v>ZOYP:M3UA:R0125,1:"10.111.148.134","10.111.148.166",2905:"10.111.209.195",28,"10.111.92.67",28,:;</v>
      </c>
      <c r="AG20" s="10" t="str">
        <f t="shared" si="9"/>
        <v>ZOYS:M3UA:R0125,1:ACT:;</v>
      </c>
      <c r="AH20" s="10"/>
    </row>
    <row r="21" spans="1:34">
      <c r="A21" s="7">
        <v>19</v>
      </c>
      <c r="B21" s="7" t="s">
        <v>13</v>
      </c>
      <c r="C21" s="7">
        <v>2</v>
      </c>
      <c r="D21" s="7">
        <v>3</v>
      </c>
      <c r="E21" s="7" t="str">
        <f>LOOKUP(1,0/(('MSS-IP'!$B$1:$B$583=B21)*('MSS-IP'!$C$1:$C$583=D21)),'MSS-IP'!$D$1:$D$583)</f>
        <v>10.111.148.135</v>
      </c>
      <c r="F21" s="7" t="str">
        <f>LOOKUP(1,0/(('MSS-IP'!$B$1:$B$583=B21)*('MSS-IP'!$C$1:$C$583=D21)),'MSS-IP'!$E$1:$E$583)</f>
        <v>10.111.148.167</v>
      </c>
      <c r="G21" s="7">
        <v>2905</v>
      </c>
      <c r="H21" s="7">
        <f>LOOKUP(1,0/(('MSS-IP'!$B$1:$B$583=B21)*('MSS-IP'!$C$1:$C$583=D21)),'MSS-IP'!$F$1:$F$583)</f>
        <v>27</v>
      </c>
      <c r="I21" s="8">
        <v>3</v>
      </c>
      <c r="J21" s="8" t="s">
        <v>85</v>
      </c>
      <c r="K21" s="8">
        <v>2</v>
      </c>
      <c r="L21" s="8">
        <v>3</v>
      </c>
      <c r="M21" s="1" t="str">
        <f>LOOKUP(1,0/(('BSC-IP(信令)'!$B$1:$B$652=J21)*('BSC-IP(信令)'!$C$1:$C$652=L21)),'BSC-IP(信令)'!$D$1:$D$652)</f>
        <v>10.111.209.196</v>
      </c>
      <c r="N21" s="1" t="str">
        <f>LOOKUP(1,0/(('BSC-IP(信令)'!$B$1:$B$652=J21)*('BSC-IP(信令)'!$C$1:$C$652=L21)),'BSC-IP(信令)'!$E$1:$E$652)</f>
        <v>10.111.92.68</v>
      </c>
      <c r="O21" s="8"/>
      <c r="P21" s="8">
        <f>LOOKUP(1,0/(('BSC-IP(信令)'!$B$1:$B$652=J21)*('BSC-IP(信令)'!$C$1:$C$652=L21)),'BSC-IP(信令)'!$F$1:$F$652)</f>
        <v>28</v>
      </c>
      <c r="Q21" s="11" t="str">
        <f t="shared" si="0"/>
        <v>ZQRX:BCSU,3::PING:IP="10.111.148.135",SRC="10.111.209.196",:;</v>
      </c>
      <c r="R21" s="11" t="str">
        <f t="shared" si="1"/>
        <v>ZQRX:BCSU,3::PING:IP="10.111.148.167",SRC="10.111.92.68",:;</v>
      </c>
      <c r="S21" s="11"/>
      <c r="T21" s="11"/>
      <c r="U21" s="11" t="str">
        <f t="shared" si="2"/>
        <v>ZOYA:BGS01:BCSU,3:AOIP:;</v>
      </c>
      <c r="V21" s="11" t="str">
        <f t="shared" si="3"/>
        <v>ZOYP:M3UA:BGS01,2:"10.111.209.196","10.111.92.68",:"10.111.148.135",27,"10.111.148.167",27,2905:;</v>
      </c>
      <c r="W21" s="11" t="str">
        <f t="shared" si="4"/>
        <v>ZOYS:M3UA:BGS01,2:ACT:;</v>
      </c>
      <c r="X21" s="11"/>
      <c r="Z21" s="47" t="s">
        <v>3935</v>
      </c>
      <c r="AA21" s="10" t="str">
        <f t="shared" si="5"/>
        <v>ZQRX:BSU,3::IP=10.111.209.196:PING:SRC=10.111.148.135,:;</v>
      </c>
      <c r="AB21" s="10" t="str">
        <f t="shared" si="6"/>
        <v>ZQRX:BSU,3::IP=10.111.92.68:PING:SRC=10.111.148.167,:;</v>
      </c>
      <c r="AC21" s="10"/>
      <c r="AD21" s="10"/>
      <c r="AE21" s="10" t="str">
        <f t="shared" si="7"/>
        <v>ZOYA:R0125:BSU,3:AOIP:;</v>
      </c>
      <c r="AF21" s="10" t="str">
        <f t="shared" si="8"/>
        <v>ZOYP:M3UA:R0125,2:"10.111.148.135","10.111.148.167",2905:"10.111.209.196",28,"10.111.92.68",28,:;</v>
      </c>
      <c r="AG21" s="10" t="str">
        <f t="shared" si="9"/>
        <v>ZOYS:M3UA:R0125,2:ACT:;</v>
      </c>
      <c r="AH21" s="10"/>
    </row>
    <row r="22" spans="1:34">
      <c r="A22" s="7">
        <v>20</v>
      </c>
      <c r="B22" s="7" t="s">
        <v>13</v>
      </c>
      <c r="C22" s="7">
        <v>3</v>
      </c>
      <c r="D22" s="7">
        <v>4</v>
      </c>
      <c r="E22" s="7" t="str">
        <f>LOOKUP(1,0/(('MSS-IP'!$B$1:$B$583=B22)*('MSS-IP'!$C$1:$C$583=D22)),'MSS-IP'!$D$1:$D$583)</f>
        <v>10.111.148.136</v>
      </c>
      <c r="F22" s="7" t="str">
        <f>LOOKUP(1,0/(('MSS-IP'!$B$1:$B$583=B22)*('MSS-IP'!$C$1:$C$583=D22)),'MSS-IP'!$E$1:$E$583)</f>
        <v>10.111.148.168</v>
      </c>
      <c r="G22" s="7">
        <v>2905</v>
      </c>
      <c r="H22" s="7">
        <f>LOOKUP(1,0/(('MSS-IP'!$B$1:$B$583=B22)*('MSS-IP'!$C$1:$C$583=D22)),'MSS-IP'!$F$1:$F$583)</f>
        <v>27</v>
      </c>
      <c r="I22" s="8">
        <v>4</v>
      </c>
      <c r="J22" s="8" t="s">
        <v>85</v>
      </c>
      <c r="K22" s="8">
        <v>3</v>
      </c>
      <c r="L22" s="8">
        <v>0</v>
      </c>
      <c r="M22" s="1" t="str">
        <f>LOOKUP(1,0/(('BSC-IP(信令)'!$B$1:$B$652=J22)*('BSC-IP(信令)'!$C$1:$C$652=L22)),'BSC-IP(信令)'!$D$1:$D$652)</f>
        <v>10.111.209.197</v>
      </c>
      <c r="N22" s="1" t="str">
        <f>LOOKUP(1,0/(('BSC-IP(信令)'!$B$1:$B$652=J22)*('BSC-IP(信令)'!$C$1:$C$652=L22)),'BSC-IP(信令)'!$E$1:$E$652)</f>
        <v>10.111.92.69</v>
      </c>
      <c r="O22" s="8"/>
      <c r="P22" s="8">
        <f>LOOKUP(1,0/(('BSC-IP(信令)'!$B$1:$B$652=J22)*('BSC-IP(信令)'!$C$1:$C$652=L22)),'BSC-IP(信令)'!$F$1:$F$652)</f>
        <v>28</v>
      </c>
      <c r="Q22" s="11" t="str">
        <f t="shared" si="0"/>
        <v>ZQRX:BCSU,0::PING:IP="10.111.148.136",SRC="10.111.209.197",:;</v>
      </c>
      <c r="R22" s="11" t="str">
        <f t="shared" si="1"/>
        <v>ZQRX:BCSU,0::PING:IP="10.111.148.168",SRC="10.111.92.69",:;</v>
      </c>
      <c r="S22" s="11"/>
      <c r="T22" s="11"/>
      <c r="U22" s="11" t="str">
        <f t="shared" si="2"/>
        <v>ZOYA:BGS01:BCSU,0:AOIP:;</v>
      </c>
      <c r="V22" s="11" t="str">
        <f t="shared" si="3"/>
        <v>ZOYP:M3UA:BGS01,3:"10.111.209.197","10.111.92.69",:"10.111.148.136",27,"10.111.148.168",27,2905:;</v>
      </c>
      <c r="W22" s="11" t="str">
        <f t="shared" si="4"/>
        <v>ZOYS:M3UA:BGS01,3:ACT:;</v>
      </c>
      <c r="X22" s="11"/>
      <c r="Z22" s="47" t="s">
        <v>3935</v>
      </c>
      <c r="AA22" s="10" t="str">
        <f t="shared" si="5"/>
        <v>ZQRX:BSU,4::IP=10.111.209.197:PING:SRC=10.111.148.136,:;</v>
      </c>
      <c r="AB22" s="10" t="str">
        <f t="shared" si="6"/>
        <v>ZQRX:BSU,4::IP=10.111.92.69:PING:SRC=10.111.148.168,:;</v>
      </c>
      <c r="AC22" s="10"/>
      <c r="AD22" s="10"/>
      <c r="AE22" s="10" t="str">
        <f t="shared" si="7"/>
        <v>ZOYA:R0125:BSU,4:AOIP:;</v>
      </c>
      <c r="AF22" s="10" t="str">
        <f t="shared" si="8"/>
        <v>ZOYP:M3UA:R0125,3:"10.111.148.136","10.111.148.168",2905:"10.111.209.197",28,"10.111.92.69",28,:;</v>
      </c>
      <c r="AG22" s="10" t="str">
        <f t="shared" si="9"/>
        <v>ZOYS:M3UA:R0125,3:ACT:;</v>
      </c>
      <c r="AH22" s="10"/>
    </row>
    <row r="23" spans="1:34">
      <c r="A23" s="7">
        <v>21</v>
      </c>
      <c r="B23" s="7" t="s">
        <v>13</v>
      </c>
      <c r="C23" s="7">
        <v>0</v>
      </c>
      <c r="D23" s="7">
        <v>5</v>
      </c>
      <c r="E23" s="7" t="str">
        <f>LOOKUP(1,0/(('MSS-IP'!$B$1:$B$583=B23)*('MSS-IP'!$C$1:$C$583=D23)),'MSS-IP'!$D$1:$D$583)</f>
        <v>10.111.148.137</v>
      </c>
      <c r="F23" s="7" t="str">
        <f>LOOKUP(1,0/(('MSS-IP'!$B$1:$B$583=B23)*('MSS-IP'!$C$1:$C$583=D23)),'MSS-IP'!$E$1:$E$583)</f>
        <v>10.111.148.169</v>
      </c>
      <c r="G23" s="7">
        <v>2905</v>
      </c>
      <c r="H23" s="7">
        <f>LOOKUP(1,0/(('MSS-IP'!$B$1:$B$583=B23)*('MSS-IP'!$C$1:$C$583=D23)),'MSS-IP'!$F$1:$F$583)</f>
        <v>27</v>
      </c>
      <c r="I23" s="8">
        <v>1</v>
      </c>
      <c r="J23" s="8" t="s">
        <v>86</v>
      </c>
      <c r="K23" s="8">
        <v>0</v>
      </c>
      <c r="L23" s="8">
        <v>3</v>
      </c>
      <c r="M23" s="1" t="str">
        <f>LOOKUP(1,0/(('BSC-IP(信令)'!$B$1:$B$652=J23)*('BSC-IP(信令)'!$C$1:$C$652=L23)),'BSC-IP(信令)'!$D$1:$D$652)</f>
        <v>10.111.209.210</v>
      </c>
      <c r="N23" s="1" t="str">
        <f>LOOKUP(1,0/(('BSC-IP(信令)'!$B$1:$B$652=J23)*('BSC-IP(信令)'!$C$1:$C$652=L23)),'BSC-IP(信令)'!$E$1:$E$652)</f>
        <v>10.111.92.82</v>
      </c>
      <c r="O23" s="8"/>
      <c r="P23" s="8">
        <f>LOOKUP(1,0/(('BSC-IP(信令)'!$B$1:$B$652=J23)*('BSC-IP(信令)'!$C$1:$C$652=L23)),'BSC-IP(信令)'!$F$1:$F$652)</f>
        <v>28</v>
      </c>
      <c r="Q23" s="11" t="str">
        <f t="shared" si="0"/>
        <v>ZQRX:BCSU,3::PING:IP="10.111.148.137",SRC="10.111.209.210",:;</v>
      </c>
      <c r="R23" s="11" t="str">
        <f t="shared" si="1"/>
        <v>ZQRX:BCSU,3::PING:IP="10.111.148.169",SRC="10.111.92.82",:;</v>
      </c>
      <c r="S23" s="11" t="str">
        <f>CONCATENATE("ZOYC:",LEFT(B23,1),MID(B23,3,4),":C:M3UA:;")</f>
        <v>ZOYC:BGS01:C:M3UA:;</v>
      </c>
      <c r="T23" s="11" t="str">
        <f>CONCATENATE("ZOYM:",LEFT(B23,1),MID(B23,3,4),":REG=Y:;")</f>
        <v>ZOYM:BGS01:REG=Y:;</v>
      </c>
      <c r="U23" s="11" t="str">
        <f t="shared" si="2"/>
        <v>ZOYA:BGS01:BCSU,3:AOIP:;</v>
      </c>
      <c r="V23" s="11" t="str">
        <f t="shared" si="3"/>
        <v>ZOYP:M3UA:BGS01,0:"10.111.209.210","10.111.92.82",:"10.111.148.137",27,"10.111.148.169",27,2905:;</v>
      </c>
      <c r="W23" s="11" t="str">
        <f t="shared" si="4"/>
        <v>ZOYS:M3UA:BGS01,0:ACT:;</v>
      </c>
      <c r="X23" s="11" t="str">
        <f>CONCATENATE("ZOYI:NAME=",LEFT(B23,1),RIGHT(B23,4),":A:;")</f>
        <v>ZOYI:NAME=BGS01:A:;</v>
      </c>
      <c r="Z23" s="47" t="s">
        <v>3935</v>
      </c>
      <c r="AA23" s="10" t="str">
        <f t="shared" si="5"/>
        <v>ZQRX:BSU,5::IP=10.111.209.210:PING:SRC=10.111.148.137,:;</v>
      </c>
      <c r="AB23" s="10" t="str">
        <f t="shared" si="6"/>
        <v>ZQRX:BSU,5::IP=10.111.92.82:PING:SRC=10.111.148.169,:;</v>
      </c>
      <c r="AC23" s="10" t="str">
        <f>CONCATENATE("ZOYC:",J23,":S:M3UA:;")</f>
        <v>ZOYC:R0126:S:M3UA:;</v>
      </c>
      <c r="AD23" s="10" t="str">
        <f>CONCATENATE("ZOYM:",J23,":REG=Y:;")</f>
        <v>ZOYM:R0126:REG=Y:;</v>
      </c>
      <c r="AE23" s="10" t="str">
        <f t="shared" si="7"/>
        <v>ZOYA:R0126:BSU,5:AOIP:;</v>
      </c>
      <c r="AF23" s="10" t="str">
        <f t="shared" si="8"/>
        <v>ZOYP:M3UA:R0126,0:"10.111.148.137","10.111.148.169",2905:"10.111.209.210",28,"10.111.92.82",28,:;</v>
      </c>
      <c r="AG23" s="10" t="str">
        <f t="shared" si="9"/>
        <v>ZOYS:M3UA:R0126,0:ACT:;</v>
      </c>
      <c r="AH23" s="10" t="str">
        <f>CONCATENATE("ZOYI:NAME=",J23,":A:;")</f>
        <v>ZOYI:NAME=R0126:A:;</v>
      </c>
    </row>
    <row r="24" spans="1:34">
      <c r="A24" s="7">
        <v>22</v>
      </c>
      <c r="B24" s="7" t="s">
        <v>13</v>
      </c>
      <c r="C24" s="7">
        <v>1</v>
      </c>
      <c r="D24" s="7">
        <v>15</v>
      </c>
      <c r="E24" s="7" t="str">
        <f>LOOKUP(1,0/(('MSS-IP'!$B$1:$B$583=B24)*('MSS-IP'!$C$1:$C$583=D24)),'MSS-IP'!$D$1:$D$583)</f>
        <v>10.111.148.138</v>
      </c>
      <c r="F24" s="7" t="str">
        <f>LOOKUP(1,0/(('MSS-IP'!$B$1:$B$583=B24)*('MSS-IP'!$C$1:$C$583=D24)),'MSS-IP'!$E$1:$E$583)</f>
        <v>10.111.148.170</v>
      </c>
      <c r="G24" s="7">
        <v>2905</v>
      </c>
      <c r="H24" s="7">
        <f>LOOKUP(1,0/(('MSS-IP'!$B$1:$B$583=B24)*('MSS-IP'!$C$1:$C$583=D24)),'MSS-IP'!$F$1:$F$583)</f>
        <v>27</v>
      </c>
      <c r="I24" s="8">
        <v>2</v>
      </c>
      <c r="J24" s="8" t="s">
        <v>86</v>
      </c>
      <c r="K24" s="8">
        <v>1</v>
      </c>
      <c r="L24" s="8">
        <v>2</v>
      </c>
      <c r="M24" s="1" t="str">
        <f>LOOKUP(1,0/(('BSC-IP(信令)'!$B$1:$B$652=J24)*('BSC-IP(信令)'!$C$1:$C$652=L24)),'BSC-IP(信令)'!$D$1:$D$652)</f>
        <v>10.111.209.211</v>
      </c>
      <c r="N24" s="1" t="str">
        <f>LOOKUP(1,0/(('BSC-IP(信令)'!$B$1:$B$652=J24)*('BSC-IP(信令)'!$C$1:$C$652=L24)),'BSC-IP(信令)'!$E$1:$E$652)</f>
        <v>10.111.92.83</v>
      </c>
      <c r="O24" s="8"/>
      <c r="P24" s="8">
        <f>LOOKUP(1,0/(('BSC-IP(信令)'!$B$1:$B$652=J24)*('BSC-IP(信令)'!$C$1:$C$652=L24)),'BSC-IP(信令)'!$F$1:$F$652)</f>
        <v>28</v>
      </c>
      <c r="Q24" s="11" t="str">
        <f t="shared" si="0"/>
        <v>ZQRX:BCSU,2::PING:IP="10.111.148.138",SRC="10.111.209.211",:;</v>
      </c>
      <c r="R24" s="11" t="str">
        <f t="shared" si="1"/>
        <v>ZQRX:BCSU,2::PING:IP="10.111.148.170",SRC="10.111.92.83",:;</v>
      </c>
      <c r="S24" s="11"/>
      <c r="T24" s="11"/>
      <c r="U24" s="11" t="str">
        <f t="shared" si="2"/>
        <v>ZOYA:BGS01:BCSU,2:AOIP:;</v>
      </c>
      <c r="V24" s="11" t="str">
        <f t="shared" si="3"/>
        <v>ZOYP:M3UA:BGS01,1:"10.111.209.211","10.111.92.83",:"10.111.148.138",27,"10.111.148.170",27,2905:;</v>
      </c>
      <c r="W24" s="11" t="str">
        <f t="shared" si="4"/>
        <v>ZOYS:M3UA:BGS01,1:ACT:;</v>
      </c>
      <c r="X24" s="11"/>
      <c r="Z24" s="47" t="s">
        <v>3935</v>
      </c>
      <c r="AA24" s="10" t="str">
        <f t="shared" si="5"/>
        <v>ZQRX:BSU,15::IP=10.111.209.211:PING:SRC=10.111.148.138,:;</v>
      </c>
      <c r="AB24" s="10" t="str">
        <f t="shared" si="6"/>
        <v>ZQRX:BSU,15::IP=10.111.92.83:PING:SRC=10.111.148.170,:;</v>
      </c>
      <c r="AC24" s="10"/>
      <c r="AD24" s="10"/>
      <c r="AE24" s="10" t="str">
        <f t="shared" si="7"/>
        <v>ZOYA:R0126:BSU,15:AOIP:;</v>
      </c>
      <c r="AF24" s="10" t="str">
        <f t="shared" si="8"/>
        <v>ZOYP:M3UA:R0126,1:"10.111.148.138","10.111.148.170",2905:"10.111.209.211",28,"10.111.92.83",28,:;</v>
      </c>
      <c r="AG24" s="10" t="str">
        <f t="shared" si="9"/>
        <v>ZOYS:M3UA:R0126,1:ACT:;</v>
      </c>
      <c r="AH24" s="10"/>
    </row>
    <row r="25" spans="1:34">
      <c r="A25" s="7">
        <v>23</v>
      </c>
      <c r="B25" s="7" t="s">
        <v>13</v>
      </c>
      <c r="C25" s="7">
        <v>2</v>
      </c>
      <c r="D25" s="7">
        <v>13</v>
      </c>
      <c r="E25" s="7" t="str">
        <f>LOOKUP(1,0/(('MSS-IP'!$B$1:$B$583=B25)*('MSS-IP'!$C$1:$C$583=D25)),'MSS-IP'!$D$1:$D$583)</f>
        <v>10.111.148.139</v>
      </c>
      <c r="F25" s="7" t="str">
        <f>LOOKUP(1,0/(('MSS-IP'!$B$1:$B$583=B25)*('MSS-IP'!$C$1:$C$583=D25)),'MSS-IP'!$E$1:$E$583)</f>
        <v>10.111.148.171</v>
      </c>
      <c r="G25" s="7">
        <v>2905</v>
      </c>
      <c r="H25" s="7">
        <f>LOOKUP(1,0/(('MSS-IP'!$B$1:$B$583=B25)*('MSS-IP'!$C$1:$C$583=D25)),'MSS-IP'!$F$1:$F$583)</f>
        <v>27</v>
      </c>
      <c r="I25" s="8">
        <v>3</v>
      </c>
      <c r="J25" s="8" t="s">
        <v>86</v>
      </c>
      <c r="K25" s="8">
        <v>2</v>
      </c>
      <c r="L25" s="8">
        <v>1</v>
      </c>
      <c r="M25" s="1" t="str">
        <f>LOOKUP(1,0/(('BSC-IP(信令)'!$B$1:$B$652=J25)*('BSC-IP(信令)'!$C$1:$C$652=L25)),'BSC-IP(信令)'!$D$1:$D$652)</f>
        <v>10.111.209.212</v>
      </c>
      <c r="N25" s="1" t="str">
        <f>LOOKUP(1,0/(('BSC-IP(信令)'!$B$1:$B$652=J25)*('BSC-IP(信令)'!$C$1:$C$652=L25)),'BSC-IP(信令)'!$E$1:$E$652)</f>
        <v>10.111.92.84</v>
      </c>
      <c r="O25" s="8"/>
      <c r="P25" s="8">
        <f>LOOKUP(1,0/(('BSC-IP(信令)'!$B$1:$B$652=J25)*('BSC-IP(信令)'!$C$1:$C$652=L25)),'BSC-IP(信令)'!$F$1:$F$652)</f>
        <v>28</v>
      </c>
      <c r="Q25" s="11" t="str">
        <f t="shared" si="0"/>
        <v>ZQRX:BCSU,1::PING:IP="10.111.148.139",SRC="10.111.209.212",:;</v>
      </c>
      <c r="R25" s="11" t="str">
        <f t="shared" si="1"/>
        <v>ZQRX:BCSU,1::PING:IP="10.111.148.171",SRC="10.111.92.84",:;</v>
      </c>
      <c r="S25" s="11"/>
      <c r="T25" s="11"/>
      <c r="U25" s="11" t="str">
        <f t="shared" si="2"/>
        <v>ZOYA:BGS01:BCSU,1:AOIP:;</v>
      </c>
      <c r="V25" s="11" t="str">
        <f t="shared" si="3"/>
        <v>ZOYP:M3UA:BGS01,2:"10.111.209.212","10.111.92.84",:"10.111.148.139",27,"10.111.148.171",27,2905:;</v>
      </c>
      <c r="W25" s="11" t="str">
        <f t="shared" si="4"/>
        <v>ZOYS:M3UA:BGS01,2:ACT:;</v>
      </c>
      <c r="X25" s="11"/>
      <c r="Z25" s="47" t="s">
        <v>3935</v>
      </c>
      <c r="AA25" s="10" t="str">
        <f t="shared" si="5"/>
        <v>ZQRX:BSU,13::IP=10.111.209.212:PING:SRC=10.111.148.139,:;</v>
      </c>
      <c r="AB25" s="10" t="str">
        <f t="shared" si="6"/>
        <v>ZQRX:BSU,13::IP=10.111.92.84:PING:SRC=10.111.148.171,:;</v>
      </c>
      <c r="AC25" s="10"/>
      <c r="AD25" s="10"/>
      <c r="AE25" s="10" t="str">
        <f t="shared" si="7"/>
        <v>ZOYA:R0126:BSU,13:AOIP:;</v>
      </c>
      <c r="AF25" s="10" t="str">
        <f t="shared" si="8"/>
        <v>ZOYP:M3UA:R0126,2:"10.111.148.139","10.111.148.171",2905:"10.111.209.212",28,"10.111.92.84",28,:;</v>
      </c>
      <c r="AG25" s="10" t="str">
        <f t="shared" si="9"/>
        <v>ZOYS:M3UA:R0126,2:ACT:;</v>
      </c>
      <c r="AH25" s="10"/>
    </row>
    <row r="26" spans="1:34">
      <c r="A26" s="7">
        <v>24</v>
      </c>
      <c r="B26" s="7" t="s">
        <v>13</v>
      </c>
      <c r="C26" s="7">
        <v>3</v>
      </c>
      <c r="D26" s="7">
        <v>8</v>
      </c>
      <c r="E26" s="7" t="str">
        <f>LOOKUP(1,0/(('MSS-IP'!$B$1:$B$583=B26)*('MSS-IP'!$C$1:$C$583=D26)),'MSS-IP'!$D$1:$D$583)</f>
        <v>10.111.148.140</v>
      </c>
      <c r="F26" s="7" t="str">
        <f>LOOKUP(1,0/(('MSS-IP'!$B$1:$B$583=B26)*('MSS-IP'!$C$1:$C$583=D26)),'MSS-IP'!$E$1:$E$583)</f>
        <v>10.111.148.172</v>
      </c>
      <c r="G26" s="7">
        <v>2905</v>
      </c>
      <c r="H26" s="7">
        <f>LOOKUP(1,0/(('MSS-IP'!$B$1:$B$583=B26)*('MSS-IP'!$C$1:$C$583=D26)),'MSS-IP'!$F$1:$F$583)</f>
        <v>27</v>
      </c>
      <c r="I26" s="8">
        <v>4</v>
      </c>
      <c r="J26" s="8" t="s">
        <v>86</v>
      </c>
      <c r="K26" s="8">
        <v>3</v>
      </c>
      <c r="L26" s="8">
        <v>0</v>
      </c>
      <c r="M26" s="1" t="str">
        <f>LOOKUP(1,0/(('BSC-IP(信令)'!$B$1:$B$652=J26)*('BSC-IP(信令)'!$C$1:$C$652=L26)),'BSC-IP(信令)'!$D$1:$D$652)</f>
        <v>10.111.209.213</v>
      </c>
      <c r="N26" s="1" t="str">
        <f>LOOKUP(1,0/(('BSC-IP(信令)'!$B$1:$B$652=J26)*('BSC-IP(信令)'!$C$1:$C$652=L26)),'BSC-IP(信令)'!$E$1:$E$652)</f>
        <v>10.111.92.85</v>
      </c>
      <c r="O26" s="8"/>
      <c r="P26" s="8">
        <f>LOOKUP(1,0/(('BSC-IP(信令)'!$B$1:$B$652=J26)*('BSC-IP(信令)'!$C$1:$C$652=L26)),'BSC-IP(信令)'!$F$1:$F$652)</f>
        <v>28</v>
      </c>
      <c r="Q26" s="11" t="str">
        <f t="shared" si="0"/>
        <v>ZQRX:BCSU,0::PING:IP="10.111.148.140",SRC="10.111.209.213",:;</v>
      </c>
      <c r="R26" s="11" t="str">
        <f t="shared" si="1"/>
        <v>ZQRX:BCSU,0::PING:IP="10.111.148.172",SRC="10.111.92.85",:;</v>
      </c>
      <c r="S26" s="11"/>
      <c r="T26" s="11"/>
      <c r="U26" s="11" t="str">
        <f t="shared" si="2"/>
        <v>ZOYA:BGS01:BCSU,0:AOIP:;</v>
      </c>
      <c r="V26" s="11" t="str">
        <f t="shared" si="3"/>
        <v>ZOYP:M3UA:BGS01,3:"10.111.209.213","10.111.92.85",:"10.111.148.140",27,"10.111.148.172",27,2905:;</v>
      </c>
      <c r="W26" s="11" t="str">
        <f t="shared" si="4"/>
        <v>ZOYS:M3UA:BGS01,3:ACT:;</v>
      </c>
      <c r="X26" s="11"/>
      <c r="Z26" s="47" t="s">
        <v>3935</v>
      </c>
      <c r="AA26" s="10" t="str">
        <f t="shared" si="5"/>
        <v>ZQRX:BSU,8::IP=10.111.209.213:PING:SRC=10.111.148.140,:;</v>
      </c>
      <c r="AB26" s="10" t="str">
        <f t="shared" si="6"/>
        <v>ZQRX:BSU,8::IP=10.111.92.85:PING:SRC=10.111.148.172,:;</v>
      </c>
      <c r="AC26" s="10"/>
      <c r="AD26" s="10"/>
      <c r="AE26" s="10" t="str">
        <f t="shared" si="7"/>
        <v>ZOYA:R0126:BSU,8:AOIP:;</v>
      </c>
      <c r="AF26" s="10" t="str">
        <f t="shared" si="8"/>
        <v>ZOYP:M3UA:R0126,3:"10.111.148.140","10.111.148.172",2905:"10.111.209.213",28,"10.111.92.85",28,:;</v>
      </c>
      <c r="AG26" s="10" t="str">
        <f t="shared" si="9"/>
        <v>ZOYS:M3UA:R0126,3:ACT:;</v>
      </c>
      <c r="AH26" s="10"/>
    </row>
    <row r="27" spans="1:34">
      <c r="A27" s="7">
        <v>25</v>
      </c>
      <c r="B27" s="7" t="s">
        <v>13</v>
      </c>
      <c r="C27" s="7">
        <v>0</v>
      </c>
      <c r="D27" s="7">
        <v>9</v>
      </c>
      <c r="E27" s="7" t="str">
        <f>LOOKUP(1,0/(('MSS-IP'!$B$1:$B$583=B27)*('MSS-IP'!$C$1:$C$583=D27)),'MSS-IP'!$D$1:$D$583)</f>
        <v>10.111.148.141</v>
      </c>
      <c r="F27" s="7" t="str">
        <f>LOOKUP(1,0/(('MSS-IP'!$B$1:$B$583=B27)*('MSS-IP'!$C$1:$C$583=D27)),'MSS-IP'!$E$1:$E$583)</f>
        <v>10.111.148.173</v>
      </c>
      <c r="G27" s="7">
        <v>2905</v>
      </c>
      <c r="H27" s="7">
        <f>LOOKUP(1,0/(('MSS-IP'!$B$1:$B$583=B27)*('MSS-IP'!$C$1:$C$583=D27)),'MSS-IP'!$F$1:$F$583)</f>
        <v>27</v>
      </c>
      <c r="I27" s="8">
        <v>1</v>
      </c>
      <c r="J27" s="8" t="s">
        <v>87</v>
      </c>
      <c r="K27" s="8">
        <v>0</v>
      </c>
      <c r="L27" s="1">
        <v>3</v>
      </c>
      <c r="M27" s="1" t="str">
        <f>LOOKUP(1,0/(('BSC-IP(信令)'!$B$1:$B$652=J27)*('BSC-IP(信令)'!$C$1:$C$652=L27)),'BSC-IP(信令)'!$D$1:$D$652)</f>
        <v>10.111.210.2</v>
      </c>
      <c r="N27" s="1" t="str">
        <f>LOOKUP(1,0/(('BSC-IP(信令)'!$B$1:$B$652=J27)*('BSC-IP(信令)'!$C$1:$C$652=L27)),'BSC-IP(信令)'!$E$1:$E$652)</f>
        <v>10.111.210.130</v>
      </c>
      <c r="O27" s="8"/>
      <c r="P27" s="8">
        <f>LOOKUP(1,0/(('BSC-IP(信令)'!$B$1:$B$652=J27)*('BSC-IP(信令)'!$C$1:$C$652=L27)),'BSC-IP(信令)'!$F$1:$F$652)</f>
        <v>28</v>
      </c>
      <c r="Q27" s="11" t="str">
        <f t="shared" si="0"/>
        <v>ZQRX:BCSU,3::PING:IP="10.111.148.141",SRC="10.111.210.2",:;</v>
      </c>
      <c r="R27" s="11" t="str">
        <f t="shared" si="1"/>
        <v>ZQRX:BCSU,3::PING:IP="10.111.148.173",SRC="10.111.210.130",:;</v>
      </c>
      <c r="S27" s="11" t="str">
        <f>CONCATENATE("ZOYC:",LEFT(B27,1),MID(B27,3,4),":C:M3UA:;")</f>
        <v>ZOYC:BGS01:C:M3UA:;</v>
      </c>
      <c r="T27" s="11" t="str">
        <f>CONCATENATE("ZOYM:",LEFT(B27,1),MID(B27,3,4),":REG=Y:;")</f>
        <v>ZOYM:BGS01:REG=Y:;</v>
      </c>
      <c r="U27" s="11" t="str">
        <f t="shared" si="2"/>
        <v>ZOYA:BGS01:BCSU,3:AOIP:;</v>
      </c>
      <c r="V27" s="11" t="str">
        <f t="shared" si="3"/>
        <v>ZOYP:M3UA:BGS01,0:"10.111.210.2","10.111.210.130",:"10.111.148.141",27,"10.111.148.173",27,2905:;</v>
      </c>
      <c r="W27" s="11" t="str">
        <f t="shared" si="4"/>
        <v>ZOYS:M3UA:BGS01,0:ACT:;</v>
      </c>
      <c r="X27" s="11" t="str">
        <f>CONCATENATE("ZOYI:NAME=",LEFT(B27,1),RIGHT(B27,4),":A:;")</f>
        <v>ZOYI:NAME=BGS01:A:;</v>
      </c>
      <c r="Z27" s="47" t="s">
        <v>3935</v>
      </c>
      <c r="AA27" s="10" t="str">
        <f t="shared" si="5"/>
        <v>ZQRX:BSU,9::IP=10.111.210.2:PING:SRC=10.111.148.141,:;</v>
      </c>
      <c r="AB27" s="10" t="str">
        <f t="shared" si="6"/>
        <v>ZQRX:BSU,9::IP=10.111.210.130:PING:SRC=10.111.148.173,:;</v>
      </c>
      <c r="AC27" s="10" t="str">
        <f>CONCATENATE("ZOYC:",J27,":S:M3UA:;")</f>
        <v>ZOYC:R0721:S:M3UA:;</v>
      </c>
      <c r="AD27" s="10" t="str">
        <f>CONCATENATE("ZOYM:",J27,":REG=Y:;")</f>
        <v>ZOYM:R0721:REG=Y:;</v>
      </c>
      <c r="AE27" s="10" t="str">
        <f t="shared" si="7"/>
        <v>ZOYA:R0721:BSU,9:AOIP:;</v>
      </c>
      <c r="AF27" s="10" t="str">
        <f t="shared" si="8"/>
        <v>ZOYP:M3UA:R0721,0:"10.111.148.141","10.111.148.173",2905:"10.111.210.2",28,"10.111.210.130",28,:;</v>
      </c>
      <c r="AG27" s="10" t="str">
        <f t="shared" si="9"/>
        <v>ZOYS:M3UA:R0721,0:ACT:;</v>
      </c>
      <c r="AH27" s="10" t="str">
        <f>CONCATENATE("ZOYI:NAME=",J27,":A:;")</f>
        <v>ZOYI:NAME=R0721:A:;</v>
      </c>
    </row>
    <row r="28" spans="1:34">
      <c r="A28" s="7">
        <v>26</v>
      </c>
      <c r="B28" s="7" t="s">
        <v>13</v>
      </c>
      <c r="C28" s="7">
        <v>1</v>
      </c>
      <c r="D28" s="7">
        <v>10</v>
      </c>
      <c r="E28" s="7" t="str">
        <f>LOOKUP(1,0/(('MSS-IP'!$B$1:$B$583=B28)*('MSS-IP'!$C$1:$C$583=D28)),'MSS-IP'!$D$1:$D$583)</f>
        <v>10.111.148.142</v>
      </c>
      <c r="F28" s="7" t="str">
        <f>LOOKUP(1,0/(('MSS-IP'!$B$1:$B$583=B28)*('MSS-IP'!$C$1:$C$583=D28)),'MSS-IP'!$E$1:$E$583)</f>
        <v>10.111.148.174</v>
      </c>
      <c r="G28" s="7">
        <v>2905</v>
      </c>
      <c r="H28" s="7">
        <f>LOOKUP(1,0/(('MSS-IP'!$B$1:$B$583=B28)*('MSS-IP'!$C$1:$C$583=D28)),'MSS-IP'!$F$1:$F$583)</f>
        <v>27</v>
      </c>
      <c r="I28" s="8">
        <v>2</v>
      </c>
      <c r="J28" s="8" t="s">
        <v>87</v>
      </c>
      <c r="K28" s="8">
        <v>1</v>
      </c>
      <c r="L28" s="1">
        <v>1</v>
      </c>
      <c r="M28" s="1" t="str">
        <f>LOOKUP(1,0/(('BSC-IP(信令)'!$B$1:$B$652=J28)*('BSC-IP(信令)'!$C$1:$C$652=L28)),'BSC-IP(信令)'!$D$1:$D$652)</f>
        <v>10.111.210.3</v>
      </c>
      <c r="N28" s="1" t="str">
        <f>LOOKUP(1,0/(('BSC-IP(信令)'!$B$1:$B$652=J28)*('BSC-IP(信令)'!$C$1:$C$652=L28)),'BSC-IP(信令)'!$E$1:$E$652)</f>
        <v>10.111.210.131</v>
      </c>
      <c r="O28" s="8"/>
      <c r="P28" s="8">
        <f>LOOKUP(1,0/(('BSC-IP(信令)'!$B$1:$B$652=J28)*('BSC-IP(信令)'!$C$1:$C$652=L28)),'BSC-IP(信令)'!$F$1:$F$652)</f>
        <v>28</v>
      </c>
      <c r="Q28" s="11" t="str">
        <f t="shared" si="0"/>
        <v>ZQRX:BCSU,1::PING:IP="10.111.148.142",SRC="10.111.210.3",:;</v>
      </c>
      <c r="R28" s="11" t="str">
        <f t="shared" si="1"/>
        <v>ZQRX:BCSU,1::PING:IP="10.111.148.174",SRC="10.111.210.131",:;</v>
      </c>
      <c r="S28" s="11"/>
      <c r="T28" s="11"/>
      <c r="U28" s="11" t="str">
        <f t="shared" si="2"/>
        <v>ZOYA:BGS01:BCSU,1:AOIP:;</v>
      </c>
      <c r="V28" s="11" t="str">
        <f t="shared" si="3"/>
        <v>ZOYP:M3UA:BGS01,1:"10.111.210.3","10.111.210.131",:"10.111.148.142",27,"10.111.148.174",27,2905:;</v>
      </c>
      <c r="W28" s="11" t="str">
        <f t="shared" si="4"/>
        <v>ZOYS:M3UA:BGS01,1:ACT:;</v>
      </c>
      <c r="X28" s="11"/>
      <c r="Z28" s="47" t="s">
        <v>3935</v>
      </c>
      <c r="AA28" s="10" t="str">
        <f t="shared" si="5"/>
        <v>ZQRX:BSU,10::IP=10.111.210.3:PING:SRC=10.111.148.142,:;</v>
      </c>
      <c r="AB28" s="10" t="str">
        <f t="shared" si="6"/>
        <v>ZQRX:BSU,10::IP=10.111.210.131:PING:SRC=10.111.148.174,:;</v>
      </c>
      <c r="AC28" s="10"/>
      <c r="AD28" s="10"/>
      <c r="AE28" s="10" t="str">
        <f t="shared" si="7"/>
        <v>ZOYA:R0721:BSU,10:AOIP:;</v>
      </c>
      <c r="AF28" s="10" t="str">
        <f t="shared" si="8"/>
        <v>ZOYP:M3UA:R0721,1:"10.111.148.142","10.111.148.174",2905:"10.111.210.3",28,"10.111.210.131",28,:;</v>
      </c>
      <c r="AG28" s="10" t="str">
        <f t="shared" si="9"/>
        <v>ZOYS:M3UA:R0721,1:ACT:;</v>
      </c>
      <c r="AH28" s="10"/>
    </row>
    <row r="29" spans="1:34">
      <c r="A29" s="7">
        <v>27</v>
      </c>
      <c r="B29" s="7" t="s">
        <v>13</v>
      </c>
      <c r="C29" s="7">
        <v>2</v>
      </c>
      <c r="D29" s="7">
        <v>11</v>
      </c>
      <c r="E29" s="7" t="str">
        <f>LOOKUP(1,0/(('MSS-IP'!$B$1:$B$583=B29)*('MSS-IP'!$C$1:$C$583=D29)),'MSS-IP'!$D$1:$D$583)</f>
        <v>10.111.148.143</v>
      </c>
      <c r="F29" s="7" t="str">
        <f>LOOKUP(1,0/(('MSS-IP'!$B$1:$B$583=B29)*('MSS-IP'!$C$1:$C$583=D29)),'MSS-IP'!$E$1:$E$583)</f>
        <v>10.111.148.175</v>
      </c>
      <c r="G29" s="7">
        <v>2905</v>
      </c>
      <c r="H29" s="7">
        <f>LOOKUP(1,0/(('MSS-IP'!$B$1:$B$583=B29)*('MSS-IP'!$C$1:$C$583=D29)),'MSS-IP'!$F$1:$F$583)</f>
        <v>27</v>
      </c>
      <c r="I29" s="8">
        <v>3</v>
      </c>
      <c r="J29" s="8" t="s">
        <v>87</v>
      </c>
      <c r="K29" s="8">
        <v>2</v>
      </c>
      <c r="L29" s="1">
        <v>2</v>
      </c>
      <c r="M29" s="1" t="str">
        <f>LOOKUP(1,0/(('BSC-IP(信令)'!$B$1:$B$652=J29)*('BSC-IP(信令)'!$C$1:$C$652=L29)),'BSC-IP(信令)'!$D$1:$D$652)</f>
        <v>10.111.210.4</v>
      </c>
      <c r="N29" s="1" t="str">
        <f>LOOKUP(1,0/(('BSC-IP(信令)'!$B$1:$B$652=J29)*('BSC-IP(信令)'!$C$1:$C$652=L29)),'BSC-IP(信令)'!$E$1:$E$652)</f>
        <v>10.111.210.132</v>
      </c>
      <c r="O29" s="8"/>
      <c r="P29" s="8">
        <f>LOOKUP(1,0/(('BSC-IP(信令)'!$B$1:$B$652=J29)*('BSC-IP(信令)'!$C$1:$C$652=L29)),'BSC-IP(信令)'!$F$1:$F$652)</f>
        <v>28</v>
      </c>
      <c r="Q29" s="11" t="str">
        <f t="shared" si="0"/>
        <v>ZQRX:BCSU,2::PING:IP="10.111.148.143",SRC="10.111.210.4",:;</v>
      </c>
      <c r="R29" s="11" t="str">
        <f t="shared" si="1"/>
        <v>ZQRX:BCSU,2::PING:IP="10.111.148.175",SRC="10.111.210.132",:;</v>
      </c>
      <c r="S29" s="11"/>
      <c r="T29" s="11"/>
      <c r="U29" s="11" t="str">
        <f t="shared" si="2"/>
        <v>ZOYA:BGS01:BCSU,2:AOIP:;</v>
      </c>
      <c r="V29" s="11" t="str">
        <f t="shared" si="3"/>
        <v>ZOYP:M3UA:BGS01,2:"10.111.210.4","10.111.210.132",:"10.111.148.143",27,"10.111.148.175",27,2905:;</v>
      </c>
      <c r="W29" s="11" t="str">
        <f t="shared" si="4"/>
        <v>ZOYS:M3UA:BGS01,2:ACT:;</v>
      </c>
      <c r="X29" s="11"/>
      <c r="Z29" s="47" t="s">
        <v>3935</v>
      </c>
      <c r="AA29" s="10" t="str">
        <f t="shared" si="5"/>
        <v>ZQRX:BSU,11::IP=10.111.210.4:PING:SRC=10.111.148.143,:;</v>
      </c>
      <c r="AB29" s="10" t="str">
        <f t="shared" si="6"/>
        <v>ZQRX:BSU,11::IP=10.111.210.132:PING:SRC=10.111.148.175,:;</v>
      </c>
      <c r="AC29" s="10"/>
      <c r="AD29" s="10"/>
      <c r="AE29" s="10" t="str">
        <f t="shared" si="7"/>
        <v>ZOYA:R0721:BSU,11:AOIP:;</v>
      </c>
      <c r="AF29" s="10" t="str">
        <f t="shared" si="8"/>
        <v>ZOYP:M3UA:R0721,2:"10.111.148.143","10.111.148.175",2905:"10.111.210.4",28,"10.111.210.132",28,:;</v>
      </c>
      <c r="AG29" s="10" t="str">
        <f t="shared" si="9"/>
        <v>ZOYS:M3UA:R0721,2:ACT:;</v>
      </c>
      <c r="AH29" s="10"/>
    </row>
    <row r="30" spans="1:34">
      <c r="A30" s="7">
        <v>28</v>
      </c>
      <c r="B30" s="7" t="s">
        <v>13</v>
      </c>
      <c r="C30" s="7">
        <v>3</v>
      </c>
      <c r="D30" s="7">
        <v>12</v>
      </c>
      <c r="E30" s="7" t="str">
        <f>LOOKUP(1,0/(('MSS-IP'!$B$1:$B$583=B30)*('MSS-IP'!$C$1:$C$583=D30)),'MSS-IP'!$D$1:$D$583)</f>
        <v>10.111.148.144</v>
      </c>
      <c r="F30" s="7" t="str">
        <f>LOOKUP(1,0/(('MSS-IP'!$B$1:$B$583=B30)*('MSS-IP'!$C$1:$C$583=D30)),'MSS-IP'!$E$1:$E$583)</f>
        <v>10.111.148.176</v>
      </c>
      <c r="G30" s="7">
        <v>2905</v>
      </c>
      <c r="H30" s="7">
        <f>LOOKUP(1,0/(('MSS-IP'!$B$1:$B$583=B30)*('MSS-IP'!$C$1:$C$583=D30)),'MSS-IP'!$F$1:$F$583)</f>
        <v>27</v>
      </c>
      <c r="I30" s="8">
        <v>4</v>
      </c>
      <c r="J30" s="8" t="s">
        <v>87</v>
      </c>
      <c r="K30" s="8">
        <v>3</v>
      </c>
      <c r="L30" s="1">
        <v>0</v>
      </c>
      <c r="M30" s="1" t="str">
        <f>LOOKUP(1,0/(('BSC-IP(信令)'!$B$1:$B$652=J30)*('BSC-IP(信令)'!$C$1:$C$652=L30)),'BSC-IP(信令)'!$D$1:$D$652)</f>
        <v>10.111.210.5</v>
      </c>
      <c r="N30" s="1" t="str">
        <f>LOOKUP(1,0/(('BSC-IP(信令)'!$B$1:$B$652=J30)*('BSC-IP(信令)'!$C$1:$C$652=L30)),'BSC-IP(信令)'!$E$1:$E$652)</f>
        <v>10.111.210.133</v>
      </c>
      <c r="O30" s="8"/>
      <c r="P30" s="8">
        <f>LOOKUP(1,0/(('BSC-IP(信令)'!$B$1:$B$652=J30)*('BSC-IP(信令)'!$C$1:$C$652=L30)),'BSC-IP(信令)'!$F$1:$F$652)</f>
        <v>28</v>
      </c>
      <c r="Q30" s="11" t="str">
        <f t="shared" si="0"/>
        <v>ZQRX:BCSU,0::PING:IP="10.111.148.144",SRC="10.111.210.5",:;</v>
      </c>
      <c r="R30" s="11" t="str">
        <f t="shared" si="1"/>
        <v>ZQRX:BCSU,0::PING:IP="10.111.148.176",SRC="10.111.210.133",:;</v>
      </c>
      <c r="S30" s="11"/>
      <c r="T30" s="11"/>
      <c r="U30" s="11" t="str">
        <f t="shared" si="2"/>
        <v>ZOYA:BGS01:BCSU,0:AOIP:;</v>
      </c>
      <c r="V30" s="11" t="str">
        <f t="shared" si="3"/>
        <v>ZOYP:M3UA:BGS01,3:"10.111.210.5","10.111.210.133",:"10.111.148.144",27,"10.111.148.176",27,2905:;</v>
      </c>
      <c r="W30" s="11" t="str">
        <f t="shared" si="4"/>
        <v>ZOYS:M3UA:BGS01,3:ACT:;</v>
      </c>
      <c r="X30" s="11"/>
      <c r="Z30" s="47" t="s">
        <v>3935</v>
      </c>
      <c r="AA30" s="10" t="str">
        <f t="shared" si="5"/>
        <v>ZQRX:BSU,12::IP=10.111.210.5:PING:SRC=10.111.148.144,:;</v>
      </c>
      <c r="AB30" s="10" t="str">
        <f t="shared" si="6"/>
        <v>ZQRX:BSU,12::IP=10.111.210.133:PING:SRC=10.111.148.176,:;</v>
      </c>
      <c r="AC30" s="10"/>
      <c r="AD30" s="10"/>
      <c r="AE30" s="10" t="str">
        <f t="shared" si="7"/>
        <v>ZOYA:R0721:BSU,12:AOIP:;</v>
      </c>
      <c r="AF30" s="10" t="str">
        <f t="shared" si="8"/>
        <v>ZOYP:M3UA:R0721,3:"10.111.148.144","10.111.148.176",2905:"10.111.210.5",28,"10.111.210.133",28,:;</v>
      </c>
      <c r="AG30" s="10" t="str">
        <f t="shared" si="9"/>
        <v>ZOYS:M3UA:R0721,3:ACT:;</v>
      </c>
      <c r="AH30" s="10"/>
    </row>
    <row r="31" spans="1:34">
      <c r="A31" s="7">
        <v>29</v>
      </c>
      <c r="B31" s="7" t="s">
        <v>13</v>
      </c>
      <c r="C31" s="7">
        <v>0</v>
      </c>
      <c r="D31" s="7">
        <v>7</v>
      </c>
      <c r="E31" s="7" t="str">
        <f>LOOKUP(1,0/(('MSS-IP'!$B$1:$B$583=B31)*('MSS-IP'!$C$1:$C$583=D31)),'MSS-IP'!$D$1:$D$583)</f>
        <v>10.111.148.145</v>
      </c>
      <c r="F31" s="7" t="str">
        <f>LOOKUP(1,0/(('MSS-IP'!$B$1:$B$583=B31)*('MSS-IP'!$C$1:$C$583=D31)),'MSS-IP'!$E$1:$E$583)</f>
        <v>10.111.148.177</v>
      </c>
      <c r="G31" s="7">
        <v>2905</v>
      </c>
      <c r="H31" s="7">
        <f>LOOKUP(1,0/(('MSS-IP'!$B$1:$B$583=B31)*('MSS-IP'!$C$1:$C$583=D31)),'MSS-IP'!$F$1:$F$583)</f>
        <v>27</v>
      </c>
      <c r="I31" s="8">
        <v>1</v>
      </c>
      <c r="J31" s="8" t="s">
        <v>88</v>
      </c>
      <c r="K31" s="8">
        <v>0</v>
      </c>
      <c r="L31" s="1">
        <v>1</v>
      </c>
      <c r="M31" s="1" t="str">
        <f>LOOKUP(1,0/(('BSC-IP(信令)'!$B$1:$B$652=J31)*('BSC-IP(信令)'!$C$1:$C$652=L31)),'BSC-IP(信令)'!$D$1:$D$652)</f>
        <v>10.111.210.18</v>
      </c>
      <c r="N31" s="1" t="str">
        <f>LOOKUP(1,0/(('BSC-IP(信令)'!$B$1:$B$652=J31)*('BSC-IP(信令)'!$C$1:$C$652=L31)),'BSC-IP(信令)'!$E$1:$E$652)</f>
        <v>10.111.210.146</v>
      </c>
      <c r="O31" s="8"/>
      <c r="P31" s="8">
        <f>LOOKUP(1,0/(('BSC-IP(信令)'!$B$1:$B$652=J31)*('BSC-IP(信令)'!$C$1:$C$652=L31)),'BSC-IP(信令)'!$F$1:$F$652)</f>
        <v>28</v>
      </c>
      <c r="Q31" s="11" t="str">
        <f t="shared" si="0"/>
        <v>ZQRX:BCSU,1::PING:IP="10.111.148.145",SRC="10.111.210.18",:;</v>
      </c>
      <c r="R31" s="11" t="str">
        <f t="shared" si="1"/>
        <v>ZQRX:BCSU,1::PING:IP="10.111.148.177",SRC="10.111.210.146",:;</v>
      </c>
      <c r="S31" s="11" t="str">
        <f>CONCATENATE("ZOYC:",LEFT(B31,1),MID(B31,3,4),":C:M3UA:;")</f>
        <v>ZOYC:BGS01:C:M3UA:;</v>
      </c>
      <c r="T31" s="11" t="str">
        <f>CONCATENATE("ZOYM:",LEFT(B31,1),MID(B31,3,4),":REG=Y:;")</f>
        <v>ZOYM:BGS01:REG=Y:;</v>
      </c>
      <c r="U31" s="11" t="str">
        <f t="shared" si="2"/>
        <v>ZOYA:BGS01:BCSU,1:AOIP:;</v>
      </c>
      <c r="V31" s="11" t="str">
        <f t="shared" si="3"/>
        <v>ZOYP:M3UA:BGS01,0:"10.111.210.18","10.111.210.146",:"10.111.148.145",27,"10.111.148.177",27,2905:;</v>
      </c>
      <c r="W31" s="11" t="str">
        <f t="shared" si="4"/>
        <v>ZOYS:M3UA:BGS01,0:ACT:;</v>
      </c>
      <c r="X31" s="11" t="str">
        <f>CONCATENATE("ZOYI:NAME=",LEFT(B31,1),RIGHT(B31,4),":A:;")</f>
        <v>ZOYI:NAME=BGS01:A:;</v>
      </c>
      <c r="Z31" s="47" t="s">
        <v>3935</v>
      </c>
      <c r="AA31" s="10" t="str">
        <f t="shared" si="5"/>
        <v>ZQRX:BSU,7::IP=10.111.210.18:PING:SRC=10.111.148.145,:;</v>
      </c>
      <c r="AB31" s="10" t="str">
        <f t="shared" si="6"/>
        <v>ZQRX:BSU,7::IP=10.111.210.146:PING:SRC=10.111.148.177,:;</v>
      </c>
      <c r="AC31" s="10" t="str">
        <f>CONCATENATE("ZOYC:",J31,":S:M3UA:;")</f>
        <v>ZOYC:R0722:S:M3UA:;</v>
      </c>
      <c r="AD31" s="10" t="str">
        <f>CONCATENATE("ZOYM:",J31,":REG=Y:;")</f>
        <v>ZOYM:R0722:REG=Y:;</v>
      </c>
      <c r="AE31" s="10" t="str">
        <f t="shared" si="7"/>
        <v>ZOYA:R0722:BSU,7:AOIP:;</v>
      </c>
      <c r="AF31" s="10" t="str">
        <f t="shared" si="8"/>
        <v>ZOYP:M3UA:R0722,0:"10.111.148.145","10.111.148.177",2905:"10.111.210.18",28,"10.111.210.146",28,:;</v>
      </c>
      <c r="AG31" s="10" t="str">
        <f t="shared" si="9"/>
        <v>ZOYS:M3UA:R0722,0:ACT:;</v>
      </c>
      <c r="AH31" s="10" t="str">
        <f>CONCATENATE("ZOYI:NAME=",J31,":A:;")</f>
        <v>ZOYI:NAME=R0722:A:;</v>
      </c>
    </row>
    <row r="32" spans="1:34">
      <c r="A32" s="7">
        <v>30</v>
      </c>
      <c r="B32" s="7" t="s">
        <v>13</v>
      </c>
      <c r="C32" s="7">
        <v>1</v>
      </c>
      <c r="D32" s="7">
        <v>14</v>
      </c>
      <c r="E32" s="7" t="str">
        <f>LOOKUP(1,0/(('MSS-IP'!$B$1:$B$583=B32)*('MSS-IP'!$C$1:$C$583=D32)),'MSS-IP'!$D$1:$D$583)</f>
        <v>10.111.148.146</v>
      </c>
      <c r="F32" s="7" t="str">
        <f>LOOKUP(1,0/(('MSS-IP'!$B$1:$B$583=B32)*('MSS-IP'!$C$1:$C$583=D32)),'MSS-IP'!$E$1:$E$583)</f>
        <v>10.111.148.178</v>
      </c>
      <c r="G32" s="7">
        <v>2905</v>
      </c>
      <c r="H32" s="7">
        <f>LOOKUP(1,0/(('MSS-IP'!$B$1:$B$583=B32)*('MSS-IP'!$C$1:$C$583=D32)),'MSS-IP'!$F$1:$F$583)</f>
        <v>27</v>
      </c>
      <c r="I32" s="8">
        <v>2</v>
      </c>
      <c r="J32" s="8" t="s">
        <v>88</v>
      </c>
      <c r="K32" s="8">
        <v>1</v>
      </c>
      <c r="L32" s="1">
        <v>3</v>
      </c>
      <c r="M32" s="1" t="str">
        <f>LOOKUP(1,0/(('BSC-IP(信令)'!$B$1:$B$652=J32)*('BSC-IP(信令)'!$C$1:$C$652=L32)),'BSC-IP(信令)'!$D$1:$D$652)</f>
        <v>10.111.210.19</v>
      </c>
      <c r="N32" s="1" t="str">
        <f>LOOKUP(1,0/(('BSC-IP(信令)'!$B$1:$B$652=J32)*('BSC-IP(信令)'!$C$1:$C$652=L32)),'BSC-IP(信令)'!$E$1:$E$652)</f>
        <v>10.111.210.147</v>
      </c>
      <c r="O32" s="8"/>
      <c r="P32" s="8">
        <f>LOOKUP(1,0/(('BSC-IP(信令)'!$B$1:$B$652=J32)*('BSC-IP(信令)'!$C$1:$C$652=L32)),'BSC-IP(信令)'!$F$1:$F$652)</f>
        <v>28</v>
      </c>
      <c r="Q32" s="11" t="str">
        <f t="shared" si="0"/>
        <v>ZQRX:BCSU,3::PING:IP="10.111.148.146",SRC="10.111.210.19",:;</v>
      </c>
      <c r="R32" s="11" t="str">
        <f t="shared" si="1"/>
        <v>ZQRX:BCSU,3::PING:IP="10.111.148.178",SRC="10.111.210.147",:;</v>
      </c>
      <c r="S32" s="11"/>
      <c r="T32" s="11"/>
      <c r="U32" s="11" t="str">
        <f t="shared" si="2"/>
        <v>ZOYA:BGS01:BCSU,3:AOIP:;</v>
      </c>
      <c r="V32" s="11" t="str">
        <f t="shared" si="3"/>
        <v>ZOYP:M3UA:BGS01,1:"10.111.210.19","10.111.210.147",:"10.111.148.146",27,"10.111.148.178",27,2905:;</v>
      </c>
      <c r="W32" s="11" t="str">
        <f t="shared" si="4"/>
        <v>ZOYS:M3UA:BGS01,1:ACT:;</v>
      </c>
      <c r="X32" s="11"/>
      <c r="Z32" s="47" t="s">
        <v>3935</v>
      </c>
      <c r="AA32" s="10" t="str">
        <f t="shared" si="5"/>
        <v>ZQRX:BSU,14::IP=10.111.210.19:PING:SRC=10.111.148.146,:;</v>
      </c>
      <c r="AB32" s="10" t="str">
        <f t="shared" si="6"/>
        <v>ZQRX:BSU,14::IP=10.111.210.147:PING:SRC=10.111.148.178,:;</v>
      </c>
      <c r="AC32" s="10"/>
      <c r="AD32" s="10"/>
      <c r="AE32" s="10" t="str">
        <f t="shared" si="7"/>
        <v>ZOYA:R0722:BSU,14:AOIP:;</v>
      </c>
      <c r="AF32" s="10" t="str">
        <f t="shared" si="8"/>
        <v>ZOYP:M3UA:R0722,1:"10.111.148.146","10.111.148.178",2905:"10.111.210.19",28,"10.111.210.147",28,:;</v>
      </c>
      <c r="AG32" s="10" t="str">
        <f t="shared" si="9"/>
        <v>ZOYS:M3UA:R0722,1:ACT:;</v>
      </c>
      <c r="AH32" s="10"/>
    </row>
    <row r="33" spans="1:34">
      <c r="A33" s="7">
        <v>31</v>
      </c>
      <c r="B33" s="7" t="s">
        <v>13</v>
      </c>
      <c r="C33" s="7">
        <v>2</v>
      </c>
      <c r="D33" s="7">
        <v>2</v>
      </c>
      <c r="E33" s="7" t="str">
        <f>LOOKUP(1,0/(('MSS-IP'!$B$1:$B$583=B33)*('MSS-IP'!$C$1:$C$583=D33)),'MSS-IP'!$D$1:$D$583)</f>
        <v>10.111.148.147</v>
      </c>
      <c r="F33" s="7" t="str">
        <f>LOOKUP(1,0/(('MSS-IP'!$B$1:$B$583=B33)*('MSS-IP'!$C$1:$C$583=D33)),'MSS-IP'!$E$1:$E$583)</f>
        <v>10.111.148.179</v>
      </c>
      <c r="G33" s="7">
        <v>2905</v>
      </c>
      <c r="H33" s="7">
        <f>LOOKUP(1,0/(('MSS-IP'!$B$1:$B$583=B33)*('MSS-IP'!$C$1:$C$583=D33)),'MSS-IP'!$F$1:$F$583)</f>
        <v>27</v>
      </c>
      <c r="I33" s="8">
        <v>3</v>
      </c>
      <c r="J33" s="8" t="s">
        <v>88</v>
      </c>
      <c r="K33" s="8">
        <v>2</v>
      </c>
      <c r="L33" s="1">
        <v>4</v>
      </c>
      <c r="M33" s="1" t="str">
        <f>LOOKUP(1,0/(('BSC-IP(信令)'!$B$1:$B$652=J33)*('BSC-IP(信令)'!$C$1:$C$652=L33)),'BSC-IP(信令)'!$D$1:$D$652)</f>
        <v>10.111.210.20</v>
      </c>
      <c r="N33" s="1" t="str">
        <f>LOOKUP(1,0/(('BSC-IP(信令)'!$B$1:$B$652=J33)*('BSC-IP(信令)'!$C$1:$C$652=L33)),'BSC-IP(信令)'!$E$1:$E$652)</f>
        <v>10.111.210.148</v>
      </c>
      <c r="O33" s="8"/>
      <c r="P33" s="8">
        <f>LOOKUP(1,0/(('BSC-IP(信令)'!$B$1:$B$652=J33)*('BSC-IP(信令)'!$C$1:$C$652=L33)),'BSC-IP(信令)'!$F$1:$F$652)</f>
        <v>28</v>
      </c>
      <c r="Q33" s="11" t="str">
        <f t="shared" si="0"/>
        <v>ZQRX:BCSU,4::PING:IP="10.111.148.147",SRC="10.111.210.20",:;</v>
      </c>
      <c r="R33" s="11" t="str">
        <f t="shared" si="1"/>
        <v>ZQRX:BCSU,4::PING:IP="10.111.148.179",SRC="10.111.210.148",:;</v>
      </c>
      <c r="S33" s="11"/>
      <c r="T33" s="11"/>
      <c r="U33" s="11" t="str">
        <f t="shared" si="2"/>
        <v>ZOYA:BGS01:BCSU,4:AOIP:;</v>
      </c>
      <c r="V33" s="11" t="str">
        <f t="shared" si="3"/>
        <v>ZOYP:M3UA:BGS01,2:"10.111.210.20","10.111.210.148",:"10.111.148.147",27,"10.111.148.179",27,2905:;</v>
      </c>
      <c r="W33" s="11" t="str">
        <f t="shared" si="4"/>
        <v>ZOYS:M3UA:BGS01,2:ACT:;</v>
      </c>
      <c r="X33" s="11"/>
      <c r="Z33" s="47" t="s">
        <v>3935</v>
      </c>
      <c r="AA33" s="10" t="str">
        <f t="shared" si="5"/>
        <v>ZQRX:BSU,2::IP=10.111.210.20:PING:SRC=10.111.148.147,:;</v>
      </c>
      <c r="AB33" s="10" t="str">
        <f t="shared" si="6"/>
        <v>ZQRX:BSU,2::IP=10.111.210.148:PING:SRC=10.111.148.179,:;</v>
      </c>
      <c r="AC33" s="10"/>
      <c r="AD33" s="10"/>
      <c r="AE33" s="10" t="str">
        <f t="shared" si="7"/>
        <v>ZOYA:R0722:BSU,2:AOIP:;</v>
      </c>
      <c r="AF33" s="10" t="str">
        <f t="shared" si="8"/>
        <v>ZOYP:M3UA:R0722,2:"10.111.148.147","10.111.148.179",2905:"10.111.210.20",28,"10.111.210.148",28,:;</v>
      </c>
      <c r="AG33" s="10" t="str">
        <f t="shared" si="9"/>
        <v>ZOYS:M3UA:R0722,2:ACT:;</v>
      </c>
      <c r="AH33" s="10"/>
    </row>
    <row r="34" spans="1:34">
      <c r="A34" s="7">
        <v>32</v>
      </c>
      <c r="B34" s="7" t="s">
        <v>13</v>
      </c>
      <c r="C34" s="7">
        <v>3</v>
      </c>
      <c r="D34" s="7">
        <v>0</v>
      </c>
      <c r="E34" s="7" t="str">
        <f>LOOKUP(1,0/(('MSS-IP'!$B$1:$B$583=B34)*('MSS-IP'!$C$1:$C$583=D34)),'MSS-IP'!$D$1:$D$583)</f>
        <v>10.111.148.132</v>
      </c>
      <c r="F34" s="7" t="str">
        <f>LOOKUP(1,0/(('MSS-IP'!$B$1:$B$583=B34)*('MSS-IP'!$C$1:$C$583=D34)),'MSS-IP'!$E$1:$E$583)</f>
        <v>10.111.148.164</v>
      </c>
      <c r="G34" s="7">
        <v>2905</v>
      </c>
      <c r="H34" s="7">
        <f>LOOKUP(1,0/(('MSS-IP'!$B$1:$B$583=B34)*('MSS-IP'!$C$1:$C$583=D34)),'MSS-IP'!$F$1:$F$583)</f>
        <v>27</v>
      </c>
      <c r="I34" s="8">
        <v>4</v>
      </c>
      <c r="J34" s="8" t="s">
        <v>88</v>
      </c>
      <c r="K34" s="8">
        <v>3</v>
      </c>
      <c r="L34" s="1">
        <v>2</v>
      </c>
      <c r="M34" s="1" t="str">
        <f>LOOKUP(1,0/(('BSC-IP(信令)'!$B$1:$B$652=J34)*('BSC-IP(信令)'!$C$1:$C$652=L34)),'BSC-IP(信令)'!$D$1:$D$652)</f>
        <v>10.111.210.21</v>
      </c>
      <c r="N34" s="1" t="str">
        <f>LOOKUP(1,0/(('BSC-IP(信令)'!$B$1:$B$652=J34)*('BSC-IP(信令)'!$C$1:$C$652=L34)),'BSC-IP(信令)'!$E$1:$E$652)</f>
        <v>10.111.210.149</v>
      </c>
      <c r="O34" s="8"/>
      <c r="P34" s="8">
        <f>LOOKUP(1,0/(('BSC-IP(信令)'!$B$1:$B$652=J34)*('BSC-IP(信令)'!$C$1:$C$652=L34)),'BSC-IP(信令)'!$F$1:$F$652)</f>
        <v>28</v>
      </c>
      <c r="Q34" s="11" t="str">
        <f t="shared" si="0"/>
        <v>ZQRX:BCSU,2::PING:IP="10.111.148.132",SRC="10.111.210.21",:;</v>
      </c>
      <c r="R34" s="11" t="str">
        <f t="shared" si="1"/>
        <v>ZQRX:BCSU,2::PING:IP="10.111.148.164",SRC="10.111.210.149",:;</v>
      </c>
      <c r="S34" s="11"/>
      <c r="T34" s="11"/>
      <c r="U34" s="11" t="str">
        <f t="shared" si="2"/>
        <v>ZOYA:BGS01:BCSU,2:AOIP:;</v>
      </c>
      <c r="V34" s="11" t="str">
        <f t="shared" si="3"/>
        <v>ZOYP:M3UA:BGS01,3:"10.111.210.21","10.111.210.149",:"10.111.148.132",27,"10.111.148.164",27,2905:;</v>
      </c>
      <c r="W34" s="11" t="str">
        <f t="shared" si="4"/>
        <v>ZOYS:M3UA:BGS01,3:ACT:;</v>
      </c>
      <c r="X34" s="11"/>
      <c r="Z34" s="47" t="s">
        <v>3935</v>
      </c>
      <c r="AA34" s="10" t="str">
        <f t="shared" si="5"/>
        <v>ZQRX:BSU,0::IP=10.111.210.21:PING:SRC=10.111.148.132,:;</v>
      </c>
      <c r="AB34" s="10" t="str">
        <f t="shared" si="6"/>
        <v>ZQRX:BSU,0::IP=10.111.210.149:PING:SRC=10.111.148.164,:;</v>
      </c>
      <c r="AC34" s="10"/>
      <c r="AD34" s="10"/>
      <c r="AE34" s="10" t="str">
        <f t="shared" si="7"/>
        <v>ZOYA:R0722:BSU,0:AOIP:;</v>
      </c>
      <c r="AF34" s="10" t="str">
        <f t="shared" si="8"/>
        <v>ZOYP:M3UA:R0722,3:"10.111.148.132","10.111.148.164",2905:"10.111.210.21",28,"10.111.210.149",28,:;</v>
      </c>
      <c r="AG34" s="10" t="str">
        <f t="shared" si="9"/>
        <v>ZOYS:M3UA:R0722,3:ACT:;</v>
      </c>
      <c r="AH34" s="10"/>
    </row>
    <row r="35" spans="1:34">
      <c r="A35" s="7">
        <v>33</v>
      </c>
      <c r="B35" s="7" t="s">
        <v>13</v>
      </c>
      <c r="C35" s="7">
        <v>0</v>
      </c>
      <c r="D35" s="7">
        <v>16</v>
      </c>
      <c r="E35" s="7" t="str">
        <f>LOOKUP(1,0/(('MSS-IP'!$B$1:$B$583=B35)*('MSS-IP'!$C$1:$C$583=D35)),'MSS-IP'!$D$1:$D$583)</f>
        <v>10.111.148.134</v>
      </c>
      <c r="F35" s="7" t="str">
        <f>LOOKUP(1,0/(('MSS-IP'!$B$1:$B$583=B35)*('MSS-IP'!$C$1:$C$583=D35)),'MSS-IP'!$E$1:$E$583)</f>
        <v>10.111.148.166</v>
      </c>
      <c r="G35" s="7">
        <v>2905</v>
      </c>
      <c r="H35" s="7">
        <f>LOOKUP(1,0/(('MSS-IP'!$B$1:$B$583=B35)*('MSS-IP'!$C$1:$C$583=D35)),'MSS-IP'!$F$1:$F$583)</f>
        <v>27</v>
      </c>
      <c r="I35" s="8">
        <v>1</v>
      </c>
      <c r="J35" s="8" t="s">
        <v>89</v>
      </c>
      <c r="K35" s="8">
        <v>0</v>
      </c>
      <c r="L35" s="1">
        <v>3</v>
      </c>
      <c r="M35" s="1" t="str">
        <f>LOOKUP(1,0/(('BSC-IP(信令)'!$B$1:$B$652=J35)*('BSC-IP(信令)'!$C$1:$C$652=L35)),'BSC-IP(信令)'!$D$1:$D$652)</f>
        <v>10.111.210.34</v>
      </c>
      <c r="N35" s="1" t="str">
        <f>LOOKUP(1,0/(('BSC-IP(信令)'!$B$1:$B$652=J35)*('BSC-IP(信令)'!$C$1:$C$652=L35)),'BSC-IP(信令)'!$E$1:$E$652)</f>
        <v>10.111.210.162</v>
      </c>
      <c r="O35" s="8"/>
      <c r="P35" s="8">
        <f>LOOKUP(1,0/(('BSC-IP(信令)'!$B$1:$B$652=J35)*('BSC-IP(信令)'!$C$1:$C$652=L35)),'BSC-IP(信令)'!$F$1:$F$652)</f>
        <v>28</v>
      </c>
      <c r="Q35" s="11" t="str">
        <f t="shared" si="0"/>
        <v>ZQRX:BCSU,3::PING:IP="10.111.148.134",SRC="10.111.210.34",:;</v>
      </c>
      <c r="R35" s="11" t="str">
        <f t="shared" si="1"/>
        <v>ZQRX:BCSU,3::PING:IP="10.111.148.166",SRC="10.111.210.162",:;</v>
      </c>
      <c r="S35" s="11" t="str">
        <f>CONCATENATE("ZOYC:",LEFT(B35,1),MID(B35,3,4),":C:M3UA:;")</f>
        <v>ZOYC:BGS01:C:M3UA:;</v>
      </c>
      <c r="T35" s="11" t="str">
        <f>CONCATENATE("ZOYM:",LEFT(B35,1),MID(B35,3,4),":REG=Y:;")</f>
        <v>ZOYM:BGS01:REG=Y:;</v>
      </c>
      <c r="U35" s="11" t="str">
        <f t="shared" si="2"/>
        <v>ZOYA:BGS01:BCSU,3:AOIP:;</v>
      </c>
      <c r="V35" s="11" t="str">
        <f t="shared" si="3"/>
        <v>ZOYP:M3UA:BGS01,0:"10.111.210.34","10.111.210.162",:"10.111.148.134",27,"10.111.148.166",27,2905:;</v>
      </c>
      <c r="W35" s="11" t="str">
        <f t="shared" si="4"/>
        <v>ZOYS:M3UA:BGS01,0:ACT:;</v>
      </c>
      <c r="X35" s="11" t="str">
        <f>CONCATENATE("ZOYI:NAME=",LEFT(B35,1),RIGHT(B35,4),":A:;")</f>
        <v>ZOYI:NAME=BGS01:A:;</v>
      </c>
      <c r="Z35" s="47" t="s">
        <v>3935</v>
      </c>
      <c r="AA35" s="10" t="str">
        <f t="shared" si="5"/>
        <v>ZQRX:BSU,16::IP=10.111.210.34:PING:SRC=10.111.148.134,:;</v>
      </c>
      <c r="AB35" s="10" t="str">
        <f t="shared" si="6"/>
        <v>ZQRX:BSU,16::IP=10.111.210.162:PING:SRC=10.111.148.166,:;</v>
      </c>
      <c r="AC35" s="10" t="str">
        <f>CONCATENATE("ZOYC:",J35,":S:M3UA:;")</f>
        <v>ZOYC:R0723:S:M3UA:;</v>
      </c>
      <c r="AD35" s="10" t="str">
        <f>CONCATENATE("ZOYM:",J35,":REG=Y:;")</f>
        <v>ZOYM:R0723:REG=Y:;</v>
      </c>
      <c r="AE35" s="10" t="str">
        <f t="shared" si="7"/>
        <v>ZOYA:R0723:BSU,16:AOIP:;</v>
      </c>
      <c r="AF35" s="10" t="str">
        <f t="shared" si="8"/>
        <v>ZOYP:M3UA:R0723,0:"10.111.148.134","10.111.148.166",2905:"10.111.210.34",28,"10.111.210.162",28,:;</v>
      </c>
      <c r="AG35" s="10" t="str">
        <f t="shared" si="9"/>
        <v>ZOYS:M3UA:R0723,0:ACT:;</v>
      </c>
      <c r="AH35" s="10" t="str">
        <f>CONCATENATE("ZOYI:NAME=",J35,":A:;")</f>
        <v>ZOYI:NAME=R0723:A:;</v>
      </c>
    </row>
    <row r="36" spans="1:34">
      <c r="A36" s="7">
        <v>34</v>
      </c>
      <c r="B36" s="7" t="s">
        <v>13</v>
      </c>
      <c r="C36" s="7">
        <v>1</v>
      </c>
      <c r="D36" s="7">
        <v>3</v>
      </c>
      <c r="E36" s="7" t="str">
        <f>LOOKUP(1,0/(('MSS-IP'!$B$1:$B$583=B36)*('MSS-IP'!$C$1:$C$583=D36)),'MSS-IP'!$D$1:$D$583)</f>
        <v>10.111.148.135</v>
      </c>
      <c r="F36" s="7" t="str">
        <f>LOOKUP(1,0/(('MSS-IP'!$B$1:$B$583=B36)*('MSS-IP'!$C$1:$C$583=D36)),'MSS-IP'!$E$1:$E$583)</f>
        <v>10.111.148.167</v>
      </c>
      <c r="G36" s="7">
        <v>2905</v>
      </c>
      <c r="H36" s="7">
        <f>LOOKUP(1,0/(('MSS-IP'!$B$1:$B$583=B36)*('MSS-IP'!$C$1:$C$583=D36)),'MSS-IP'!$F$1:$F$583)</f>
        <v>27</v>
      </c>
      <c r="I36" s="8">
        <v>2</v>
      </c>
      <c r="J36" s="8" t="s">
        <v>89</v>
      </c>
      <c r="K36" s="8">
        <v>1</v>
      </c>
      <c r="L36" s="1">
        <v>4</v>
      </c>
      <c r="M36" s="1" t="str">
        <f>LOOKUP(1,0/(('BSC-IP(信令)'!$B$1:$B$652=J36)*('BSC-IP(信令)'!$C$1:$C$652=L36)),'BSC-IP(信令)'!$D$1:$D$652)</f>
        <v>10.111.210.35</v>
      </c>
      <c r="N36" s="1" t="str">
        <f>LOOKUP(1,0/(('BSC-IP(信令)'!$B$1:$B$652=J36)*('BSC-IP(信令)'!$C$1:$C$652=L36)),'BSC-IP(信令)'!$E$1:$E$652)</f>
        <v>10.111.210.163</v>
      </c>
      <c r="O36" s="8"/>
      <c r="P36" s="8">
        <f>LOOKUP(1,0/(('BSC-IP(信令)'!$B$1:$B$652=J36)*('BSC-IP(信令)'!$C$1:$C$652=L36)),'BSC-IP(信令)'!$F$1:$F$652)</f>
        <v>28</v>
      </c>
      <c r="Q36" s="11" t="str">
        <f t="shared" si="0"/>
        <v>ZQRX:BCSU,4::PING:IP="10.111.148.135",SRC="10.111.210.35",:;</v>
      </c>
      <c r="R36" s="11" t="str">
        <f t="shared" si="1"/>
        <v>ZQRX:BCSU,4::PING:IP="10.111.148.167",SRC="10.111.210.163",:;</v>
      </c>
      <c r="S36" s="11"/>
      <c r="T36" s="11"/>
      <c r="U36" s="11" t="str">
        <f t="shared" si="2"/>
        <v>ZOYA:BGS01:BCSU,4:AOIP:;</v>
      </c>
      <c r="V36" s="11" t="str">
        <f t="shared" si="3"/>
        <v>ZOYP:M3UA:BGS01,1:"10.111.210.35","10.111.210.163",:"10.111.148.135",27,"10.111.148.167",27,2905:;</v>
      </c>
      <c r="W36" s="11" t="str">
        <f t="shared" si="4"/>
        <v>ZOYS:M3UA:BGS01,1:ACT:;</v>
      </c>
      <c r="X36" s="11"/>
      <c r="Z36" s="47" t="s">
        <v>3935</v>
      </c>
      <c r="AA36" s="10" t="str">
        <f t="shared" si="5"/>
        <v>ZQRX:BSU,3::IP=10.111.210.35:PING:SRC=10.111.148.135,:;</v>
      </c>
      <c r="AB36" s="10" t="str">
        <f t="shared" si="6"/>
        <v>ZQRX:BSU,3::IP=10.111.210.163:PING:SRC=10.111.148.167,:;</v>
      </c>
      <c r="AC36" s="10"/>
      <c r="AD36" s="10"/>
      <c r="AE36" s="10" t="str">
        <f t="shared" si="7"/>
        <v>ZOYA:R0723:BSU,3:AOIP:;</v>
      </c>
      <c r="AF36" s="10" t="str">
        <f t="shared" si="8"/>
        <v>ZOYP:M3UA:R0723,1:"10.111.148.135","10.111.148.167",2905:"10.111.210.35",28,"10.111.210.163",28,:;</v>
      </c>
      <c r="AG36" s="10" t="str">
        <f t="shared" si="9"/>
        <v>ZOYS:M3UA:R0723,1:ACT:;</v>
      </c>
      <c r="AH36" s="10"/>
    </row>
    <row r="37" spans="1:34">
      <c r="A37" s="7">
        <v>35</v>
      </c>
      <c r="B37" s="7" t="s">
        <v>13</v>
      </c>
      <c r="C37" s="7">
        <v>2</v>
      </c>
      <c r="D37" s="7">
        <v>4</v>
      </c>
      <c r="E37" s="7" t="str">
        <f>LOOKUP(1,0/(('MSS-IP'!$B$1:$B$583=B37)*('MSS-IP'!$C$1:$C$583=D37)),'MSS-IP'!$D$1:$D$583)</f>
        <v>10.111.148.136</v>
      </c>
      <c r="F37" s="7" t="str">
        <f>LOOKUP(1,0/(('MSS-IP'!$B$1:$B$583=B37)*('MSS-IP'!$C$1:$C$583=D37)),'MSS-IP'!$E$1:$E$583)</f>
        <v>10.111.148.168</v>
      </c>
      <c r="G37" s="7">
        <v>2905</v>
      </c>
      <c r="H37" s="7">
        <f>LOOKUP(1,0/(('MSS-IP'!$B$1:$B$583=B37)*('MSS-IP'!$C$1:$C$583=D37)),'MSS-IP'!$F$1:$F$583)</f>
        <v>27</v>
      </c>
      <c r="I37" s="8">
        <v>3</v>
      </c>
      <c r="J37" s="8" t="s">
        <v>89</v>
      </c>
      <c r="K37" s="8">
        <v>2</v>
      </c>
      <c r="L37" s="1">
        <v>0</v>
      </c>
      <c r="M37" s="1" t="str">
        <f>LOOKUP(1,0/(('BSC-IP(信令)'!$B$1:$B$652=J37)*('BSC-IP(信令)'!$C$1:$C$652=L37)),'BSC-IP(信令)'!$D$1:$D$652)</f>
        <v>10.111.210.36</v>
      </c>
      <c r="N37" s="1" t="str">
        <f>LOOKUP(1,0/(('BSC-IP(信令)'!$B$1:$B$652=J37)*('BSC-IP(信令)'!$C$1:$C$652=L37)),'BSC-IP(信令)'!$E$1:$E$652)</f>
        <v>10.111.210.164</v>
      </c>
      <c r="O37" s="8"/>
      <c r="P37" s="8">
        <f>LOOKUP(1,0/(('BSC-IP(信令)'!$B$1:$B$652=J37)*('BSC-IP(信令)'!$C$1:$C$652=L37)),'BSC-IP(信令)'!$F$1:$F$652)</f>
        <v>28</v>
      </c>
      <c r="Q37" s="11" t="str">
        <f t="shared" si="0"/>
        <v>ZQRX:BCSU,0::PING:IP="10.111.148.136",SRC="10.111.210.36",:;</v>
      </c>
      <c r="R37" s="11" t="str">
        <f t="shared" si="1"/>
        <v>ZQRX:BCSU,0::PING:IP="10.111.148.168",SRC="10.111.210.164",:;</v>
      </c>
      <c r="S37" s="11"/>
      <c r="T37" s="11"/>
      <c r="U37" s="11" t="str">
        <f t="shared" si="2"/>
        <v>ZOYA:BGS01:BCSU,0:AOIP:;</v>
      </c>
      <c r="V37" s="11" t="str">
        <f t="shared" si="3"/>
        <v>ZOYP:M3UA:BGS01,2:"10.111.210.36","10.111.210.164",:"10.111.148.136",27,"10.111.148.168",27,2905:;</v>
      </c>
      <c r="W37" s="11" t="str">
        <f t="shared" si="4"/>
        <v>ZOYS:M3UA:BGS01,2:ACT:;</v>
      </c>
      <c r="X37" s="11"/>
      <c r="Z37" s="47" t="s">
        <v>3935</v>
      </c>
      <c r="AA37" s="10" t="str">
        <f t="shared" si="5"/>
        <v>ZQRX:BSU,4::IP=10.111.210.36:PING:SRC=10.111.148.136,:;</v>
      </c>
      <c r="AB37" s="10" t="str">
        <f t="shared" si="6"/>
        <v>ZQRX:BSU,4::IP=10.111.210.164:PING:SRC=10.111.148.168,:;</v>
      </c>
      <c r="AC37" s="10"/>
      <c r="AD37" s="10"/>
      <c r="AE37" s="10" t="str">
        <f t="shared" si="7"/>
        <v>ZOYA:R0723:BSU,4:AOIP:;</v>
      </c>
      <c r="AF37" s="10" t="str">
        <f t="shared" si="8"/>
        <v>ZOYP:M3UA:R0723,2:"10.111.148.136","10.111.148.168",2905:"10.111.210.36",28,"10.111.210.164",28,:;</v>
      </c>
      <c r="AG37" s="10" t="str">
        <f t="shared" si="9"/>
        <v>ZOYS:M3UA:R0723,2:ACT:;</v>
      </c>
      <c r="AH37" s="10"/>
    </row>
    <row r="38" spans="1:34">
      <c r="A38" s="7">
        <v>36</v>
      </c>
      <c r="B38" s="7" t="s">
        <v>13</v>
      </c>
      <c r="C38" s="7">
        <v>3</v>
      </c>
      <c r="D38" s="7">
        <v>5</v>
      </c>
      <c r="E38" s="7" t="str">
        <f>LOOKUP(1,0/(('MSS-IP'!$B$1:$B$583=B38)*('MSS-IP'!$C$1:$C$583=D38)),'MSS-IP'!$D$1:$D$583)</f>
        <v>10.111.148.137</v>
      </c>
      <c r="F38" s="7" t="str">
        <f>LOOKUP(1,0/(('MSS-IP'!$B$1:$B$583=B38)*('MSS-IP'!$C$1:$C$583=D38)),'MSS-IP'!$E$1:$E$583)</f>
        <v>10.111.148.169</v>
      </c>
      <c r="G38" s="7">
        <v>2905</v>
      </c>
      <c r="H38" s="7">
        <f>LOOKUP(1,0/(('MSS-IP'!$B$1:$B$583=B38)*('MSS-IP'!$C$1:$C$583=D38)),'MSS-IP'!$F$1:$F$583)</f>
        <v>27</v>
      </c>
      <c r="I38" s="8">
        <v>4</v>
      </c>
      <c r="J38" s="8" t="s">
        <v>89</v>
      </c>
      <c r="K38" s="8">
        <v>3</v>
      </c>
      <c r="L38" s="1">
        <v>1</v>
      </c>
      <c r="M38" s="1" t="str">
        <f>LOOKUP(1,0/(('BSC-IP(信令)'!$B$1:$B$652=J38)*('BSC-IP(信令)'!$C$1:$C$652=L38)),'BSC-IP(信令)'!$D$1:$D$652)</f>
        <v>10.111.210.37</v>
      </c>
      <c r="N38" s="1" t="str">
        <f>LOOKUP(1,0/(('BSC-IP(信令)'!$B$1:$B$652=J38)*('BSC-IP(信令)'!$C$1:$C$652=L38)),'BSC-IP(信令)'!$E$1:$E$652)</f>
        <v>10.111.210.165</v>
      </c>
      <c r="O38" s="8"/>
      <c r="P38" s="8">
        <f>LOOKUP(1,0/(('BSC-IP(信令)'!$B$1:$B$652=J38)*('BSC-IP(信令)'!$C$1:$C$652=L38)),'BSC-IP(信令)'!$F$1:$F$652)</f>
        <v>28</v>
      </c>
      <c r="Q38" s="11" t="str">
        <f t="shared" si="0"/>
        <v>ZQRX:BCSU,1::PING:IP="10.111.148.137",SRC="10.111.210.37",:;</v>
      </c>
      <c r="R38" s="11" t="str">
        <f t="shared" si="1"/>
        <v>ZQRX:BCSU,1::PING:IP="10.111.148.169",SRC="10.111.210.165",:;</v>
      </c>
      <c r="S38" s="11"/>
      <c r="T38" s="11"/>
      <c r="U38" s="11" t="str">
        <f t="shared" si="2"/>
        <v>ZOYA:BGS01:BCSU,1:AOIP:;</v>
      </c>
      <c r="V38" s="11" t="str">
        <f t="shared" si="3"/>
        <v>ZOYP:M3UA:BGS01,3:"10.111.210.37","10.111.210.165",:"10.111.148.137",27,"10.111.148.169",27,2905:;</v>
      </c>
      <c r="W38" s="11" t="str">
        <f t="shared" si="4"/>
        <v>ZOYS:M3UA:BGS01,3:ACT:;</v>
      </c>
      <c r="X38" s="11"/>
      <c r="Z38" s="47" t="s">
        <v>3935</v>
      </c>
      <c r="AA38" s="10" t="str">
        <f t="shared" si="5"/>
        <v>ZQRX:BSU,5::IP=10.111.210.37:PING:SRC=10.111.148.137,:;</v>
      </c>
      <c r="AB38" s="10" t="str">
        <f t="shared" si="6"/>
        <v>ZQRX:BSU,5::IP=10.111.210.165:PING:SRC=10.111.148.169,:;</v>
      </c>
      <c r="AC38" s="10"/>
      <c r="AD38" s="10"/>
      <c r="AE38" s="10" t="str">
        <f t="shared" si="7"/>
        <v>ZOYA:R0723:BSU,5:AOIP:;</v>
      </c>
      <c r="AF38" s="10" t="str">
        <f t="shared" si="8"/>
        <v>ZOYP:M3UA:R0723,3:"10.111.148.137","10.111.148.169",2905:"10.111.210.37",28,"10.111.210.165",28,:;</v>
      </c>
      <c r="AG38" s="10" t="str">
        <f t="shared" si="9"/>
        <v>ZOYS:M3UA:R0723,3:ACT:;</v>
      </c>
      <c r="AH38" s="10"/>
    </row>
    <row r="39" spans="1:34">
      <c r="A39" s="7">
        <v>37</v>
      </c>
      <c r="B39" s="7" t="s">
        <v>13</v>
      </c>
      <c r="C39" s="7">
        <v>0</v>
      </c>
      <c r="D39" s="7">
        <v>15</v>
      </c>
      <c r="E39" s="7" t="str">
        <f>LOOKUP(1,0/(('MSS-IP'!$B$1:$B$583=B39)*('MSS-IP'!$C$1:$C$583=D39)),'MSS-IP'!$D$1:$D$583)</f>
        <v>10.111.148.138</v>
      </c>
      <c r="F39" s="7" t="str">
        <f>LOOKUP(1,0/(('MSS-IP'!$B$1:$B$583=B39)*('MSS-IP'!$C$1:$C$583=D39)),'MSS-IP'!$E$1:$E$583)</f>
        <v>10.111.148.170</v>
      </c>
      <c r="G39" s="7">
        <v>2905</v>
      </c>
      <c r="H39" s="7">
        <f>LOOKUP(1,0/(('MSS-IP'!$B$1:$B$583=B39)*('MSS-IP'!$C$1:$C$583=D39)),'MSS-IP'!$F$1:$F$583)</f>
        <v>27</v>
      </c>
      <c r="I39" s="8">
        <v>1</v>
      </c>
      <c r="J39" s="8" t="s">
        <v>90</v>
      </c>
      <c r="K39" s="8">
        <v>0</v>
      </c>
      <c r="L39" s="1">
        <v>0</v>
      </c>
      <c r="M39" s="1" t="str">
        <f>LOOKUP(1,0/(('BSC-IP(信令)'!$B$1:$B$652=J39)*('BSC-IP(信令)'!$C$1:$C$652=L39)),'BSC-IP(信令)'!$D$1:$D$652)</f>
        <v>10.111.210.50</v>
      </c>
      <c r="N39" s="1" t="str">
        <f>LOOKUP(1,0/(('BSC-IP(信令)'!$B$1:$B$652=J39)*('BSC-IP(信令)'!$C$1:$C$652=L39)),'BSC-IP(信令)'!$E$1:$E$652)</f>
        <v>10.111.210.178</v>
      </c>
      <c r="O39" s="8"/>
      <c r="P39" s="8">
        <f>LOOKUP(1,0/(('BSC-IP(信令)'!$B$1:$B$652=J39)*('BSC-IP(信令)'!$C$1:$C$652=L39)),'BSC-IP(信令)'!$F$1:$F$652)</f>
        <v>28</v>
      </c>
      <c r="Q39" s="11" t="str">
        <f t="shared" si="0"/>
        <v>ZQRX:BCSU,0::PING:IP="10.111.148.138",SRC="10.111.210.50",:;</v>
      </c>
      <c r="R39" s="11" t="str">
        <f t="shared" si="1"/>
        <v>ZQRX:BCSU,0::PING:IP="10.111.148.170",SRC="10.111.210.178",:;</v>
      </c>
      <c r="S39" s="11" t="str">
        <f>CONCATENATE("ZOYC:",LEFT(B39,1),MID(B39,3,4),":C:M3UA:;")</f>
        <v>ZOYC:BGS01:C:M3UA:;</v>
      </c>
      <c r="T39" s="11" t="str">
        <f>CONCATENATE("ZOYM:",LEFT(B39,1),MID(B39,3,4),":REG=Y:;")</f>
        <v>ZOYM:BGS01:REG=Y:;</v>
      </c>
      <c r="U39" s="11" t="str">
        <f t="shared" si="2"/>
        <v>ZOYA:BGS01:BCSU,0:AOIP:;</v>
      </c>
      <c r="V39" s="11" t="str">
        <f t="shared" si="3"/>
        <v>ZOYP:M3UA:BGS01,0:"10.111.210.50","10.111.210.178",:"10.111.148.138",27,"10.111.148.170",27,2905:;</v>
      </c>
      <c r="W39" s="11" t="str">
        <f t="shared" si="4"/>
        <v>ZOYS:M3UA:BGS01,0:ACT:;</v>
      </c>
      <c r="X39" s="11" t="str">
        <f>CONCATENATE("ZOYI:NAME=",LEFT(B39,1),RIGHT(B39,4),":A:;")</f>
        <v>ZOYI:NAME=BGS01:A:;</v>
      </c>
      <c r="Z39" s="47" t="s">
        <v>3935</v>
      </c>
      <c r="AA39" s="10" t="str">
        <f t="shared" si="5"/>
        <v>ZQRX:BSU,15::IP=10.111.210.50:PING:SRC=10.111.148.138,:;</v>
      </c>
      <c r="AB39" s="10" t="str">
        <f t="shared" si="6"/>
        <v>ZQRX:BSU,15::IP=10.111.210.178:PING:SRC=10.111.148.170,:;</v>
      </c>
      <c r="AC39" s="10" t="str">
        <f>CONCATENATE("ZOYC:",J39,":S:M3UA:;")</f>
        <v>ZOYC:R0724:S:M3UA:;</v>
      </c>
      <c r="AD39" s="10" t="str">
        <f>CONCATENATE("ZOYM:",J39,":REG=Y:;")</f>
        <v>ZOYM:R0724:REG=Y:;</v>
      </c>
      <c r="AE39" s="10" t="str">
        <f t="shared" si="7"/>
        <v>ZOYA:R0724:BSU,15:AOIP:;</v>
      </c>
      <c r="AF39" s="10" t="str">
        <f t="shared" si="8"/>
        <v>ZOYP:M3UA:R0724,0:"10.111.148.138","10.111.148.170",2905:"10.111.210.50",28,"10.111.210.178",28,:;</v>
      </c>
      <c r="AG39" s="10" t="str">
        <f t="shared" si="9"/>
        <v>ZOYS:M3UA:R0724,0:ACT:;</v>
      </c>
      <c r="AH39" s="10" t="str">
        <f>CONCATENATE("ZOYI:NAME=",J39,":A:;")</f>
        <v>ZOYI:NAME=R0724:A:;</v>
      </c>
    </row>
    <row r="40" spans="1:34">
      <c r="A40" s="7">
        <v>38</v>
      </c>
      <c r="B40" s="7" t="s">
        <v>13</v>
      </c>
      <c r="C40" s="7">
        <v>1</v>
      </c>
      <c r="D40" s="7">
        <v>13</v>
      </c>
      <c r="E40" s="7" t="str">
        <f>LOOKUP(1,0/(('MSS-IP'!$B$1:$B$583=B40)*('MSS-IP'!$C$1:$C$583=D40)),'MSS-IP'!$D$1:$D$583)</f>
        <v>10.111.148.139</v>
      </c>
      <c r="F40" s="7" t="str">
        <f>LOOKUP(1,0/(('MSS-IP'!$B$1:$B$583=B40)*('MSS-IP'!$C$1:$C$583=D40)),'MSS-IP'!$E$1:$E$583)</f>
        <v>10.111.148.171</v>
      </c>
      <c r="G40" s="7">
        <v>2905</v>
      </c>
      <c r="H40" s="7">
        <f>LOOKUP(1,0/(('MSS-IP'!$B$1:$B$583=B40)*('MSS-IP'!$C$1:$C$583=D40)),'MSS-IP'!$F$1:$F$583)</f>
        <v>27</v>
      </c>
      <c r="I40" s="8">
        <v>2</v>
      </c>
      <c r="J40" s="8" t="s">
        <v>90</v>
      </c>
      <c r="K40" s="8">
        <v>1</v>
      </c>
      <c r="L40" s="1">
        <v>1</v>
      </c>
      <c r="M40" s="1" t="str">
        <f>LOOKUP(1,0/(('BSC-IP(信令)'!$B$1:$B$652=J40)*('BSC-IP(信令)'!$C$1:$C$652=L40)),'BSC-IP(信令)'!$D$1:$D$652)</f>
        <v>10.111.210.51</v>
      </c>
      <c r="N40" s="1" t="str">
        <f>LOOKUP(1,0/(('BSC-IP(信令)'!$B$1:$B$652=J40)*('BSC-IP(信令)'!$C$1:$C$652=L40)),'BSC-IP(信令)'!$E$1:$E$652)</f>
        <v>10.111.210.179</v>
      </c>
      <c r="O40" s="8"/>
      <c r="P40" s="8">
        <f>LOOKUP(1,0/(('BSC-IP(信令)'!$B$1:$B$652=J40)*('BSC-IP(信令)'!$C$1:$C$652=L40)),'BSC-IP(信令)'!$F$1:$F$652)</f>
        <v>28</v>
      </c>
      <c r="Q40" s="11" t="str">
        <f t="shared" si="0"/>
        <v>ZQRX:BCSU,1::PING:IP="10.111.148.139",SRC="10.111.210.51",:;</v>
      </c>
      <c r="R40" s="11" t="str">
        <f t="shared" si="1"/>
        <v>ZQRX:BCSU,1::PING:IP="10.111.148.171",SRC="10.111.210.179",:;</v>
      </c>
      <c r="S40" s="11"/>
      <c r="T40" s="11"/>
      <c r="U40" s="11" t="str">
        <f t="shared" si="2"/>
        <v>ZOYA:BGS01:BCSU,1:AOIP:;</v>
      </c>
      <c r="V40" s="11" t="str">
        <f t="shared" si="3"/>
        <v>ZOYP:M3UA:BGS01,1:"10.111.210.51","10.111.210.179",:"10.111.148.139",27,"10.111.148.171",27,2905:;</v>
      </c>
      <c r="W40" s="11" t="str">
        <f t="shared" si="4"/>
        <v>ZOYS:M3UA:BGS01,1:ACT:;</v>
      </c>
      <c r="X40" s="11"/>
      <c r="Z40" s="47" t="s">
        <v>3935</v>
      </c>
      <c r="AA40" s="10" t="str">
        <f t="shared" si="5"/>
        <v>ZQRX:BSU,13::IP=10.111.210.51:PING:SRC=10.111.148.139,:;</v>
      </c>
      <c r="AB40" s="10" t="str">
        <f t="shared" si="6"/>
        <v>ZQRX:BSU,13::IP=10.111.210.179:PING:SRC=10.111.148.171,:;</v>
      </c>
      <c r="AC40" s="10"/>
      <c r="AD40" s="10"/>
      <c r="AE40" s="10" t="str">
        <f t="shared" si="7"/>
        <v>ZOYA:R0724:BSU,13:AOIP:;</v>
      </c>
      <c r="AF40" s="10" t="str">
        <f t="shared" si="8"/>
        <v>ZOYP:M3UA:R0724,1:"10.111.148.139","10.111.148.171",2905:"10.111.210.51",28,"10.111.210.179",28,:;</v>
      </c>
      <c r="AG40" s="10" t="str">
        <f t="shared" si="9"/>
        <v>ZOYS:M3UA:R0724,1:ACT:;</v>
      </c>
      <c r="AH40" s="10"/>
    </row>
    <row r="41" spans="1:34">
      <c r="A41" s="7">
        <v>39</v>
      </c>
      <c r="B41" s="7" t="s">
        <v>13</v>
      </c>
      <c r="C41" s="7">
        <v>2</v>
      </c>
      <c r="D41" s="7">
        <v>8</v>
      </c>
      <c r="E41" s="7" t="str">
        <f>LOOKUP(1,0/(('MSS-IP'!$B$1:$B$583=B41)*('MSS-IP'!$C$1:$C$583=D41)),'MSS-IP'!$D$1:$D$583)</f>
        <v>10.111.148.140</v>
      </c>
      <c r="F41" s="7" t="str">
        <f>LOOKUP(1,0/(('MSS-IP'!$B$1:$B$583=B41)*('MSS-IP'!$C$1:$C$583=D41)),'MSS-IP'!$E$1:$E$583)</f>
        <v>10.111.148.172</v>
      </c>
      <c r="G41" s="7">
        <v>2905</v>
      </c>
      <c r="H41" s="7">
        <f>LOOKUP(1,0/(('MSS-IP'!$B$1:$B$583=B41)*('MSS-IP'!$C$1:$C$583=D41)),'MSS-IP'!$F$1:$F$583)</f>
        <v>27</v>
      </c>
      <c r="I41" s="8">
        <v>3</v>
      </c>
      <c r="J41" s="8" t="s">
        <v>90</v>
      </c>
      <c r="K41" s="8">
        <v>2</v>
      </c>
      <c r="L41" s="1">
        <v>2</v>
      </c>
      <c r="M41" s="1" t="str">
        <f>LOOKUP(1,0/(('BSC-IP(信令)'!$B$1:$B$652=J41)*('BSC-IP(信令)'!$C$1:$C$652=L41)),'BSC-IP(信令)'!$D$1:$D$652)</f>
        <v>10.111.210.52</v>
      </c>
      <c r="N41" s="1" t="str">
        <f>LOOKUP(1,0/(('BSC-IP(信令)'!$B$1:$B$652=J41)*('BSC-IP(信令)'!$C$1:$C$652=L41)),'BSC-IP(信令)'!$E$1:$E$652)</f>
        <v>10.111.210.180</v>
      </c>
      <c r="O41" s="8"/>
      <c r="P41" s="8">
        <f>LOOKUP(1,0/(('BSC-IP(信令)'!$B$1:$B$652=J41)*('BSC-IP(信令)'!$C$1:$C$652=L41)),'BSC-IP(信令)'!$F$1:$F$652)</f>
        <v>28</v>
      </c>
      <c r="Q41" s="11" t="str">
        <f t="shared" si="0"/>
        <v>ZQRX:BCSU,2::PING:IP="10.111.148.140",SRC="10.111.210.52",:;</v>
      </c>
      <c r="R41" s="11" t="str">
        <f t="shared" si="1"/>
        <v>ZQRX:BCSU,2::PING:IP="10.111.148.172",SRC="10.111.210.180",:;</v>
      </c>
      <c r="S41" s="11"/>
      <c r="T41" s="11"/>
      <c r="U41" s="11" t="str">
        <f t="shared" si="2"/>
        <v>ZOYA:BGS01:BCSU,2:AOIP:;</v>
      </c>
      <c r="V41" s="11" t="str">
        <f t="shared" si="3"/>
        <v>ZOYP:M3UA:BGS01,2:"10.111.210.52","10.111.210.180",:"10.111.148.140",27,"10.111.148.172",27,2905:;</v>
      </c>
      <c r="W41" s="11" t="str">
        <f t="shared" si="4"/>
        <v>ZOYS:M3UA:BGS01,2:ACT:;</v>
      </c>
      <c r="X41" s="11"/>
      <c r="Z41" s="47" t="s">
        <v>3935</v>
      </c>
      <c r="AA41" s="10" t="str">
        <f t="shared" si="5"/>
        <v>ZQRX:BSU,8::IP=10.111.210.52:PING:SRC=10.111.148.140,:;</v>
      </c>
      <c r="AB41" s="10" t="str">
        <f t="shared" si="6"/>
        <v>ZQRX:BSU,8::IP=10.111.210.180:PING:SRC=10.111.148.172,:;</v>
      </c>
      <c r="AC41" s="10"/>
      <c r="AD41" s="10"/>
      <c r="AE41" s="10" t="str">
        <f t="shared" si="7"/>
        <v>ZOYA:R0724:BSU,8:AOIP:;</v>
      </c>
      <c r="AF41" s="10" t="str">
        <f t="shared" si="8"/>
        <v>ZOYP:M3UA:R0724,2:"10.111.148.140","10.111.148.172",2905:"10.111.210.52",28,"10.111.210.180",28,:;</v>
      </c>
      <c r="AG41" s="10" t="str">
        <f t="shared" si="9"/>
        <v>ZOYS:M3UA:R0724,2:ACT:;</v>
      </c>
      <c r="AH41" s="10"/>
    </row>
    <row r="42" spans="1:34">
      <c r="A42" s="7">
        <v>40</v>
      </c>
      <c r="B42" s="7" t="s">
        <v>13</v>
      </c>
      <c r="C42" s="7">
        <v>3</v>
      </c>
      <c r="D42" s="7">
        <v>9</v>
      </c>
      <c r="E42" s="7" t="str">
        <f>LOOKUP(1,0/(('MSS-IP'!$B$1:$B$583=B42)*('MSS-IP'!$C$1:$C$583=D42)),'MSS-IP'!$D$1:$D$583)</f>
        <v>10.111.148.141</v>
      </c>
      <c r="F42" s="7" t="str">
        <f>LOOKUP(1,0/(('MSS-IP'!$B$1:$B$583=B42)*('MSS-IP'!$C$1:$C$583=D42)),'MSS-IP'!$E$1:$E$583)</f>
        <v>10.111.148.173</v>
      </c>
      <c r="G42" s="7">
        <v>2905</v>
      </c>
      <c r="H42" s="7">
        <f>LOOKUP(1,0/(('MSS-IP'!$B$1:$B$583=B42)*('MSS-IP'!$C$1:$C$583=D42)),'MSS-IP'!$F$1:$F$583)</f>
        <v>27</v>
      </c>
      <c r="I42" s="8">
        <v>4</v>
      </c>
      <c r="J42" s="8" t="s">
        <v>90</v>
      </c>
      <c r="K42" s="8">
        <v>3</v>
      </c>
      <c r="L42" s="1">
        <v>3</v>
      </c>
      <c r="M42" s="1" t="str">
        <f>LOOKUP(1,0/(('BSC-IP(信令)'!$B$1:$B$652=J42)*('BSC-IP(信令)'!$C$1:$C$652=L42)),'BSC-IP(信令)'!$D$1:$D$652)</f>
        <v>10.111.210.53</v>
      </c>
      <c r="N42" s="1" t="str">
        <f>LOOKUP(1,0/(('BSC-IP(信令)'!$B$1:$B$652=J42)*('BSC-IP(信令)'!$C$1:$C$652=L42)),'BSC-IP(信令)'!$E$1:$E$652)</f>
        <v>10.111.210.181</v>
      </c>
      <c r="O42" s="8"/>
      <c r="P42" s="8">
        <f>LOOKUP(1,0/(('BSC-IP(信令)'!$B$1:$B$652=J42)*('BSC-IP(信令)'!$C$1:$C$652=L42)),'BSC-IP(信令)'!$F$1:$F$652)</f>
        <v>28</v>
      </c>
      <c r="Q42" s="11" t="str">
        <f t="shared" si="0"/>
        <v>ZQRX:BCSU,3::PING:IP="10.111.148.141",SRC="10.111.210.53",:;</v>
      </c>
      <c r="R42" s="11" t="str">
        <f t="shared" si="1"/>
        <v>ZQRX:BCSU,3::PING:IP="10.111.148.173",SRC="10.111.210.181",:;</v>
      </c>
      <c r="S42" s="11"/>
      <c r="T42" s="11"/>
      <c r="U42" s="11" t="str">
        <f t="shared" si="2"/>
        <v>ZOYA:BGS01:BCSU,3:AOIP:;</v>
      </c>
      <c r="V42" s="11" t="str">
        <f t="shared" si="3"/>
        <v>ZOYP:M3UA:BGS01,3:"10.111.210.53","10.111.210.181",:"10.111.148.141",27,"10.111.148.173",27,2905:;</v>
      </c>
      <c r="W42" s="11" t="str">
        <f t="shared" si="4"/>
        <v>ZOYS:M3UA:BGS01,3:ACT:;</v>
      </c>
      <c r="X42" s="11"/>
      <c r="Z42" s="47" t="s">
        <v>3935</v>
      </c>
      <c r="AA42" s="10" t="str">
        <f t="shared" si="5"/>
        <v>ZQRX:BSU,9::IP=10.111.210.53:PING:SRC=10.111.148.141,:;</v>
      </c>
      <c r="AB42" s="10" t="str">
        <f t="shared" si="6"/>
        <v>ZQRX:BSU,9::IP=10.111.210.181:PING:SRC=10.111.148.173,:;</v>
      </c>
      <c r="AC42" s="10"/>
      <c r="AD42" s="10"/>
      <c r="AE42" s="10" t="str">
        <f t="shared" si="7"/>
        <v>ZOYA:R0724:BSU,9:AOIP:;</v>
      </c>
      <c r="AF42" s="10" t="str">
        <f t="shared" si="8"/>
        <v>ZOYP:M3UA:R0724,3:"10.111.148.141","10.111.148.173",2905:"10.111.210.53",28,"10.111.210.181",28,:;</v>
      </c>
      <c r="AG42" s="10" t="str">
        <f t="shared" si="9"/>
        <v>ZOYS:M3UA:R0724,3:ACT:;</v>
      </c>
      <c r="AH42" s="10"/>
    </row>
    <row r="43" spans="1:34">
      <c r="A43" s="7">
        <v>41</v>
      </c>
      <c r="B43" s="7" t="s">
        <v>13</v>
      </c>
      <c r="C43" s="7">
        <v>0</v>
      </c>
      <c r="D43" s="7">
        <v>10</v>
      </c>
      <c r="E43" s="7" t="str">
        <f>LOOKUP(1,0/(('MSS-IP'!$B$1:$B$583=B43)*('MSS-IP'!$C$1:$C$583=D43)),'MSS-IP'!$D$1:$D$583)</f>
        <v>10.111.148.142</v>
      </c>
      <c r="F43" s="7" t="str">
        <f>LOOKUP(1,0/(('MSS-IP'!$B$1:$B$583=B43)*('MSS-IP'!$C$1:$C$583=D43)),'MSS-IP'!$E$1:$E$583)</f>
        <v>10.111.148.174</v>
      </c>
      <c r="G43" s="7">
        <v>2905</v>
      </c>
      <c r="H43" s="7">
        <f>LOOKUP(1,0/(('MSS-IP'!$B$1:$B$583=B43)*('MSS-IP'!$C$1:$C$583=D43)),'MSS-IP'!$F$1:$F$583)</f>
        <v>27</v>
      </c>
      <c r="I43" s="8">
        <v>1</v>
      </c>
      <c r="J43" s="8" t="s">
        <v>91</v>
      </c>
      <c r="K43" s="8">
        <v>0</v>
      </c>
      <c r="L43" s="1">
        <v>3</v>
      </c>
      <c r="M43" s="1" t="str">
        <f>LOOKUP(1,0/(('BSC-IP(信令)'!$B$1:$B$652=J43)*('BSC-IP(信令)'!$C$1:$C$652=L43)),'BSC-IP(信令)'!$D$1:$D$652)</f>
        <v>10.111.210.66</v>
      </c>
      <c r="N43" s="1" t="str">
        <f>LOOKUP(1,0/(('BSC-IP(信令)'!$B$1:$B$652=J43)*('BSC-IP(信令)'!$C$1:$C$652=L43)),'BSC-IP(信令)'!$E$1:$E$652)</f>
        <v>10.111.210.194</v>
      </c>
      <c r="O43" s="8"/>
      <c r="P43" s="8">
        <f>LOOKUP(1,0/(('BSC-IP(信令)'!$B$1:$B$652=J43)*('BSC-IP(信令)'!$C$1:$C$652=L43)),'BSC-IP(信令)'!$F$1:$F$652)</f>
        <v>28</v>
      </c>
      <c r="Q43" s="11" t="str">
        <f t="shared" si="0"/>
        <v>ZQRX:BCSU,3::PING:IP="10.111.148.142",SRC="10.111.210.66",:;</v>
      </c>
      <c r="R43" s="11" t="str">
        <f t="shared" si="1"/>
        <v>ZQRX:BCSU,3::PING:IP="10.111.148.174",SRC="10.111.210.194",:;</v>
      </c>
      <c r="S43" s="11" t="str">
        <f>CONCATENATE("ZOYC:",LEFT(B43,1),MID(B43,3,4),":C:M3UA:;")</f>
        <v>ZOYC:BGS01:C:M3UA:;</v>
      </c>
      <c r="T43" s="11" t="str">
        <f>CONCATENATE("ZOYM:",LEFT(B43,1),MID(B43,3,4),":REG=Y:;")</f>
        <v>ZOYM:BGS01:REG=Y:;</v>
      </c>
      <c r="U43" s="11" t="str">
        <f t="shared" si="2"/>
        <v>ZOYA:BGS01:BCSU,3:AOIP:;</v>
      </c>
      <c r="V43" s="11" t="str">
        <f t="shared" si="3"/>
        <v>ZOYP:M3UA:BGS01,0:"10.111.210.66","10.111.210.194",:"10.111.148.142",27,"10.111.148.174",27,2905:;</v>
      </c>
      <c r="W43" s="11" t="str">
        <f t="shared" si="4"/>
        <v>ZOYS:M3UA:BGS01,0:ACT:;</v>
      </c>
      <c r="X43" s="11" t="str">
        <f>CONCATENATE("ZOYI:NAME=",LEFT(B43,1),RIGHT(B43,4),":A:;")</f>
        <v>ZOYI:NAME=BGS01:A:;</v>
      </c>
      <c r="Z43" s="47" t="s">
        <v>3935</v>
      </c>
      <c r="AA43" s="10" t="str">
        <f t="shared" si="5"/>
        <v>ZQRX:BSU,10::IP=10.111.210.66:PING:SRC=10.111.148.142,:;</v>
      </c>
      <c r="AB43" s="10" t="str">
        <f t="shared" si="6"/>
        <v>ZQRX:BSU,10::IP=10.111.210.194:PING:SRC=10.111.148.174,:;</v>
      </c>
      <c r="AC43" s="10" t="str">
        <f>CONCATENATE("ZOYC:",J43,":S:M3UA:;")</f>
        <v>ZOYC:R0725:S:M3UA:;</v>
      </c>
      <c r="AD43" s="10" t="str">
        <f>CONCATENATE("ZOYM:",J43,":REG=Y:;")</f>
        <v>ZOYM:R0725:REG=Y:;</v>
      </c>
      <c r="AE43" s="10" t="str">
        <f t="shared" si="7"/>
        <v>ZOYA:R0725:BSU,10:AOIP:;</v>
      </c>
      <c r="AF43" s="10" t="str">
        <f t="shared" si="8"/>
        <v>ZOYP:M3UA:R0725,0:"10.111.148.142","10.111.148.174",2905:"10.111.210.66",28,"10.111.210.194",28,:;</v>
      </c>
      <c r="AG43" s="10" t="str">
        <f t="shared" si="9"/>
        <v>ZOYS:M3UA:R0725,0:ACT:;</v>
      </c>
      <c r="AH43" s="10" t="str">
        <f>CONCATENATE("ZOYI:NAME=",J43,":A:;")</f>
        <v>ZOYI:NAME=R0725:A:;</v>
      </c>
    </row>
    <row r="44" spans="1:34">
      <c r="A44" s="7">
        <v>42</v>
      </c>
      <c r="B44" s="7" t="s">
        <v>13</v>
      </c>
      <c r="C44" s="7">
        <v>1</v>
      </c>
      <c r="D44" s="7">
        <v>11</v>
      </c>
      <c r="E44" s="7" t="str">
        <f>LOOKUP(1,0/(('MSS-IP'!$B$1:$B$583=B44)*('MSS-IP'!$C$1:$C$583=D44)),'MSS-IP'!$D$1:$D$583)</f>
        <v>10.111.148.143</v>
      </c>
      <c r="F44" s="7" t="str">
        <f>LOOKUP(1,0/(('MSS-IP'!$B$1:$B$583=B44)*('MSS-IP'!$C$1:$C$583=D44)),'MSS-IP'!$E$1:$E$583)</f>
        <v>10.111.148.175</v>
      </c>
      <c r="G44" s="7">
        <v>2905</v>
      </c>
      <c r="H44" s="7">
        <f>LOOKUP(1,0/(('MSS-IP'!$B$1:$B$583=B44)*('MSS-IP'!$C$1:$C$583=D44)),'MSS-IP'!$F$1:$F$583)</f>
        <v>27</v>
      </c>
      <c r="I44" s="8">
        <v>2</v>
      </c>
      <c r="J44" s="8" t="s">
        <v>91</v>
      </c>
      <c r="K44" s="8">
        <v>1</v>
      </c>
      <c r="L44" s="1">
        <v>0</v>
      </c>
      <c r="M44" s="1" t="str">
        <f>LOOKUP(1,0/(('BSC-IP(信令)'!$B$1:$B$652=J44)*('BSC-IP(信令)'!$C$1:$C$652=L44)),'BSC-IP(信令)'!$D$1:$D$652)</f>
        <v>10.111.210.67</v>
      </c>
      <c r="N44" s="1" t="str">
        <f>LOOKUP(1,0/(('BSC-IP(信令)'!$B$1:$B$652=J44)*('BSC-IP(信令)'!$C$1:$C$652=L44)),'BSC-IP(信令)'!$E$1:$E$652)</f>
        <v>10.111.210.195</v>
      </c>
      <c r="O44" s="8"/>
      <c r="P44" s="8">
        <f>LOOKUP(1,0/(('BSC-IP(信令)'!$B$1:$B$652=J44)*('BSC-IP(信令)'!$C$1:$C$652=L44)),'BSC-IP(信令)'!$F$1:$F$652)</f>
        <v>28</v>
      </c>
      <c r="Q44" s="11" t="str">
        <f t="shared" si="0"/>
        <v>ZQRX:BCSU,0::PING:IP="10.111.148.143",SRC="10.111.210.67",:;</v>
      </c>
      <c r="R44" s="11" t="str">
        <f t="shared" si="1"/>
        <v>ZQRX:BCSU,0::PING:IP="10.111.148.175",SRC="10.111.210.195",:;</v>
      </c>
      <c r="S44" s="11"/>
      <c r="T44" s="11"/>
      <c r="U44" s="11" t="str">
        <f t="shared" si="2"/>
        <v>ZOYA:BGS01:BCSU,0:AOIP:;</v>
      </c>
      <c r="V44" s="11" t="str">
        <f t="shared" si="3"/>
        <v>ZOYP:M3UA:BGS01,1:"10.111.210.67","10.111.210.195",:"10.111.148.143",27,"10.111.148.175",27,2905:;</v>
      </c>
      <c r="W44" s="11" t="str">
        <f t="shared" si="4"/>
        <v>ZOYS:M3UA:BGS01,1:ACT:;</v>
      </c>
      <c r="X44" s="11"/>
      <c r="Z44" s="47" t="s">
        <v>3935</v>
      </c>
      <c r="AA44" s="10" t="str">
        <f t="shared" si="5"/>
        <v>ZQRX:BSU,11::IP=10.111.210.67:PING:SRC=10.111.148.143,:;</v>
      </c>
      <c r="AB44" s="10" t="str">
        <f t="shared" si="6"/>
        <v>ZQRX:BSU,11::IP=10.111.210.195:PING:SRC=10.111.148.175,:;</v>
      </c>
      <c r="AC44" s="10"/>
      <c r="AD44" s="10"/>
      <c r="AE44" s="10" t="str">
        <f t="shared" si="7"/>
        <v>ZOYA:R0725:BSU,11:AOIP:;</v>
      </c>
      <c r="AF44" s="10" t="str">
        <f t="shared" si="8"/>
        <v>ZOYP:M3UA:R0725,1:"10.111.148.143","10.111.148.175",2905:"10.111.210.67",28,"10.111.210.195",28,:;</v>
      </c>
      <c r="AG44" s="10" t="str">
        <f t="shared" si="9"/>
        <v>ZOYS:M3UA:R0725,1:ACT:;</v>
      </c>
      <c r="AH44" s="10"/>
    </row>
    <row r="45" spans="1:34">
      <c r="A45" s="7">
        <v>43</v>
      </c>
      <c r="B45" s="7" t="s">
        <v>13</v>
      </c>
      <c r="C45" s="7">
        <v>2</v>
      </c>
      <c r="D45" s="7">
        <v>12</v>
      </c>
      <c r="E45" s="7" t="str">
        <f>LOOKUP(1,0/(('MSS-IP'!$B$1:$B$583=B45)*('MSS-IP'!$C$1:$C$583=D45)),'MSS-IP'!$D$1:$D$583)</f>
        <v>10.111.148.144</v>
      </c>
      <c r="F45" s="7" t="str">
        <f>LOOKUP(1,0/(('MSS-IP'!$B$1:$B$583=B45)*('MSS-IP'!$C$1:$C$583=D45)),'MSS-IP'!$E$1:$E$583)</f>
        <v>10.111.148.176</v>
      </c>
      <c r="G45" s="7">
        <v>2905</v>
      </c>
      <c r="H45" s="7">
        <f>LOOKUP(1,0/(('MSS-IP'!$B$1:$B$583=B45)*('MSS-IP'!$C$1:$C$583=D45)),'MSS-IP'!$F$1:$F$583)</f>
        <v>27</v>
      </c>
      <c r="I45" s="8">
        <v>3</v>
      </c>
      <c r="J45" s="8" t="s">
        <v>91</v>
      </c>
      <c r="K45" s="8">
        <v>2</v>
      </c>
      <c r="L45" s="1">
        <v>2</v>
      </c>
      <c r="M45" s="1" t="str">
        <f>LOOKUP(1,0/(('BSC-IP(信令)'!$B$1:$B$652=J45)*('BSC-IP(信令)'!$C$1:$C$652=L45)),'BSC-IP(信令)'!$D$1:$D$652)</f>
        <v>10.111.210.68</v>
      </c>
      <c r="N45" s="1" t="str">
        <f>LOOKUP(1,0/(('BSC-IP(信令)'!$B$1:$B$652=J45)*('BSC-IP(信令)'!$C$1:$C$652=L45)),'BSC-IP(信令)'!$E$1:$E$652)</f>
        <v>10.111.210.196</v>
      </c>
      <c r="O45" s="8"/>
      <c r="P45" s="8">
        <f>LOOKUP(1,0/(('BSC-IP(信令)'!$B$1:$B$652=J45)*('BSC-IP(信令)'!$C$1:$C$652=L45)),'BSC-IP(信令)'!$F$1:$F$652)</f>
        <v>28</v>
      </c>
      <c r="Q45" s="11" t="str">
        <f t="shared" si="0"/>
        <v>ZQRX:BCSU,2::PING:IP="10.111.148.144",SRC="10.111.210.68",:;</v>
      </c>
      <c r="R45" s="11" t="str">
        <f t="shared" si="1"/>
        <v>ZQRX:BCSU,2::PING:IP="10.111.148.176",SRC="10.111.210.196",:;</v>
      </c>
      <c r="S45" s="11"/>
      <c r="T45" s="11"/>
      <c r="U45" s="11" t="str">
        <f t="shared" si="2"/>
        <v>ZOYA:BGS01:BCSU,2:AOIP:;</v>
      </c>
      <c r="V45" s="11" t="str">
        <f t="shared" si="3"/>
        <v>ZOYP:M3UA:BGS01,2:"10.111.210.68","10.111.210.196",:"10.111.148.144",27,"10.111.148.176",27,2905:;</v>
      </c>
      <c r="W45" s="11" t="str">
        <f t="shared" si="4"/>
        <v>ZOYS:M3UA:BGS01,2:ACT:;</v>
      </c>
      <c r="X45" s="11"/>
      <c r="Z45" s="47" t="s">
        <v>3935</v>
      </c>
      <c r="AA45" s="10" t="str">
        <f t="shared" si="5"/>
        <v>ZQRX:BSU,12::IP=10.111.210.68:PING:SRC=10.111.148.144,:;</v>
      </c>
      <c r="AB45" s="10" t="str">
        <f t="shared" si="6"/>
        <v>ZQRX:BSU,12::IP=10.111.210.196:PING:SRC=10.111.148.176,:;</v>
      </c>
      <c r="AC45" s="10"/>
      <c r="AD45" s="10"/>
      <c r="AE45" s="10" t="str">
        <f t="shared" si="7"/>
        <v>ZOYA:R0725:BSU,12:AOIP:;</v>
      </c>
      <c r="AF45" s="10" t="str">
        <f t="shared" si="8"/>
        <v>ZOYP:M3UA:R0725,2:"10.111.148.144","10.111.148.176",2905:"10.111.210.68",28,"10.111.210.196",28,:;</v>
      </c>
      <c r="AG45" s="10" t="str">
        <f t="shared" si="9"/>
        <v>ZOYS:M3UA:R0725,2:ACT:;</v>
      </c>
      <c r="AH45" s="10"/>
    </row>
    <row r="46" spans="1:34">
      <c r="A46" s="7">
        <v>44</v>
      </c>
      <c r="B46" s="7" t="s">
        <v>13</v>
      </c>
      <c r="C46" s="7">
        <v>3</v>
      </c>
      <c r="D46" s="7">
        <v>7</v>
      </c>
      <c r="E46" s="7" t="str">
        <f>LOOKUP(1,0/(('MSS-IP'!$B$1:$B$583=B46)*('MSS-IP'!$C$1:$C$583=D46)),'MSS-IP'!$D$1:$D$583)</f>
        <v>10.111.148.145</v>
      </c>
      <c r="F46" s="7" t="str">
        <f>LOOKUP(1,0/(('MSS-IP'!$B$1:$B$583=B46)*('MSS-IP'!$C$1:$C$583=D46)),'MSS-IP'!$E$1:$E$583)</f>
        <v>10.111.148.177</v>
      </c>
      <c r="G46" s="7">
        <v>2905</v>
      </c>
      <c r="H46" s="7">
        <f>LOOKUP(1,0/(('MSS-IP'!$B$1:$B$583=B46)*('MSS-IP'!$C$1:$C$583=D46)),'MSS-IP'!$F$1:$F$583)</f>
        <v>27</v>
      </c>
      <c r="I46" s="8">
        <v>4</v>
      </c>
      <c r="J46" s="8" t="s">
        <v>91</v>
      </c>
      <c r="K46" s="8">
        <v>3</v>
      </c>
      <c r="L46" s="1">
        <v>1</v>
      </c>
      <c r="M46" s="1" t="str">
        <f>LOOKUP(1,0/(('BSC-IP(信令)'!$B$1:$B$652=J46)*('BSC-IP(信令)'!$C$1:$C$652=L46)),'BSC-IP(信令)'!$D$1:$D$652)</f>
        <v>10.111.210.69</v>
      </c>
      <c r="N46" s="1" t="str">
        <f>LOOKUP(1,0/(('BSC-IP(信令)'!$B$1:$B$652=J46)*('BSC-IP(信令)'!$C$1:$C$652=L46)),'BSC-IP(信令)'!$E$1:$E$652)</f>
        <v>10.111.210.197</v>
      </c>
      <c r="O46" s="8"/>
      <c r="P46" s="8">
        <f>LOOKUP(1,0/(('BSC-IP(信令)'!$B$1:$B$652=J46)*('BSC-IP(信令)'!$C$1:$C$652=L46)),'BSC-IP(信令)'!$F$1:$F$652)</f>
        <v>28</v>
      </c>
      <c r="Q46" s="11" t="str">
        <f t="shared" si="0"/>
        <v>ZQRX:BCSU,1::PING:IP="10.111.148.145",SRC="10.111.210.69",:;</v>
      </c>
      <c r="R46" s="11" t="str">
        <f t="shared" si="1"/>
        <v>ZQRX:BCSU,1::PING:IP="10.111.148.177",SRC="10.111.210.197",:;</v>
      </c>
      <c r="S46" s="11"/>
      <c r="T46" s="11"/>
      <c r="U46" s="11" t="str">
        <f t="shared" si="2"/>
        <v>ZOYA:BGS01:BCSU,1:AOIP:;</v>
      </c>
      <c r="V46" s="11" t="str">
        <f t="shared" si="3"/>
        <v>ZOYP:M3UA:BGS01,3:"10.111.210.69","10.111.210.197",:"10.111.148.145",27,"10.111.148.177",27,2905:;</v>
      </c>
      <c r="W46" s="11" t="str">
        <f t="shared" si="4"/>
        <v>ZOYS:M3UA:BGS01,3:ACT:;</v>
      </c>
      <c r="X46" s="11"/>
      <c r="Z46" s="47" t="s">
        <v>3935</v>
      </c>
      <c r="AA46" s="10" t="str">
        <f t="shared" si="5"/>
        <v>ZQRX:BSU,7::IP=10.111.210.69:PING:SRC=10.111.148.145,:;</v>
      </c>
      <c r="AB46" s="10" t="str">
        <f t="shared" si="6"/>
        <v>ZQRX:BSU,7::IP=10.111.210.197:PING:SRC=10.111.148.177,:;</v>
      </c>
      <c r="AC46" s="10"/>
      <c r="AD46" s="10"/>
      <c r="AE46" s="10" t="str">
        <f t="shared" si="7"/>
        <v>ZOYA:R0725:BSU,7:AOIP:;</v>
      </c>
      <c r="AF46" s="10" t="str">
        <f t="shared" si="8"/>
        <v>ZOYP:M3UA:R0725,3:"10.111.148.145","10.111.148.177",2905:"10.111.210.69",28,"10.111.210.197",28,:;</v>
      </c>
      <c r="AG46" s="10" t="str">
        <f t="shared" si="9"/>
        <v>ZOYS:M3UA:R0725,3:ACT:;</v>
      </c>
      <c r="AH46" s="10"/>
    </row>
    <row r="47" spans="1:34">
      <c r="A47" s="7">
        <v>45</v>
      </c>
      <c r="B47" s="7" t="s">
        <v>13</v>
      </c>
      <c r="C47" s="7">
        <v>0</v>
      </c>
      <c r="D47" s="7">
        <v>14</v>
      </c>
      <c r="E47" s="7" t="str">
        <f>LOOKUP(1,0/(('MSS-IP'!$B$1:$B$583=B47)*('MSS-IP'!$C$1:$C$583=D47)),'MSS-IP'!$D$1:$D$583)</f>
        <v>10.111.148.146</v>
      </c>
      <c r="F47" s="7" t="str">
        <f>LOOKUP(1,0/(('MSS-IP'!$B$1:$B$583=B47)*('MSS-IP'!$C$1:$C$583=D47)),'MSS-IP'!$E$1:$E$583)</f>
        <v>10.111.148.178</v>
      </c>
      <c r="G47" s="7">
        <v>2905</v>
      </c>
      <c r="H47" s="7">
        <f>LOOKUP(1,0/(('MSS-IP'!$B$1:$B$583=B47)*('MSS-IP'!$C$1:$C$583=D47)),'MSS-IP'!$F$1:$F$583)</f>
        <v>27</v>
      </c>
      <c r="I47" s="8">
        <v>1</v>
      </c>
      <c r="J47" s="8" t="s">
        <v>92</v>
      </c>
      <c r="K47" s="8">
        <v>0</v>
      </c>
      <c r="L47" s="1">
        <v>1</v>
      </c>
      <c r="M47" s="1" t="str">
        <f>LOOKUP(1,0/(('BSC-IP(信令)'!$B$1:$B$652=J47)*('BSC-IP(信令)'!$C$1:$C$652=L47)),'BSC-IP(信令)'!$D$1:$D$652)</f>
        <v>10.111.210.82</v>
      </c>
      <c r="N47" s="1" t="str">
        <f>LOOKUP(1,0/(('BSC-IP(信令)'!$B$1:$B$652=J47)*('BSC-IP(信令)'!$C$1:$C$652=L47)),'BSC-IP(信令)'!$E$1:$E$652)</f>
        <v>10.111.210.210</v>
      </c>
      <c r="O47" s="8"/>
      <c r="P47" s="8">
        <f>LOOKUP(1,0/(('BSC-IP(信令)'!$B$1:$B$652=J47)*('BSC-IP(信令)'!$C$1:$C$652=L47)),'BSC-IP(信令)'!$F$1:$F$652)</f>
        <v>28</v>
      </c>
      <c r="Q47" s="11" t="str">
        <f t="shared" si="0"/>
        <v>ZQRX:BCSU,1::PING:IP="10.111.148.146",SRC="10.111.210.82",:;</v>
      </c>
      <c r="R47" s="11" t="str">
        <f t="shared" si="1"/>
        <v>ZQRX:BCSU,1::PING:IP="10.111.148.178",SRC="10.111.210.210",:;</v>
      </c>
      <c r="S47" s="11" t="str">
        <f>CONCATENATE("ZOYC:",LEFT(B47,1),MID(B47,3,4),":C:M3UA:;")</f>
        <v>ZOYC:BGS01:C:M3UA:;</v>
      </c>
      <c r="T47" s="11" t="str">
        <f>CONCATENATE("ZOYM:",LEFT(B47,1),MID(B47,3,4),":REG=Y:;")</f>
        <v>ZOYM:BGS01:REG=Y:;</v>
      </c>
      <c r="U47" s="11" t="str">
        <f t="shared" si="2"/>
        <v>ZOYA:BGS01:BCSU,1:AOIP:;</v>
      </c>
      <c r="V47" s="11" t="str">
        <f t="shared" si="3"/>
        <v>ZOYP:M3UA:BGS01,0:"10.111.210.82","10.111.210.210",:"10.111.148.146",27,"10.111.148.178",27,2905:;</v>
      </c>
      <c r="W47" s="11" t="str">
        <f t="shared" si="4"/>
        <v>ZOYS:M3UA:BGS01,0:ACT:;</v>
      </c>
      <c r="X47" s="11" t="str">
        <f>CONCATENATE("ZOYI:NAME=",LEFT(B47,1),RIGHT(B47,4),":A:;")</f>
        <v>ZOYI:NAME=BGS01:A:;</v>
      </c>
      <c r="Z47" s="47" t="s">
        <v>3935</v>
      </c>
      <c r="AA47" s="10" t="str">
        <f t="shared" si="5"/>
        <v>ZQRX:BSU,14::IP=10.111.210.82:PING:SRC=10.111.148.146,:;</v>
      </c>
      <c r="AB47" s="10" t="str">
        <f t="shared" si="6"/>
        <v>ZQRX:BSU,14::IP=10.111.210.210:PING:SRC=10.111.148.178,:;</v>
      </c>
      <c r="AC47" s="10" t="str">
        <f>CONCATENATE("ZOYC:",J47,":S:M3UA:;")</f>
        <v>ZOYC:R0726:S:M3UA:;</v>
      </c>
      <c r="AD47" s="10" t="str">
        <f>CONCATENATE("ZOYM:",J47,":REG=Y:;")</f>
        <v>ZOYM:R0726:REG=Y:;</v>
      </c>
      <c r="AE47" s="10" t="str">
        <f t="shared" si="7"/>
        <v>ZOYA:R0726:BSU,14:AOIP:;</v>
      </c>
      <c r="AF47" s="10" t="str">
        <f t="shared" si="8"/>
        <v>ZOYP:M3UA:R0726,0:"10.111.148.146","10.111.148.178",2905:"10.111.210.82",28,"10.111.210.210",28,:;</v>
      </c>
      <c r="AG47" s="10" t="str">
        <f t="shared" si="9"/>
        <v>ZOYS:M3UA:R0726,0:ACT:;</v>
      </c>
      <c r="AH47" s="10" t="str">
        <f>CONCATENATE("ZOYI:NAME=",J47,":A:;")</f>
        <v>ZOYI:NAME=R0726:A:;</v>
      </c>
    </row>
    <row r="48" spans="1:34">
      <c r="A48" s="7">
        <v>46</v>
      </c>
      <c r="B48" s="7" t="s">
        <v>13</v>
      </c>
      <c r="C48" s="7">
        <v>1</v>
      </c>
      <c r="D48" s="7">
        <v>2</v>
      </c>
      <c r="E48" s="7" t="str">
        <f>LOOKUP(1,0/(('MSS-IP'!$B$1:$B$583=B48)*('MSS-IP'!$C$1:$C$583=D48)),'MSS-IP'!$D$1:$D$583)</f>
        <v>10.111.148.147</v>
      </c>
      <c r="F48" s="7" t="str">
        <f>LOOKUP(1,0/(('MSS-IP'!$B$1:$B$583=B48)*('MSS-IP'!$C$1:$C$583=D48)),'MSS-IP'!$E$1:$E$583)</f>
        <v>10.111.148.179</v>
      </c>
      <c r="G48" s="7">
        <v>2905</v>
      </c>
      <c r="H48" s="7">
        <f>LOOKUP(1,0/(('MSS-IP'!$B$1:$B$583=B48)*('MSS-IP'!$C$1:$C$583=D48)),'MSS-IP'!$F$1:$F$583)</f>
        <v>27</v>
      </c>
      <c r="I48" s="8">
        <v>2</v>
      </c>
      <c r="J48" s="8" t="s">
        <v>92</v>
      </c>
      <c r="K48" s="8">
        <v>1</v>
      </c>
      <c r="L48" s="1">
        <v>3</v>
      </c>
      <c r="M48" s="1" t="str">
        <f>LOOKUP(1,0/(('BSC-IP(信令)'!$B$1:$B$652=J48)*('BSC-IP(信令)'!$C$1:$C$652=L48)),'BSC-IP(信令)'!$D$1:$D$652)</f>
        <v>10.111.210.83</v>
      </c>
      <c r="N48" s="1" t="str">
        <f>LOOKUP(1,0/(('BSC-IP(信令)'!$B$1:$B$652=J48)*('BSC-IP(信令)'!$C$1:$C$652=L48)),'BSC-IP(信令)'!$E$1:$E$652)</f>
        <v>10.111.210.211</v>
      </c>
      <c r="O48" s="8"/>
      <c r="P48" s="8">
        <f>LOOKUP(1,0/(('BSC-IP(信令)'!$B$1:$B$652=J48)*('BSC-IP(信令)'!$C$1:$C$652=L48)),'BSC-IP(信令)'!$F$1:$F$652)</f>
        <v>28</v>
      </c>
      <c r="Q48" s="11" t="str">
        <f t="shared" si="0"/>
        <v>ZQRX:BCSU,3::PING:IP="10.111.148.147",SRC="10.111.210.83",:;</v>
      </c>
      <c r="R48" s="11" t="str">
        <f t="shared" si="1"/>
        <v>ZQRX:BCSU,3::PING:IP="10.111.148.179",SRC="10.111.210.211",:;</v>
      </c>
      <c r="S48" s="11"/>
      <c r="T48" s="11"/>
      <c r="U48" s="11" t="str">
        <f t="shared" si="2"/>
        <v>ZOYA:BGS01:BCSU,3:AOIP:;</v>
      </c>
      <c r="V48" s="11" t="str">
        <f t="shared" si="3"/>
        <v>ZOYP:M3UA:BGS01,1:"10.111.210.83","10.111.210.211",:"10.111.148.147",27,"10.111.148.179",27,2905:;</v>
      </c>
      <c r="W48" s="11" t="str">
        <f t="shared" si="4"/>
        <v>ZOYS:M3UA:BGS01,1:ACT:;</v>
      </c>
      <c r="X48" s="11"/>
      <c r="Z48" s="47" t="s">
        <v>3935</v>
      </c>
      <c r="AA48" s="10" t="str">
        <f t="shared" si="5"/>
        <v>ZQRX:BSU,2::IP=10.111.210.83:PING:SRC=10.111.148.147,:;</v>
      </c>
      <c r="AB48" s="10" t="str">
        <f t="shared" si="6"/>
        <v>ZQRX:BSU,2::IP=10.111.210.211:PING:SRC=10.111.148.179,:;</v>
      </c>
      <c r="AC48" s="10"/>
      <c r="AD48" s="10"/>
      <c r="AE48" s="10" t="str">
        <f t="shared" si="7"/>
        <v>ZOYA:R0726:BSU,2:AOIP:;</v>
      </c>
      <c r="AF48" s="10" t="str">
        <f t="shared" si="8"/>
        <v>ZOYP:M3UA:R0726,1:"10.111.148.147","10.111.148.179",2905:"10.111.210.83",28,"10.111.210.211",28,:;</v>
      </c>
      <c r="AG48" s="10" t="str">
        <f t="shared" si="9"/>
        <v>ZOYS:M3UA:R0726,1:ACT:;</v>
      </c>
      <c r="AH48" s="10"/>
    </row>
    <row r="49" spans="1:34">
      <c r="A49" s="7">
        <v>47</v>
      </c>
      <c r="B49" s="7" t="s">
        <v>13</v>
      </c>
      <c r="C49" s="7">
        <v>2</v>
      </c>
      <c r="D49" s="7">
        <v>0</v>
      </c>
      <c r="E49" s="7" t="str">
        <f>LOOKUP(1,0/(('MSS-IP'!$B$1:$B$583=B49)*('MSS-IP'!$C$1:$C$583=D49)),'MSS-IP'!$D$1:$D$583)</f>
        <v>10.111.148.132</v>
      </c>
      <c r="F49" s="7" t="str">
        <f>LOOKUP(1,0/(('MSS-IP'!$B$1:$B$583=B49)*('MSS-IP'!$C$1:$C$583=D49)),'MSS-IP'!$E$1:$E$583)</f>
        <v>10.111.148.164</v>
      </c>
      <c r="G49" s="7">
        <v>2905</v>
      </c>
      <c r="H49" s="7">
        <f>LOOKUP(1,0/(('MSS-IP'!$B$1:$B$583=B49)*('MSS-IP'!$C$1:$C$583=D49)),'MSS-IP'!$F$1:$F$583)</f>
        <v>27</v>
      </c>
      <c r="I49" s="8">
        <v>3</v>
      </c>
      <c r="J49" s="8" t="s">
        <v>92</v>
      </c>
      <c r="K49" s="8">
        <v>2</v>
      </c>
      <c r="L49" s="1">
        <v>0</v>
      </c>
      <c r="M49" s="1" t="str">
        <f>LOOKUP(1,0/(('BSC-IP(信令)'!$B$1:$B$652=J49)*('BSC-IP(信令)'!$C$1:$C$652=L49)),'BSC-IP(信令)'!$D$1:$D$652)</f>
        <v>10.111.210.84</v>
      </c>
      <c r="N49" s="1" t="str">
        <f>LOOKUP(1,0/(('BSC-IP(信令)'!$B$1:$B$652=J49)*('BSC-IP(信令)'!$C$1:$C$652=L49)),'BSC-IP(信令)'!$E$1:$E$652)</f>
        <v>10.111.210.212</v>
      </c>
      <c r="O49" s="8"/>
      <c r="P49" s="8">
        <f>LOOKUP(1,0/(('BSC-IP(信令)'!$B$1:$B$652=J49)*('BSC-IP(信令)'!$C$1:$C$652=L49)),'BSC-IP(信令)'!$F$1:$F$652)</f>
        <v>28</v>
      </c>
      <c r="Q49" s="11" t="str">
        <f t="shared" si="0"/>
        <v>ZQRX:BCSU,0::PING:IP="10.111.148.132",SRC="10.111.210.84",:;</v>
      </c>
      <c r="R49" s="11" t="str">
        <f t="shared" si="1"/>
        <v>ZQRX:BCSU,0::PING:IP="10.111.148.164",SRC="10.111.210.212",:;</v>
      </c>
      <c r="S49" s="11"/>
      <c r="T49" s="11"/>
      <c r="U49" s="11" t="str">
        <f t="shared" si="2"/>
        <v>ZOYA:BGS01:BCSU,0:AOIP:;</v>
      </c>
      <c r="V49" s="11" t="str">
        <f t="shared" si="3"/>
        <v>ZOYP:M3UA:BGS01,2:"10.111.210.84","10.111.210.212",:"10.111.148.132",27,"10.111.148.164",27,2905:;</v>
      </c>
      <c r="W49" s="11" t="str">
        <f t="shared" si="4"/>
        <v>ZOYS:M3UA:BGS01,2:ACT:;</v>
      </c>
      <c r="X49" s="11"/>
      <c r="Z49" s="47" t="s">
        <v>3935</v>
      </c>
      <c r="AA49" s="10" t="str">
        <f t="shared" si="5"/>
        <v>ZQRX:BSU,0::IP=10.111.210.84:PING:SRC=10.111.148.132,:;</v>
      </c>
      <c r="AB49" s="10" t="str">
        <f t="shared" si="6"/>
        <v>ZQRX:BSU,0::IP=10.111.210.212:PING:SRC=10.111.148.164,:;</v>
      </c>
      <c r="AC49" s="10"/>
      <c r="AD49" s="10"/>
      <c r="AE49" s="10" t="str">
        <f t="shared" si="7"/>
        <v>ZOYA:R0726:BSU,0:AOIP:;</v>
      </c>
      <c r="AF49" s="10" t="str">
        <f t="shared" si="8"/>
        <v>ZOYP:M3UA:R0726,2:"10.111.148.132","10.111.148.164",2905:"10.111.210.84",28,"10.111.210.212",28,:;</v>
      </c>
      <c r="AG49" s="10" t="str">
        <f t="shared" si="9"/>
        <v>ZOYS:M3UA:R0726,2:ACT:;</v>
      </c>
      <c r="AH49" s="10"/>
    </row>
    <row r="50" spans="1:34">
      <c r="A50" s="7">
        <v>48</v>
      </c>
      <c r="B50" s="7" t="s">
        <v>13</v>
      </c>
      <c r="C50" s="7">
        <v>3</v>
      </c>
      <c r="D50" s="7">
        <v>1</v>
      </c>
      <c r="E50" s="7" t="str">
        <f>LOOKUP(1,0/(('MSS-IP'!$B$1:$B$583=B50)*('MSS-IP'!$C$1:$C$583=D50)),'MSS-IP'!$D$1:$D$583)</f>
        <v>10.111.148.133</v>
      </c>
      <c r="F50" s="7" t="str">
        <f>LOOKUP(1,0/(('MSS-IP'!$B$1:$B$583=B50)*('MSS-IP'!$C$1:$C$583=D50)),'MSS-IP'!$E$1:$E$583)</f>
        <v>10.111.148.165</v>
      </c>
      <c r="G50" s="7">
        <v>2905</v>
      </c>
      <c r="H50" s="7">
        <f>LOOKUP(1,0/(('MSS-IP'!$B$1:$B$583=B50)*('MSS-IP'!$C$1:$C$583=D50)),'MSS-IP'!$F$1:$F$583)</f>
        <v>27</v>
      </c>
      <c r="I50" s="8">
        <v>4</v>
      </c>
      <c r="J50" s="8" t="s">
        <v>92</v>
      </c>
      <c r="K50" s="8">
        <v>3</v>
      </c>
      <c r="L50" s="1">
        <v>2</v>
      </c>
      <c r="M50" s="1" t="str">
        <f>LOOKUP(1,0/(('BSC-IP(信令)'!$B$1:$B$652=J50)*('BSC-IP(信令)'!$C$1:$C$652=L50)),'BSC-IP(信令)'!$D$1:$D$652)</f>
        <v>10.111.210.85</v>
      </c>
      <c r="N50" s="1" t="str">
        <f>LOOKUP(1,0/(('BSC-IP(信令)'!$B$1:$B$652=J50)*('BSC-IP(信令)'!$C$1:$C$652=L50)),'BSC-IP(信令)'!$E$1:$E$652)</f>
        <v>10.111.210.213</v>
      </c>
      <c r="O50" s="8"/>
      <c r="P50" s="8">
        <f>LOOKUP(1,0/(('BSC-IP(信令)'!$B$1:$B$652=J50)*('BSC-IP(信令)'!$C$1:$C$652=L50)),'BSC-IP(信令)'!$F$1:$F$652)</f>
        <v>28</v>
      </c>
      <c r="Q50" s="11" t="str">
        <f t="shared" si="0"/>
        <v>ZQRX:BCSU,2::PING:IP="10.111.148.133",SRC="10.111.210.85",:;</v>
      </c>
      <c r="R50" s="11" t="str">
        <f t="shared" si="1"/>
        <v>ZQRX:BCSU,2::PING:IP="10.111.148.165",SRC="10.111.210.213",:;</v>
      </c>
      <c r="S50" s="11"/>
      <c r="T50" s="11"/>
      <c r="U50" s="11" t="str">
        <f t="shared" si="2"/>
        <v>ZOYA:BGS01:BCSU,2:AOIP:;</v>
      </c>
      <c r="V50" s="11" t="str">
        <f t="shared" si="3"/>
        <v>ZOYP:M3UA:BGS01,3:"10.111.210.85","10.111.210.213",:"10.111.148.133",27,"10.111.148.165",27,2905:;</v>
      </c>
      <c r="W50" s="11" t="str">
        <f t="shared" si="4"/>
        <v>ZOYS:M3UA:BGS01,3:ACT:;</v>
      </c>
      <c r="X50" s="11"/>
      <c r="Z50" s="47" t="s">
        <v>3935</v>
      </c>
      <c r="AA50" s="10" t="str">
        <f t="shared" si="5"/>
        <v>ZQRX:BSU,1::IP=10.111.210.85:PING:SRC=10.111.148.133,:;</v>
      </c>
      <c r="AB50" s="10" t="str">
        <f t="shared" si="6"/>
        <v>ZQRX:BSU,1::IP=10.111.210.213:PING:SRC=10.111.148.165,:;</v>
      </c>
      <c r="AC50" s="10"/>
      <c r="AD50" s="10"/>
      <c r="AE50" s="10" t="str">
        <f t="shared" si="7"/>
        <v>ZOYA:R0726:BSU,1:AOIP:;</v>
      </c>
      <c r="AF50" s="10" t="str">
        <f t="shared" si="8"/>
        <v>ZOYP:M3UA:R0726,3:"10.111.148.133","10.111.148.165",2905:"10.111.210.85",28,"10.111.210.213",28,:;</v>
      </c>
      <c r="AG50" s="10" t="str">
        <f t="shared" si="9"/>
        <v>ZOYS:M3UA:R0726,3:ACT:;</v>
      </c>
      <c r="AH50" s="10"/>
    </row>
    <row r="51" spans="1:34">
      <c r="A51" s="7">
        <v>49</v>
      </c>
      <c r="B51" s="7" t="s">
        <v>13</v>
      </c>
      <c r="C51" s="7">
        <v>0</v>
      </c>
      <c r="D51" s="7">
        <v>3</v>
      </c>
      <c r="E51" s="7" t="str">
        <f>LOOKUP(1,0/(('MSS-IP'!$B$1:$B$583=B51)*('MSS-IP'!$C$1:$C$583=D51)),'MSS-IP'!$D$1:$D$583)</f>
        <v>10.111.148.135</v>
      </c>
      <c r="F51" s="7" t="str">
        <f>LOOKUP(1,0/(('MSS-IP'!$B$1:$B$583=B51)*('MSS-IP'!$C$1:$C$583=D51)),'MSS-IP'!$E$1:$E$583)</f>
        <v>10.111.148.167</v>
      </c>
      <c r="G51" s="7">
        <v>2905</v>
      </c>
      <c r="H51" s="7">
        <f>LOOKUP(1,0/(('MSS-IP'!$B$1:$B$583=B51)*('MSS-IP'!$C$1:$C$583=D51)),'MSS-IP'!$F$1:$F$583)</f>
        <v>27</v>
      </c>
      <c r="I51" s="8">
        <v>1</v>
      </c>
      <c r="J51" s="8" t="s">
        <v>93</v>
      </c>
      <c r="K51" s="8">
        <v>0</v>
      </c>
      <c r="L51" s="1">
        <v>2</v>
      </c>
      <c r="M51" s="1" t="str">
        <f>LOOKUP(1,0/(('BSC-IP(信令)'!$B$1:$B$652=J51)*('BSC-IP(信令)'!$C$1:$C$652=L51)),'BSC-IP(信令)'!$D$1:$D$652)</f>
        <v>10.111.208.2</v>
      </c>
      <c r="N51" s="1" t="str">
        <f>LOOKUP(1,0/(('BSC-IP(信令)'!$B$1:$B$652=J51)*('BSC-IP(信令)'!$C$1:$C$652=L51)),'BSC-IP(信令)'!$E$1:$E$652)</f>
        <v>10.111.208.130</v>
      </c>
      <c r="O51" s="8"/>
      <c r="P51" s="8">
        <f>LOOKUP(1,0/(('BSC-IP(信令)'!$B$1:$B$652=J51)*('BSC-IP(信令)'!$C$1:$C$652=L51)),'BSC-IP(信令)'!$F$1:$F$652)</f>
        <v>28</v>
      </c>
      <c r="Q51" s="11" t="str">
        <f t="shared" si="0"/>
        <v>ZQRX:BCSU,2::PING:IP="10.111.148.135",SRC="10.111.208.2",:;</v>
      </c>
      <c r="R51" s="11" t="str">
        <f t="shared" si="1"/>
        <v>ZQRX:BCSU,2::PING:IP="10.111.148.167",SRC="10.111.208.130",:;</v>
      </c>
      <c r="S51" s="11" t="str">
        <f>CONCATENATE("ZOYC:",LEFT(B51,1),MID(B51,3,4),":C:M3UA:;")</f>
        <v>ZOYC:BGS01:C:M3UA:;</v>
      </c>
      <c r="T51" s="11" t="str">
        <f>CONCATENATE("ZOYM:",LEFT(B51,1),MID(B51,3,4),":REG=Y:;")</f>
        <v>ZOYM:BGS01:REG=Y:;</v>
      </c>
      <c r="U51" s="11" t="str">
        <f t="shared" si="2"/>
        <v>ZOYA:BGS01:BCSU,2:AOIP:;</v>
      </c>
      <c r="V51" s="11" t="str">
        <f t="shared" si="3"/>
        <v>ZOYP:M3UA:BGS01,0:"10.111.208.2","10.111.208.130",:"10.111.148.135",27,"10.111.148.167",27,2905:;</v>
      </c>
      <c r="W51" s="11" t="str">
        <f t="shared" si="4"/>
        <v>ZOYS:M3UA:BGS01,0:ACT:;</v>
      </c>
      <c r="X51" s="11" t="str">
        <f>CONCATENATE("ZOYI:NAME=",LEFT(B51,1),RIGHT(B51,4),":A:;")</f>
        <v>ZOYI:NAME=BGS01:A:;</v>
      </c>
      <c r="Z51" s="47" t="s">
        <v>3935</v>
      </c>
      <c r="AA51" s="10" t="str">
        <f t="shared" si="5"/>
        <v>ZQRX:BSU,3::IP=10.111.208.2:PING:SRC=10.111.148.135,:;</v>
      </c>
      <c r="AB51" s="10" t="str">
        <f t="shared" si="6"/>
        <v>ZQRX:BSU,3::IP=10.111.208.130:PING:SRC=10.111.148.167,:;</v>
      </c>
      <c r="AC51" s="10" t="str">
        <f>CONCATENATE("ZOYC:",J51,":S:M3UA:;")</f>
        <v>ZOYC:R1121:S:M3UA:;</v>
      </c>
      <c r="AD51" s="10" t="str">
        <f>CONCATENATE("ZOYM:",J51,":REG=Y:;")</f>
        <v>ZOYM:R1121:REG=Y:;</v>
      </c>
      <c r="AE51" s="10" t="str">
        <f t="shared" si="7"/>
        <v>ZOYA:R1121:BSU,3:AOIP:;</v>
      </c>
      <c r="AF51" s="10" t="str">
        <f t="shared" si="8"/>
        <v>ZOYP:M3UA:R1121,0:"10.111.148.135","10.111.148.167",2905:"10.111.208.2",28,"10.111.208.130",28,:;</v>
      </c>
      <c r="AG51" s="10" t="str">
        <f t="shared" si="9"/>
        <v>ZOYS:M3UA:R1121,0:ACT:;</v>
      </c>
      <c r="AH51" s="10" t="str">
        <f>CONCATENATE("ZOYI:NAME=",J51,":A:;")</f>
        <v>ZOYI:NAME=R1121:A:;</v>
      </c>
    </row>
    <row r="52" spans="1:34">
      <c r="A52" s="7">
        <v>50</v>
      </c>
      <c r="B52" s="7" t="s">
        <v>13</v>
      </c>
      <c r="C52" s="7">
        <v>1</v>
      </c>
      <c r="D52" s="7">
        <v>4</v>
      </c>
      <c r="E52" s="7" t="str">
        <f>LOOKUP(1,0/(('MSS-IP'!$B$1:$B$583=B52)*('MSS-IP'!$C$1:$C$583=D52)),'MSS-IP'!$D$1:$D$583)</f>
        <v>10.111.148.136</v>
      </c>
      <c r="F52" s="7" t="str">
        <f>LOOKUP(1,0/(('MSS-IP'!$B$1:$B$583=B52)*('MSS-IP'!$C$1:$C$583=D52)),'MSS-IP'!$E$1:$E$583)</f>
        <v>10.111.148.168</v>
      </c>
      <c r="G52" s="7">
        <v>2905</v>
      </c>
      <c r="H52" s="7">
        <f>LOOKUP(1,0/(('MSS-IP'!$B$1:$B$583=B52)*('MSS-IP'!$C$1:$C$583=D52)),'MSS-IP'!$F$1:$F$583)</f>
        <v>27</v>
      </c>
      <c r="I52" s="8">
        <v>2</v>
      </c>
      <c r="J52" s="8" t="s">
        <v>93</v>
      </c>
      <c r="K52" s="8">
        <v>1</v>
      </c>
      <c r="L52" s="1">
        <v>0</v>
      </c>
      <c r="M52" s="1" t="str">
        <f>LOOKUP(1,0/(('BSC-IP(信令)'!$B$1:$B$652=J52)*('BSC-IP(信令)'!$C$1:$C$652=L52)),'BSC-IP(信令)'!$D$1:$D$652)</f>
        <v>10.111.208.3</v>
      </c>
      <c r="N52" s="1" t="str">
        <f>LOOKUP(1,0/(('BSC-IP(信令)'!$B$1:$B$652=J52)*('BSC-IP(信令)'!$C$1:$C$652=L52)),'BSC-IP(信令)'!$E$1:$E$652)</f>
        <v>10.111.208.131</v>
      </c>
      <c r="O52" s="8"/>
      <c r="P52" s="8">
        <f>LOOKUP(1,0/(('BSC-IP(信令)'!$B$1:$B$652=J52)*('BSC-IP(信令)'!$C$1:$C$652=L52)),'BSC-IP(信令)'!$F$1:$F$652)</f>
        <v>28</v>
      </c>
      <c r="Q52" s="11" t="str">
        <f t="shared" si="0"/>
        <v>ZQRX:BCSU,0::PING:IP="10.111.148.136",SRC="10.111.208.3",:;</v>
      </c>
      <c r="R52" s="11" t="str">
        <f t="shared" si="1"/>
        <v>ZQRX:BCSU,0::PING:IP="10.111.148.168",SRC="10.111.208.131",:;</v>
      </c>
      <c r="S52" s="11"/>
      <c r="T52" s="11"/>
      <c r="U52" s="11" t="str">
        <f t="shared" si="2"/>
        <v>ZOYA:BGS01:BCSU,0:AOIP:;</v>
      </c>
      <c r="V52" s="11" t="str">
        <f t="shared" si="3"/>
        <v>ZOYP:M3UA:BGS01,1:"10.111.208.3","10.111.208.131",:"10.111.148.136",27,"10.111.148.168",27,2905:;</v>
      </c>
      <c r="W52" s="11" t="str">
        <f t="shared" si="4"/>
        <v>ZOYS:M3UA:BGS01,1:ACT:;</v>
      </c>
      <c r="X52" s="11"/>
      <c r="Z52" s="47" t="s">
        <v>3935</v>
      </c>
      <c r="AA52" s="10" t="str">
        <f t="shared" si="5"/>
        <v>ZQRX:BSU,4::IP=10.111.208.3:PING:SRC=10.111.148.136,:;</v>
      </c>
      <c r="AB52" s="10" t="str">
        <f t="shared" si="6"/>
        <v>ZQRX:BSU,4::IP=10.111.208.131:PING:SRC=10.111.148.168,:;</v>
      </c>
      <c r="AC52" s="10"/>
      <c r="AD52" s="10"/>
      <c r="AE52" s="10" t="str">
        <f t="shared" si="7"/>
        <v>ZOYA:R1121:BSU,4:AOIP:;</v>
      </c>
      <c r="AF52" s="10" t="str">
        <f t="shared" si="8"/>
        <v>ZOYP:M3UA:R1121,1:"10.111.148.136","10.111.148.168",2905:"10.111.208.3",28,"10.111.208.131",28,:;</v>
      </c>
      <c r="AG52" s="10" t="str">
        <f t="shared" si="9"/>
        <v>ZOYS:M3UA:R1121,1:ACT:;</v>
      </c>
      <c r="AH52" s="10"/>
    </row>
    <row r="53" spans="1:34">
      <c r="A53" s="7">
        <v>51</v>
      </c>
      <c r="B53" s="7" t="s">
        <v>13</v>
      </c>
      <c r="C53" s="7">
        <v>2</v>
      </c>
      <c r="D53" s="7">
        <v>5</v>
      </c>
      <c r="E53" s="7" t="str">
        <f>LOOKUP(1,0/(('MSS-IP'!$B$1:$B$583=B53)*('MSS-IP'!$C$1:$C$583=D53)),'MSS-IP'!$D$1:$D$583)</f>
        <v>10.111.148.137</v>
      </c>
      <c r="F53" s="7" t="str">
        <f>LOOKUP(1,0/(('MSS-IP'!$B$1:$B$583=B53)*('MSS-IP'!$C$1:$C$583=D53)),'MSS-IP'!$E$1:$E$583)</f>
        <v>10.111.148.169</v>
      </c>
      <c r="G53" s="7">
        <v>2905</v>
      </c>
      <c r="H53" s="7">
        <f>LOOKUP(1,0/(('MSS-IP'!$B$1:$B$583=B53)*('MSS-IP'!$C$1:$C$583=D53)),'MSS-IP'!$F$1:$F$583)</f>
        <v>27</v>
      </c>
      <c r="I53" s="8">
        <v>3</v>
      </c>
      <c r="J53" s="8" t="s">
        <v>93</v>
      </c>
      <c r="K53" s="8">
        <v>2</v>
      </c>
      <c r="L53" s="1">
        <v>1</v>
      </c>
      <c r="M53" s="1" t="str">
        <f>LOOKUP(1,0/(('BSC-IP(信令)'!$B$1:$B$652=J53)*('BSC-IP(信令)'!$C$1:$C$652=L53)),'BSC-IP(信令)'!$D$1:$D$652)</f>
        <v>10.111.208.4</v>
      </c>
      <c r="N53" s="1" t="str">
        <f>LOOKUP(1,0/(('BSC-IP(信令)'!$B$1:$B$652=J53)*('BSC-IP(信令)'!$C$1:$C$652=L53)),'BSC-IP(信令)'!$E$1:$E$652)</f>
        <v>10.111.208.132</v>
      </c>
      <c r="O53" s="8"/>
      <c r="P53" s="8">
        <f>LOOKUP(1,0/(('BSC-IP(信令)'!$B$1:$B$652=J53)*('BSC-IP(信令)'!$C$1:$C$652=L53)),'BSC-IP(信令)'!$F$1:$F$652)</f>
        <v>28</v>
      </c>
      <c r="Q53" s="11" t="str">
        <f t="shared" si="0"/>
        <v>ZQRX:BCSU,1::PING:IP="10.111.148.137",SRC="10.111.208.4",:;</v>
      </c>
      <c r="R53" s="11" t="str">
        <f t="shared" si="1"/>
        <v>ZQRX:BCSU,1::PING:IP="10.111.148.169",SRC="10.111.208.132",:;</v>
      </c>
      <c r="S53" s="11"/>
      <c r="T53" s="11"/>
      <c r="U53" s="11" t="str">
        <f t="shared" si="2"/>
        <v>ZOYA:BGS01:BCSU,1:AOIP:;</v>
      </c>
      <c r="V53" s="11" t="str">
        <f t="shared" si="3"/>
        <v>ZOYP:M3UA:BGS01,2:"10.111.208.4","10.111.208.132",:"10.111.148.137",27,"10.111.148.169",27,2905:;</v>
      </c>
      <c r="W53" s="11" t="str">
        <f t="shared" si="4"/>
        <v>ZOYS:M3UA:BGS01,2:ACT:;</v>
      </c>
      <c r="X53" s="11"/>
      <c r="Z53" s="47" t="s">
        <v>3935</v>
      </c>
      <c r="AA53" s="10" t="str">
        <f t="shared" si="5"/>
        <v>ZQRX:BSU,5::IP=10.111.208.4:PING:SRC=10.111.148.137,:;</v>
      </c>
      <c r="AB53" s="10" t="str">
        <f t="shared" si="6"/>
        <v>ZQRX:BSU,5::IP=10.111.208.132:PING:SRC=10.111.148.169,:;</v>
      </c>
      <c r="AC53" s="10"/>
      <c r="AD53" s="10"/>
      <c r="AE53" s="10" t="str">
        <f t="shared" si="7"/>
        <v>ZOYA:R1121:BSU,5:AOIP:;</v>
      </c>
      <c r="AF53" s="10" t="str">
        <f t="shared" si="8"/>
        <v>ZOYP:M3UA:R1121,2:"10.111.148.137","10.111.148.169",2905:"10.111.208.4",28,"10.111.208.132",28,:;</v>
      </c>
      <c r="AG53" s="10" t="str">
        <f t="shared" si="9"/>
        <v>ZOYS:M3UA:R1121,2:ACT:;</v>
      </c>
      <c r="AH53" s="10"/>
    </row>
    <row r="54" spans="1:34">
      <c r="A54" s="7">
        <v>52</v>
      </c>
      <c r="B54" s="7" t="s">
        <v>13</v>
      </c>
      <c r="C54" s="7">
        <v>3</v>
      </c>
      <c r="D54" s="7">
        <v>15</v>
      </c>
      <c r="E54" s="7" t="str">
        <f>LOOKUP(1,0/(('MSS-IP'!$B$1:$B$583=B54)*('MSS-IP'!$C$1:$C$583=D54)),'MSS-IP'!$D$1:$D$583)</f>
        <v>10.111.148.138</v>
      </c>
      <c r="F54" s="7" t="str">
        <f>LOOKUP(1,0/(('MSS-IP'!$B$1:$B$583=B54)*('MSS-IP'!$C$1:$C$583=D54)),'MSS-IP'!$E$1:$E$583)</f>
        <v>10.111.148.170</v>
      </c>
      <c r="G54" s="7">
        <v>2905</v>
      </c>
      <c r="H54" s="7">
        <f>LOOKUP(1,0/(('MSS-IP'!$B$1:$B$583=B54)*('MSS-IP'!$C$1:$C$583=D54)),'MSS-IP'!$F$1:$F$583)</f>
        <v>27</v>
      </c>
      <c r="I54" s="8">
        <v>4</v>
      </c>
      <c r="J54" s="8" t="s">
        <v>93</v>
      </c>
      <c r="K54" s="8">
        <v>3</v>
      </c>
      <c r="L54" s="1">
        <v>3</v>
      </c>
      <c r="M54" s="1" t="str">
        <f>LOOKUP(1,0/(('BSC-IP(信令)'!$B$1:$B$652=J54)*('BSC-IP(信令)'!$C$1:$C$652=L54)),'BSC-IP(信令)'!$D$1:$D$652)</f>
        <v>10.111.208.5</v>
      </c>
      <c r="N54" s="1" t="str">
        <f>LOOKUP(1,0/(('BSC-IP(信令)'!$B$1:$B$652=J54)*('BSC-IP(信令)'!$C$1:$C$652=L54)),'BSC-IP(信令)'!$E$1:$E$652)</f>
        <v>10.111.208.133</v>
      </c>
      <c r="O54" s="8"/>
      <c r="P54" s="8">
        <f>LOOKUP(1,0/(('BSC-IP(信令)'!$B$1:$B$652=J54)*('BSC-IP(信令)'!$C$1:$C$652=L54)),'BSC-IP(信令)'!$F$1:$F$652)</f>
        <v>28</v>
      </c>
      <c r="Q54" s="11" t="str">
        <f t="shared" si="0"/>
        <v>ZQRX:BCSU,3::PING:IP="10.111.148.138",SRC="10.111.208.5",:;</v>
      </c>
      <c r="R54" s="11" t="str">
        <f t="shared" si="1"/>
        <v>ZQRX:BCSU,3::PING:IP="10.111.148.170",SRC="10.111.208.133",:;</v>
      </c>
      <c r="S54" s="11"/>
      <c r="T54" s="11"/>
      <c r="U54" s="11" t="str">
        <f t="shared" si="2"/>
        <v>ZOYA:BGS01:BCSU,3:AOIP:;</v>
      </c>
      <c r="V54" s="11" t="str">
        <f t="shared" si="3"/>
        <v>ZOYP:M3UA:BGS01,3:"10.111.208.5","10.111.208.133",:"10.111.148.138",27,"10.111.148.170",27,2905:;</v>
      </c>
      <c r="W54" s="11" t="str">
        <f t="shared" si="4"/>
        <v>ZOYS:M3UA:BGS01,3:ACT:;</v>
      </c>
      <c r="X54" s="11"/>
      <c r="Z54" s="47" t="s">
        <v>3935</v>
      </c>
      <c r="AA54" s="10" t="str">
        <f t="shared" si="5"/>
        <v>ZQRX:BSU,15::IP=10.111.208.5:PING:SRC=10.111.148.138,:;</v>
      </c>
      <c r="AB54" s="10" t="str">
        <f t="shared" si="6"/>
        <v>ZQRX:BSU,15::IP=10.111.208.133:PING:SRC=10.111.148.170,:;</v>
      </c>
      <c r="AC54" s="10"/>
      <c r="AD54" s="10"/>
      <c r="AE54" s="10" t="str">
        <f t="shared" si="7"/>
        <v>ZOYA:R1121:BSU,15:AOIP:;</v>
      </c>
      <c r="AF54" s="10" t="str">
        <f t="shared" si="8"/>
        <v>ZOYP:M3UA:R1121,3:"10.111.148.138","10.111.148.170",2905:"10.111.208.5",28,"10.111.208.133",28,:;</v>
      </c>
      <c r="AG54" s="10" t="str">
        <f t="shared" si="9"/>
        <v>ZOYS:M3UA:R1121,3:ACT:;</v>
      </c>
      <c r="AH54" s="10"/>
    </row>
    <row r="55" spans="1:34">
      <c r="A55" s="7">
        <v>53</v>
      </c>
      <c r="B55" s="7" t="s">
        <v>13</v>
      </c>
      <c r="C55" s="7">
        <v>0</v>
      </c>
      <c r="D55" s="7">
        <v>13</v>
      </c>
      <c r="E55" s="7" t="str">
        <f>LOOKUP(1,0/(('MSS-IP'!$B$1:$B$583=B55)*('MSS-IP'!$C$1:$C$583=D55)),'MSS-IP'!$D$1:$D$583)</f>
        <v>10.111.148.139</v>
      </c>
      <c r="F55" s="7" t="str">
        <f>LOOKUP(1,0/(('MSS-IP'!$B$1:$B$583=B55)*('MSS-IP'!$C$1:$C$583=D55)),'MSS-IP'!$E$1:$E$583)</f>
        <v>10.111.148.171</v>
      </c>
      <c r="G55" s="7">
        <v>2905</v>
      </c>
      <c r="H55" s="7">
        <f>LOOKUP(1,0/(('MSS-IP'!$B$1:$B$583=B55)*('MSS-IP'!$C$1:$C$583=D55)),'MSS-IP'!$F$1:$F$583)</f>
        <v>27</v>
      </c>
      <c r="I55" s="8">
        <v>1</v>
      </c>
      <c r="J55" s="8" t="s">
        <v>94</v>
      </c>
      <c r="K55" s="8">
        <v>0</v>
      </c>
      <c r="L55" s="1">
        <v>4</v>
      </c>
      <c r="M55" s="1" t="str">
        <f>LOOKUP(1,0/(('BSC-IP(信令)'!$B$1:$B$652=J55)*('BSC-IP(信令)'!$C$1:$C$652=L55)),'BSC-IP(信令)'!$D$1:$D$652)</f>
        <v>10.111.208.18</v>
      </c>
      <c r="N55" s="1" t="str">
        <f>LOOKUP(1,0/(('BSC-IP(信令)'!$B$1:$B$652=J55)*('BSC-IP(信令)'!$C$1:$C$652=L55)),'BSC-IP(信令)'!$E$1:$E$652)</f>
        <v>10.111.208.146</v>
      </c>
      <c r="O55" s="8"/>
      <c r="P55" s="8">
        <f>LOOKUP(1,0/(('BSC-IP(信令)'!$B$1:$B$652=J55)*('BSC-IP(信令)'!$C$1:$C$652=L55)),'BSC-IP(信令)'!$F$1:$F$652)</f>
        <v>28</v>
      </c>
      <c r="Q55" s="11" t="str">
        <f t="shared" si="0"/>
        <v>ZQRX:BCSU,4::PING:IP="10.111.148.139",SRC="10.111.208.18",:;</v>
      </c>
      <c r="R55" s="11" t="str">
        <f t="shared" si="1"/>
        <v>ZQRX:BCSU,4::PING:IP="10.111.148.171",SRC="10.111.208.146",:;</v>
      </c>
      <c r="S55" s="11" t="str">
        <f>CONCATENATE("ZOYC:",LEFT(B55,1),MID(B55,3,4),":C:M3UA:;")</f>
        <v>ZOYC:BGS01:C:M3UA:;</v>
      </c>
      <c r="T55" s="11" t="str">
        <f>CONCATENATE("ZOYM:",LEFT(B55,1),MID(B55,3,4),":REG=Y:;")</f>
        <v>ZOYM:BGS01:REG=Y:;</v>
      </c>
      <c r="U55" s="11" t="str">
        <f t="shared" si="2"/>
        <v>ZOYA:BGS01:BCSU,4:AOIP:;</v>
      </c>
      <c r="V55" s="11" t="str">
        <f t="shared" si="3"/>
        <v>ZOYP:M3UA:BGS01,0:"10.111.208.18","10.111.208.146",:"10.111.148.139",27,"10.111.148.171",27,2905:;</v>
      </c>
      <c r="W55" s="11" t="str">
        <f t="shared" si="4"/>
        <v>ZOYS:M3UA:BGS01,0:ACT:;</v>
      </c>
      <c r="X55" s="11" t="str">
        <f>CONCATENATE("ZOYI:NAME=",LEFT(B55,1),RIGHT(B55,4),":A:;")</f>
        <v>ZOYI:NAME=BGS01:A:;</v>
      </c>
      <c r="Z55" s="47" t="s">
        <v>3935</v>
      </c>
      <c r="AA55" s="10" t="str">
        <f t="shared" si="5"/>
        <v>ZQRX:BSU,13::IP=10.111.208.18:PING:SRC=10.111.148.139,:;</v>
      </c>
      <c r="AB55" s="10" t="str">
        <f t="shared" si="6"/>
        <v>ZQRX:BSU,13::IP=10.111.208.146:PING:SRC=10.111.148.171,:;</v>
      </c>
      <c r="AC55" s="10" t="str">
        <f>CONCATENATE("ZOYC:",J55,":S:M3UA:;")</f>
        <v>ZOYC:R1122:S:M3UA:;</v>
      </c>
      <c r="AD55" s="10" t="str">
        <f>CONCATENATE("ZOYM:",J55,":REG=Y:;")</f>
        <v>ZOYM:R1122:REG=Y:;</v>
      </c>
      <c r="AE55" s="10" t="str">
        <f t="shared" si="7"/>
        <v>ZOYA:R1122:BSU,13:AOIP:;</v>
      </c>
      <c r="AF55" s="10" t="str">
        <f t="shared" si="8"/>
        <v>ZOYP:M3UA:R1122,0:"10.111.148.139","10.111.148.171",2905:"10.111.208.18",28,"10.111.208.146",28,:;</v>
      </c>
      <c r="AG55" s="10" t="str">
        <f t="shared" si="9"/>
        <v>ZOYS:M3UA:R1122,0:ACT:;</v>
      </c>
      <c r="AH55" s="10" t="str">
        <f>CONCATENATE("ZOYI:NAME=",J55,":A:;")</f>
        <v>ZOYI:NAME=R1122:A:;</v>
      </c>
    </row>
    <row r="56" spans="1:34">
      <c r="A56" s="7">
        <v>54</v>
      </c>
      <c r="B56" s="7" t="s">
        <v>13</v>
      </c>
      <c r="C56" s="7">
        <v>1</v>
      </c>
      <c r="D56" s="7">
        <v>8</v>
      </c>
      <c r="E56" s="7" t="str">
        <f>LOOKUP(1,0/(('MSS-IP'!$B$1:$B$583=B56)*('MSS-IP'!$C$1:$C$583=D56)),'MSS-IP'!$D$1:$D$583)</f>
        <v>10.111.148.140</v>
      </c>
      <c r="F56" s="7" t="str">
        <f>LOOKUP(1,0/(('MSS-IP'!$B$1:$B$583=B56)*('MSS-IP'!$C$1:$C$583=D56)),'MSS-IP'!$E$1:$E$583)</f>
        <v>10.111.148.172</v>
      </c>
      <c r="G56" s="7">
        <v>2905</v>
      </c>
      <c r="H56" s="7">
        <f>LOOKUP(1,0/(('MSS-IP'!$B$1:$B$583=B56)*('MSS-IP'!$C$1:$C$583=D56)),'MSS-IP'!$F$1:$F$583)</f>
        <v>27</v>
      </c>
      <c r="I56" s="8">
        <v>2</v>
      </c>
      <c r="J56" s="8" t="s">
        <v>94</v>
      </c>
      <c r="K56" s="8">
        <v>1</v>
      </c>
      <c r="L56" s="1">
        <v>2</v>
      </c>
      <c r="M56" s="1" t="str">
        <f>LOOKUP(1,0/(('BSC-IP(信令)'!$B$1:$B$652=J56)*('BSC-IP(信令)'!$C$1:$C$652=L56)),'BSC-IP(信令)'!$D$1:$D$652)</f>
        <v>10.111.208.19</v>
      </c>
      <c r="N56" s="1" t="str">
        <f>LOOKUP(1,0/(('BSC-IP(信令)'!$B$1:$B$652=J56)*('BSC-IP(信令)'!$C$1:$C$652=L56)),'BSC-IP(信令)'!$E$1:$E$652)</f>
        <v>10.111.208.147</v>
      </c>
      <c r="O56" s="8"/>
      <c r="P56" s="8">
        <f>LOOKUP(1,0/(('BSC-IP(信令)'!$B$1:$B$652=J56)*('BSC-IP(信令)'!$C$1:$C$652=L56)),'BSC-IP(信令)'!$F$1:$F$652)</f>
        <v>28</v>
      </c>
      <c r="Q56" s="11" t="str">
        <f t="shared" si="0"/>
        <v>ZQRX:BCSU,2::PING:IP="10.111.148.140",SRC="10.111.208.19",:;</v>
      </c>
      <c r="R56" s="11" t="str">
        <f t="shared" si="1"/>
        <v>ZQRX:BCSU,2::PING:IP="10.111.148.172",SRC="10.111.208.147",:;</v>
      </c>
      <c r="S56" s="11"/>
      <c r="T56" s="11"/>
      <c r="U56" s="11" t="str">
        <f t="shared" si="2"/>
        <v>ZOYA:BGS01:BCSU,2:AOIP:;</v>
      </c>
      <c r="V56" s="11" t="str">
        <f t="shared" si="3"/>
        <v>ZOYP:M3UA:BGS01,1:"10.111.208.19","10.111.208.147",:"10.111.148.140",27,"10.111.148.172",27,2905:;</v>
      </c>
      <c r="W56" s="11" t="str">
        <f t="shared" si="4"/>
        <v>ZOYS:M3UA:BGS01,1:ACT:;</v>
      </c>
      <c r="X56" s="11"/>
      <c r="Z56" s="47" t="s">
        <v>3935</v>
      </c>
      <c r="AA56" s="10" t="str">
        <f t="shared" si="5"/>
        <v>ZQRX:BSU,8::IP=10.111.208.19:PING:SRC=10.111.148.140,:;</v>
      </c>
      <c r="AB56" s="10" t="str">
        <f t="shared" si="6"/>
        <v>ZQRX:BSU,8::IP=10.111.208.147:PING:SRC=10.111.148.172,:;</v>
      </c>
      <c r="AC56" s="10"/>
      <c r="AD56" s="10"/>
      <c r="AE56" s="10" t="str">
        <f t="shared" si="7"/>
        <v>ZOYA:R1122:BSU,8:AOIP:;</v>
      </c>
      <c r="AF56" s="10" t="str">
        <f t="shared" si="8"/>
        <v>ZOYP:M3UA:R1122,1:"10.111.148.140","10.111.148.172",2905:"10.111.208.19",28,"10.111.208.147",28,:;</v>
      </c>
      <c r="AG56" s="10" t="str">
        <f t="shared" si="9"/>
        <v>ZOYS:M3UA:R1122,1:ACT:;</v>
      </c>
      <c r="AH56" s="10"/>
    </row>
    <row r="57" spans="1:34">
      <c r="A57" s="7">
        <v>55</v>
      </c>
      <c r="B57" s="7" t="s">
        <v>13</v>
      </c>
      <c r="C57" s="7">
        <v>2</v>
      </c>
      <c r="D57" s="7">
        <v>9</v>
      </c>
      <c r="E57" s="7" t="str">
        <f>LOOKUP(1,0/(('MSS-IP'!$B$1:$B$583=B57)*('MSS-IP'!$C$1:$C$583=D57)),'MSS-IP'!$D$1:$D$583)</f>
        <v>10.111.148.141</v>
      </c>
      <c r="F57" s="7" t="str">
        <f>LOOKUP(1,0/(('MSS-IP'!$B$1:$B$583=B57)*('MSS-IP'!$C$1:$C$583=D57)),'MSS-IP'!$E$1:$E$583)</f>
        <v>10.111.148.173</v>
      </c>
      <c r="G57" s="7">
        <v>2905</v>
      </c>
      <c r="H57" s="7">
        <f>LOOKUP(1,0/(('MSS-IP'!$B$1:$B$583=B57)*('MSS-IP'!$C$1:$C$583=D57)),'MSS-IP'!$F$1:$F$583)</f>
        <v>27</v>
      </c>
      <c r="I57" s="8">
        <v>3</v>
      </c>
      <c r="J57" s="8" t="s">
        <v>94</v>
      </c>
      <c r="K57" s="8">
        <v>2</v>
      </c>
      <c r="L57" s="1">
        <v>0</v>
      </c>
      <c r="M57" s="1" t="str">
        <f>LOOKUP(1,0/(('BSC-IP(信令)'!$B$1:$B$652=J57)*('BSC-IP(信令)'!$C$1:$C$652=L57)),'BSC-IP(信令)'!$D$1:$D$652)</f>
        <v>10.111.208.20</v>
      </c>
      <c r="N57" s="1" t="str">
        <f>LOOKUP(1,0/(('BSC-IP(信令)'!$B$1:$B$652=J57)*('BSC-IP(信令)'!$C$1:$C$652=L57)),'BSC-IP(信令)'!$E$1:$E$652)</f>
        <v>10.111.208.148</v>
      </c>
      <c r="O57" s="8"/>
      <c r="P57" s="8">
        <f>LOOKUP(1,0/(('BSC-IP(信令)'!$B$1:$B$652=J57)*('BSC-IP(信令)'!$C$1:$C$652=L57)),'BSC-IP(信令)'!$F$1:$F$652)</f>
        <v>28</v>
      </c>
      <c r="Q57" s="11" t="str">
        <f t="shared" si="0"/>
        <v>ZQRX:BCSU,0::PING:IP="10.111.148.141",SRC="10.111.208.20",:;</v>
      </c>
      <c r="R57" s="11" t="str">
        <f t="shared" si="1"/>
        <v>ZQRX:BCSU,0::PING:IP="10.111.148.173",SRC="10.111.208.148",:;</v>
      </c>
      <c r="S57" s="11"/>
      <c r="T57" s="11"/>
      <c r="U57" s="11" t="str">
        <f t="shared" si="2"/>
        <v>ZOYA:BGS01:BCSU,0:AOIP:;</v>
      </c>
      <c r="V57" s="11" t="str">
        <f t="shared" si="3"/>
        <v>ZOYP:M3UA:BGS01,2:"10.111.208.20","10.111.208.148",:"10.111.148.141",27,"10.111.148.173",27,2905:;</v>
      </c>
      <c r="W57" s="11" t="str">
        <f t="shared" si="4"/>
        <v>ZOYS:M3UA:BGS01,2:ACT:;</v>
      </c>
      <c r="X57" s="11"/>
      <c r="Z57" s="47" t="s">
        <v>3935</v>
      </c>
      <c r="AA57" s="10" t="str">
        <f t="shared" si="5"/>
        <v>ZQRX:BSU,9::IP=10.111.208.20:PING:SRC=10.111.148.141,:;</v>
      </c>
      <c r="AB57" s="10" t="str">
        <f t="shared" si="6"/>
        <v>ZQRX:BSU,9::IP=10.111.208.148:PING:SRC=10.111.148.173,:;</v>
      </c>
      <c r="AC57" s="10"/>
      <c r="AD57" s="10"/>
      <c r="AE57" s="10" t="str">
        <f t="shared" si="7"/>
        <v>ZOYA:R1122:BSU,9:AOIP:;</v>
      </c>
      <c r="AF57" s="10" t="str">
        <f t="shared" si="8"/>
        <v>ZOYP:M3UA:R1122,2:"10.111.148.141","10.111.148.173",2905:"10.111.208.20",28,"10.111.208.148",28,:;</v>
      </c>
      <c r="AG57" s="10" t="str">
        <f t="shared" si="9"/>
        <v>ZOYS:M3UA:R1122,2:ACT:;</v>
      </c>
      <c r="AH57" s="10"/>
    </row>
    <row r="58" spans="1:34">
      <c r="A58" s="7">
        <v>56</v>
      </c>
      <c r="B58" s="7" t="s">
        <v>13</v>
      </c>
      <c r="C58" s="7">
        <v>3</v>
      </c>
      <c r="D58" s="7">
        <v>10</v>
      </c>
      <c r="E58" s="7" t="str">
        <f>LOOKUP(1,0/(('MSS-IP'!$B$1:$B$583=B58)*('MSS-IP'!$C$1:$C$583=D58)),'MSS-IP'!$D$1:$D$583)</f>
        <v>10.111.148.142</v>
      </c>
      <c r="F58" s="7" t="str">
        <f>LOOKUP(1,0/(('MSS-IP'!$B$1:$B$583=B58)*('MSS-IP'!$C$1:$C$583=D58)),'MSS-IP'!$E$1:$E$583)</f>
        <v>10.111.148.174</v>
      </c>
      <c r="G58" s="7">
        <v>2905</v>
      </c>
      <c r="H58" s="7">
        <f>LOOKUP(1,0/(('MSS-IP'!$B$1:$B$583=B58)*('MSS-IP'!$C$1:$C$583=D58)),'MSS-IP'!$F$1:$F$583)</f>
        <v>27</v>
      </c>
      <c r="I58" s="8">
        <v>4</v>
      </c>
      <c r="J58" s="8" t="s">
        <v>94</v>
      </c>
      <c r="K58" s="8">
        <v>3</v>
      </c>
      <c r="L58" s="1">
        <v>1</v>
      </c>
      <c r="M58" s="1" t="str">
        <f>LOOKUP(1,0/(('BSC-IP(信令)'!$B$1:$B$652=J58)*('BSC-IP(信令)'!$C$1:$C$652=L58)),'BSC-IP(信令)'!$D$1:$D$652)</f>
        <v>10.111.208.21</v>
      </c>
      <c r="N58" s="1" t="str">
        <f>LOOKUP(1,0/(('BSC-IP(信令)'!$B$1:$B$652=J58)*('BSC-IP(信令)'!$C$1:$C$652=L58)),'BSC-IP(信令)'!$E$1:$E$652)</f>
        <v>10.111.208.149</v>
      </c>
      <c r="O58" s="8"/>
      <c r="P58" s="8">
        <f>LOOKUP(1,0/(('BSC-IP(信令)'!$B$1:$B$652=J58)*('BSC-IP(信令)'!$C$1:$C$652=L58)),'BSC-IP(信令)'!$F$1:$F$652)</f>
        <v>28</v>
      </c>
      <c r="Q58" s="11" t="str">
        <f t="shared" si="0"/>
        <v>ZQRX:BCSU,1::PING:IP="10.111.148.142",SRC="10.111.208.21",:;</v>
      </c>
      <c r="R58" s="11" t="str">
        <f t="shared" si="1"/>
        <v>ZQRX:BCSU,1::PING:IP="10.111.148.174",SRC="10.111.208.149",:;</v>
      </c>
      <c r="S58" s="11"/>
      <c r="T58" s="11"/>
      <c r="U58" s="11" t="str">
        <f t="shared" si="2"/>
        <v>ZOYA:BGS01:BCSU,1:AOIP:;</v>
      </c>
      <c r="V58" s="11" t="str">
        <f t="shared" si="3"/>
        <v>ZOYP:M3UA:BGS01,3:"10.111.208.21","10.111.208.149",:"10.111.148.142",27,"10.111.148.174",27,2905:;</v>
      </c>
      <c r="W58" s="11" t="str">
        <f t="shared" si="4"/>
        <v>ZOYS:M3UA:BGS01,3:ACT:;</v>
      </c>
      <c r="X58" s="11"/>
      <c r="Z58" s="47" t="s">
        <v>3935</v>
      </c>
      <c r="AA58" s="10" t="str">
        <f t="shared" si="5"/>
        <v>ZQRX:BSU,10::IP=10.111.208.21:PING:SRC=10.111.148.142,:;</v>
      </c>
      <c r="AB58" s="10" t="str">
        <f t="shared" si="6"/>
        <v>ZQRX:BSU,10::IP=10.111.208.149:PING:SRC=10.111.148.174,:;</v>
      </c>
      <c r="AC58" s="10"/>
      <c r="AD58" s="10"/>
      <c r="AE58" s="10" t="str">
        <f t="shared" si="7"/>
        <v>ZOYA:R1122:BSU,10:AOIP:;</v>
      </c>
      <c r="AF58" s="10" t="str">
        <f t="shared" si="8"/>
        <v>ZOYP:M3UA:R1122,3:"10.111.148.142","10.111.148.174",2905:"10.111.208.21",28,"10.111.208.149",28,:;</v>
      </c>
      <c r="AG58" s="10" t="str">
        <f t="shared" si="9"/>
        <v>ZOYS:M3UA:R1122,3:ACT:;</v>
      </c>
      <c r="AH58" s="10"/>
    </row>
    <row r="59" spans="1:34">
      <c r="A59" s="7">
        <v>57</v>
      </c>
      <c r="B59" s="7" t="s">
        <v>13</v>
      </c>
      <c r="C59" s="7">
        <v>0</v>
      </c>
      <c r="D59" s="7">
        <v>11</v>
      </c>
      <c r="E59" s="7" t="str">
        <f>LOOKUP(1,0/(('MSS-IP'!$B$1:$B$583=B59)*('MSS-IP'!$C$1:$C$583=D59)),'MSS-IP'!$D$1:$D$583)</f>
        <v>10.111.148.143</v>
      </c>
      <c r="F59" s="7" t="str">
        <f>LOOKUP(1,0/(('MSS-IP'!$B$1:$B$583=B59)*('MSS-IP'!$C$1:$C$583=D59)),'MSS-IP'!$E$1:$E$583)</f>
        <v>10.111.148.175</v>
      </c>
      <c r="G59" s="7">
        <v>2905</v>
      </c>
      <c r="H59" s="7">
        <f>LOOKUP(1,0/(('MSS-IP'!$B$1:$B$583=B59)*('MSS-IP'!$C$1:$C$583=D59)),'MSS-IP'!$F$1:$F$583)</f>
        <v>27</v>
      </c>
      <c r="I59" s="8">
        <v>1</v>
      </c>
      <c r="J59" s="8" t="s">
        <v>95</v>
      </c>
      <c r="K59" s="8">
        <v>0</v>
      </c>
      <c r="L59" s="1">
        <v>0</v>
      </c>
      <c r="M59" s="1" t="str">
        <f>LOOKUP(1,0/(('BSC-IP(信令)'!$B$1:$B$652=J59)*('BSC-IP(信令)'!$C$1:$C$652=L59)),'BSC-IP(信令)'!$D$1:$D$652)</f>
        <v>10.111.208.34</v>
      </c>
      <c r="N59" s="1" t="str">
        <f>LOOKUP(1,0/(('BSC-IP(信令)'!$B$1:$B$652=J59)*('BSC-IP(信令)'!$C$1:$C$652=L59)),'BSC-IP(信令)'!$E$1:$E$652)</f>
        <v>10.111.208.162</v>
      </c>
      <c r="O59" s="8"/>
      <c r="P59" s="8">
        <f>LOOKUP(1,0/(('BSC-IP(信令)'!$B$1:$B$652=J59)*('BSC-IP(信令)'!$C$1:$C$652=L59)),'BSC-IP(信令)'!$F$1:$F$652)</f>
        <v>28</v>
      </c>
      <c r="Q59" s="11" t="str">
        <f t="shared" si="0"/>
        <v>ZQRX:BCSU,0::PING:IP="10.111.148.143",SRC="10.111.208.34",:;</v>
      </c>
      <c r="R59" s="11" t="str">
        <f t="shared" si="1"/>
        <v>ZQRX:BCSU,0::PING:IP="10.111.148.175",SRC="10.111.208.162",:;</v>
      </c>
      <c r="S59" s="11" t="str">
        <f>CONCATENATE("ZOYC:",LEFT(B59,1),MID(B59,3,4),":C:M3UA:;")</f>
        <v>ZOYC:BGS01:C:M3UA:;</v>
      </c>
      <c r="T59" s="11" t="str">
        <f>CONCATENATE("ZOYM:",LEFT(B59,1),MID(B59,3,4),":REG=Y:;")</f>
        <v>ZOYM:BGS01:REG=Y:;</v>
      </c>
      <c r="U59" s="11" t="str">
        <f t="shared" si="2"/>
        <v>ZOYA:BGS01:BCSU,0:AOIP:;</v>
      </c>
      <c r="V59" s="11" t="str">
        <f t="shared" si="3"/>
        <v>ZOYP:M3UA:BGS01,0:"10.111.208.34","10.111.208.162",:"10.111.148.143",27,"10.111.148.175",27,2905:;</v>
      </c>
      <c r="W59" s="11" t="str">
        <f t="shared" si="4"/>
        <v>ZOYS:M3UA:BGS01,0:ACT:;</v>
      </c>
      <c r="X59" s="11" t="str">
        <f>CONCATENATE("ZOYI:NAME=",LEFT(B59,1),RIGHT(B59,4),":A:;")</f>
        <v>ZOYI:NAME=BGS01:A:;</v>
      </c>
      <c r="Z59" s="47" t="s">
        <v>3935</v>
      </c>
      <c r="AA59" s="10" t="str">
        <f t="shared" si="5"/>
        <v>ZQRX:BSU,11::IP=10.111.208.34:PING:SRC=10.111.148.143,:;</v>
      </c>
      <c r="AB59" s="10" t="str">
        <f t="shared" si="6"/>
        <v>ZQRX:BSU,11::IP=10.111.208.162:PING:SRC=10.111.148.175,:;</v>
      </c>
      <c r="AC59" s="10" t="str">
        <f>CONCATENATE("ZOYC:",J59,":S:M3UA:;")</f>
        <v>ZOYC:R1123:S:M3UA:;</v>
      </c>
      <c r="AD59" s="10" t="str">
        <f>CONCATENATE("ZOYM:",J59,":REG=Y:;")</f>
        <v>ZOYM:R1123:REG=Y:;</v>
      </c>
      <c r="AE59" s="10" t="str">
        <f t="shared" si="7"/>
        <v>ZOYA:R1123:BSU,11:AOIP:;</v>
      </c>
      <c r="AF59" s="10" t="str">
        <f t="shared" si="8"/>
        <v>ZOYP:M3UA:R1123,0:"10.111.148.143","10.111.148.175",2905:"10.111.208.34",28,"10.111.208.162",28,:;</v>
      </c>
      <c r="AG59" s="10" t="str">
        <f t="shared" si="9"/>
        <v>ZOYS:M3UA:R1123,0:ACT:;</v>
      </c>
      <c r="AH59" s="10" t="str">
        <f>CONCATENATE("ZOYI:NAME=",J59,":A:;")</f>
        <v>ZOYI:NAME=R1123:A:;</v>
      </c>
    </row>
    <row r="60" spans="1:34">
      <c r="A60" s="7">
        <v>58</v>
      </c>
      <c r="B60" s="7" t="s">
        <v>13</v>
      </c>
      <c r="C60" s="7">
        <v>1</v>
      </c>
      <c r="D60" s="7">
        <v>12</v>
      </c>
      <c r="E60" s="7" t="str">
        <f>LOOKUP(1,0/(('MSS-IP'!$B$1:$B$583=B60)*('MSS-IP'!$C$1:$C$583=D60)),'MSS-IP'!$D$1:$D$583)</f>
        <v>10.111.148.144</v>
      </c>
      <c r="F60" s="7" t="str">
        <f>LOOKUP(1,0/(('MSS-IP'!$B$1:$B$583=B60)*('MSS-IP'!$C$1:$C$583=D60)),'MSS-IP'!$E$1:$E$583)</f>
        <v>10.111.148.176</v>
      </c>
      <c r="G60" s="7">
        <v>2905</v>
      </c>
      <c r="H60" s="7">
        <f>LOOKUP(1,0/(('MSS-IP'!$B$1:$B$583=B60)*('MSS-IP'!$C$1:$C$583=D60)),'MSS-IP'!$F$1:$F$583)</f>
        <v>27</v>
      </c>
      <c r="I60" s="8">
        <v>2</v>
      </c>
      <c r="J60" s="8" t="s">
        <v>95</v>
      </c>
      <c r="K60" s="8">
        <v>1</v>
      </c>
      <c r="L60" s="1">
        <v>1</v>
      </c>
      <c r="M60" s="1" t="str">
        <f>LOOKUP(1,0/(('BSC-IP(信令)'!$B$1:$B$652=J60)*('BSC-IP(信令)'!$C$1:$C$652=L60)),'BSC-IP(信令)'!$D$1:$D$652)</f>
        <v>10.111.208.35</v>
      </c>
      <c r="N60" s="1" t="str">
        <f>LOOKUP(1,0/(('BSC-IP(信令)'!$B$1:$B$652=J60)*('BSC-IP(信令)'!$C$1:$C$652=L60)),'BSC-IP(信令)'!$E$1:$E$652)</f>
        <v>10.111.208.163</v>
      </c>
      <c r="O60" s="8"/>
      <c r="P60" s="8">
        <f>LOOKUP(1,0/(('BSC-IP(信令)'!$B$1:$B$652=J60)*('BSC-IP(信令)'!$C$1:$C$652=L60)),'BSC-IP(信令)'!$F$1:$F$652)</f>
        <v>28</v>
      </c>
      <c r="Q60" s="11" t="str">
        <f t="shared" si="0"/>
        <v>ZQRX:BCSU,1::PING:IP="10.111.148.144",SRC="10.111.208.35",:;</v>
      </c>
      <c r="R60" s="11" t="str">
        <f t="shared" si="1"/>
        <v>ZQRX:BCSU,1::PING:IP="10.111.148.176",SRC="10.111.208.163",:;</v>
      </c>
      <c r="S60" s="11"/>
      <c r="T60" s="11"/>
      <c r="U60" s="11" t="str">
        <f t="shared" si="2"/>
        <v>ZOYA:BGS01:BCSU,1:AOIP:;</v>
      </c>
      <c r="V60" s="11" t="str">
        <f t="shared" si="3"/>
        <v>ZOYP:M3UA:BGS01,1:"10.111.208.35","10.111.208.163",:"10.111.148.144",27,"10.111.148.176",27,2905:;</v>
      </c>
      <c r="W60" s="11" t="str">
        <f t="shared" si="4"/>
        <v>ZOYS:M3UA:BGS01,1:ACT:;</v>
      </c>
      <c r="X60" s="11"/>
      <c r="Z60" s="47" t="s">
        <v>3935</v>
      </c>
      <c r="AA60" s="10" t="str">
        <f t="shared" si="5"/>
        <v>ZQRX:BSU,12::IP=10.111.208.35:PING:SRC=10.111.148.144,:;</v>
      </c>
      <c r="AB60" s="10" t="str">
        <f t="shared" si="6"/>
        <v>ZQRX:BSU,12::IP=10.111.208.163:PING:SRC=10.111.148.176,:;</v>
      </c>
      <c r="AC60" s="10"/>
      <c r="AD60" s="10"/>
      <c r="AE60" s="10" t="str">
        <f t="shared" si="7"/>
        <v>ZOYA:R1123:BSU,12:AOIP:;</v>
      </c>
      <c r="AF60" s="10" t="str">
        <f t="shared" si="8"/>
        <v>ZOYP:M3UA:R1123,1:"10.111.148.144","10.111.148.176",2905:"10.111.208.35",28,"10.111.208.163",28,:;</v>
      </c>
      <c r="AG60" s="10" t="str">
        <f t="shared" si="9"/>
        <v>ZOYS:M3UA:R1123,1:ACT:;</v>
      </c>
      <c r="AH60" s="10"/>
    </row>
    <row r="61" spans="1:34">
      <c r="A61" s="7">
        <v>59</v>
      </c>
      <c r="B61" s="7" t="s">
        <v>13</v>
      </c>
      <c r="C61" s="7">
        <v>2</v>
      </c>
      <c r="D61" s="7">
        <v>7</v>
      </c>
      <c r="E61" s="7" t="str">
        <f>LOOKUP(1,0/(('MSS-IP'!$B$1:$B$583=B61)*('MSS-IP'!$C$1:$C$583=D61)),'MSS-IP'!$D$1:$D$583)</f>
        <v>10.111.148.145</v>
      </c>
      <c r="F61" s="7" t="str">
        <f>LOOKUP(1,0/(('MSS-IP'!$B$1:$B$583=B61)*('MSS-IP'!$C$1:$C$583=D61)),'MSS-IP'!$E$1:$E$583)</f>
        <v>10.111.148.177</v>
      </c>
      <c r="G61" s="7">
        <v>2905</v>
      </c>
      <c r="H61" s="7">
        <f>LOOKUP(1,0/(('MSS-IP'!$B$1:$B$583=B61)*('MSS-IP'!$C$1:$C$583=D61)),'MSS-IP'!$F$1:$F$583)</f>
        <v>27</v>
      </c>
      <c r="I61" s="8">
        <v>3</v>
      </c>
      <c r="J61" s="8" t="s">
        <v>95</v>
      </c>
      <c r="K61" s="8">
        <v>2</v>
      </c>
      <c r="L61" s="1">
        <v>3</v>
      </c>
      <c r="M61" s="1" t="str">
        <f>LOOKUP(1,0/(('BSC-IP(信令)'!$B$1:$B$652=J61)*('BSC-IP(信令)'!$C$1:$C$652=L61)),'BSC-IP(信令)'!$D$1:$D$652)</f>
        <v>10.111.208.36</v>
      </c>
      <c r="N61" s="1" t="str">
        <f>LOOKUP(1,0/(('BSC-IP(信令)'!$B$1:$B$652=J61)*('BSC-IP(信令)'!$C$1:$C$652=L61)),'BSC-IP(信令)'!$E$1:$E$652)</f>
        <v>10.111.208.164</v>
      </c>
      <c r="O61" s="8"/>
      <c r="P61" s="8">
        <f>LOOKUP(1,0/(('BSC-IP(信令)'!$B$1:$B$652=J61)*('BSC-IP(信令)'!$C$1:$C$652=L61)),'BSC-IP(信令)'!$F$1:$F$652)</f>
        <v>28</v>
      </c>
      <c r="Q61" s="11" t="str">
        <f t="shared" si="0"/>
        <v>ZQRX:BCSU,3::PING:IP="10.111.148.145",SRC="10.111.208.36",:;</v>
      </c>
      <c r="R61" s="11" t="str">
        <f t="shared" si="1"/>
        <v>ZQRX:BCSU,3::PING:IP="10.111.148.177",SRC="10.111.208.164",:;</v>
      </c>
      <c r="S61" s="11"/>
      <c r="T61" s="11"/>
      <c r="U61" s="11" t="str">
        <f t="shared" si="2"/>
        <v>ZOYA:BGS01:BCSU,3:AOIP:;</v>
      </c>
      <c r="V61" s="11" t="str">
        <f t="shared" si="3"/>
        <v>ZOYP:M3UA:BGS01,2:"10.111.208.36","10.111.208.164",:"10.111.148.145",27,"10.111.148.177",27,2905:;</v>
      </c>
      <c r="W61" s="11" t="str">
        <f t="shared" si="4"/>
        <v>ZOYS:M3UA:BGS01,2:ACT:;</v>
      </c>
      <c r="X61" s="11"/>
      <c r="Z61" s="47" t="s">
        <v>3935</v>
      </c>
      <c r="AA61" s="10" t="str">
        <f t="shared" si="5"/>
        <v>ZQRX:BSU,7::IP=10.111.208.36:PING:SRC=10.111.148.145,:;</v>
      </c>
      <c r="AB61" s="10" t="str">
        <f t="shared" si="6"/>
        <v>ZQRX:BSU,7::IP=10.111.208.164:PING:SRC=10.111.148.177,:;</v>
      </c>
      <c r="AC61" s="10"/>
      <c r="AD61" s="10"/>
      <c r="AE61" s="10" t="str">
        <f t="shared" si="7"/>
        <v>ZOYA:R1123:BSU,7:AOIP:;</v>
      </c>
      <c r="AF61" s="10" t="str">
        <f t="shared" si="8"/>
        <v>ZOYP:M3UA:R1123,2:"10.111.148.145","10.111.148.177",2905:"10.111.208.36",28,"10.111.208.164",28,:;</v>
      </c>
      <c r="AG61" s="10" t="str">
        <f t="shared" si="9"/>
        <v>ZOYS:M3UA:R1123,2:ACT:;</v>
      </c>
      <c r="AH61" s="10"/>
    </row>
    <row r="62" spans="1:34">
      <c r="A62" s="7">
        <v>60</v>
      </c>
      <c r="B62" s="7" t="s">
        <v>13</v>
      </c>
      <c r="C62" s="7">
        <v>3</v>
      </c>
      <c r="D62" s="7">
        <v>14</v>
      </c>
      <c r="E62" s="7" t="str">
        <f>LOOKUP(1,0/(('MSS-IP'!$B$1:$B$583=B62)*('MSS-IP'!$C$1:$C$583=D62)),'MSS-IP'!$D$1:$D$583)</f>
        <v>10.111.148.146</v>
      </c>
      <c r="F62" s="7" t="str">
        <f>LOOKUP(1,0/(('MSS-IP'!$B$1:$B$583=B62)*('MSS-IP'!$C$1:$C$583=D62)),'MSS-IP'!$E$1:$E$583)</f>
        <v>10.111.148.178</v>
      </c>
      <c r="G62" s="7">
        <v>2905</v>
      </c>
      <c r="H62" s="7">
        <f>LOOKUP(1,0/(('MSS-IP'!$B$1:$B$583=B62)*('MSS-IP'!$C$1:$C$583=D62)),'MSS-IP'!$F$1:$F$583)</f>
        <v>27</v>
      </c>
      <c r="I62" s="8">
        <v>4</v>
      </c>
      <c r="J62" s="8" t="s">
        <v>95</v>
      </c>
      <c r="K62" s="8">
        <v>3</v>
      </c>
      <c r="L62" s="1">
        <v>2</v>
      </c>
      <c r="M62" s="1" t="str">
        <f>LOOKUP(1,0/(('BSC-IP(信令)'!$B$1:$B$652=J62)*('BSC-IP(信令)'!$C$1:$C$652=L62)),'BSC-IP(信令)'!$D$1:$D$652)</f>
        <v>10.111.208.37</v>
      </c>
      <c r="N62" s="1" t="str">
        <f>LOOKUP(1,0/(('BSC-IP(信令)'!$B$1:$B$652=J62)*('BSC-IP(信令)'!$C$1:$C$652=L62)),'BSC-IP(信令)'!$E$1:$E$652)</f>
        <v>10.111.208.165</v>
      </c>
      <c r="O62" s="8"/>
      <c r="P62" s="8">
        <f>LOOKUP(1,0/(('BSC-IP(信令)'!$B$1:$B$652=J62)*('BSC-IP(信令)'!$C$1:$C$652=L62)),'BSC-IP(信令)'!$F$1:$F$652)</f>
        <v>28</v>
      </c>
      <c r="Q62" s="11" t="str">
        <f t="shared" si="0"/>
        <v>ZQRX:BCSU,2::PING:IP="10.111.148.146",SRC="10.111.208.37",:;</v>
      </c>
      <c r="R62" s="11" t="str">
        <f t="shared" si="1"/>
        <v>ZQRX:BCSU,2::PING:IP="10.111.148.178",SRC="10.111.208.165",:;</v>
      </c>
      <c r="S62" s="11"/>
      <c r="T62" s="11"/>
      <c r="U62" s="11" t="str">
        <f t="shared" si="2"/>
        <v>ZOYA:BGS01:BCSU,2:AOIP:;</v>
      </c>
      <c r="V62" s="11" t="str">
        <f t="shared" si="3"/>
        <v>ZOYP:M3UA:BGS01,3:"10.111.208.37","10.111.208.165",:"10.111.148.146",27,"10.111.148.178",27,2905:;</v>
      </c>
      <c r="W62" s="11" t="str">
        <f t="shared" si="4"/>
        <v>ZOYS:M3UA:BGS01,3:ACT:;</v>
      </c>
      <c r="X62" s="11"/>
      <c r="Z62" s="47" t="s">
        <v>3935</v>
      </c>
      <c r="AA62" s="10" t="str">
        <f t="shared" si="5"/>
        <v>ZQRX:BSU,14::IP=10.111.208.37:PING:SRC=10.111.148.146,:;</v>
      </c>
      <c r="AB62" s="10" t="str">
        <f t="shared" si="6"/>
        <v>ZQRX:BSU,14::IP=10.111.208.165:PING:SRC=10.111.148.178,:;</v>
      </c>
      <c r="AC62" s="10"/>
      <c r="AD62" s="10"/>
      <c r="AE62" s="10" t="str">
        <f t="shared" si="7"/>
        <v>ZOYA:R1123:BSU,14:AOIP:;</v>
      </c>
      <c r="AF62" s="10" t="str">
        <f t="shared" si="8"/>
        <v>ZOYP:M3UA:R1123,3:"10.111.148.146","10.111.148.178",2905:"10.111.208.37",28,"10.111.208.165",28,:;</v>
      </c>
      <c r="AG62" s="10" t="str">
        <f t="shared" si="9"/>
        <v>ZOYS:M3UA:R1123,3:ACT:;</v>
      </c>
      <c r="AH62" s="10"/>
    </row>
    <row r="63" spans="1:34">
      <c r="A63" s="7">
        <v>61</v>
      </c>
      <c r="B63" s="7" t="s">
        <v>13</v>
      </c>
      <c r="C63" s="7">
        <v>0</v>
      </c>
      <c r="D63" s="7">
        <v>2</v>
      </c>
      <c r="E63" s="7" t="str">
        <f>LOOKUP(1,0/(('MSS-IP'!$B$1:$B$583=B63)*('MSS-IP'!$C$1:$C$583=D63)),'MSS-IP'!$D$1:$D$583)</f>
        <v>10.111.148.147</v>
      </c>
      <c r="F63" s="7" t="str">
        <f>LOOKUP(1,0/(('MSS-IP'!$B$1:$B$583=B63)*('MSS-IP'!$C$1:$C$583=D63)),'MSS-IP'!$E$1:$E$583)</f>
        <v>10.111.148.179</v>
      </c>
      <c r="G63" s="7">
        <v>2905</v>
      </c>
      <c r="H63" s="7">
        <f>LOOKUP(1,0/(('MSS-IP'!$B$1:$B$583=B63)*('MSS-IP'!$C$1:$C$583=D63)),'MSS-IP'!$F$1:$F$583)</f>
        <v>27</v>
      </c>
      <c r="I63" s="8">
        <v>1</v>
      </c>
      <c r="J63" s="8" t="s">
        <v>96</v>
      </c>
      <c r="K63" s="8">
        <v>0</v>
      </c>
      <c r="L63" s="1">
        <v>1</v>
      </c>
      <c r="M63" s="1" t="str">
        <f>LOOKUP(1,0/(('BSC-IP(信令)'!$B$1:$B$652=J63)*('BSC-IP(信令)'!$C$1:$C$652=L63)),'BSC-IP(信令)'!$D$1:$D$652)</f>
        <v>10.111.208.50</v>
      </c>
      <c r="N63" s="1" t="str">
        <f>LOOKUP(1,0/(('BSC-IP(信令)'!$B$1:$B$652=J63)*('BSC-IP(信令)'!$C$1:$C$652=L63)),'BSC-IP(信令)'!$E$1:$E$652)</f>
        <v>10.111.208.178</v>
      </c>
      <c r="O63" s="8"/>
      <c r="P63" s="8">
        <f>LOOKUP(1,0/(('BSC-IP(信令)'!$B$1:$B$652=J63)*('BSC-IP(信令)'!$C$1:$C$652=L63)),'BSC-IP(信令)'!$F$1:$F$652)</f>
        <v>28</v>
      </c>
      <c r="Q63" s="11" t="str">
        <f t="shared" si="0"/>
        <v>ZQRX:BCSU,1::PING:IP="10.111.148.147",SRC="10.111.208.50",:;</v>
      </c>
      <c r="R63" s="11" t="str">
        <f t="shared" si="1"/>
        <v>ZQRX:BCSU,1::PING:IP="10.111.148.179",SRC="10.111.208.178",:;</v>
      </c>
      <c r="S63" s="11" t="str">
        <f>CONCATENATE("ZOYC:",LEFT(B63,1),MID(B63,3,4),":C:M3UA:;")</f>
        <v>ZOYC:BGS01:C:M3UA:;</v>
      </c>
      <c r="T63" s="11" t="str">
        <f>CONCATENATE("ZOYM:",LEFT(B63,1),MID(B63,3,4),":REG=Y:;")</f>
        <v>ZOYM:BGS01:REG=Y:;</v>
      </c>
      <c r="U63" s="11" t="str">
        <f t="shared" si="2"/>
        <v>ZOYA:BGS01:BCSU,1:AOIP:;</v>
      </c>
      <c r="V63" s="11" t="str">
        <f t="shared" si="3"/>
        <v>ZOYP:M3UA:BGS01,0:"10.111.208.50","10.111.208.178",:"10.111.148.147",27,"10.111.148.179",27,2905:;</v>
      </c>
      <c r="W63" s="11" t="str">
        <f t="shared" si="4"/>
        <v>ZOYS:M3UA:BGS01,0:ACT:;</v>
      </c>
      <c r="X63" s="11" t="str">
        <f>CONCATENATE("ZOYI:NAME=",LEFT(B63,1),RIGHT(B63,4),":A:;")</f>
        <v>ZOYI:NAME=BGS01:A:;</v>
      </c>
      <c r="Z63" s="47" t="s">
        <v>3935</v>
      </c>
      <c r="AA63" s="10" t="str">
        <f t="shared" si="5"/>
        <v>ZQRX:BSU,2::IP=10.111.208.50:PING:SRC=10.111.148.147,:;</v>
      </c>
      <c r="AB63" s="10" t="str">
        <f t="shared" si="6"/>
        <v>ZQRX:BSU,2::IP=10.111.208.178:PING:SRC=10.111.148.179,:;</v>
      </c>
      <c r="AC63" s="10" t="str">
        <f>CONCATENATE("ZOYC:",J63,":S:M3UA:;")</f>
        <v>ZOYC:R1124:S:M3UA:;</v>
      </c>
      <c r="AD63" s="10" t="str">
        <f>CONCATENATE("ZOYM:",J63,":REG=Y:;")</f>
        <v>ZOYM:R1124:REG=Y:;</v>
      </c>
      <c r="AE63" s="10" t="str">
        <f t="shared" si="7"/>
        <v>ZOYA:R1124:BSU,2:AOIP:;</v>
      </c>
      <c r="AF63" s="10" t="str">
        <f t="shared" si="8"/>
        <v>ZOYP:M3UA:R1124,0:"10.111.148.147","10.111.148.179",2905:"10.111.208.50",28,"10.111.208.178",28,:;</v>
      </c>
      <c r="AG63" s="10" t="str">
        <f t="shared" si="9"/>
        <v>ZOYS:M3UA:R1124,0:ACT:;</v>
      </c>
      <c r="AH63" s="10" t="str">
        <f>CONCATENATE("ZOYI:NAME=",J63,":A:;")</f>
        <v>ZOYI:NAME=R1124:A:;</v>
      </c>
    </row>
    <row r="64" spans="1:34">
      <c r="A64" s="7">
        <v>62</v>
      </c>
      <c r="B64" s="7" t="s">
        <v>13</v>
      </c>
      <c r="C64" s="7">
        <v>1</v>
      </c>
      <c r="D64" s="7">
        <v>0</v>
      </c>
      <c r="E64" s="7" t="str">
        <f>LOOKUP(1,0/(('MSS-IP'!$B$1:$B$583=B64)*('MSS-IP'!$C$1:$C$583=D64)),'MSS-IP'!$D$1:$D$583)</f>
        <v>10.111.148.132</v>
      </c>
      <c r="F64" s="7" t="str">
        <f>LOOKUP(1,0/(('MSS-IP'!$B$1:$B$583=B64)*('MSS-IP'!$C$1:$C$583=D64)),'MSS-IP'!$E$1:$E$583)</f>
        <v>10.111.148.164</v>
      </c>
      <c r="G64" s="7">
        <v>2905</v>
      </c>
      <c r="H64" s="7">
        <f>LOOKUP(1,0/(('MSS-IP'!$B$1:$B$583=B64)*('MSS-IP'!$C$1:$C$583=D64)),'MSS-IP'!$F$1:$F$583)</f>
        <v>27</v>
      </c>
      <c r="I64" s="8">
        <v>2</v>
      </c>
      <c r="J64" s="8" t="s">
        <v>96</v>
      </c>
      <c r="K64" s="8">
        <v>1</v>
      </c>
      <c r="L64" s="1">
        <v>2</v>
      </c>
      <c r="M64" s="1" t="str">
        <f>LOOKUP(1,0/(('BSC-IP(信令)'!$B$1:$B$652=J64)*('BSC-IP(信令)'!$C$1:$C$652=L64)),'BSC-IP(信令)'!$D$1:$D$652)</f>
        <v>10.111.208.51</v>
      </c>
      <c r="N64" s="1" t="str">
        <f>LOOKUP(1,0/(('BSC-IP(信令)'!$B$1:$B$652=J64)*('BSC-IP(信令)'!$C$1:$C$652=L64)),'BSC-IP(信令)'!$E$1:$E$652)</f>
        <v>10.111.208.179</v>
      </c>
      <c r="O64" s="8"/>
      <c r="P64" s="8">
        <f>LOOKUP(1,0/(('BSC-IP(信令)'!$B$1:$B$652=J64)*('BSC-IP(信令)'!$C$1:$C$652=L64)),'BSC-IP(信令)'!$F$1:$F$652)</f>
        <v>28</v>
      </c>
      <c r="Q64" s="11" t="str">
        <f t="shared" si="0"/>
        <v>ZQRX:BCSU,2::PING:IP="10.111.148.132",SRC="10.111.208.51",:;</v>
      </c>
      <c r="R64" s="11" t="str">
        <f t="shared" si="1"/>
        <v>ZQRX:BCSU,2::PING:IP="10.111.148.164",SRC="10.111.208.179",:;</v>
      </c>
      <c r="S64" s="11"/>
      <c r="T64" s="11"/>
      <c r="U64" s="11" t="str">
        <f t="shared" si="2"/>
        <v>ZOYA:BGS01:BCSU,2:AOIP:;</v>
      </c>
      <c r="V64" s="11" t="str">
        <f t="shared" si="3"/>
        <v>ZOYP:M3UA:BGS01,1:"10.111.208.51","10.111.208.179",:"10.111.148.132",27,"10.111.148.164",27,2905:;</v>
      </c>
      <c r="W64" s="11" t="str">
        <f t="shared" si="4"/>
        <v>ZOYS:M3UA:BGS01,1:ACT:;</v>
      </c>
      <c r="X64" s="11"/>
      <c r="Z64" s="47" t="s">
        <v>3935</v>
      </c>
      <c r="AA64" s="10" t="str">
        <f t="shared" si="5"/>
        <v>ZQRX:BSU,0::IP=10.111.208.51:PING:SRC=10.111.148.132,:;</v>
      </c>
      <c r="AB64" s="10" t="str">
        <f t="shared" si="6"/>
        <v>ZQRX:BSU,0::IP=10.111.208.179:PING:SRC=10.111.148.164,:;</v>
      </c>
      <c r="AC64" s="10"/>
      <c r="AD64" s="10"/>
      <c r="AE64" s="10" t="str">
        <f t="shared" si="7"/>
        <v>ZOYA:R1124:BSU,0:AOIP:;</v>
      </c>
      <c r="AF64" s="10" t="str">
        <f t="shared" si="8"/>
        <v>ZOYP:M3UA:R1124,1:"10.111.148.132","10.111.148.164",2905:"10.111.208.51",28,"10.111.208.179",28,:;</v>
      </c>
      <c r="AG64" s="10" t="str">
        <f t="shared" si="9"/>
        <v>ZOYS:M3UA:R1124,1:ACT:;</v>
      </c>
      <c r="AH64" s="10"/>
    </row>
    <row r="65" spans="1:34">
      <c r="A65" s="7">
        <v>63</v>
      </c>
      <c r="B65" s="7" t="s">
        <v>13</v>
      </c>
      <c r="C65" s="7">
        <v>2</v>
      </c>
      <c r="D65" s="7">
        <v>1</v>
      </c>
      <c r="E65" s="7" t="str">
        <f>LOOKUP(1,0/(('MSS-IP'!$B$1:$B$583=B65)*('MSS-IP'!$C$1:$C$583=D65)),'MSS-IP'!$D$1:$D$583)</f>
        <v>10.111.148.133</v>
      </c>
      <c r="F65" s="7" t="str">
        <f>LOOKUP(1,0/(('MSS-IP'!$B$1:$B$583=B65)*('MSS-IP'!$C$1:$C$583=D65)),'MSS-IP'!$E$1:$E$583)</f>
        <v>10.111.148.165</v>
      </c>
      <c r="G65" s="7">
        <v>2905</v>
      </c>
      <c r="H65" s="7">
        <f>LOOKUP(1,0/(('MSS-IP'!$B$1:$B$583=B65)*('MSS-IP'!$C$1:$C$583=D65)),'MSS-IP'!$F$1:$F$583)</f>
        <v>27</v>
      </c>
      <c r="I65" s="8">
        <v>3</v>
      </c>
      <c r="J65" s="8" t="s">
        <v>96</v>
      </c>
      <c r="K65" s="8">
        <v>2</v>
      </c>
      <c r="L65" s="1">
        <v>4</v>
      </c>
      <c r="M65" s="1" t="str">
        <f>LOOKUP(1,0/(('BSC-IP(信令)'!$B$1:$B$652=J65)*('BSC-IP(信令)'!$C$1:$C$652=L65)),'BSC-IP(信令)'!$D$1:$D$652)</f>
        <v>10.111.208.52</v>
      </c>
      <c r="N65" s="1" t="str">
        <f>LOOKUP(1,0/(('BSC-IP(信令)'!$B$1:$B$652=J65)*('BSC-IP(信令)'!$C$1:$C$652=L65)),'BSC-IP(信令)'!$E$1:$E$652)</f>
        <v>10.111.208.180</v>
      </c>
      <c r="O65" s="8"/>
      <c r="P65" s="8">
        <f>LOOKUP(1,0/(('BSC-IP(信令)'!$B$1:$B$652=J65)*('BSC-IP(信令)'!$C$1:$C$652=L65)),'BSC-IP(信令)'!$F$1:$F$652)</f>
        <v>28</v>
      </c>
      <c r="Q65" s="11" t="str">
        <f t="shared" si="0"/>
        <v>ZQRX:BCSU,4::PING:IP="10.111.148.133",SRC="10.111.208.52",:;</v>
      </c>
      <c r="R65" s="11" t="str">
        <f t="shared" si="1"/>
        <v>ZQRX:BCSU,4::PING:IP="10.111.148.165",SRC="10.111.208.180",:;</v>
      </c>
      <c r="S65" s="11"/>
      <c r="T65" s="11"/>
      <c r="U65" s="11" t="str">
        <f t="shared" si="2"/>
        <v>ZOYA:BGS01:BCSU,4:AOIP:;</v>
      </c>
      <c r="V65" s="11" t="str">
        <f t="shared" si="3"/>
        <v>ZOYP:M3UA:BGS01,2:"10.111.208.52","10.111.208.180",:"10.111.148.133",27,"10.111.148.165",27,2905:;</v>
      </c>
      <c r="W65" s="11" t="str">
        <f t="shared" si="4"/>
        <v>ZOYS:M3UA:BGS01,2:ACT:;</v>
      </c>
      <c r="X65" s="11"/>
      <c r="Z65" s="47" t="s">
        <v>3935</v>
      </c>
      <c r="AA65" s="10" t="str">
        <f t="shared" si="5"/>
        <v>ZQRX:BSU,1::IP=10.111.208.52:PING:SRC=10.111.148.133,:;</v>
      </c>
      <c r="AB65" s="10" t="str">
        <f t="shared" si="6"/>
        <v>ZQRX:BSU,1::IP=10.111.208.180:PING:SRC=10.111.148.165,:;</v>
      </c>
      <c r="AC65" s="10"/>
      <c r="AD65" s="10"/>
      <c r="AE65" s="10" t="str">
        <f t="shared" si="7"/>
        <v>ZOYA:R1124:BSU,1:AOIP:;</v>
      </c>
      <c r="AF65" s="10" t="str">
        <f t="shared" si="8"/>
        <v>ZOYP:M3UA:R1124,2:"10.111.148.133","10.111.148.165",2905:"10.111.208.52",28,"10.111.208.180",28,:;</v>
      </c>
      <c r="AG65" s="10" t="str">
        <f t="shared" si="9"/>
        <v>ZOYS:M3UA:R1124,2:ACT:;</v>
      </c>
      <c r="AH65" s="10"/>
    </row>
    <row r="66" spans="1:34">
      <c r="A66" s="7">
        <v>64</v>
      </c>
      <c r="B66" s="7" t="s">
        <v>13</v>
      </c>
      <c r="C66" s="7">
        <v>3</v>
      </c>
      <c r="D66" s="7">
        <v>16</v>
      </c>
      <c r="E66" s="7" t="str">
        <f>LOOKUP(1,0/(('MSS-IP'!$B$1:$B$583=B66)*('MSS-IP'!$C$1:$C$583=D66)),'MSS-IP'!$D$1:$D$583)</f>
        <v>10.111.148.134</v>
      </c>
      <c r="F66" s="7" t="str">
        <f>LOOKUP(1,0/(('MSS-IP'!$B$1:$B$583=B66)*('MSS-IP'!$C$1:$C$583=D66)),'MSS-IP'!$E$1:$E$583)</f>
        <v>10.111.148.166</v>
      </c>
      <c r="G66" s="7">
        <v>2905</v>
      </c>
      <c r="H66" s="7">
        <f>LOOKUP(1,0/(('MSS-IP'!$B$1:$B$583=B66)*('MSS-IP'!$C$1:$C$583=D66)),'MSS-IP'!$F$1:$F$583)</f>
        <v>27</v>
      </c>
      <c r="I66" s="8">
        <v>4</v>
      </c>
      <c r="J66" s="8" t="s">
        <v>96</v>
      </c>
      <c r="K66" s="8">
        <v>3</v>
      </c>
      <c r="L66" s="1">
        <v>0</v>
      </c>
      <c r="M66" s="1" t="str">
        <f>LOOKUP(1,0/(('BSC-IP(信令)'!$B$1:$B$652=J66)*('BSC-IP(信令)'!$C$1:$C$652=L66)),'BSC-IP(信令)'!$D$1:$D$652)</f>
        <v>10.111.208.53</v>
      </c>
      <c r="N66" s="1" t="str">
        <f>LOOKUP(1,0/(('BSC-IP(信令)'!$B$1:$B$652=J66)*('BSC-IP(信令)'!$C$1:$C$652=L66)),'BSC-IP(信令)'!$E$1:$E$652)</f>
        <v>10.111.208.181</v>
      </c>
      <c r="O66" s="8"/>
      <c r="P66" s="8">
        <f>LOOKUP(1,0/(('BSC-IP(信令)'!$B$1:$B$652=J66)*('BSC-IP(信令)'!$C$1:$C$652=L66)),'BSC-IP(信令)'!$F$1:$F$652)</f>
        <v>28</v>
      </c>
      <c r="Q66" s="11" t="str">
        <f t="shared" si="0"/>
        <v>ZQRX:BCSU,0::PING:IP="10.111.148.134",SRC="10.111.208.53",:;</v>
      </c>
      <c r="R66" s="11" t="str">
        <f t="shared" si="1"/>
        <v>ZQRX:BCSU,0::PING:IP="10.111.148.166",SRC="10.111.208.181",:;</v>
      </c>
      <c r="S66" s="11"/>
      <c r="T66" s="11"/>
      <c r="U66" s="11" t="str">
        <f t="shared" si="2"/>
        <v>ZOYA:BGS01:BCSU,0:AOIP:;</v>
      </c>
      <c r="V66" s="11" t="str">
        <f t="shared" si="3"/>
        <v>ZOYP:M3UA:BGS01,3:"10.111.208.53","10.111.208.181",:"10.111.148.134",27,"10.111.148.166",27,2905:;</v>
      </c>
      <c r="W66" s="11" t="str">
        <f t="shared" si="4"/>
        <v>ZOYS:M3UA:BGS01,3:ACT:;</v>
      </c>
      <c r="X66" s="11"/>
      <c r="Z66" s="47" t="s">
        <v>3935</v>
      </c>
      <c r="AA66" s="10" t="str">
        <f t="shared" si="5"/>
        <v>ZQRX:BSU,16::IP=10.111.208.53:PING:SRC=10.111.148.134,:;</v>
      </c>
      <c r="AB66" s="10" t="str">
        <f t="shared" si="6"/>
        <v>ZQRX:BSU,16::IP=10.111.208.181:PING:SRC=10.111.148.166,:;</v>
      </c>
      <c r="AC66" s="10"/>
      <c r="AD66" s="10"/>
      <c r="AE66" s="10" t="str">
        <f t="shared" si="7"/>
        <v>ZOYA:R1124:BSU,16:AOIP:;</v>
      </c>
      <c r="AF66" s="10" t="str">
        <f t="shared" si="8"/>
        <v>ZOYP:M3UA:R1124,3:"10.111.148.134","10.111.148.166",2905:"10.111.208.53",28,"10.111.208.181",28,:;</v>
      </c>
      <c r="AG66" s="10" t="str">
        <f t="shared" si="9"/>
        <v>ZOYS:M3UA:R1124,3:ACT:;</v>
      </c>
      <c r="AH66" s="10"/>
    </row>
    <row r="67" spans="1:34">
      <c r="A67" s="7">
        <v>65</v>
      </c>
      <c r="B67" s="7" t="s">
        <v>13</v>
      </c>
      <c r="C67" s="7">
        <v>0</v>
      </c>
      <c r="D67" s="7">
        <v>4</v>
      </c>
      <c r="E67" s="7" t="str">
        <f>LOOKUP(1,0/(('MSS-IP'!$B$1:$B$583=B67)*('MSS-IP'!$C$1:$C$583=D67)),'MSS-IP'!$D$1:$D$583)</f>
        <v>10.111.148.136</v>
      </c>
      <c r="F67" s="7" t="str">
        <f>LOOKUP(1,0/(('MSS-IP'!$B$1:$B$583=B67)*('MSS-IP'!$C$1:$C$583=D67)),'MSS-IP'!$E$1:$E$583)</f>
        <v>10.111.148.168</v>
      </c>
      <c r="G67" s="7">
        <v>2905</v>
      </c>
      <c r="H67" s="7">
        <f>LOOKUP(1,0/(('MSS-IP'!$B$1:$B$583=B67)*('MSS-IP'!$C$1:$C$583=D67)),'MSS-IP'!$F$1:$F$583)</f>
        <v>27</v>
      </c>
      <c r="I67" s="8">
        <v>1</v>
      </c>
      <c r="J67" s="8" t="s">
        <v>97</v>
      </c>
      <c r="K67" s="8">
        <v>0</v>
      </c>
      <c r="L67" s="1">
        <v>1</v>
      </c>
      <c r="M67" s="1" t="str">
        <f>LOOKUP(1,0/(('BSC-IP(信令)'!$B$1:$B$652=J67)*('BSC-IP(信令)'!$C$1:$C$652=L67)),'BSC-IP(信令)'!$D$1:$D$652)</f>
        <v>10.111.208.66</v>
      </c>
      <c r="N67" s="1" t="str">
        <f>LOOKUP(1,0/(('BSC-IP(信令)'!$B$1:$B$652=J67)*('BSC-IP(信令)'!$C$1:$C$652=L67)),'BSC-IP(信令)'!$E$1:$E$652)</f>
        <v>10.111.208.194</v>
      </c>
      <c r="O67" s="8"/>
      <c r="P67" s="8">
        <f>LOOKUP(1,0/(('BSC-IP(信令)'!$B$1:$B$652=J67)*('BSC-IP(信令)'!$C$1:$C$652=L67)),'BSC-IP(信令)'!$F$1:$F$652)</f>
        <v>28</v>
      </c>
      <c r="Q67" s="11" t="str">
        <f t="shared" ref="Q67:Q130" si="10">CONCATENATE("ZQRX:BCSU,",L67,"::PING:IP=","""",E67,"""",",SRC=","""",M67,"""",",:;")</f>
        <v>ZQRX:BCSU,1::PING:IP="10.111.148.136",SRC="10.111.208.66",:;</v>
      </c>
      <c r="R67" s="11" t="str">
        <f t="shared" ref="R67:R130" si="11">CONCATENATE("ZQRX:BCSU,",L67,"::PING:IP=","""",F67,"""",",SRC=","""",N67,"""",",:;")</f>
        <v>ZQRX:BCSU,1::PING:IP="10.111.148.168",SRC="10.111.208.194",:;</v>
      </c>
      <c r="S67" s="11" t="str">
        <f>CONCATENATE("ZOYC:",LEFT(B67,1),MID(B67,3,4),":C:M3UA:;")</f>
        <v>ZOYC:BGS01:C:M3UA:;</v>
      </c>
      <c r="T67" s="11" t="str">
        <f>CONCATENATE("ZOYM:",LEFT(B67,1),MID(B67,3,4),":REG=Y:;")</f>
        <v>ZOYM:BGS01:REG=Y:;</v>
      </c>
      <c r="U67" s="11" t="str">
        <f t="shared" ref="U67:U130" si="12">CONCATENATE("ZOYA:",LEFT(B67,1),MID(B67,3,4),":BCSU,",L67,":AOIP:;")</f>
        <v>ZOYA:BGS01:BCSU,1:AOIP:;</v>
      </c>
      <c r="V67" s="11" t="str">
        <f t="shared" ref="V67:V130" si="13">CONCATENATE("ZOYP:M3UA:",LEFT(B67,1),MID(B67,3,4),",",K67,":","""",M67,"""",",","""",N67,"""",",",O67,":","""",E67,"""",",",H67,",","""",F67,"""",",",H67,",",G67,":;")</f>
        <v>ZOYP:M3UA:BGS01,0:"10.111.208.66","10.111.208.194",:"10.111.148.136",27,"10.111.148.168",27,2905:;</v>
      </c>
      <c r="W67" s="11" t="str">
        <f t="shared" ref="W67:W130" si="14">CONCATENATE("ZOYS:M3UA:",LEFT(B67,1),MID(B67,3,4),",",C67,":ACT:;")</f>
        <v>ZOYS:M3UA:BGS01,0:ACT:;</v>
      </c>
      <c r="X67" s="11" t="str">
        <f>CONCATENATE("ZOYI:NAME=",LEFT(B67,1),RIGHT(B67,4),":A:;")</f>
        <v>ZOYI:NAME=BGS01:A:;</v>
      </c>
      <c r="Z67" s="47" t="s">
        <v>3935</v>
      </c>
      <c r="AA67" s="10" t="str">
        <f t="shared" ref="AA67:AA130" si="15">CONCATENATE("ZQRX:BSU,",D67,"::IP=",M67,":PING:SRC=",E67,",:;")</f>
        <v>ZQRX:BSU,4::IP=10.111.208.66:PING:SRC=10.111.148.136,:;</v>
      </c>
      <c r="AB67" s="10" t="str">
        <f t="shared" ref="AB67:AB130" si="16">CONCATENATE("ZQRX:BSU,",D67,"::IP=",N67,":PING:SRC=",F67,",:;")</f>
        <v>ZQRX:BSU,4::IP=10.111.208.194:PING:SRC=10.111.148.168,:;</v>
      </c>
      <c r="AC67" s="10" t="str">
        <f>CONCATENATE("ZOYC:",J67,":S:M3UA:;")</f>
        <v>ZOYC:R1125:S:M3UA:;</v>
      </c>
      <c r="AD67" s="10" t="str">
        <f>CONCATENATE("ZOYM:",J67,":REG=Y:;")</f>
        <v>ZOYM:R1125:REG=Y:;</v>
      </c>
      <c r="AE67" s="10" t="str">
        <f t="shared" ref="AE67:AE130" si="17">CONCATENATE("ZOYA:",J67,":BSU,",D67,":AOIP:;")</f>
        <v>ZOYA:R1125:BSU,4:AOIP:;</v>
      </c>
      <c r="AF67" s="10" t="str">
        <f t="shared" ref="AF67:AF130" si="18">CONCATENATE("ZOYP:M3UA:",J67,",",C67,":","""",E67,"""",",","""",F67,"""",",",G67,":","""",M67,"""",",",P67,",","""",N67,"""",",",P67,",:;")</f>
        <v>ZOYP:M3UA:R1125,0:"10.111.148.136","10.111.148.168",2905:"10.111.208.66",28,"10.111.208.194",28,:;</v>
      </c>
      <c r="AG67" s="10" t="str">
        <f t="shared" ref="AG67:AG130" si="19">CONCATENATE("ZOYS:M3UA:",J67,",",K67,":ACT:;")</f>
        <v>ZOYS:M3UA:R1125,0:ACT:;</v>
      </c>
      <c r="AH67" s="10" t="str">
        <f>CONCATENATE("ZOYI:NAME=",J67,":A:;")</f>
        <v>ZOYI:NAME=R1125:A:;</v>
      </c>
    </row>
    <row r="68" spans="1:34">
      <c r="A68" s="7">
        <v>66</v>
      </c>
      <c r="B68" s="7" t="s">
        <v>13</v>
      </c>
      <c r="C68" s="7">
        <v>1</v>
      </c>
      <c r="D68" s="7">
        <v>5</v>
      </c>
      <c r="E68" s="7" t="str">
        <f>LOOKUP(1,0/(('MSS-IP'!$B$1:$B$583=B68)*('MSS-IP'!$C$1:$C$583=D68)),'MSS-IP'!$D$1:$D$583)</f>
        <v>10.111.148.137</v>
      </c>
      <c r="F68" s="7" t="str">
        <f>LOOKUP(1,0/(('MSS-IP'!$B$1:$B$583=B68)*('MSS-IP'!$C$1:$C$583=D68)),'MSS-IP'!$E$1:$E$583)</f>
        <v>10.111.148.169</v>
      </c>
      <c r="G68" s="7">
        <v>2905</v>
      </c>
      <c r="H68" s="7">
        <f>LOOKUP(1,0/(('MSS-IP'!$B$1:$B$583=B68)*('MSS-IP'!$C$1:$C$583=D68)),'MSS-IP'!$F$1:$F$583)</f>
        <v>27</v>
      </c>
      <c r="I68" s="8">
        <v>2</v>
      </c>
      <c r="J68" s="8" t="s">
        <v>97</v>
      </c>
      <c r="K68" s="8">
        <v>1</v>
      </c>
      <c r="L68" s="1">
        <v>0</v>
      </c>
      <c r="M68" s="1" t="str">
        <f>LOOKUP(1,0/(('BSC-IP(信令)'!$B$1:$B$652=J68)*('BSC-IP(信令)'!$C$1:$C$652=L68)),'BSC-IP(信令)'!$D$1:$D$652)</f>
        <v>10.111.208.67</v>
      </c>
      <c r="N68" s="1" t="str">
        <f>LOOKUP(1,0/(('BSC-IP(信令)'!$B$1:$B$652=J68)*('BSC-IP(信令)'!$C$1:$C$652=L68)),'BSC-IP(信令)'!$E$1:$E$652)</f>
        <v>10.111.208.195</v>
      </c>
      <c r="O68" s="8"/>
      <c r="P68" s="8">
        <f>LOOKUP(1,0/(('BSC-IP(信令)'!$B$1:$B$652=J68)*('BSC-IP(信令)'!$C$1:$C$652=L68)),'BSC-IP(信令)'!$F$1:$F$652)</f>
        <v>28</v>
      </c>
      <c r="Q68" s="11" t="str">
        <f t="shared" si="10"/>
        <v>ZQRX:BCSU,0::PING:IP="10.111.148.137",SRC="10.111.208.67",:;</v>
      </c>
      <c r="R68" s="11" t="str">
        <f t="shared" si="11"/>
        <v>ZQRX:BCSU,0::PING:IP="10.111.148.169",SRC="10.111.208.195",:;</v>
      </c>
      <c r="S68" s="11"/>
      <c r="T68" s="11"/>
      <c r="U68" s="11" t="str">
        <f t="shared" si="12"/>
        <v>ZOYA:BGS01:BCSU,0:AOIP:;</v>
      </c>
      <c r="V68" s="11" t="str">
        <f t="shared" si="13"/>
        <v>ZOYP:M3UA:BGS01,1:"10.111.208.67","10.111.208.195",:"10.111.148.137",27,"10.111.148.169",27,2905:;</v>
      </c>
      <c r="W68" s="11" t="str">
        <f t="shared" si="14"/>
        <v>ZOYS:M3UA:BGS01,1:ACT:;</v>
      </c>
      <c r="X68" s="11"/>
      <c r="Z68" s="47" t="s">
        <v>3935</v>
      </c>
      <c r="AA68" s="10" t="str">
        <f t="shared" si="15"/>
        <v>ZQRX:BSU,5::IP=10.111.208.67:PING:SRC=10.111.148.137,:;</v>
      </c>
      <c r="AB68" s="10" t="str">
        <f t="shared" si="16"/>
        <v>ZQRX:BSU,5::IP=10.111.208.195:PING:SRC=10.111.148.169,:;</v>
      </c>
      <c r="AC68" s="10"/>
      <c r="AD68" s="10"/>
      <c r="AE68" s="10" t="str">
        <f t="shared" si="17"/>
        <v>ZOYA:R1125:BSU,5:AOIP:;</v>
      </c>
      <c r="AF68" s="10" t="str">
        <f t="shared" si="18"/>
        <v>ZOYP:M3UA:R1125,1:"10.111.148.137","10.111.148.169",2905:"10.111.208.67",28,"10.111.208.195",28,:;</v>
      </c>
      <c r="AG68" s="10" t="str">
        <f t="shared" si="19"/>
        <v>ZOYS:M3UA:R1125,1:ACT:;</v>
      </c>
      <c r="AH68" s="10"/>
    </row>
    <row r="69" spans="1:34">
      <c r="A69" s="7">
        <v>67</v>
      </c>
      <c r="B69" s="7" t="s">
        <v>13</v>
      </c>
      <c r="C69" s="7">
        <v>2</v>
      </c>
      <c r="D69" s="7">
        <v>15</v>
      </c>
      <c r="E69" s="7" t="str">
        <f>LOOKUP(1,0/(('MSS-IP'!$B$1:$B$583=B69)*('MSS-IP'!$C$1:$C$583=D69)),'MSS-IP'!$D$1:$D$583)</f>
        <v>10.111.148.138</v>
      </c>
      <c r="F69" s="7" t="str">
        <f>LOOKUP(1,0/(('MSS-IP'!$B$1:$B$583=B69)*('MSS-IP'!$C$1:$C$583=D69)),'MSS-IP'!$E$1:$E$583)</f>
        <v>10.111.148.170</v>
      </c>
      <c r="G69" s="7">
        <v>2905</v>
      </c>
      <c r="H69" s="7">
        <f>LOOKUP(1,0/(('MSS-IP'!$B$1:$B$583=B69)*('MSS-IP'!$C$1:$C$583=D69)),'MSS-IP'!$F$1:$F$583)</f>
        <v>27</v>
      </c>
      <c r="I69" s="8">
        <v>3</v>
      </c>
      <c r="J69" s="8" t="s">
        <v>97</v>
      </c>
      <c r="K69" s="8">
        <v>2</v>
      </c>
      <c r="L69" s="1">
        <v>2</v>
      </c>
      <c r="M69" s="1" t="str">
        <f>LOOKUP(1,0/(('BSC-IP(信令)'!$B$1:$B$652=J69)*('BSC-IP(信令)'!$C$1:$C$652=L69)),'BSC-IP(信令)'!$D$1:$D$652)</f>
        <v>10.111.208.68</v>
      </c>
      <c r="N69" s="1" t="str">
        <f>LOOKUP(1,0/(('BSC-IP(信令)'!$B$1:$B$652=J69)*('BSC-IP(信令)'!$C$1:$C$652=L69)),'BSC-IP(信令)'!$E$1:$E$652)</f>
        <v>10.111.208.196</v>
      </c>
      <c r="O69" s="8"/>
      <c r="P69" s="8">
        <f>LOOKUP(1,0/(('BSC-IP(信令)'!$B$1:$B$652=J69)*('BSC-IP(信令)'!$C$1:$C$652=L69)),'BSC-IP(信令)'!$F$1:$F$652)</f>
        <v>28</v>
      </c>
      <c r="Q69" s="11" t="str">
        <f t="shared" si="10"/>
        <v>ZQRX:BCSU,2::PING:IP="10.111.148.138",SRC="10.111.208.68",:;</v>
      </c>
      <c r="R69" s="11" t="str">
        <f t="shared" si="11"/>
        <v>ZQRX:BCSU,2::PING:IP="10.111.148.170",SRC="10.111.208.196",:;</v>
      </c>
      <c r="S69" s="11"/>
      <c r="T69" s="11"/>
      <c r="U69" s="11" t="str">
        <f t="shared" si="12"/>
        <v>ZOYA:BGS01:BCSU,2:AOIP:;</v>
      </c>
      <c r="V69" s="11" t="str">
        <f t="shared" si="13"/>
        <v>ZOYP:M3UA:BGS01,2:"10.111.208.68","10.111.208.196",:"10.111.148.138",27,"10.111.148.170",27,2905:;</v>
      </c>
      <c r="W69" s="11" t="str">
        <f t="shared" si="14"/>
        <v>ZOYS:M3UA:BGS01,2:ACT:;</v>
      </c>
      <c r="X69" s="11"/>
      <c r="Z69" s="47" t="s">
        <v>3935</v>
      </c>
      <c r="AA69" s="10" t="str">
        <f t="shared" si="15"/>
        <v>ZQRX:BSU,15::IP=10.111.208.68:PING:SRC=10.111.148.138,:;</v>
      </c>
      <c r="AB69" s="10" t="str">
        <f t="shared" si="16"/>
        <v>ZQRX:BSU,15::IP=10.111.208.196:PING:SRC=10.111.148.170,:;</v>
      </c>
      <c r="AC69" s="10"/>
      <c r="AD69" s="10"/>
      <c r="AE69" s="10" t="str">
        <f t="shared" si="17"/>
        <v>ZOYA:R1125:BSU,15:AOIP:;</v>
      </c>
      <c r="AF69" s="10" t="str">
        <f t="shared" si="18"/>
        <v>ZOYP:M3UA:R1125,2:"10.111.148.138","10.111.148.170",2905:"10.111.208.68",28,"10.111.208.196",28,:;</v>
      </c>
      <c r="AG69" s="10" t="str">
        <f t="shared" si="19"/>
        <v>ZOYS:M3UA:R1125,2:ACT:;</v>
      </c>
      <c r="AH69" s="10"/>
    </row>
    <row r="70" spans="1:34">
      <c r="A70" s="7">
        <v>68</v>
      </c>
      <c r="B70" s="7" t="s">
        <v>13</v>
      </c>
      <c r="C70" s="7">
        <v>3</v>
      </c>
      <c r="D70" s="7">
        <v>13</v>
      </c>
      <c r="E70" s="7" t="str">
        <f>LOOKUP(1,0/(('MSS-IP'!$B$1:$B$583=B70)*('MSS-IP'!$C$1:$C$583=D70)),'MSS-IP'!$D$1:$D$583)</f>
        <v>10.111.148.139</v>
      </c>
      <c r="F70" s="7" t="str">
        <f>LOOKUP(1,0/(('MSS-IP'!$B$1:$B$583=B70)*('MSS-IP'!$C$1:$C$583=D70)),'MSS-IP'!$E$1:$E$583)</f>
        <v>10.111.148.171</v>
      </c>
      <c r="G70" s="7">
        <v>2905</v>
      </c>
      <c r="H70" s="7">
        <f>LOOKUP(1,0/(('MSS-IP'!$B$1:$B$583=B70)*('MSS-IP'!$C$1:$C$583=D70)),'MSS-IP'!$F$1:$F$583)</f>
        <v>27</v>
      </c>
      <c r="I70" s="8">
        <v>4</v>
      </c>
      <c r="J70" s="8" t="s">
        <v>97</v>
      </c>
      <c r="K70" s="8">
        <v>3</v>
      </c>
      <c r="L70" s="1">
        <v>3</v>
      </c>
      <c r="M70" s="1" t="str">
        <f>LOOKUP(1,0/(('BSC-IP(信令)'!$B$1:$B$652=J70)*('BSC-IP(信令)'!$C$1:$C$652=L70)),'BSC-IP(信令)'!$D$1:$D$652)</f>
        <v>10.111.208.69</v>
      </c>
      <c r="N70" s="1" t="str">
        <f>LOOKUP(1,0/(('BSC-IP(信令)'!$B$1:$B$652=J70)*('BSC-IP(信令)'!$C$1:$C$652=L70)),'BSC-IP(信令)'!$E$1:$E$652)</f>
        <v>10.111.208.197</v>
      </c>
      <c r="O70" s="8"/>
      <c r="P70" s="8">
        <f>LOOKUP(1,0/(('BSC-IP(信令)'!$B$1:$B$652=J70)*('BSC-IP(信令)'!$C$1:$C$652=L70)),'BSC-IP(信令)'!$F$1:$F$652)</f>
        <v>28</v>
      </c>
      <c r="Q70" s="11" t="str">
        <f t="shared" si="10"/>
        <v>ZQRX:BCSU,3::PING:IP="10.111.148.139",SRC="10.111.208.69",:;</v>
      </c>
      <c r="R70" s="11" t="str">
        <f t="shared" si="11"/>
        <v>ZQRX:BCSU,3::PING:IP="10.111.148.171",SRC="10.111.208.197",:;</v>
      </c>
      <c r="S70" s="11"/>
      <c r="T70" s="11"/>
      <c r="U70" s="11" t="str">
        <f t="shared" si="12"/>
        <v>ZOYA:BGS01:BCSU,3:AOIP:;</v>
      </c>
      <c r="V70" s="11" t="str">
        <f t="shared" si="13"/>
        <v>ZOYP:M3UA:BGS01,3:"10.111.208.69","10.111.208.197",:"10.111.148.139",27,"10.111.148.171",27,2905:;</v>
      </c>
      <c r="W70" s="11" t="str">
        <f t="shared" si="14"/>
        <v>ZOYS:M3UA:BGS01,3:ACT:;</v>
      </c>
      <c r="X70" s="11"/>
      <c r="Z70" s="47" t="s">
        <v>3935</v>
      </c>
      <c r="AA70" s="10" t="str">
        <f t="shared" si="15"/>
        <v>ZQRX:BSU,13::IP=10.111.208.69:PING:SRC=10.111.148.139,:;</v>
      </c>
      <c r="AB70" s="10" t="str">
        <f t="shared" si="16"/>
        <v>ZQRX:BSU,13::IP=10.111.208.197:PING:SRC=10.111.148.171,:;</v>
      </c>
      <c r="AC70" s="10"/>
      <c r="AD70" s="10"/>
      <c r="AE70" s="10" t="str">
        <f t="shared" si="17"/>
        <v>ZOYA:R1125:BSU,13:AOIP:;</v>
      </c>
      <c r="AF70" s="10" t="str">
        <f t="shared" si="18"/>
        <v>ZOYP:M3UA:R1125,3:"10.111.148.139","10.111.148.171",2905:"10.111.208.69",28,"10.111.208.197",28,:;</v>
      </c>
      <c r="AG70" s="10" t="str">
        <f t="shared" si="19"/>
        <v>ZOYS:M3UA:R1125,3:ACT:;</v>
      </c>
      <c r="AH70" s="10"/>
    </row>
    <row r="71" spans="1:34">
      <c r="A71" s="7">
        <v>69</v>
      </c>
      <c r="B71" s="7" t="s">
        <v>13</v>
      </c>
      <c r="C71" s="7">
        <v>0</v>
      </c>
      <c r="D71" s="7">
        <v>8</v>
      </c>
      <c r="E71" s="7" t="str">
        <f>LOOKUP(1,0/(('MSS-IP'!$B$1:$B$583=B71)*('MSS-IP'!$C$1:$C$583=D71)),'MSS-IP'!$D$1:$D$583)</f>
        <v>10.111.148.140</v>
      </c>
      <c r="F71" s="7" t="str">
        <f>LOOKUP(1,0/(('MSS-IP'!$B$1:$B$583=B71)*('MSS-IP'!$C$1:$C$583=D71)),'MSS-IP'!$E$1:$E$583)</f>
        <v>10.111.148.172</v>
      </c>
      <c r="G71" s="7">
        <v>2905</v>
      </c>
      <c r="H71" s="7">
        <f>LOOKUP(1,0/(('MSS-IP'!$B$1:$B$583=B71)*('MSS-IP'!$C$1:$C$583=D71)),'MSS-IP'!$F$1:$F$583)</f>
        <v>27</v>
      </c>
      <c r="I71" s="8">
        <v>1</v>
      </c>
      <c r="J71" s="8" t="s">
        <v>98</v>
      </c>
      <c r="K71" s="8">
        <v>0</v>
      </c>
      <c r="L71" s="1">
        <v>3</v>
      </c>
      <c r="M71" s="1" t="str">
        <f>LOOKUP(1,0/(('BSC-IP(信令)'!$B$1:$B$652=J71)*('BSC-IP(信令)'!$C$1:$C$652=L71)),'BSC-IP(信令)'!$D$1:$D$652)</f>
        <v>10.111.208.82</v>
      </c>
      <c r="N71" s="1" t="str">
        <f>LOOKUP(1,0/(('BSC-IP(信令)'!$B$1:$B$652=J71)*('BSC-IP(信令)'!$C$1:$C$652=L71)),'BSC-IP(信令)'!$E$1:$E$652)</f>
        <v>10.111.208.210</v>
      </c>
      <c r="O71" s="8"/>
      <c r="P71" s="8">
        <f>LOOKUP(1,0/(('BSC-IP(信令)'!$B$1:$B$652=J71)*('BSC-IP(信令)'!$C$1:$C$652=L71)),'BSC-IP(信令)'!$F$1:$F$652)</f>
        <v>28</v>
      </c>
      <c r="Q71" s="11" t="str">
        <f t="shared" si="10"/>
        <v>ZQRX:BCSU,3::PING:IP="10.111.148.140",SRC="10.111.208.82",:;</v>
      </c>
      <c r="R71" s="11" t="str">
        <f t="shared" si="11"/>
        <v>ZQRX:BCSU,3::PING:IP="10.111.148.172",SRC="10.111.208.210",:;</v>
      </c>
      <c r="S71" s="11" t="str">
        <f>CONCATENATE("ZOYC:",LEFT(B71,1),MID(B71,3,4),":C:M3UA:;")</f>
        <v>ZOYC:BGS01:C:M3UA:;</v>
      </c>
      <c r="T71" s="11" t="str">
        <f>CONCATENATE("ZOYM:",LEFT(B71,1),MID(B71,3,4),":REG=Y:;")</f>
        <v>ZOYM:BGS01:REG=Y:;</v>
      </c>
      <c r="U71" s="11" t="str">
        <f t="shared" si="12"/>
        <v>ZOYA:BGS01:BCSU,3:AOIP:;</v>
      </c>
      <c r="V71" s="11" t="str">
        <f t="shared" si="13"/>
        <v>ZOYP:M3UA:BGS01,0:"10.111.208.82","10.111.208.210",:"10.111.148.140",27,"10.111.148.172",27,2905:;</v>
      </c>
      <c r="W71" s="11" t="str">
        <f t="shared" si="14"/>
        <v>ZOYS:M3UA:BGS01,0:ACT:;</v>
      </c>
      <c r="X71" s="11" t="str">
        <f>CONCATENATE("ZOYI:NAME=",LEFT(B71,1),RIGHT(B71,4),":A:;")</f>
        <v>ZOYI:NAME=BGS01:A:;</v>
      </c>
      <c r="Z71" s="47" t="s">
        <v>3935</v>
      </c>
      <c r="AA71" s="10" t="str">
        <f t="shared" si="15"/>
        <v>ZQRX:BSU,8::IP=10.111.208.82:PING:SRC=10.111.148.140,:;</v>
      </c>
      <c r="AB71" s="10" t="str">
        <f t="shared" si="16"/>
        <v>ZQRX:BSU,8::IP=10.111.208.210:PING:SRC=10.111.148.172,:;</v>
      </c>
      <c r="AC71" s="10" t="str">
        <f>CONCATENATE("ZOYC:",J71,":S:M3UA:;")</f>
        <v>ZOYC:R1126:S:M3UA:;</v>
      </c>
      <c r="AD71" s="10" t="str">
        <f>CONCATENATE("ZOYM:",J71,":REG=Y:;")</f>
        <v>ZOYM:R1126:REG=Y:;</v>
      </c>
      <c r="AE71" s="10" t="str">
        <f t="shared" si="17"/>
        <v>ZOYA:R1126:BSU,8:AOIP:;</v>
      </c>
      <c r="AF71" s="10" t="str">
        <f t="shared" si="18"/>
        <v>ZOYP:M3UA:R1126,0:"10.111.148.140","10.111.148.172",2905:"10.111.208.82",28,"10.111.208.210",28,:;</v>
      </c>
      <c r="AG71" s="10" t="str">
        <f t="shared" si="19"/>
        <v>ZOYS:M3UA:R1126,0:ACT:;</v>
      </c>
      <c r="AH71" s="10" t="str">
        <f>CONCATENATE("ZOYI:NAME=",J71,":A:;")</f>
        <v>ZOYI:NAME=R1126:A:;</v>
      </c>
    </row>
    <row r="72" spans="1:34">
      <c r="A72" s="7">
        <v>70</v>
      </c>
      <c r="B72" s="7" t="s">
        <v>13</v>
      </c>
      <c r="C72" s="7">
        <v>1</v>
      </c>
      <c r="D72" s="7">
        <v>9</v>
      </c>
      <c r="E72" s="7" t="str">
        <f>LOOKUP(1,0/(('MSS-IP'!$B$1:$B$583=B72)*('MSS-IP'!$C$1:$C$583=D72)),'MSS-IP'!$D$1:$D$583)</f>
        <v>10.111.148.141</v>
      </c>
      <c r="F72" s="7" t="str">
        <f>LOOKUP(1,0/(('MSS-IP'!$B$1:$B$583=B72)*('MSS-IP'!$C$1:$C$583=D72)),'MSS-IP'!$E$1:$E$583)</f>
        <v>10.111.148.173</v>
      </c>
      <c r="G72" s="7">
        <v>2905</v>
      </c>
      <c r="H72" s="7">
        <f>LOOKUP(1,0/(('MSS-IP'!$B$1:$B$583=B72)*('MSS-IP'!$C$1:$C$583=D72)),'MSS-IP'!$F$1:$F$583)</f>
        <v>27</v>
      </c>
      <c r="I72" s="8">
        <v>2</v>
      </c>
      <c r="J72" s="8" t="s">
        <v>98</v>
      </c>
      <c r="K72" s="8">
        <v>1</v>
      </c>
      <c r="L72" s="1">
        <v>1</v>
      </c>
      <c r="M72" s="1" t="str">
        <f>LOOKUP(1,0/(('BSC-IP(信令)'!$B$1:$B$652=J72)*('BSC-IP(信令)'!$C$1:$C$652=L72)),'BSC-IP(信令)'!$D$1:$D$652)</f>
        <v>10.111.208.83</v>
      </c>
      <c r="N72" s="1" t="str">
        <f>LOOKUP(1,0/(('BSC-IP(信令)'!$B$1:$B$652=J72)*('BSC-IP(信令)'!$C$1:$C$652=L72)),'BSC-IP(信令)'!$E$1:$E$652)</f>
        <v>10.111.208.211</v>
      </c>
      <c r="O72" s="8"/>
      <c r="P72" s="8">
        <f>LOOKUP(1,0/(('BSC-IP(信令)'!$B$1:$B$652=J72)*('BSC-IP(信令)'!$C$1:$C$652=L72)),'BSC-IP(信令)'!$F$1:$F$652)</f>
        <v>28</v>
      </c>
      <c r="Q72" s="11" t="str">
        <f t="shared" si="10"/>
        <v>ZQRX:BCSU,1::PING:IP="10.111.148.141",SRC="10.111.208.83",:;</v>
      </c>
      <c r="R72" s="11" t="str">
        <f t="shared" si="11"/>
        <v>ZQRX:BCSU,1::PING:IP="10.111.148.173",SRC="10.111.208.211",:;</v>
      </c>
      <c r="S72" s="11"/>
      <c r="T72" s="11"/>
      <c r="U72" s="11" t="str">
        <f t="shared" si="12"/>
        <v>ZOYA:BGS01:BCSU,1:AOIP:;</v>
      </c>
      <c r="V72" s="11" t="str">
        <f t="shared" si="13"/>
        <v>ZOYP:M3UA:BGS01,1:"10.111.208.83","10.111.208.211",:"10.111.148.141",27,"10.111.148.173",27,2905:;</v>
      </c>
      <c r="W72" s="11" t="str">
        <f t="shared" si="14"/>
        <v>ZOYS:M3UA:BGS01,1:ACT:;</v>
      </c>
      <c r="X72" s="11"/>
      <c r="Z72" s="47" t="s">
        <v>3935</v>
      </c>
      <c r="AA72" s="10" t="str">
        <f t="shared" si="15"/>
        <v>ZQRX:BSU,9::IP=10.111.208.83:PING:SRC=10.111.148.141,:;</v>
      </c>
      <c r="AB72" s="10" t="str">
        <f t="shared" si="16"/>
        <v>ZQRX:BSU,9::IP=10.111.208.211:PING:SRC=10.111.148.173,:;</v>
      </c>
      <c r="AC72" s="10"/>
      <c r="AD72" s="10"/>
      <c r="AE72" s="10" t="str">
        <f t="shared" si="17"/>
        <v>ZOYA:R1126:BSU,9:AOIP:;</v>
      </c>
      <c r="AF72" s="10" t="str">
        <f t="shared" si="18"/>
        <v>ZOYP:M3UA:R1126,1:"10.111.148.141","10.111.148.173",2905:"10.111.208.83",28,"10.111.208.211",28,:;</v>
      </c>
      <c r="AG72" s="10" t="str">
        <f t="shared" si="19"/>
        <v>ZOYS:M3UA:R1126,1:ACT:;</v>
      </c>
      <c r="AH72" s="10"/>
    </row>
    <row r="73" spans="1:34">
      <c r="A73" s="7">
        <v>71</v>
      </c>
      <c r="B73" s="7" t="s">
        <v>13</v>
      </c>
      <c r="C73" s="7">
        <v>2</v>
      </c>
      <c r="D73" s="7">
        <v>10</v>
      </c>
      <c r="E73" s="7" t="str">
        <f>LOOKUP(1,0/(('MSS-IP'!$B$1:$B$583=B73)*('MSS-IP'!$C$1:$C$583=D73)),'MSS-IP'!$D$1:$D$583)</f>
        <v>10.111.148.142</v>
      </c>
      <c r="F73" s="7" t="str">
        <f>LOOKUP(1,0/(('MSS-IP'!$B$1:$B$583=B73)*('MSS-IP'!$C$1:$C$583=D73)),'MSS-IP'!$E$1:$E$583)</f>
        <v>10.111.148.174</v>
      </c>
      <c r="G73" s="7">
        <v>2905</v>
      </c>
      <c r="H73" s="7">
        <f>LOOKUP(1,0/(('MSS-IP'!$B$1:$B$583=B73)*('MSS-IP'!$C$1:$C$583=D73)),'MSS-IP'!$F$1:$F$583)</f>
        <v>27</v>
      </c>
      <c r="I73" s="8">
        <v>3</v>
      </c>
      <c r="J73" s="8" t="s">
        <v>98</v>
      </c>
      <c r="K73" s="8">
        <v>2</v>
      </c>
      <c r="L73" s="1">
        <v>2</v>
      </c>
      <c r="M73" s="1" t="str">
        <f>LOOKUP(1,0/(('BSC-IP(信令)'!$B$1:$B$652=J73)*('BSC-IP(信令)'!$C$1:$C$652=L73)),'BSC-IP(信令)'!$D$1:$D$652)</f>
        <v>10.111.208.84</v>
      </c>
      <c r="N73" s="1" t="str">
        <f>LOOKUP(1,0/(('BSC-IP(信令)'!$B$1:$B$652=J73)*('BSC-IP(信令)'!$C$1:$C$652=L73)),'BSC-IP(信令)'!$E$1:$E$652)</f>
        <v>10.111.208.212</v>
      </c>
      <c r="O73" s="8"/>
      <c r="P73" s="8">
        <f>LOOKUP(1,0/(('BSC-IP(信令)'!$B$1:$B$652=J73)*('BSC-IP(信令)'!$C$1:$C$652=L73)),'BSC-IP(信令)'!$F$1:$F$652)</f>
        <v>28</v>
      </c>
      <c r="Q73" s="11" t="str">
        <f t="shared" si="10"/>
        <v>ZQRX:BCSU,2::PING:IP="10.111.148.142",SRC="10.111.208.84",:;</v>
      </c>
      <c r="R73" s="11" t="str">
        <f t="shared" si="11"/>
        <v>ZQRX:BCSU,2::PING:IP="10.111.148.174",SRC="10.111.208.212",:;</v>
      </c>
      <c r="S73" s="11"/>
      <c r="T73" s="11"/>
      <c r="U73" s="11" t="str">
        <f t="shared" si="12"/>
        <v>ZOYA:BGS01:BCSU,2:AOIP:;</v>
      </c>
      <c r="V73" s="11" t="str">
        <f t="shared" si="13"/>
        <v>ZOYP:M3UA:BGS01,2:"10.111.208.84","10.111.208.212",:"10.111.148.142",27,"10.111.148.174",27,2905:;</v>
      </c>
      <c r="W73" s="11" t="str">
        <f t="shared" si="14"/>
        <v>ZOYS:M3UA:BGS01,2:ACT:;</v>
      </c>
      <c r="X73" s="11"/>
      <c r="Z73" s="47" t="s">
        <v>3935</v>
      </c>
      <c r="AA73" s="10" t="str">
        <f t="shared" si="15"/>
        <v>ZQRX:BSU,10::IP=10.111.208.84:PING:SRC=10.111.148.142,:;</v>
      </c>
      <c r="AB73" s="10" t="str">
        <f t="shared" si="16"/>
        <v>ZQRX:BSU,10::IP=10.111.208.212:PING:SRC=10.111.148.174,:;</v>
      </c>
      <c r="AC73" s="10"/>
      <c r="AD73" s="10"/>
      <c r="AE73" s="10" t="str">
        <f t="shared" si="17"/>
        <v>ZOYA:R1126:BSU,10:AOIP:;</v>
      </c>
      <c r="AF73" s="10" t="str">
        <f t="shared" si="18"/>
        <v>ZOYP:M3UA:R1126,2:"10.111.148.142","10.111.148.174",2905:"10.111.208.84",28,"10.111.208.212",28,:;</v>
      </c>
      <c r="AG73" s="10" t="str">
        <f t="shared" si="19"/>
        <v>ZOYS:M3UA:R1126,2:ACT:;</v>
      </c>
      <c r="AH73" s="10"/>
    </row>
    <row r="74" spans="1:34">
      <c r="A74" s="7">
        <v>72</v>
      </c>
      <c r="B74" s="7" t="s">
        <v>13</v>
      </c>
      <c r="C74" s="7">
        <v>3</v>
      </c>
      <c r="D74" s="7">
        <v>11</v>
      </c>
      <c r="E74" s="7" t="str">
        <f>LOOKUP(1,0/(('MSS-IP'!$B$1:$B$583=B74)*('MSS-IP'!$C$1:$C$583=D74)),'MSS-IP'!$D$1:$D$583)</f>
        <v>10.111.148.143</v>
      </c>
      <c r="F74" s="7" t="str">
        <f>LOOKUP(1,0/(('MSS-IP'!$B$1:$B$583=B74)*('MSS-IP'!$C$1:$C$583=D74)),'MSS-IP'!$E$1:$E$583)</f>
        <v>10.111.148.175</v>
      </c>
      <c r="G74" s="7">
        <v>2905</v>
      </c>
      <c r="H74" s="7">
        <f>LOOKUP(1,0/(('MSS-IP'!$B$1:$B$583=B74)*('MSS-IP'!$C$1:$C$583=D74)),'MSS-IP'!$F$1:$F$583)</f>
        <v>27</v>
      </c>
      <c r="I74" s="8">
        <v>4</v>
      </c>
      <c r="J74" s="8" t="s">
        <v>98</v>
      </c>
      <c r="K74" s="8">
        <v>3</v>
      </c>
      <c r="L74" s="1">
        <v>0</v>
      </c>
      <c r="M74" s="1" t="str">
        <f>LOOKUP(1,0/(('BSC-IP(信令)'!$B$1:$B$652=J74)*('BSC-IP(信令)'!$C$1:$C$652=L74)),'BSC-IP(信令)'!$D$1:$D$652)</f>
        <v>10.111.208.85</v>
      </c>
      <c r="N74" s="1" t="str">
        <f>LOOKUP(1,0/(('BSC-IP(信令)'!$B$1:$B$652=J74)*('BSC-IP(信令)'!$C$1:$C$652=L74)),'BSC-IP(信令)'!$E$1:$E$652)</f>
        <v>10.111.208.213</v>
      </c>
      <c r="O74" s="8"/>
      <c r="P74" s="8">
        <f>LOOKUP(1,0/(('BSC-IP(信令)'!$B$1:$B$652=J74)*('BSC-IP(信令)'!$C$1:$C$652=L74)),'BSC-IP(信令)'!$F$1:$F$652)</f>
        <v>28</v>
      </c>
      <c r="Q74" s="11" t="str">
        <f t="shared" si="10"/>
        <v>ZQRX:BCSU,0::PING:IP="10.111.148.143",SRC="10.111.208.85",:;</v>
      </c>
      <c r="R74" s="11" t="str">
        <f t="shared" si="11"/>
        <v>ZQRX:BCSU,0::PING:IP="10.111.148.175",SRC="10.111.208.213",:;</v>
      </c>
      <c r="S74" s="11"/>
      <c r="T74" s="11"/>
      <c r="U74" s="11" t="str">
        <f t="shared" si="12"/>
        <v>ZOYA:BGS01:BCSU,0:AOIP:;</v>
      </c>
      <c r="V74" s="11" t="str">
        <f t="shared" si="13"/>
        <v>ZOYP:M3UA:BGS01,3:"10.111.208.85","10.111.208.213",:"10.111.148.143",27,"10.111.148.175",27,2905:;</v>
      </c>
      <c r="W74" s="11" t="str">
        <f t="shared" si="14"/>
        <v>ZOYS:M3UA:BGS01,3:ACT:;</v>
      </c>
      <c r="X74" s="11"/>
      <c r="Z74" s="47" t="s">
        <v>3935</v>
      </c>
      <c r="AA74" s="10" t="str">
        <f t="shared" si="15"/>
        <v>ZQRX:BSU,11::IP=10.111.208.85:PING:SRC=10.111.148.143,:;</v>
      </c>
      <c r="AB74" s="10" t="str">
        <f t="shared" si="16"/>
        <v>ZQRX:BSU,11::IP=10.111.208.213:PING:SRC=10.111.148.175,:;</v>
      </c>
      <c r="AC74" s="10"/>
      <c r="AD74" s="10"/>
      <c r="AE74" s="10" t="str">
        <f t="shared" si="17"/>
        <v>ZOYA:R1126:BSU,11:AOIP:;</v>
      </c>
      <c r="AF74" s="10" t="str">
        <f t="shared" si="18"/>
        <v>ZOYP:M3UA:R1126,3:"10.111.148.143","10.111.148.175",2905:"10.111.208.85",28,"10.111.208.213",28,:;</v>
      </c>
      <c r="AG74" s="10" t="str">
        <f t="shared" si="19"/>
        <v>ZOYS:M3UA:R1126,3:ACT:;</v>
      </c>
      <c r="AH74" s="10"/>
    </row>
    <row r="75" spans="1:34">
      <c r="A75" s="7">
        <v>73</v>
      </c>
      <c r="B75" s="7" t="s">
        <v>13</v>
      </c>
      <c r="C75" s="7">
        <v>0</v>
      </c>
      <c r="D75" s="7">
        <v>12</v>
      </c>
      <c r="E75" s="7" t="str">
        <f>LOOKUP(1,0/(('MSS-IP'!$B$1:$B$583=B75)*('MSS-IP'!$C$1:$C$583=D75)),'MSS-IP'!$D$1:$D$583)</f>
        <v>10.111.148.144</v>
      </c>
      <c r="F75" s="7" t="str">
        <f>LOOKUP(1,0/(('MSS-IP'!$B$1:$B$583=B75)*('MSS-IP'!$C$1:$C$583=D75)),'MSS-IP'!$E$1:$E$583)</f>
        <v>10.111.148.176</v>
      </c>
      <c r="G75" s="7">
        <v>2905</v>
      </c>
      <c r="H75" s="7">
        <f>LOOKUP(1,0/(('MSS-IP'!$B$1:$B$583=B75)*('MSS-IP'!$C$1:$C$583=D75)),'MSS-IP'!$F$1:$F$583)</f>
        <v>27</v>
      </c>
      <c r="I75" s="8">
        <v>1</v>
      </c>
      <c r="J75" s="8" t="s">
        <v>99</v>
      </c>
      <c r="K75" s="8">
        <v>0</v>
      </c>
      <c r="L75" s="8">
        <v>2</v>
      </c>
      <c r="M75" s="1" t="str">
        <f>LOOKUP(1,0/(('BSC-IP(信令)'!$B$1:$B$652=J75)*('BSC-IP(信令)'!$C$1:$C$652=L75)),'BSC-IP(信令)'!$D$1:$D$652)</f>
        <v>10.111.209.2</v>
      </c>
      <c r="N75" s="1" t="str">
        <f>LOOKUP(1,0/(('BSC-IP(信令)'!$B$1:$B$652=J75)*('BSC-IP(信令)'!$C$1:$C$652=L75)),'BSC-IP(信令)'!$E$1:$E$652)</f>
        <v>10.111.92.130</v>
      </c>
      <c r="O75" s="8"/>
      <c r="P75" s="8">
        <f>LOOKUP(1,0/(('BSC-IP(信令)'!$B$1:$B$652=J75)*('BSC-IP(信令)'!$C$1:$C$652=L75)),'BSC-IP(信令)'!$F$1:$F$652)</f>
        <v>28</v>
      </c>
      <c r="Q75" s="11" t="str">
        <f t="shared" si="10"/>
        <v>ZQRX:BCSU,2::PING:IP="10.111.148.144",SRC="10.111.209.2",:;</v>
      </c>
      <c r="R75" s="11" t="str">
        <f t="shared" si="11"/>
        <v>ZQRX:BCSU,2::PING:IP="10.111.148.176",SRC="10.111.92.130",:;</v>
      </c>
      <c r="S75" s="11" t="str">
        <f>CONCATENATE("ZOYC:",LEFT(B75,1),MID(B75,3,4),":C:M3UA:;")</f>
        <v>ZOYC:BGS01:C:M3UA:;</v>
      </c>
      <c r="T75" s="11" t="str">
        <f>CONCATENATE("ZOYM:",LEFT(B75,1),MID(B75,3,4),":REG=Y:;")</f>
        <v>ZOYM:BGS01:REG=Y:;</v>
      </c>
      <c r="U75" s="11" t="str">
        <f t="shared" si="12"/>
        <v>ZOYA:BGS01:BCSU,2:AOIP:;</v>
      </c>
      <c r="V75" s="11" t="str">
        <f t="shared" si="13"/>
        <v>ZOYP:M3UA:BGS01,0:"10.111.209.2","10.111.92.130",:"10.111.148.144",27,"10.111.148.176",27,2905:;</v>
      </c>
      <c r="W75" s="11" t="str">
        <f t="shared" si="14"/>
        <v>ZOYS:M3UA:BGS01,0:ACT:;</v>
      </c>
      <c r="X75" s="11" t="str">
        <f>CONCATENATE("ZOYI:NAME=",LEFT(B75,1),RIGHT(B75,4),":A:;")</f>
        <v>ZOYI:NAME=BGS01:A:;</v>
      </c>
      <c r="Z75" s="47" t="s">
        <v>3935</v>
      </c>
      <c r="AA75" s="10" t="str">
        <f t="shared" si="15"/>
        <v>ZQRX:BSU,12::IP=10.111.209.2:PING:SRC=10.111.148.144,:;</v>
      </c>
      <c r="AB75" s="10" t="str">
        <f t="shared" si="16"/>
        <v>ZQRX:BSU,12::IP=10.111.92.130:PING:SRC=10.111.148.176,:;</v>
      </c>
      <c r="AC75" s="10" t="str">
        <f>CONCATENATE("ZOYC:",J75,":S:M3UA:;")</f>
        <v>ZOYC:R1321:S:M3UA:;</v>
      </c>
      <c r="AD75" s="10" t="str">
        <f>CONCATENATE("ZOYM:",J75,":REG=Y:;")</f>
        <v>ZOYM:R1321:REG=Y:;</v>
      </c>
      <c r="AE75" s="10" t="str">
        <f t="shared" si="17"/>
        <v>ZOYA:R1321:BSU,12:AOIP:;</v>
      </c>
      <c r="AF75" s="10" t="str">
        <f t="shared" si="18"/>
        <v>ZOYP:M3UA:R1321,0:"10.111.148.144","10.111.148.176",2905:"10.111.209.2",28,"10.111.92.130",28,:;</v>
      </c>
      <c r="AG75" s="10" t="str">
        <f t="shared" si="19"/>
        <v>ZOYS:M3UA:R1321,0:ACT:;</v>
      </c>
      <c r="AH75" s="10" t="str">
        <f>CONCATENATE("ZOYI:NAME=",J75,":A:;")</f>
        <v>ZOYI:NAME=R1321:A:;</v>
      </c>
    </row>
    <row r="76" spans="1:34">
      <c r="A76" s="7">
        <v>74</v>
      </c>
      <c r="B76" s="7" t="s">
        <v>13</v>
      </c>
      <c r="C76" s="7">
        <v>1</v>
      </c>
      <c r="D76" s="7">
        <v>7</v>
      </c>
      <c r="E76" s="7" t="str">
        <f>LOOKUP(1,0/(('MSS-IP'!$B$1:$B$583=B76)*('MSS-IP'!$C$1:$C$583=D76)),'MSS-IP'!$D$1:$D$583)</f>
        <v>10.111.148.145</v>
      </c>
      <c r="F76" s="7" t="str">
        <f>LOOKUP(1,0/(('MSS-IP'!$B$1:$B$583=B76)*('MSS-IP'!$C$1:$C$583=D76)),'MSS-IP'!$E$1:$E$583)</f>
        <v>10.111.148.177</v>
      </c>
      <c r="G76" s="7">
        <v>2905</v>
      </c>
      <c r="H76" s="7">
        <f>LOOKUP(1,0/(('MSS-IP'!$B$1:$B$583=B76)*('MSS-IP'!$C$1:$C$583=D76)),'MSS-IP'!$F$1:$F$583)</f>
        <v>27</v>
      </c>
      <c r="I76" s="8">
        <v>2</v>
      </c>
      <c r="J76" s="8" t="s">
        <v>99</v>
      </c>
      <c r="K76" s="8">
        <v>1</v>
      </c>
      <c r="L76" s="8">
        <v>0</v>
      </c>
      <c r="M76" s="1" t="str">
        <f>LOOKUP(1,0/(('BSC-IP(信令)'!$B$1:$B$652=J76)*('BSC-IP(信令)'!$C$1:$C$652=L76)),'BSC-IP(信令)'!$D$1:$D$652)</f>
        <v>10.111.209.3</v>
      </c>
      <c r="N76" s="1" t="str">
        <f>LOOKUP(1,0/(('BSC-IP(信令)'!$B$1:$B$652=J76)*('BSC-IP(信令)'!$C$1:$C$652=L76)),'BSC-IP(信令)'!$E$1:$E$652)</f>
        <v>10.111.92.131</v>
      </c>
      <c r="O76" s="8"/>
      <c r="P76" s="8">
        <f>LOOKUP(1,0/(('BSC-IP(信令)'!$B$1:$B$652=J76)*('BSC-IP(信令)'!$C$1:$C$652=L76)),'BSC-IP(信令)'!$F$1:$F$652)</f>
        <v>28</v>
      </c>
      <c r="Q76" s="11" t="str">
        <f t="shared" si="10"/>
        <v>ZQRX:BCSU,0::PING:IP="10.111.148.145",SRC="10.111.209.3",:;</v>
      </c>
      <c r="R76" s="11" t="str">
        <f t="shared" si="11"/>
        <v>ZQRX:BCSU,0::PING:IP="10.111.148.177",SRC="10.111.92.131",:;</v>
      </c>
      <c r="S76" s="11"/>
      <c r="T76" s="11"/>
      <c r="U76" s="11" t="str">
        <f t="shared" si="12"/>
        <v>ZOYA:BGS01:BCSU,0:AOIP:;</v>
      </c>
      <c r="V76" s="11" t="str">
        <f t="shared" si="13"/>
        <v>ZOYP:M3UA:BGS01,1:"10.111.209.3","10.111.92.131",:"10.111.148.145",27,"10.111.148.177",27,2905:;</v>
      </c>
      <c r="W76" s="11" t="str">
        <f t="shared" si="14"/>
        <v>ZOYS:M3UA:BGS01,1:ACT:;</v>
      </c>
      <c r="X76" s="11"/>
      <c r="Z76" s="47" t="s">
        <v>3935</v>
      </c>
      <c r="AA76" s="10" t="str">
        <f t="shared" si="15"/>
        <v>ZQRX:BSU,7::IP=10.111.209.3:PING:SRC=10.111.148.145,:;</v>
      </c>
      <c r="AB76" s="10" t="str">
        <f t="shared" si="16"/>
        <v>ZQRX:BSU,7::IP=10.111.92.131:PING:SRC=10.111.148.177,:;</v>
      </c>
      <c r="AC76" s="10"/>
      <c r="AD76" s="10"/>
      <c r="AE76" s="10" t="str">
        <f t="shared" si="17"/>
        <v>ZOYA:R1321:BSU,7:AOIP:;</v>
      </c>
      <c r="AF76" s="10" t="str">
        <f t="shared" si="18"/>
        <v>ZOYP:M3UA:R1321,1:"10.111.148.145","10.111.148.177",2905:"10.111.209.3",28,"10.111.92.131",28,:;</v>
      </c>
      <c r="AG76" s="10" t="str">
        <f t="shared" si="19"/>
        <v>ZOYS:M3UA:R1321,1:ACT:;</v>
      </c>
      <c r="AH76" s="10"/>
    </row>
    <row r="77" spans="1:34">
      <c r="A77" s="7">
        <v>75</v>
      </c>
      <c r="B77" s="7" t="s">
        <v>13</v>
      </c>
      <c r="C77" s="7">
        <v>2</v>
      </c>
      <c r="D77" s="7">
        <v>14</v>
      </c>
      <c r="E77" s="7" t="str">
        <f>LOOKUP(1,0/(('MSS-IP'!$B$1:$B$583=B77)*('MSS-IP'!$C$1:$C$583=D77)),'MSS-IP'!$D$1:$D$583)</f>
        <v>10.111.148.146</v>
      </c>
      <c r="F77" s="7" t="str">
        <f>LOOKUP(1,0/(('MSS-IP'!$B$1:$B$583=B77)*('MSS-IP'!$C$1:$C$583=D77)),'MSS-IP'!$E$1:$E$583)</f>
        <v>10.111.148.178</v>
      </c>
      <c r="G77" s="7">
        <v>2905</v>
      </c>
      <c r="H77" s="7">
        <f>LOOKUP(1,0/(('MSS-IP'!$B$1:$B$583=B77)*('MSS-IP'!$C$1:$C$583=D77)),'MSS-IP'!$F$1:$F$583)</f>
        <v>27</v>
      </c>
      <c r="I77" s="8">
        <v>3</v>
      </c>
      <c r="J77" s="8" t="s">
        <v>99</v>
      </c>
      <c r="K77" s="8">
        <v>2</v>
      </c>
      <c r="L77" s="8">
        <v>1</v>
      </c>
      <c r="M77" s="1" t="str">
        <f>LOOKUP(1,0/(('BSC-IP(信令)'!$B$1:$B$652=J77)*('BSC-IP(信令)'!$C$1:$C$652=L77)),'BSC-IP(信令)'!$D$1:$D$652)</f>
        <v>10.111.209.4</v>
      </c>
      <c r="N77" s="1" t="str">
        <f>LOOKUP(1,0/(('BSC-IP(信令)'!$B$1:$B$652=J77)*('BSC-IP(信令)'!$C$1:$C$652=L77)),'BSC-IP(信令)'!$E$1:$E$652)</f>
        <v>10.111.92.132</v>
      </c>
      <c r="O77" s="8"/>
      <c r="P77" s="8">
        <f>LOOKUP(1,0/(('BSC-IP(信令)'!$B$1:$B$652=J77)*('BSC-IP(信令)'!$C$1:$C$652=L77)),'BSC-IP(信令)'!$F$1:$F$652)</f>
        <v>28</v>
      </c>
      <c r="Q77" s="11" t="str">
        <f t="shared" si="10"/>
        <v>ZQRX:BCSU,1::PING:IP="10.111.148.146",SRC="10.111.209.4",:;</v>
      </c>
      <c r="R77" s="11" t="str">
        <f t="shared" si="11"/>
        <v>ZQRX:BCSU,1::PING:IP="10.111.148.178",SRC="10.111.92.132",:;</v>
      </c>
      <c r="S77" s="11"/>
      <c r="T77" s="11"/>
      <c r="U77" s="11" t="str">
        <f t="shared" si="12"/>
        <v>ZOYA:BGS01:BCSU,1:AOIP:;</v>
      </c>
      <c r="V77" s="11" t="str">
        <f t="shared" si="13"/>
        <v>ZOYP:M3UA:BGS01,2:"10.111.209.4","10.111.92.132",:"10.111.148.146",27,"10.111.148.178",27,2905:;</v>
      </c>
      <c r="W77" s="11" t="str">
        <f t="shared" si="14"/>
        <v>ZOYS:M3UA:BGS01,2:ACT:;</v>
      </c>
      <c r="X77" s="11"/>
      <c r="Z77" s="47" t="s">
        <v>3935</v>
      </c>
      <c r="AA77" s="10" t="str">
        <f t="shared" si="15"/>
        <v>ZQRX:BSU,14::IP=10.111.209.4:PING:SRC=10.111.148.146,:;</v>
      </c>
      <c r="AB77" s="10" t="str">
        <f t="shared" si="16"/>
        <v>ZQRX:BSU,14::IP=10.111.92.132:PING:SRC=10.111.148.178,:;</v>
      </c>
      <c r="AC77" s="10"/>
      <c r="AD77" s="10"/>
      <c r="AE77" s="10" t="str">
        <f t="shared" si="17"/>
        <v>ZOYA:R1321:BSU,14:AOIP:;</v>
      </c>
      <c r="AF77" s="10" t="str">
        <f t="shared" si="18"/>
        <v>ZOYP:M3UA:R1321,2:"10.111.148.146","10.111.148.178",2905:"10.111.209.4",28,"10.111.92.132",28,:;</v>
      </c>
      <c r="AG77" s="10" t="str">
        <f t="shared" si="19"/>
        <v>ZOYS:M3UA:R1321,2:ACT:;</v>
      </c>
      <c r="AH77" s="10"/>
    </row>
    <row r="78" spans="1:34">
      <c r="A78" s="7">
        <v>76</v>
      </c>
      <c r="B78" s="7" t="s">
        <v>13</v>
      </c>
      <c r="C78" s="7">
        <v>3</v>
      </c>
      <c r="D78" s="7">
        <v>2</v>
      </c>
      <c r="E78" s="7" t="str">
        <f>LOOKUP(1,0/(('MSS-IP'!$B$1:$B$583=B78)*('MSS-IP'!$C$1:$C$583=D78)),'MSS-IP'!$D$1:$D$583)</f>
        <v>10.111.148.147</v>
      </c>
      <c r="F78" s="7" t="str">
        <f>LOOKUP(1,0/(('MSS-IP'!$B$1:$B$583=B78)*('MSS-IP'!$C$1:$C$583=D78)),'MSS-IP'!$E$1:$E$583)</f>
        <v>10.111.148.179</v>
      </c>
      <c r="G78" s="7">
        <v>2905</v>
      </c>
      <c r="H78" s="7">
        <f>LOOKUP(1,0/(('MSS-IP'!$B$1:$B$583=B78)*('MSS-IP'!$C$1:$C$583=D78)),'MSS-IP'!$F$1:$F$583)</f>
        <v>27</v>
      </c>
      <c r="I78" s="8">
        <v>4</v>
      </c>
      <c r="J78" s="8" t="s">
        <v>99</v>
      </c>
      <c r="K78" s="8">
        <v>3</v>
      </c>
      <c r="L78" s="8">
        <v>3</v>
      </c>
      <c r="M78" s="1" t="str">
        <f>LOOKUP(1,0/(('BSC-IP(信令)'!$B$1:$B$652=J78)*('BSC-IP(信令)'!$C$1:$C$652=L78)),'BSC-IP(信令)'!$D$1:$D$652)</f>
        <v>10.111.209.5</v>
      </c>
      <c r="N78" s="1" t="str">
        <f>LOOKUP(1,0/(('BSC-IP(信令)'!$B$1:$B$652=J78)*('BSC-IP(信令)'!$C$1:$C$652=L78)),'BSC-IP(信令)'!$E$1:$E$652)</f>
        <v>10.111.92.133</v>
      </c>
      <c r="O78" s="8"/>
      <c r="P78" s="8">
        <f>LOOKUP(1,0/(('BSC-IP(信令)'!$B$1:$B$652=J78)*('BSC-IP(信令)'!$C$1:$C$652=L78)),'BSC-IP(信令)'!$F$1:$F$652)</f>
        <v>28</v>
      </c>
      <c r="Q78" s="11" t="str">
        <f t="shared" si="10"/>
        <v>ZQRX:BCSU,3::PING:IP="10.111.148.147",SRC="10.111.209.5",:;</v>
      </c>
      <c r="R78" s="11" t="str">
        <f t="shared" si="11"/>
        <v>ZQRX:BCSU,3::PING:IP="10.111.148.179",SRC="10.111.92.133",:;</v>
      </c>
      <c r="S78" s="11"/>
      <c r="T78" s="11"/>
      <c r="U78" s="11" t="str">
        <f t="shared" si="12"/>
        <v>ZOYA:BGS01:BCSU,3:AOIP:;</v>
      </c>
      <c r="V78" s="11" t="str">
        <f t="shared" si="13"/>
        <v>ZOYP:M3UA:BGS01,3:"10.111.209.5","10.111.92.133",:"10.111.148.147",27,"10.111.148.179",27,2905:;</v>
      </c>
      <c r="W78" s="11" t="str">
        <f t="shared" si="14"/>
        <v>ZOYS:M3UA:BGS01,3:ACT:;</v>
      </c>
      <c r="X78" s="11"/>
      <c r="Z78" s="47" t="s">
        <v>3935</v>
      </c>
      <c r="AA78" s="10" t="str">
        <f t="shared" si="15"/>
        <v>ZQRX:BSU,2::IP=10.111.209.5:PING:SRC=10.111.148.147,:;</v>
      </c>
      <c r="AB78" s="10" t="str">
        <f t="shared" si="16"/>
        <v>ZQRX:BSU,2::IP=10.111.92.133:PING:SRC=10.111.148.179,:;</v>
      </c>
      <c r="AC78" s="10"/>
      <c r="AD78" s="10"/>
      <c r="AE78" s="10" t="str">
        <f t="shared" si="17"/>
        <v>ZOYA:R1321:BSU,2:AOIP:;</v>
      </c>
      <c r="AF78" s="10" t="str">
        <f t="shared" si="18"/>
        <v>ZOYP:M3UA:R1321,3:"10.111.148.147","10.111.148.179",2905:"10.111.209.5",28,"10.111.92.133",28,:;</v>
      </c>
      <c r="AG78" s="10" t="str">
        <f t="shared" si="19"/>
        <v>ZOYS:M3UA:R1321,3:ACT:;</v>
      </c>
      <c r="AH78" s="10"/>
    </row>
    <row r="79" spans="1:34">
      <c r="A79" s="7">
        <v>77</v>
      </c>
      <c r="B79" s="7" t="s">
        <v>13</v>
      </c>
      <c r="C79" s="7">
        <v>0</v>
      </c>
      <c r="D79" s="7">
        <v>0</v>
      </c>
      <c r="E79" s="7" t="str">
        <f>LOOKUP(1,0/(('MSS-IP'!$B$1:$B$583=B79)*('MSS-IP'!$C$1:$C$583=D79)),'MSS-IP'!$D$1:$D$583)</f>
        <v>10.111.148.132</v>
      </c>
      <c r="F79" s="7" t="str">
        <f>LOOKUP(1,0/(('MSS-IP'!$B$1:$B$583=B79)*('MSS-IP'!$C$1:$C$583=D79)),'MSS-IP'!$E$1:$E$583)</f>
        <v>10.111.148.164</v>
      </c>
      <c r="G79" s="7">
        <v>2905</v>
      </c>
      <c r="H79" s="7">
        <f>LOOKUP(1,0/(('MSS-IP'!$B$1:$B$583=B79)*('MSS-IP'!$C$1:$C$583=D79)),'MSS-IP'!$F$1:$F$583)</f>
        <v>27</v>
      </c>
      <c r="I79" s="8">
        <v>1</v>
      </c>
      <c r="J79" s="8" t="s">
        <v>100</v>
      </c>
      <c r="K79" s="8">
        <v>0</v>
      </c>
      <c r="L79" s="8">
        <v>0</v>
      </c>
      <c r="M79" s="1" t="str">
        <f>LOOKUP(1,0/(('BSC-IP(信令)'!$B$1:$B$652=J79)*('BSC-IP(信令)'!$C$1:$C$652=L79)),'BSC-IP(信令)'!$D$1:$D$652)</f>
        <v>10.111.209.18</v>
      </c>
      <c r="N79" s="1" t="str">
        <f>LOOKUP(1,0/(('BSC-IP(信令)'!$B$1:$B$652=J79)*('BSC-IP(信令)'!$C$1:$C$652=L79)),'BSC-IP(信令)'!$E$1:$E$652)</f>
        <v>10.111.92.146</v>
      </c>
      <c r="O79" s="8"/>
      <c r="P79" s="8">
        <f>LOOKUP(1,0/(('BSC-IP(信令)'!$B$1:$B$652=J79)*('BSC-IP(信令)'!$C$1:$C$652=L79)),'BSC-IP(信令)'!$F$1:$F$652)</f>
        <v>28</v>
      </c>
      <c r="Q79" s="11" t="str">
        <f t="shared" si="10"/>
        <v>ZQRX:BCSU,0::PING:IP="10.111.148.132",SRC="10.111.209.18",:;</v>
      </c>
      <c r="R79" s="11" t="str">
        <f t="shared" si="11"/>
        <v>ZQRX:BCSU,0::PING:IP="10.111.148.164",SRC="10.111.92.146",:;</v>
      </c>
      <c r="S79" s="11" t="str">
        <f>CONCATENATE("ZOYC:",LEFT(B79,1),MID(B79,3,4),":C:M3UA:;")</f>
        <v>ZOYC:BGS01:C:M3UA:;</v>
      </c>
      <c r="T79" s="11" t="str">
        <f>CONCATENATE("ZOYM:",LEFT(B79,1),MID(B79,3,4),":REG=Y:;")</f>
        <v>ZOYM:BGS01:REG=Y:;</v>
      </c>
      <c r="U79" s="11" t="str">
        <f t="shared" si="12"/>
        <v>ZOYA:BGS01:BCSU,0:AOIP:;</v>
      </c>
      <c r="V79" s="11" t="str">
        <f t="shared" si="13"/>
        <v>ZOYP:M3UA:BGS01,0:"10.111.209.18","10.111.92.146",:"10.111.148.132",27,"10.111.148.164",27,2905:;</v>
      </c>
      <c r="W79" s="11" t="str">
        <f t="shared" si="14"/>
        <v>ZOYS:M3UA:BGS01,0:ACT:;</v>
      </c>
      <c r="X79" s="11" t="str">
        <f>CONCATENATE("ZOYI:NAME=",LEFT(B79,1),RIGHT(B79,4),":A:;")</f>
        <v>ZOYI:NAME=BGS01:A:;</v>
      </c>
      <c r="Z79" s="47" t="s">
        <v>3935</v>
      </c>
      <c r="AA79" s="10" t="str">
        <f t="shared" si="15"/>
        <v>ZQRX:BSU,0::IP=10.111.209.18:PING:SRC=10.111.148.132,:;</v>
      </c>
      <c r="AB79" s="10" t="str">
        <f t="shared" si="16"/>
        <v>ZQRX:BSU,0::IP=10.111.92.146:PING:SRC=10.111.148.164,:;</v>
      </c>
      <c r="AC79" s="10" t="str">
        <f>CONCATENATE("ZOYC:",J79,":S:M3UA:;")</f>
        <v>ZOYC:R1322:S:M3UA:;</v>
      </c>
      <c r="AD79" s="10" t="str">
        <f>CONCATENATE("ZOYM:",J79,":REG=Y:;")</f>
        <v>ZOYM:R1322:REG=Y:;</v>
      </c>
      <c r="AE79" s="10" t="str">
        <f t="shared" si="17"/>
        <v>ZOYA:R1322:BSU,0:AOIP:;</v>
      </c>
      <c r="AF79" s="10" t="str">
        <f t="shared" si="18"/>
        <v>ZOYP:M3UA:R1322,0:"10.111.148.132","10.111.148.164",2905:"10.111.209.18",28,"10.111.92.146",28,:;</v>
      </c>
      <c r="AG79" s="10" t="str">
        <f t="shared" si="19"/>
        <v>ZOYS:M3UA:R1322,0:ACT:;</v>
      </c>
      <c r="AH79" s="10" t="str">
        <f>CONCATENATE("ZOYI:NAME=",J79,":A:;")</f>
        <v>ZOYI:NAME=R1322:A:;</v>
      </c>
    </row>
    <row r="80" spans="1:34">
      <c r="A80" s="7">
        <v>78</v>
      </c>
      <c r="B80" s="7" t="s">
        <v>13</v>
      </c>
      <c r="C80" s="7">
        <v>1</v>
      </c>
      <c r="D80" s="7">
        <v>1</v>
      </c>
      <c r="E80" s="7" t="str">
        <f>LOOKUP(1,0/(('MSS-IP'!$B$1:$B$583=B80)*('MSS-IP'!$C$1:$C$583=D80)),'MSS-IP'!$D$1:$D$583)</f>
        <v>10.111.148.133</v>
      </c>
      <c r="F80" s="7" t="str">
        <f>LOOKUP(1,0/(('MSS-IP'!$B$1:$B$583=B80)*('MSS-IP'!$C$1:$C$583=D80)),'MSS-IP'!$E$1:$E$583)</f>
        <v>10.111.148.165</v>
      </c>
      <c r="G80" s="7">
        <v>2905</v>
      </c>
      <c r="H80" s="7">
        <f>LOOKUP(1,0/(('MSS-IP'!$B$1:$B$583=B80)*('MSS-IP'!$C$1:$C$583=D80)),'MSS-IP'!$F$1:$F$583)</f>
        <v>27</v>
      </c>
      <c r="I80" s="8">
        <v>2</v>
      </c>
      <c r="J80" s="8" t="s">
        <v>100</v>
      </c>
      <c r="K80" s="8">
        <v>1</v>
      </c>
      <c r="L80" s="8">
        <v>3</v>
      </c>
      <c r="M80" s="1" t="str">
        <f>LOOKUP(1,0/(('BSC-IP(信令)'!$B$1:$B$652=J80)*('BSC-IP(信令)'!$C$1:$C$652=L80)),'BSC-IP(信令)'!$D$1:$D$652)</f>
        <v>10.111.209.19</v>
      </c>
      <c r="N80" s="1" t="str">
        <f>LOOKUP(1,0/(('BSC-IP(信令)'!$B$1:$B$652=J80)*('BSC-IP(信令)'!$C$1:$C$652=L80)),'BSC-IP(信令)'!$E$1:$E$652)</f>
        <v>10.111.92.147</v>
      </c>
      <c r="O80" s="8"/>
      <c r="P80" s="8">
        <f>LOOKUP(1,0/(('BSC-IP(信令)'!$B$1:$B$652=J80)*('BSC-IP(信令)'!$C$1:$C$652=L80)),'BSC-IP(信令)'!$F$1:$F$652)</f>
        <v>28</v>
      </c>
      <c r="Q80" s="11" t="str">
        <f t="shared" si="10"/>
        <v>ZQRX:BCSU,3::PING:IP="10.111.148.133",SRC="10.111.209.19",:;</v>
      </c>
      <c r="R80" s="11" t="str">
        <f t="shared" si="11"/>
        <v>ZQRX:BCSU,3::PING:IP="10.111.148.165",SRC="10.111.92.147",:;</v>
      </c>
      <c r="S80" s="11"/>
      <c r="T80" s="11"/>
      <c r="U80" s="11" t="str">
        <f t="shared" si="12"/>
        <v>ZOYA:BGS01:BCSU,3:AOIP:;</v>
      </c>
      <c r="V80" s="11" t="str">
        <f t="shared" si="13"/>
        <v>ZOYP:M3UA:BGS01,1:"10.111.209.19","10.111.92.147",:"10.111.148.133",27,"10.111.148.165",27,2905:;</v>
      </c>
      <c r="W80" s="11" t="str">
        <f t="shared" si="14"/>
        <v>ZOYS:M3UA:BGS01,1:ACT:;</v>
      </c>
      <c r="X80" s="11"/>
      <c r="Z80" s="47" t="s">
        <v>3935</v>
      </c>
      <c r="AA80" s="10" t="str">
        <f t="shared" si="15"/>
        <v>ZQRX:BSU,1::IP=10.111.209.19:PING:SRC=10.111.148.133,:;</v>
      </c>
      <c r="AB80" s="10" t="str">
        <f t="shared" si="16"/>
        <v>ZQRX:BSU,1::IP=10.111.92.147:PING:SRC=10.111.148.165,:;</v>
      </c>
      <c r="AC80" s="10"/>
      <c r="AD80" s="10"/>
      <c r="AE80" s="10" t="str">
        <f t="shared" si="17"/>
        <v>ZOYA:R1322:BSU,1:AOIP:;</v>
      </c>
      <c r="AF80" s="10" t="str">
        <f t="shared" si="18"/>
        <v>ZOYP:M3UA:R1322,1:"10.111.148.133","10.111.148.165",2905:"10.111.209.19",28,"10.111.92.147",28,:;</v>
      </c>
      <c r="AG80" s="10" t="str">
        <f t="shared" si="19"/>
        <v>ZOYS:M3UA:R1322,1:ACT:;</v>
      </c>
      <c r="AH80" s="10"/>
    </row>
    <row r="81" spans="1:34">
      <c r="A81" s="7">
        <v>79</v>
      </c>
      <c r="B81" s="7" t="s">
        <v>13</v>
      </c>
      <c r="C81" s="7">
        <v>2</v>
      </c>
      <c r="D81" s="7">
        <v>16</v>
      </c>
      <c r="E81" s="7" t="str">
        <f>LOOKUP(1,0/(('MSS-IP'!$B$1:$B$583=B81)*('MSS-IP'!$C$1:$C$583=D81)),'MSS-IP'!$D$1:$D$583)</f>
        <v>10.111.148.134</v>
      </c>
      <c r="F81" s="7" t="str">
        <f>LOOKUP(1,0/(('MSS-IP'!$B$1:$B$583=B81)*('MSS-IP'!$C$1:$C$583=D81)),'MSS-IP'!$E$1:$E$583)</f>
        <v>10.111.148.166</v>
      </c>
      <c r="G81" s="7">
        <v>2905</v>
      </c>
      <c r="H81" s="7">
        <f>LOOKUP(1,0/(('MSS-IP'!$B$1:$B$583=B81)*('MSS-IP'!$C$1:$C$583=D81)),'MSS-IP'!$F$1:$F$583)</f>
        <v>27</v>
      </c>
      <c r="I81" s="8">
        <v>3</v>
      </c>
      <c r="J81" s="8" t="s">
        <v>100</v>
      </c>
      <c r="K81" s="8">
        <v>2</v>
      </c>
      <c r="L81" s="8">
        <v>2</v>
      </c>
      <c r="M81" s="1" t="str">
        <f>LOOKUP(1,0/(('BSC-IP(信令)'!$B$1:$B$652=J81)*('BSC-IP(信令)'!$C$1:$C$652=L81)),'BSC-IP(信令)'!$D$1:$D$652)</f>
        <v>10.111.209.20</v>
      </c>
      <c r="N81" s="1" t="str">
        <f>LOOKUP(1,0/(('BSC-IP(信令)'!$B$1:$B$652=J81)*('BSC-IP(信令)'!$C$1:$C$652=L81)),'BSC-IP(信令)'!$E$1:$E$652)</f>
        <v>10.111.92.148</v>
      </c>
      <c r="O81" s="8"/>
      <c r="P81" s="8">
        <f>LOOKUP(1,0/(('BSC-IP(信令)'!$B$1:$B$652=J81)*('BSC-IP(信令)'!$C$1:$C$652=L81)),'BSC-IP(信令)'!$F$1:$F$652)</f>
        <v>28</v>
      </c>
      <c r="Q81" s="11" t="str">
        <f t="shared" si="10"/>
        <v>ZQRX:BCSU,2::PING:IP="10.111.148.134",SRC="10.111.209.20",:;</v>
      </c>
      <c r="R81" s="11" t="str">
        <f t="shared" si="11"/>
        <v>ZQRX:BCSU,2::PING:IP="10.111.148.166",SRC="10.111.92.148",:;</v>
      </c>
      <c r="S81" s="11"/>
      <c r="T81" s="11"/>
      <c r="U81" s="11" t="str">
        <f t="shared" si="12"/>
        <v>ZOYA:BGS01:BCSU,2:AOIP:;</v>
      </c>
      <c r="V81" s="11" t="str">
        <f t="shared" si="13"/>
        <v>ZOYP:M3UA:BGS01,2:"10.111.209.20","10.111.92.148",:"10.111.148.134",27,"10.111.148.166",27,2905:;</v>
      </c>
      <c r="W81" s="11" t="str">
        <f t="shared" si="14"/>
        <v>ZOYS:M3UA:BGS01,2:ACT:;</v>
      </c>
      <c r="X81" s="11"/>
      <c r="Z81" s="47" t="s">
        <v>3935</v>
      </c>
      <c r="AA81" s="10" t="str">
        <f t="shared" si="15"/>
        <v>ZQRX:BSU,16::IP=10.111.209.20:PING:SRC=10.111.148.134,:;</v>
      </c>
      <c r="AB81" s="10" t="str">
        <f t="shared" si="16"/>
        <v>ZQRX:BSU,16::IP=10.111.92.148:PING:SRC=10.111.148.166,:;</v>
      </c>
      <c r="AC81" s="10"/>
      <c r="AD81" s="10"/>
      <c r="AE81" s="10" t="str">
        <f t="shared" si="17"/>
        <v>ZOYA:R1322:BSU,16:AOIP:;</v>
      </c>
      <c r="AF81" s="10" t="str">
        <f t="shared" si="18"/>
        <v>ZOYP:M3UA:R1322,2:"10.111.148.134","10.111.148.166",2905:"10.111.209.20",28,"10.111.92.148",28,:;</v>
      </c>
      <c r="AG81" s="10" t="str">
        <f t="shared" si="19"/>
        <v>ZOYS:M3UA:R1322,2:ACT:;</v>
      </c>
      <c r="AH81" s="10"/>
    </row>
    <row r="82" spans="1:34">
      <c r="A82" s="7">
        <v>80</v>
      </c>
      <c r="B82" s="7" t="s">
        <v>13</v>
      </c>
      <c r="C82" s="7">
        <v>3</v>
      </c>
      <c r="D82" s="7">
        <v>3</v>
      </c>
      <c r="E82" s="7" t="str">
        <f>LOOKUP(1,0/(('MSS-IP'!$B$1:$B$583=B82)*('MSS-IP'!$C$1:$C$583=D82)),'MSS-IP'!$D$1:$D$583)</f>
        <v>10.111.148.135</v>
      </c>
      <c r="F82" s="7" t="str">
        <f>LOOKUP(1,0/(('MSS-IP'!$B$1:$B$583=B82)*('MSS-IP'!$C$1:$C$583=D82)),'MSS-IP'!$E$1:$E$583)</f>
        <v>10.111.148.167</v>
      </c>
      <c r="G82" s="7">
        <v>2905</v>
      </c>
      <c r="H82" s="7">
        <f>LOOKUP(1,0/(('MSS-IP'!$B$1:$B$583=B82)*('MSS-IP'!$C$1:$C$583=D82)),'MSS-IP'!$F$1:$F$583)</f>
        <v>27</v>
      </c>
      <c r="I82" s="8">
        <v>4</v>
      </c>
      <c r="J82" s="8" t="s">
        <v>100</v>
      </c>
      <c r="K82" s="8">
        <v>3</v>
      </c>
      <c r="L82" s="8">
        <v>1</v>
      </c>
      <c r="M82" s="1" t="str">
        <f>LOOKUP(1,0/(('BSC-IP(信令)'!$B$1:$B$652=J82)*('BSC-IP(信令)'!$C$1:$C$652=L82)),'BSC-IP(信令)'!$D$1:$D$652)</f>
        <v>10.111.209.21</v>
      </c>
      <c r="N82" s="1" t="str">
        <f>LOOKUP(1,0/(('BSC-IP(信令)'!$B$1:$B$652=J82)*('BSC-IP(信令)'!$C$1:$C$652=L82)),'BSC-IP(信令)'!$E$1:$E$652)</f>
        <v>10.111.92.149</v>
      </c>
      <c r="O82" s="8"/>
      <c r="P82" s="8">
        <f>LOOKUP(1,0/(('BSC-IP(信令)'!$B$1:$B$652=J82)*('BSC-IP(信令)'!$C$1:$C$652=L82)),'BSC-IP(信令)'!$F$1:$F$652)</f>
        <v>28</v>
      </c>
      <c r="Q82" s="11" t="str">
        <f t="shared" si="10"/>
        <v>ZQRX:BCSU,1::PING:IP="10.111.148.135",SRC="10.111.209.21",:;</v>
      </c>
      <c r="R82" s="11" t="str">
        <f t="shared" si="11"/>
        <v>ZQRX:BCSU,1::PING:IP="10.111.148.167",SRC="10.111.92.149",:;</v>
      </c>
      <c r="S82" s="11"/>
      <c r="T82" s="11"/>
      <c r="U82" s="11" t="str">
        <f t="shared" si="12"/>
        <v>ZOYA:BGS01:BCSU,1:AOIP:;</v>
      </c>
      <c r="V82" s="11" t="str">
        <f t="shared" si="13"/>
        <v>ZOYP:M3UA:BGS01,3:"10.111.209.21","10.111.92.149",:"10.111.148.135",27,"10.111.148.167",27,2905:;</v>
      </c>
      <c r="W82" s="11" t="str">
        <f t="shared" si="14"/>
        <v>ZOYS:M3UA:BGS01,3:ACT:;</v>
      </c>
      <c r="X82" s="11"/>
      <c r="Z82" s="47" t="s">
        <v>3935</v>
      </c>
      <c r="AA82" s="10" t="str">
        <f t="shared" si="15"/>
        <v>ZQRX:BSU,3::IP=10.111.209.21:PING:SRC=10.111.148.135,:;</v>
      </c>
      <c r="AB82" s="10" t="str">
        <f t="shared" si="16"/>
        <v>ZQRX:BSU,3::IP=10.111.92.149:PING:SRC=10.111.148.167,:;</v>
      </c>
      <c r="AC82" s="10"/>
      <c r="AD82" s="10"/>
      <c r="AE82" s="10" t="str">
        <f t="shared" si="17"/>
        <v>ZOYA:R1322:BSU,3:AOIP:;</v>
      </c>
      <c r="AF82" s="10" t="str">
        <f t="shared" si="18"/>
        <v>ZOYP:M3UA:R1322,3:"10.111.148.135","10.111.148.167",2905:"10.111.209.21",28,"10.111.92.149",28,:;</v>
      </c>
      <c r="AG82" s="10" t="str">
        <f t="shared" si="19"/>
        <v>ZOYS:M3UA:R1322,3:ACT:;</v>
      </c>
      <c r="AH82" s="10"/>
    </row>
    <row r="83" spans="1:34">
      <c r="A83" s="7">
        <v>81</v>
      </c>
      <c r="B83" s="7" t="s">
        <v>13</v>
      </c>
      <c r="C83" s="7">
        <v>0</v>
      </c>
      <c r="D83" s="7">
        <v>5</v>
      </c>
      <c r="E83" s="7" t="str">
        <f>LOOKUP(1,0/(('MSS-IP'!$B$1:$B$583=B83)*('MSS-IP'!$C$1:$C$583=D83)),'MSS-IP'!$D$1:$D$583)</f>
        <v>10.111.148.137</v>
      </c>
      <c r="F83" s="7" t="str">
        <f>LOOKUP(1,0/(('MSS-IP'!$B$1:$B$583=B83)*('MSS-IP'!$C$1:$C$583=D83)),'MSS-IP'!$E$1:$E$583)</f>
        <v>10.111.148.169</v>
      </c>
      <c r="G83" s="7">
        <v>2905</v>
      </c>
      <c r="H83" s="7">
        <f>LOOKUP(1,0/(('MSS-IP'!$B$1:$B$583=B83)*('MSS-IP'!$C$1:$C$583=D83)),'MSS-IP'!$F$1:$F$583)</f>
        <v>27</v>
      </c>
      <c r="I83" s="8">
        <v>1</v>
      </c>
      <c r="J83" s="8" t="s">
        <v>101</v>
      </c>
      <c r="K83" s="8">
        <v>0</v>
      </c>
      <c r="L83" s="8">
        <v>0</v>
      </c>
      <c r="M83" s="1" t="str">
        <f>LOOKUP(1,0/(('BSC-IP(信令)'!$B$1:$B$652=J83)*('BSC-IP(信令)'!$C$1:$C$652=L83)),'BSC-IP(信令)'!$D$1:$D$652)</f>
        <v>10.111.209.34</v>
      </c>
      <c r="N83" s="1" t="str">
        <f>LOOKUP(1,0/(('BSC-IP(信令)'!$B$1:$B$652=J83)*('BSC-IP(信令)'!$C$1:$C$652=L83)),'BSC-IP(信令)'!$E$1:$E$652)</f>
        <v>10.111.92.162</v>
      </c>
      <c r="O83" s="8"/>
      <c r="P83" s="8">
        <f>LOOKUP(1,0/(('BSC-IP(信令)'!$B$1:$B$652=J83)*('BSC-IP(信令)'!$C$1:$C$652=L83)),'BSC-IP(信令)'!$F$1:$F$652)</f>
        <v>28</v>
      </c>
      <c r="Q83" s="11" t="str">
        <f t="shared" si="10"/>
        <v>ZQRX:BCSU,0::PING:IP="10.111.148.137",SRC="10.111.209.34",:;</v>
      </c>
      <c r="R83" s="11" t="str">
        <f t="shared" si="11"/>
        <v>ZQRX:BCSU,0::PING:IP="10.111.148.169",SRC="10.111.92.162",:;</v>
      </c>
      <c r="S83" s="11" t="str">
        <f>CONCATENATE("ZOYC:",LEFT(B83,1),MID(B83,3,4),":C:M3UA:;")</f>
        <v>ZOYC:BGS01:C:M3UA:;</v>
      </c>
      <c r="T83" s="11" t="str">
        <f>CONCATENATE("ZOYM:",LEFT(B83,1),MID(B83,3,4),":REG=Y:;")</f>
        <v>ZOYM:BGS01:REG=Y:;</v>
      </c>
      <c r="U83" s="11" t="str">
        <f t="shared" si="12"/>
        <v>ZOYA:BGS01:BCSU,0:AOIP:;</v>
      </c>
      <c r="V83" s="11" t="str">
        <f t="shared" si="13"/>
        <v>ZOYP:M3UA:BGS01,0:"10.111.209.34","10.111.92.162",:"10.111.148.137",27,"10.111.148.169",27,2905:;</v>
      </c>
      <c r="W83" s="11" t="str">
        <f t="shared" si="14"/>
        <v>ZOYS:M3UA:BGS01,0:ACT:;</v>
      </c>
      <c r="X83" s="11" t="str">
        <f>CONCATENATE("ZOYI:NAME=",LEFT(B83,1),RIGHT(B83,4),":A:;")</f>
        <v>ZOYI:NAME=BGS01:A:;</v>
      </c>
      <c r="Z83" s="47" t="s">
        <v>3935</v>
      </c>
      <c r="AA83" s="10" t="str">
        <f t="shared" si="15"/>
        <v>ZQRX:BSU,5::IP=10.111.209.34:PING:SRC=10.111.148.137,:;</v>
      </c>
      <c r="AB83" s="10" t="str">
        <f t="shared" si="16"/>
        <v>ZQRX:BSU,5::IP=10.111.92.162:PING:SRC=10.111.148.169,:;</v>
      </c>
      <c r="AC83" s="10" t="str">
        <f>CONCATENATE("ZOYC:",J83,":S:M3UA:;")</f>
        <v>ZOYC:R1323:S:M3UA:;</v>
      </c>
      <c r="AD83" s="10" t="str">
        <f>CONCATENATE("ZOYM:",J83,":REG=Y:;")</f>
        <v>ZOYM:R1323:REG=Y:;</v>
      </c>
      <c r="AE83" s="10" t="str">
        <f t="shared" si="17"/>
        <v>ZOYA:R1323:BSU,5:AOIP:;</v>
      </c>
      <c r="AF83" s="10" t="str">
        <f t="shared" si="18"/>
        <v>ZOYP:M3UA:R1323,0:"10.111.148.137","10.111.148.169",2905:"10.111.209.34",28,"10.111.92.162",28,:;</v>
      </c>
      <c r="AG83" s="10" t="str">
        <f t="shared" si="19"/>
        <v>ZOYS:M3UA:R1323,0:ACT:;</v>
      </c>
      <c r="AH83" s="10" t="str">
        <f>CONCATENATE("ZOYI:NAME=",J83,":A:;")</f>
        <v>ZOYI:NAME=R1323:A:;</v>
      </c>
    </row>
    <row r="84" spans="1:34">
      <c r="A84" s="7">
        <v>82</v>
      </c>
      <c r="B84" s="7" t="s">
        <v>13</v>
      </c>
      <c r="C84" s="7">
        <v>1</v>
      </c>
      <c r="D84" s="7">
        <v>15</v>
      </c>
      <c r="E84" s="7" t="str">
        <f>LOOKUP(1,0/(('MSS-IP'!$B$1:$B$583=B84)*('MSS-IP'!$C$1:$C$583=D84)),'MSS-IP'!$D$1:$D$583)</f>
        <v>10.111.148.138</v>
      </c>
      <c r="F84" s="7" t="str">
        <f>LOOKUP(1,0/(('MSS-IP'!$B$1:$B$583=B84)*('MSS-IP'!$C$1:$C$583=D84)),'MSS-IP'!$E$1:$E$583)</f>
        <v>10.111.148.170</v>
      </c>
      <c r="G84" s="7">
        <v>2905</v>
      </c>
      <c r="H84" s="7">
        <f>LOOKUP(1,0/(('MSS-IP'!$B$1:$B$583=B84)*('MSS-IP'!$C$1:$C$583=D84)),'MSS-IP'!$F$1:$F$583)</f>
        <v>27</v>
      </c>
      <c r="I84" s="8">
        <v>2</v>
      </c>
      <c r="J84" s="8" t="s">
        <v>101</v>
      </c>
      <c r="K84" s="8">
        <v>1</v>
      </c>
      <c r="L84" s="8">
        <v>1</v>
      </c>
      <c r="M84" s="1" t="str">
        <f>LOOKUP(1,0/(('BSC-IP(信令)'!$B$1:$B$652=J84)*('BSC-IP(信令)'!$C$1:$C$652=L84)),'BSC-IP(信令)'!$D$1:$D$652)</f>
        <v>10.111.209.35</v>
      </c>
      <c r="N84" s="1" t="str">
        <f>LOOKUP(1,0/(('BSC-IP(信令)'!$B$1:$B$652=J84)*('BSC-IP(信令)'!$C$1:$C$652=L84)),'BSC-IP(信令)'!$E$1:$E$652)</f>
        <v>10.111.92.163</v>
      </c>
      <c r="O84" s="8"/>
      <c r="P84" s="8">
        <f>LOOKUP(1,0/(('BSC-IP(信令)'!$B$1:$B$652=J84)*('BSC-IP(信令)'!$C$1:$C$652=L84)),'BSC-IP(信令)'!$F$1:$F$652)</f>
        <v>28</v>
      </c>
      <c r="Q84" s="11" t="str">
        <f t="shared" si="10"/>
        <v>ZQRX:BCSU,1::PING:IP="10.111.148.138",SRC="10.111.209.35",:;</v>
      </c>
      <c r="R84" s="11" t="str">
        <f t="shared" si="11"/>
        <v>ZQRX:BCSU,1::PING:IP="10.111.148.170",SRC="10.111.92.163",:;</v>
      </c>
      <c r="S84" s="11"/>
      <c r="T84" s="11"/>
      <c r="U84" s="11" t="str">
        <f t="shared" si="12"/>
        <v>ZOYA:BGS01:BCSU,1:AOIP:;</v>
      </c>
      <c r="V84" s="11" t="str">
        <f t="shared" si="13"/>
        <v>ZOYP:M3UA:BGS01,1:"10.111.209.35","10.111.92.163",:"10.111.148.138",27,"10.111.148.170",27,2905:;</v>
      </c>
      <c r="W84" s="11" t="str">
        <f t="shared" si="14"/>
        <v>ZOYS:M3UA:BGS01,1:ACT:;</v>
      </c>
      <c r="X84" s="11"/>
      <c r="Z84" s="47" t="s">
        <v>3935</v>
      </c>
      <c r="AA84" s="10" t="str">
        <f t="shared" si="15"/>
        <v>ZQRX:BSU,15::IP=10.111.209.35:PING:SRC=10.111.148.138,:;</v>
      </c>
      <c r="AB84" s="10" t="str">
        <f t="shared" si="16"/>
        <v>ZQRX:BSU,15::IP=10.111.92.163:PING:SRC=10.111.148.170,:;</v>
      </c>
      <c r="AC84" s="10"/>
      <c r="AD84" s="10"/>
      <c r="AE84" s="10" t="str">
        <f t="shared" si="17"/>
        <v>ZOYA:R1323:BSU,15:AOIP:;</v>
      </c>
      <c r="AF84" s="10" t="str">
        <f t="shared" si="18"/>
        <v>ZOYP:M3UA:R1323,1:"10.111.148.138","10.111.148.170",2905:"10.111.209.35",28,"10.111.92.163",28,:;</v>
      </c>
      <c r="AG84" s="10" t="str">
        <f t="shared" si="19"/>
        <v>ZOYS:M3UA:R1323,1:ACT:;</v>
      </c>
      <c r="AH84" s="10"/>
    </row>
    <row r="85" spans="1:34">
      <c r="A85" s="7">
        <v>83</v>
      </c>
      <c r="B85" s="7" t="s">
        <v>13</v>
      </c>
      <c r="C85" s="7">
        <v>2</v>
      </c>
      <c r="D85" s="7">
        <v>13</v>
      </c>
      <c r="E85" s="7" t="str">
        <f>LOOKUP(1,0/(('MSS-IP'!$B$1:$B$583=B85)*('MSS-IP'!$C$1:$C$583=D85)),'MSS-IP'!$D$1:$D$583)</f>
        <v>10.111.148.139</v>
      </c>
      <c r="F85" s="7" t="str">
        <f>LOOKUP(1,0/(('MSS-IP'!$B$1:$B$583=B85)*('MSS-IP'!$C$1:$C$583=D85)),'MSS-IP'!$E$1:$E$583)</f>
        <v>10.111.148.171</v>
      </c>
      <c r="G85" s="7">
        <v>2905</v>
      </c>
      <c r="H85" s="7">
        <f>LOOKUP(1,0/(('MSS-IP'!$B$1:$B$583=B85)*('MSS-IP'!$C$1:$C$583=D85)),'MSS-IP'!$F$1:$F$583)</f>
        <v>27</v>
      </c>
      <c r="I85" s="8">
        <v>3</v>
      </c>
      <c r="J85" s="8" t="s">
        <v>101</v>
      </c>
      <c r="K85" s="8">
        <v>2</v>
      </c>
      <c r="L85" s="8">
        <v>2</v>
      </c>
      <c r="M85" s="1" t="str">
        <f>LOOKUP(1,0/(('BSC-IP(信令)'!$B$1:$B$652=J85)*('BSC-IP(信令)'!$C$1:$C$652=L85)),'BSC-IP(信令)'!$D$1:$D$652)</f>
        <v>10.111.209.36</v>
      </c>
      <c r="N85" s="1" t="str">
        <f>LOOKUP(1,0/(('BSC-IP(信令)'!$B$1:$B$652=J85)*('BSC-IP(信令)'!$C$1:$C$652=L85)),'BSC-IP(信令)'!$E$1:$E$652)</f>
        <v>10.111.92.164</v>
      </c>
      <c r="O85" s="8"/>
      <c r="P85" s="8">
        <f>LOOKUP(1,0/(('BSC-IP(信令)'!$B$1:$B$652=J85)*('BSC-IP(信令)'!$C$1:$C$652=L85)),'BSC-IP(信令)'!$F$1:$F$652)</f>
        <v>28</v>
      </c>
      <c r="Q85" s="11" t="str">
        <f t="shared" si="10"/>
        <v>ZQRX:BCSU,2::PING:IP="10.111.148.139",SRC="10.111.209.36",:;</v>
      </c>
      <c r="R85" s="11" t="str">
        <f t="shared" si="11"/>
        <v>ZQRX:BCSU,2::PING:IP="10.111.148.171",SRC="10.111.92.164",:;</v>
      </c>
      <c r="S85" s="11"/>
      <c r="T85" s="11"/>
      <c r="U85" s="11" t="str">
        <f t="shared" si="12"/>
        <v>ZOYA:BGS01:BCSU,2:AOIP:;</v>
      </c>
      <c r="V85" s="11" t="str">
        <f t="shared" si="13"/>
        <v>ZOYP:M3UA:BGS01,2:"10.111.209.36","10.111.92.164",:"10.111.148.139",27,"10.111.148.171",27,2905:;</v>
      </c>
      <c r="W85" s="11" t="str">
        <f t="shared" si="14"/>
        <v>ZOYS:M3UA:BGS01,2:ACT:;</v>
      </c>
      <c r="X85" s="11"/>
      <c r="Z85" s="47" t="s">
        <v>3935</v>
      </c>
      <c r="AA85" s="10" t="str">
        <f t="shared" si="15"/>
        <v>ZQRX:BSU,13::IP=10.111.209.36:PING:SRC=10.111.148.139,:;</v>
      </c>
      <c r="AB85" s="10" t="str">
        <f t="shared" si="16"/>
        <v>ZQRX:BSU,13::IP=10.111.92.164:PING:SRC=10.111.148.171,:;</v>
      </c>
      <c r="AC85" s="10"/>
      <c r="AD85" s="10"/>
      <c r="AE85" s="10" t="str">
        <f t="shared" si="17"/>
        <v>ZOYA:R1323:BSU,13:AOIP:;</v>
      </c>
      <c r="AF85" s="10" t="str">
        <f t="shared" si="18"/>
        <v>ZOYP:M3UA:R1323,2:"10.111.148.139","10.111.148.171",2905:"10.111.209.36",28,"10.111.92.164",28,:;</v>
      </c>
      <c r="AG85" s="10" t="str">
        <f t="shared" si="19"/>
        <v>ZOYS:M3UA:R1323,2:ACT:;</v>
      </c>
      <c r="AH85" s="10"/>
    </row>
    <row r="86" spans="1:34">
      <c r="A86" s="7">
        <v>84</v>
      </c>
      <c r="B86" s="7" t="s">
        <v>13</v>
      </c>
      <c r="C86" s="7">
        <v>3</v>
      </c>
      <c r="D86" s="7">
        <v>8</v>
      </c>
      <c r="E86" s="7" t="str">
        <f>LOOKUP(1,0/(('MSS-IP'!$B$1:$B$583=B86)*('MSS-IP'!$C$1:$C$583=D86)),'MSS-IP'!$D$1:$D$583)</f>
        <v>10.111.148.140</v>
      </c>
      <c r="F86" s="7" t="str">
        <f>LOOKUP(1,0/(('MSS-IP'!$B$1:$B$583=B86)*('MSS-IP'!$C$1:$C$583=D86)),'MSS-IP'!$E$1:$E$583)</f>
        <v>10.111.148.172</v>
      </c>
      <c r="G86" s="7">
        <v>2905</v>
      </c>
      <c r="H86" s="7">
        <f>LOOKUP(1,0/(('MSS-IP'!$B$1:$B$583=B86)*('MSS-IP'!$C$1:$C$583=D86)),'MSS-IP'!$F$1:$F$583)</f>
        <v>27</v>
      </c>
      <c r="I86" s="8">
        <v>4</v>
      </c>
      <c r="J86" s="8" t="s">
        <v>101</v>
      </c>
      <c r="K86" s="8">
        <v>3</v>
      </c>
      <c r="L86" s="8">
        <v>4</v>
      </c>
      <c r="M86" s="1" t="str">
        <f>LOOKUP(1,0/(('BSC-IP(信令)'!$B$1:$B$652=J86)*('BSC-IP(信令)'!$C$1:$C$652=L86)),'BSC-IP(信令)'!$D$1:$D$652)</f>
        <v>10.111.209.37</v>
      </c>
      <c r="N86" s="1" t="str">
        <f>LOOKUP(1,0/(('BSC-IP(信令)'!$B$1:$B$652=J86)*('BSC-IP(信令)'!$C$1:$C$652=L86)),'BSC-IP(信令)'!$E$1:$E$652)</f>
        <v>10.111.92.165</v>
      </c>
      <c r="O86" s="8"/>
      <c r="P86" s="8">
        <f>LOOKUP(1,0/(('BSC-IP(信令)'!$B$1:$B$652=J86)*('BSC-IP(信令)'!$C$1:$C$652=L86)),'BSC-IP(信令)'!$F$1:$F$652)</f>
        <v>28</v>
      </c>
      <c r="Q86" s="11" t="str">
        <f t="shared" si="10"/>
        <v>ZQRX:BCSU,4::PING:IP="10.111.148.140",SRC="10.111.209.37",:;</v>
      </c>
      <c r="R86" s="11" t="str">
        <f t="shared" si="11"/>
        <v>ZQRX:BCSU,4::PING:IP="10.111.148.172",SRC="10.111.92.165",:;</v>
      </c>
      <c r="S86" s="11"/>
      <c r="T86" s="11"/>
      <c r="U86" s="11" t="str">
        <f t="shared" si="12"/>
        <v>ZOYA:BGS01:BCSU,4:AOIP:;</v>
      </c>
      <c r="V86" s="11" t="str">
        <f t="shared" si="13"/>
        <v>ZOYP:M3UA:BGS01,3:"10.111.209.37","10.111.92.165",:"10.111.148.140",27,"10.111.148.172",27,2905:;</v>
      </c>
      <c r="W86" s="11" t="str">
        <f t="shared" si="14"/>
        <v>ZOYS:M3UA:BGS01,3:ACT:;</v>
      </c>
      <c r="X86" s="11"/>
      <c r="Z86" s="47" t="s">
        <v>3935</v>
      </c>
      <c r="AA86" s="10" t="str">
        <f t="shared" si="15"/>
        <v>ZQRX:BSU,8::IP=10.111.209.37:PING:SRC=10.111.148.140,:;</v>
      </c>
      <c r="AB86" s="10" t="str">
        <f t="shared" si="16"/>
        <v>ZQRX:BSU,8::IP=10.111.92.165:PING:SRC=10.111.148.172,:;</v>
      </c>
      <c r="AC86" s="10"/>
      <c r="AD86" s="10"/>
      <c r="AE86" s="10" t="str">
        <f t="shared" si="17"/>
        <v>ZOYA:R1323:BSU,8:AOIP:;</v>
      </c>
      <c r="AF86" s="10" t="str">
        <f t="shared" si="18"/>
        <v>ZOYP:M3UA:R1323,3:"10.111.148.140","10.111.148.172",2905:"10.111.209.37",28,"10.111.92.165",28,:;</v>
      </c>
      <c r="AG86" s="10" t="str">
        <f t="shared" si="19"/>
        <v>ZOYS:M3UA:R1323,3:ACT:;</v>
      </c>
      <c r="AH86" s="10"/>
    </row>
    <row r="87" spans="1:34">
      <c r="A87" s="7">
        <v>85</v>
      </c>
      <c r="B87" s="7" t="s">
        <v>13</v>
      </c>
      <c r="C87" s="7">
        <v>0</v>
      </c>
      <c r="D87" s="7">
        <v>9</v>
      </c>
      <c r="E87" s="7" t="str">
        <f>LOOKUP(1,0/(('MSS-IP'!$B$1:$B$583=B87)*('MSS-IP'!$C$1:$C$583=D87)),'MSS-IP'!$D$1:$D$583)</f>
        <v>10.111.148.141</v>
      </c>
      <c r="F87" s="7" t="str">
        <f>LOOKUP(1,0/(('MSS-IP'!$B$1:$B$583=B87)*('MSS-IP'!$C$1:$C$583=D87)),'MSS-IP'!$E$1:$E$583)</f>
        <v>10.111.148.173</v>
      </c>
      <c r="G87" s="7">
        <v>2905</v>
      </c>
      <c r="H87" s="7">
        <f>LOOKUP(1,0/(('MSS-IP'!$B$1:$B$583=B87)*('MSS-IP'!$C$1:$C$583=D87)),'MSS-IP'!$F$1:$F$583)</f>
        <v>27</v>
      </c>
      <c r="I87" s="8">
        <v>1</v>
      </c>
      <c r="J87" s="8" t="s">
        <v>102</v>
      </c>
      <c r="K87" s="8">
        <v>0</v>
      </c>
      <c r="L87" s="8">
        <v>1</v>
      </c>
      <c r="M87" s="1" t="str">
        <f>LOOKUP(1,0/(('BSC-IP(信令)'!$B$1:$B$652=J87)*('BSC-IP(信令)'!$C$1:$C$652=L87)),'BSC-IP(信令)'!$D$1:$D$652)</f>
        <v>10.111.209.50</v>
      </c>
      <c r="N87" s="1" t="str">
        <f>LOOKUP(1,0/(('BSC-IP(信令)'!$B$1:$B$652=J87)*('BSC-IP(信令)'!$C$1:$C$652=L87)),'BSC-IP(信令)'!$E$1:$E$652)</f>
        <v>10.111.92.178</v>
      </c>
      <c r="O87" s="8"/>
      <c r="P87" s="8">
        <f>LOOKUP(1,0/(('BSC-IP(信令)'!$B$1:$B$652=J87)*('BSC-IP(信令)'!$C$1:$C$652=L87)),'BSC-IP(信令)'!$F$1:$F$652)</f>
        <v>28</v>
      </c>
      <c r="Q87" s="11" t="str">
        <f t="shared" si="10"/>
        <v>ZQRX:BCSU,1::PING:IP="10.111.148.141",SRC="10.111.209.50",:;</v>
      </c>
      <c r="R87" s="11" t="str">
        <f t="shared" si="11"/>
        <v>ZQRX:BCSU,1::PING:IP="10.111.148.173",SRC="10.111.92.178",:;</v>
      </c>
      <c r="S87" s="11" t="str">
        <f>CONCATENATE("ZOYC:",LEFT(B87,1),MID(B87,3,4),":C:M3UA:;")</f>
        <v>ZOYC:BGS01:C:M3UA:;</v>
      </c>
      <c r="T87" s="11" t="str">
        <f>CONCATENATE("ZOYM:",LEFT(B87,1),MID(B87,3,4),":REG=Y:;")</f>
        <v>ZOYM:BGS01:REG=Y:;</v>
      </c>
      <c r="U87" s="11" t="str">
        <f t="shared" si="12"/>
        <v>ZOYA:BGS01:BCSU,1:AOIP:;</v>
      </c>
      <c r="V87" s="11" t="str">
        <f t="shared" si="13"/>
        <v>ZOYP:M3UA:BGS01,0:"10.111.209.50","10.111.92.178",:"10.111.148.141",27,"10.111.148.173",27,2905:;</v>
      </c>
      <c r="W87" s="11" t="str">
        <f t="shared" si="14"/>
        <v>ZOYS:M3UA:BGS01,0:ACT:;</v>
      </c>
      <c r="X87" s="11" t="str">
        <f>CONCATENATE("ZOYI:NAME=",LEFT(B87,1),RIGHT(B87,4),":A:;")</f>
        <v>ZOYI:NAME=BGS01:A:;</v>
      </c>
      <c r="Z87" s="47" t="s">
        <v>3935</v>
      </c>
      <c r="AA87" s="10" t="str">
        <f t="shared" si="15"/>
        <v>ZQRX:BSU,9::IP=10.111.209.50:PING:SRC=10.111.148.141,:;</v>
      </c>
      <c r="AB87" s="10" t="str">
        <f t="shared" si="16"/>
        <v>ZQRX:BSU,9::IP=10.111.92.178:PING:SRC=10.111.148.173,:;</v>
      </c>
      <c r="AC87" s="10" t="str">
        <f>CONCATENATE("ZOYC:",J87,":S:M3UA:;")</f>
        <v>ZOYC:R1324:S:M3UA:;</v>
      </c>
      <c r="AD87" s="10" t="str">
        <f>CONCATENATE("ZOYM:",J87,":REG=Y:;")</f>
        <v>ZOYM:R1324:REG=Y:;</v>
      </c>
      <c r="AE87" s="10" t="str">
        <f t="shared" si="17"/>
        <v>ZOYA:R1324:BSU,9:AOIP:;</v>
      </c>
      <c r="AF87" s="10" t="str">
        <f t="shared" si="18"/>
        <v>ZOYP:M3UA:R1324,0:"10.111.148.141","10.111.148.173",2905:"10.111.209.50",28,"10.111.92.178",28,:;</v>
      </c>
      <c r="AG87" s="10" t="str">
        <f t="shared" si="19"/>
        <v>ZOYS:M3UA:R1324,0:ACT:;</v>
      </c>
      <c r="AH87" s="10" t="str">
        <f>CONCATENATE("ZOYI:NAME=",J87,":A:;")</f>
        <v>ZOYI:NAME=R1324:A:;</v>
      </c>
    </row>
    <row r="88" spans="1:34">
      <c r="A88" s="7">
        <v>86</v>
      </c>
      <c r="B88" s="7" t="s">
        <v>13</v>
      </c>
      <c r="C88" s="7">
        <v>1</v>
      </c>
      <c r="D88" s="7">
        <v>10</v>
      </c>
      <c r="E88" s="7" t="str">
        <f>LOOKUP(1,0/(('MSS-IP'!$B$1:$B$583=B88)*('MSS-IP'!$C$1:$C$583=D88)),'MSS-IP'!$D$1:$D$583)</f>
        <v>10.111.148.142</v>
      </c>
      <c r="F88" s="7" t="str">
        <f>LOOKUP(1,0/(('MSS-IP'!$B$1:$B$583=B88)*('MSS-IP'!$C$1:$C$583=D88)),'MSS-IP'!$E$1:$E$583)</f>
        <v>10.111.148.174</v>
      </c>
      <c r="G88" s="7">
        <v>2905</v>
      </c>
      <c r="H88" s="7">
        <f>LOOKUP(1,0/(('MSS-IP'!$B$1:$B$583=B88)*('MSS-IP'!$C$1:$C$583=D88)),'MSS-IP'!$F$1:$F$583)</f>
        <v>27</v>
      </c>
      <c r="I88" s="8">
        <v>2</v>
      </c>
      <c r="J88" s="8" t="s">
        <v>102</v>
      </c>
      <c r="K88" s="8">
        <v>1</v>
      </c>
      <c r="L88" s="8">
        <v>2</v>
      </c>
      <c r="M88" s="1" t="str">
        <f>LOOKUP(1,0/(('BSC-IP(信令)'!$B$1:$B$652=J88)*('BSC-IP(信令)'!$C$1:$C$652=L88)),'BSC-IP(信令)'!$D$1:$D$652)</f>
        <v>10.111.209.51</v>
      </c>
      <c r="N88" s="1" t="str">
        <f>LOOKUP(1,0/(('BSC-IP(信令)'!$B$1:$B$652=J88)*('BSC-IP(信令)'!$C$1:$C$652=L88)),'BSC-IP(信令)'!$E$1:$E$652)</f>
        <v>10.111.92.179</v>
      </c>
      <c r="O88" s="8"/>
      <c r="P88" s="8">
        <f>LOOKUP(1,0/(('BSC-IP(信令)'!$B$1:$B$652=J88)*('BSC-IP(信令)'!$C$1:$C$652=L88)),'BSC-IP(信令)'!$F$1:$F$652)</f>
        <v>28</v>
      </c>
      <c r="Q88" s="11" t="str">
        <f t="shared" si="10"/>
        <v>ZQRX:BCSU,2::PING:IP="10.111.148.142",SRC="10.111.209.51",:;</v>
      </c>
      <c r="R88" s="11" t="str">
        <f t="shared" si="11"/>
        <v>ZQRX:BCSU,2::PING:IP="10.111.148.174",SRC="10.111.92.179",:;</v>
      </c>
      <c r="S88" s="11"/>
      <c r="T88" s="11"/>
      <c r="U88" s="11" t="str">
        <f t="shared" si="12"/>
        <v>ZOYA:BGS01:BCSU,2:AOIP:;</v>
      </c>
      <c r="V88" s="11" t="str">
        <f t="shared" si="13"/>
        <v>ZOYP:M3UA:BGS01,1:"10.111.209.51","10.111.92.179",:"10.111.148.142",27,"10.111.148.174",27,2905:;</v>
      </c>
      <c r="W88" s="11" t="str">
        <f t="shared" si="14"/>
        <v>ZOYS:M3UA:BGS01,1:ACT:;</v>
      </c>
      <c r="X88" s="11"/>
      <c r="Z88" s="47" t="s">
        <v>3935</v>
      </c>
      <c r="AA88" s="10" t="str">
        <f t="shared" si="15"/>
        <v>ZQRX:BSU,10::IP=10.111.209.51:PING:SRC=10.111.148.142,:;</v>
      </c>
      <c r="AB88" s="10" t="str">
        <f t="shared" si="16"/>
        <v>ZQRX:BSU,10::IP=10.111.92.179:PING:SRC=10.111.148.174,:;</v>
      </c>
      <c r="AC88" s="10"/>
      <c r="AD88" s="10"/>
      <c r="AE88" s="10" t="str">
        <f t="shared" si="17"/>
        <v>ZOYA:R1324:BSU,10:AOIP:;</v>
      </c>
      <c r="AF88" s="10" t="str">
        <f t="shared" si="18"/>
        <v>ZOYP:M3UA:R1324,1:"10.111.148.142","10.111.148.174",2905:"10.111.209.51",28,"10.111.92.179",28,:;</v>
      </c>
      <c r="AG88" s="10" t="str">
        <f t="shared" si="19"/>
        <v>ZOYS:M3UA:R1324,1:ACT:;</v>
      </c>
      <c r="AH88" s="10"/>
    </row>
    <row r="89" spans="1:34">
      <c r="A89" s="7">
        <v>87</v>
      </c>
      <c r="B89" s="7" t="s">
        <v>13</v>
      </c>
      <c r="C89" s="7">
        <v>2</v>
      </c>
      <c r="D89" s="7">
        <v>11</v>
      </c>
      <c r="E89" s="7" t="str">
        <f>LOOKUP(1,0/(('MSS-IP'!$B$1:$B$583=B89)*('MSS-IP'!$C$1:$C$583=D89)),'MSS-IP'!$D$1:$D$583)</f>
        <v>10.111.148.143</v>
      </c>
      <c r="F89" s="7" t="str">
        <f>LOOKUP(1,0/(('MSS-IP'!$B$1:$B$583=B89)*('MSS-IP'!$C$1:$C$583=D89)),'MSS-IP'!$E$1:$E$583)</f>
        <v>10.111.148.175</v>
      </c>
      <c r="G89" s="7">
        <v>2905</v>
      </c>
      <c r="H89" s="7">
        <f>LOOKUP(1,0/(('MSS-IP'!$B$1:$B$583=B89)*('MSS-IP'!$C$1:$C$583=D89)),'MSS-IP'!$F$1:$F$583)</f>
        <v>27</v>
      </c>
      <c r="I89" s="8">
        <v>3</v>
      </c>
      <c r="J89" s="8" t="s">
        <v>102</v>
      </c>
      <c r="K89" s="8">
        <v>2</v>
      </c>
      <c r="L89" s="8">
        <v>0</v>
      </c>
      <c r="M89" s="1" t="str">
        <f>LOOKUP(1,0/(('BSC-IP(信令)'!$B$1:$B$652=J89)*('BSC-IP(信令)'!$C$1:$C$652=L89)),'BSC-IP(信令)'!$D$1:$D$652)</f>
        <v>10.111.209.52</v>
      </c>
      <c r="N89" s="1" t="str">
        <f>LOOKUP(1,0/(('BSC-IP(信令)'!$B$1:$B$652=J89)*('BSC-IP(信令)'!$C$1:$C$652=L89)),'BSC-IP(信令)'!$E$1:$E$652)</f>
        <v>10.111.92.180</v>
      </c>
      <c r="O89" s="8"/>
      <c r="P89" s="8">
        <f>LOOKUP(1,0/(('BSC-IP(信令)'!$B$1:$B$652=J89)*('BSC-IP(信令)'!$C$1:$C$652=L89)),'BSC-IP(信令)'!$F$1:$F$652)</f>
        <v>28</v>
      </c>
      <c r="Q89" s="11" t="str">
        <f t="shared" si="10"/>
        <v>ZQRX:BCSU,0::PING:IP="10.111.148.143",SRC="10.111.209.52",:;</v>
      </c>
      <c r="R89" s="11" t="str">
        <f t="shared" si="11"/>
        <v>ZQRX:BCSU,0::PING:IP="10.111.148.175",SRC="10.111.92.180",:;</v>
      </c>
      <c r="S89" s="11"/>
      <c r="T89" s="11"/>
      <c r="U89" s="11" t="str">
        <f t="shared" si="12"/>
        <v>ZOYA:BGS01:BCSU,0:AOIP:;</v>
      </c>
      <c r="V89" s="11" t="str">
        <f t="shared" si="13"/>
        <v>ZOYP:M3UA:BGS01,2:"10.111.209.52","10.111.92.180",:"10.111.148.143",27,"10.111.148.175",27,2905:;</v>
      </c>
      <c r="W89" s="11" t="str">
        <f t="shared" si="14"/>
        <v>ZOYS:M3UA:BGS01,2:ACT:;</v>
      </c>
      <c r="X89" s="11"/>
      <c r="Z89" s="47" t="s">
        <v>3935</v>
      </c>
      <c r="AA89" s="10" t="str">
        <f t="shared" si="15"/>
        <v>ZQRX:BSU,11::IP=10.111.209.52:PING:SRC=10.111.148.143,:;</v>
      </c>
      <c r="AB89" s="10" t="str">
        <f t="shared" si="16"/>
        <v>ZQRX:BSU,11::IP=10.111.92.180:PING:SRC=10.111.148.175,:;</v>
      </c>
      <c r="AC89" s="10"/>
      <c r="AD89" s="10"/>
      <c r="AE89" s="10" t="str">
        <f t="shared" si="17"/>
        <v>ZOYA:R1324:BSU,11:AOIP:;</v>
      </c>
      <c r="AF89" s="10" t="str">
        <f t="shared" si="18"/>
        <v>ZOYP:M3UA:R1324,2:"10.111.148.143","10.111.148.175",2905:"10.111.209.52",28,"10.111.92.180",28,:;</v>
      </c>
      <c r="AG89" s="10" t="str">
        <f t="shared" si="19"/>
        <v>ZOYS:M3UA:R1324,2:ACT:;</v>
      </c>
      <c r="AH89" s="10"/>
    </row>
    <row r="90" spans="1:34">
      <c r="A90" s="7">
        <v>88</v>
      </c>
      <c r="B90" s="7" t="s">
        <v>13</v>
      </c>
      <c r="C90" s="7">
        <v>3</v>
      </c>
      <c r="D90" s="7">
        <v>12</v>
      </c>
      <c r="E90" s="7" t="str">
        <f>LOOKUP(1,0/(('MSS-IP'!$B$1:$B$583=B90)*('MSS-IP'!$C$1:$C$583=D90)),'MSS-IP'!$D$1:$D$583)</f>
        <v>10.111.148.144</v>
      </c>
      <c r="F90" s="7" t="str">
        <f>LOOKUP(1,0/(('MSS-IP'!$B$1:$B$583=B90)*('MSS-IP'!$C$1:$C$583=D90)),'MSS-IP'!$E$1:$E$583)</f>
        <v>10.111.148.176</v>
      </c>
      <c r="G90" s="7">
        <v>2905</v>
      </c>
      <c r="H90" s="7">
        <f>LOOKUP(1,0/(('MSS-IP'!$B$1:$B$583=B90)*('MSS-IP'!$C$1:$C$583=D90)),'MSS-IP'!$F$1:$F$583)</f>
        <v>27</v>
      </c>
      <c r="I90" s="8">
        <v>4</v>
      </c>
      <c r="J90" s="8" t="s">
        <v>102</v>
      </c>
      <c r="K90" s="8">
        <v>3</v>
      </c>
      <c r="L90" s="8">
        <v>3</v>
      </c>
      <c r="M90" s="1" t="str">
        <f>LOOKUP(1,0/(('BSC-IP(信令)'!$B$1:$B$652=J90)*('BSC-IP(信令)'!$C$1:$C$652=L90)),'BSC-IP(信令)'!$D$1:$D$652)</f>
        <v>10.111.209.53</v>
      </c>
      <c r="N90" s="1" t="str">
        <f>LOOKUP(1,0/(('BSC-IP(信令)'!$B$1:$B$652=J90)*('BSC-IP(信令)'!$C$1:$C$652=L90)),'BSC-IP(信令)'!$E$1:$E$652)</f>
        <v>10.111.92.181</v>
      </c>
      <c r="O90" s="8"/>
      <c r="P90" s="8">
        <f>LOOKUP(1,0/(('BSC-IP(信令)'!$B$1:$B$652=J90)*('BSC-IP(信令)'!$C$1:$C$652=L90)),'BSC-IP(信令)'!$F$1:$F$652)</f>
        <v>28</v>
      </c>
      <c r="Q90" s="11" t="str">
        <f t="shared" si="10"/>
        <v>ZQRX:BCSU,3::PING:IP="10.111.148.144",SRC="10.111.209.53",:;</v>
      </c>
      <c r="R90" s="11" t="str">
        <f t="shared" si="11"/>
        <v>ZQRX:BCSU,3::PING:IP="10.111.148.176",SRC="10.111.92.181",:;</v>
      </c>
      <c r="S90" s="11"/>
      <c r="T90" s="11"/>
      <c r="U90" s="11" t="str">
        <f t="shared" si="12"/>
        <v>ZOYA:BGS01:BCSU,3:AOIP:;</v>
      </c>
      <c r="V90" s="11" t="str">
        <f t="shared" si="13"/>
        <v>ZOYP:M3UA:BGS01,3:"10.111.209.53","10.111.92.181",:"10.111.148.144",27,"10.111.148.176",27,2905:;</v>
      </c>
      <c r="W90" s="11" t="str">
        <f t="shared" si="14"/>
        <v>ZOYS:M3UA:BGS01,3:ACT:;</v>
      </c>
      <c r="X90" s="11"/>
      <c r="Z90" s="47" t="s">
        <v>3935</v>
      </c>
      <c r="AA90" s="10" t="str">
        <f t="shared" si="15"/>
        <v>ZQRX:BSU,12::IP=10.111.209.53:PING:SRC=10.111.148.144,:;</v>
      </c>
      <c r="AB90" s="10" t="str">
        <f t="shared" si="16"/>
        <v>ZQRX:BSU,12::IP=10.111.92.181:PING:SRC=10.111.148.176,:;</v>
      </c>
      <c r="AC90" s="10"/>
      <c r="AD90" s="10"/>
      <c r="AE90" s="10" t="str">
        <f t="shared" si="17"/>
        <v>ZOYA:R1324:BSU,12:AOIP:;</v>
      </c>
      <c r="AF90" s="10" t="str">
        <f t="shared" si="18"/>
        <v>ZOYP:M3UA:R1324,3:"10.111.148.144","10.111.148.176",2905:"10.111.209.53",28,"10.111.92.181",28,:;</v>
      </c>
      <c r="AG90" s="10" t="str">
        <f t="shared" si="19"/>
        <v>ZOYS:M3UA:R1324,3:ACT:;</v>
      </c>
      <c r="AH90" s="10"/>
    </row>
    <row r="91" spans="1:34">
      <c r="A91" s="7">
        <v>89</v>
      </c>
      <c r="B91" s="7" t="s">
        <v>13</v>
      </c>
      <c r="C91" s="7">
        <v>0</v>
      </c>
      <c r="D91" s="7">
        <v>7</v>
      </c>
      <c r="E91" s="7" t="str">
        <f>LOOKUP(1,0/(('MSS-IP'!$B$1:$B$583=B91)*('MSS-IP'!$C$1:$C$583=D91)),'MSS-IP'!$D$1:$D$583)</f>
        <v>10.111.148.145</v>
      </c>
      <c r="F91" s="7" t="str">
        <f>LOOKUP(1,0/(('MSS-IP'!$B$1:$B$583=B91)*('MSS-IP'!$C$1:$C$583=D91)),'MSS-IP'!$E$1:$E$583)</f>
        <v>10.111.148.177</v>
      </c>
      <c r="G91" s="7">
        <v>2905</v>
      </c>
      <c r="H91" s="7">
        <f>LOOKUP(1,0/(('MSS-IP'!$B$1:$B$583=B91)*('MSS-IP'!$C$1:$C$583=D91)),'MSS-IP'!$F$1:$F$583)</f>
        <v>27</v>
      </c>
      <c r="I91" s="8">
        <v>1</v>
      </c>
      <c r="J91" s="8" t="s">
        <v>103</v>
      </c>
      <c r="K91" s="8">
        <v>0</v>
      </c>
      <c r="L91" s="8">
        <v>0</v>
      </c>
      <c r="M91" s="1" t="str">
        <f>LOOKUP(1,0/(('BSC-IP(信令)'!$B$1:$B$652=J91)*('BSC-IP(信令)'!$C$1:$C$652=L91)),'BSC-IP(信令)'!$D$1:$D$652)</f>
        <v>10.111.209.66</v>
      </c>
      <c r="N91" s="1" t="str">
        <f>LOOKUP(1,0/(('BSC-IP(信令)'!$B$1:$B$652=J91)*('BSC-IP(信令)'!$C$1:$C$652=L91)),'BSC-IP(信令)'!$E$1:$E$652)</f>
        <v>10.111.92.194</v>
      </c>
      <c r="O91" s="8"/>
      <c r="P91" s="8">
        <f>LOOKUP(1,0/(('BSC-IP(信令)'!$B$1:$B$652=J91)*('BSC-IP(信令)'!$C$1:$C$652=L91)),'BSC-IP(信令)'!$F$1:$F$652)</f>
        <v>28</v>
      </c>
      <c r="Q91" s="11" t="str">
        <f t="shared" si="10"/>
        <v>ZQRX:BCSU,0::PING:IP="10.111.148.145",SRC="10.111.209.66",:;</v>
      </c>
      <c r="R91" s="11" t="str">
        <f t="shared" si="11"/>
        <v>ZQRX:BCSU,0::PING:IP="10.111.148.177",SRC="10.111.92.194",:;</v>
      </c>
      <c r="S91" s="11" t="str">
        <f>CONCATENATE("ZOYC:",LEFT(B91,1),MID(B91,3,4),":C:M3UA:;")</f>
        <v>ZOYC:BGS01:C:M3UA:;</v>
      </c>
      <c r="T91" s="11" t="str">
        <f>CONCATENATE("ZOYM:",LEFT(B91,1),MID(B91,3,4),":REG=Y:;")</f>
        <v>ZOYM:BGS01:REG=Y:;</v>
      </c>
      <c r="U91" s="11" t="str">
        <f t="shared" si="12"/>
        <v>ZOYA:BGS01:BCSU,0:AOIP:;</v>
      </c>
      <c r="V91" s="11" t="str">
        <f t="shared" si="13"/>
        <v>ZOYP:M3UA:BGS01,0:"10.111.209.66","10.111.92.194",:"10.111.148.145",27,"10.111.148.177",27,2905:;</v>
      </c>
      <c r="W91" s="11" t="str">
        <f t="shared" si="14"/>
        <v>ZOYS:M3UA:BGS01,0:ACT:;</v>
      </c>
      <c r="X91" s="11" t="str">
        <f>CONCATENATE("ZOYI:NAME=",LEFT(B91,1),RIGHT(B91,4),":A:;")</f>
        <v>ZOYI:NAME=BGS01:A:;</v>
      </c>
      <c r="Z91" s="47" t="s">
        <v>3935</v>
      </c>
      <c r="AA91" s="10" t="str">
        <f t="shared" si="15"/>
        <v>ZQRX:BSU,7::IP=10.111.209.66:PING:SRC=10.111.148.145,:;</v>
      </c>
      <c r="AB91" s="10" t="str">
        <f t="shared" si="16"/>
        <v>ZQRX:BSU,7::IP=10.111.92.194:PING:SRC=10.111.148.177,:;</v>
      </c>
      <c r="AC91" s="10" t="str">
        <f>CONCATENATE("ZOYC:",J91,":S:M3UA:;")</f>
        <v>ZOYC:R1325:S:M3UA:;</v>
      </c>
      <c r="AD91" s="10" t="str">
        <f>CONCATENATE("ZOYM:",J91,":REG=Y:;")</f>
        <v>ZOYM:R1325:REG=Y:;</v>
      </c>
      <c r="AE91" s="10" t="str">
        <f t="shared" si="17"/>
        <v>ZOYA:R1325:BSU,7:AOIP:;</v>
      </c>
      <c r="AF91" s="10" t="str">
        <f t="shared" si="18"/>
        <v>ZOYP:M3UA:R1325,0:"10.111.148.145","10.111.148.177",2905:"10.111.209.66",28,"10.111.92.194",28,:;</v>
      </c>
      <c r="AG91" s="10" t="str">
        <f t="shared" si="19"/>
        <v>ZOYS:M3UA:R1325,0:ACT:;</v>
      </c>
      <c r="AH91" s="10" t="str">
        <f>CONCATENATE("ZOYI:NAME=",J91,":A:;")</f>
        <v>ZOYI:NAME=R1325:A:;</v>
      </c>
    </row>
    <row r="92" spans="1:34">
      <c r="A92" s="7">
        <v>90</v>
      </c>
      <c r="B92" s="7" t="s">
        <v>13</v>
      </c>
      <c r="C92" s="7">
        <v>1</v>
      </c>
      <c r="D92" s="7">
        <v>14</v>
      </c>
      <c r="E92" s="7" t="str">
        <f>LOOKUP(1,0/(('MSS-IP'!$B$1:$B$583=B92)*('MSS-IP'!$C$1:$C$583=D92)),'MSS-IP'!$D$1:$D$583)</f>
        <v>10.111.148.146</v>
      </c>
      <c r="F92" s="7" t="str">
        <f>LOOKUP(1,0/(('MSS-IP'!$B$1:$B$583=B92)*('MSS-IP'!$C$1:$C$583=D92)),'MSS-IP'!$E$1:$E$583)</f>
        <v>10.111.148.178</v>
      </c>
      <c r="G92" s="7">
        <v>2905</v>
      </c>
      <c r="H92" s="7">
        <f>LOOKUP(1,0/(('MSS-IP'!$B$1:$B$583=B92)*('MSS-IP'!$C$1:$C$583=D92)),'MSS-IP'!$F$1:$F$583)</f>
        <v>27</v>
      </c>
      <c r="I92" s="8">
        <v>2</v>
      </c>
      <c r="J92" s="8" t="s">
        <v>103</v>
      </c>
      <c r="K92" s="8">
        <v>1</v>
      </c>
      <c r="L92" s="8">
        <v>2</v>
      </c>
      <c r="M92" s="1" t="str">
        <f>LOOKUP(1,0/(('BSC-IP(信令)'!$B$1:$B$652=J92)*('BSC-IP(信令)'!$C$1:$C$652=L92)),'BSC-IP(信令)'!$D$1:$D$652)</f>
        <v>10.111.209.67</v>
      </c>
      <c r="N92" s="1" t="str">
        <f>LOOKUP(1,0/(('BSC-IP(信令)'!$B$1:$B$652=J92)*('BSC-IP(信令)'!$C$1:$C$652=L92)),'BSC-IP(信令)'!$E$1:$E$652)</f>
        <v>10.111.92.195</v>
      </c>
      <c r="O92" s="8"/>
      <c r="P92" s="8">
        <f>LOOKUP(1,0/(('BSC-IP(信令)'!$B$1:$B$652=J92)*('BSC-IP(信令)'!$C$1:$C$652=L92)),'BSC-IP(信令)'!$F$1:$F$652)</f>
        <v>28</v>
      </c>
      <c r="Q92" s="11" t="str">
        <f t="shared" si="10"/>
        <v>ZQRX:BCSU,2::PING:IP="10.111.148.146",SRC="10.111.209.67",:;</v>
      </c>
      <c r="R92" s="11" t="str">
        <f t="shared" si="11"/>
        <v>ZQRX:BCSU,2::PING:IP="10.111.148.178",SRC="10.111.92.195",:;</v>
      </c>
      <c r="S92" s="11"/>
      <c r="T92" s="11"/>
      <c r="U92" s="11" t="str">
        <f t="shared" si="12"/>
        <v>ZOYA:BGS01:BCSU,2:AOIP:;</v>
      </c>
      <c r="V92" s="11" t="str">
        <f t="shared" si="13"/>
        <v>ZOYP:M3UA:BGS01,1:"10.111.209.67","10.111.92.195",:"10.111.148.146",27,"10.111.148.178",27,2905:;</v>
      </c>
      <c r="W92" s="11" t="str">
        <f t="shared" si="14"/>
        <v>ZOYS:M3UA:BGS01,1:ACT:;</v>
      </c>
      <c r="X92" s="11"/>
      <c r="Z92" s="47" t="s">
        <v>3935</v>
      </c>
      <c r="AA92" s="10" t="str">
        <f t="shared" si="15"/>
        <v>ZQRX:BSU,14::IP=10.111.209.67:PING:SRC=10.111.148.146,:;</v>
      </c>
      <c r="AB92" s="10" t="str">
        <f t="shared" si="16"/>
        <v>ZQRX:BSU,14::IP=10.111.92.195:PING:SRC=10.111.148.178,:;</v>
      </c>
      <c r="AC92" s="10"/>
      <c r="AD92" s="10"/>
      <c r="AE92" s="10" t="str">
        <f t="shared" si="17"/>
        <v>ZOYA:R1325:BSU,14:AOIP:;</v>
      </c>
      <c r="AF92" s="10" t="str">
        <f t="shared" si="18"/>
        <v>ZOYP:M3UA:R1325,1:"10.111.148.146","10.111.148.178",2905:"10.111.209.67",28,"10.111.92.195",28,:;</v>
      </c>
      <c r="AG92" s="10" t="str">
        <f t="shared" si="19"/>
        <v>ZOYS:M3UA:R1325,1:ACT:;</v>
      </c>
      <c r="AH92" s="10"/>
    </row>
    <row r="93" spans="1:34">
      <c r="A93" s="7">
        <v>91</v>
      </c>
      <c r="B93" s="7" t="s">
        <v>13</v>
      </c>
      <c r="C93" s="7">
        <v>2</v>
      </c>
      <c r="D93" s="7">
        <v>2</v>
      </c>
      <c r="E93" s="7" t="str">
        <f>LOOKUP(1,0/(('MSS-IP'!$B$1:$B$583=B93)*('MSS-IP'!$C$1:$C$583=D93)),'MSS-IP'!$D$1:$D$583)</f>
        <v>10.111.148.147</v>
      </c>
      <c r="F93" s="7" t="str">
        <f>LOOKUP(1,0/(('MSS-IP'!$B$1:$B$583=B93)*('MSS-IP'!$C$1:$C$583=D93)),'MSS-IP'!$E$1:$E$583)</f>
        <v>10.111.148.179</v>
      </c>
      <c r="G93" s="7">
        <v>2905</v>
      </c>
      <c r="H93" s="7">
        <f>LOOKUP(1,0/(('MSS-IP'!$B$1:$B$583=B93)*('MSS-IP'!$C$1:$C$583=D93)),'MSS-IP'!$F$1:$F$583)</f>
        <v>27</v>
      </c>
      <c r="I93" s="8">
        <v>3</v>
      </c>
      <c r="J93" s="8" t="s">
        <v>103</v>
      </c>
      <c r="K93" s="8">
        <v>2</v>
      </c>
      <c r="L93" s="8">
        <v>3</v>
      </c>
      <c r="M93" s="1" t="str">
        <f>LOOKUP(1,0/(('BSC-IP(信令)'!$B$1:$B$652=J93)*('BSC-IP(信令)'!$C$1:$C$652=L93)),'BSC-IP(信令)'!$D$1:$D$652)</f>
        <v>10.111.209.68</v>
      </c>
      <c r="N93" s="1" t="str">
        <f>LOOKUP(1,0/(('BSC-IP(信令)'!$B$1:$B$652=J93)*('BSC-IP(信令)'!$C$1:$C$652=L93)),'BSC-IP(信令)'!$E$1:$E$652)</f>
        <v>10.111.92.196</v>
      </c>
      <c r="O93" s="8"/>
      <c r="P93" s="8">
        <f>LOOKUP(1,0/(('BSC-IP(信令)'!$B$1:$B$652=J93)*('BSC-IP(信令)'!$C$1:$C$652=L93)),'BSC-IP(信令)'!$F$1:$F$652)</f>
        <v>28</v>
      </c>
      <c r="Q93" s="11" t="str">
        <f t="shared" si="10"/>
        <v>ZQRX:BCSU,3::PING:IP="10.111.148.147",SRC="10.111.209.68",:;</v>
      </c>
      <c r="R93" s="11" t="str">
        <f t="shared" si="11"/>
        <v>ZQRX:BCSU,3::PING:IP="10.111.148.179",SRC="10.111.92.196",:;</v>
      </c>
      <c r="S93" s="11"/>
      <c r="T93" s="11"/>
      <c r="U93" s="11" t="str">
        <f t="shared" si="12"/>
        <v>ZOYA:BGS01:BCSU,3:AOIP:;</v>
      </c>
      <c r="V93" s="11" t="str">
        <f t="shared" si="13"/>
        <v>ZOYP:M3UA:BGS01,2:"10.111.209.68","10.111.92.196",:"10.111.148.147",27,"10.111.148.179",27,2905:;</v>
      </c>
      <c r="W93" s="11" t="str">
        <f t="shared" si="14"/>
        <v>ZOYS:M3UA:BGS01,2:ACT:;</v>
      </c>
      <c r="X93" s="11"/>
      <c r="Z93" s="47" t="s">
        <v>3935</v>
      </c>
      <c r="AA93" s="10" t="str">
        <f t="shared" si="15"/>
        <v>ZQRX:BSU,2::IP=10.111.209.68:PING:SRC=10.111.148.147,:;</v>
      </c>
      <c r="AB93" s="10" t="str">
        <f t="shared" si="16"/>
        <v>ZQRX:BSU,2::IP=10.111.92.196:PING:SRC=10.111.148.179,:;</v>
      </c>
      <c r="AC93" s="10"/>
      <c r="AD93" s="10"/>
      <c r="AE93" s="10" t="str">
        <f t="shared" si="17"/>
        <v>ZOYA:R1325:BSU,2:AOIP:;</v>
      </c>
      <c r="AF93" s="10" t="str">
        <f t="shared" si="18"/>
        <v>ZOYP:M3UA:R1325,2:"10.111.148.147","10.111.148.179",2905:"10.111.209.68",28,"10.111.92.196",28,:;</v>
      </c>
      <c r="AG93" s="10" t="str">
        <f t="shared" si="19"/>
        <v>ZOYS:M3UA:R1325,2:ACT:;</v>
      </c>
      <c r="AH93" s="10"/>
    </row>
    <row r="94" spans="1:34">
      <c r="A94" s="7">
        <v>92</v>
      </c>
      <c r="B94" s="7" t="s">
        <v>13</v>
      </c>
      <c r="C94" s="7">
        <v>3</v>
      </c>
      <c r="D94" s="7">
        <v>0</v>
      </c>
      <c r="E94" s="7" t="str">
        <f>LOOKUP(1,0/(('MSS-IP'!$B$1:$B$583=B94)*('MSS-IP'!$C$1:$C$583=D94)),'MSS-IP'!$D$1:$D$583)</f>
        <v>10.111.148.132</v>
      </c>
      <c r="F94" s="7" t="str">
        <f>LOOKUP(1,0/(('MSS-IP'!$B$1:$B$583=B94)*('MSS-IP'!$C$1:$C$583=D94)),'MSS-IP'!$E$1:$E$583)</f>
        <v>10.111.148.164</v>
      </c>
      <c r="G94" s="7">
        <v>2905</v>
      </c>
      <c r="H94" s="7">
        <f>LOOKUP(1,0/(('MSS-IP'!$B$1:$B$583=B94)*('MSS-IP'!$C$1:$C$583=D94)),'MSS-IP'!$F$1:$F$583)</f>
        <v>27</v>
      </c>
      <c r="I94" s="8">
        <v>4</v>
      </c>
      <c r="J94" s="8" t="s">
        <v>103</v>
      </c>
      <c r="K94" s="8">
        <v>3</v>
      </c>
      <c r="L94" s="8">
        <v>1</v>
      </c>
      <c r="M94" s="1" t="str">
        <f>LOOKUP(1,0/(('BSC-IP(信令)'!$B$1:$B$652=J94)*('BSC-IP(信令)'!$C$1:$C$652=L94)),'BSC-IP(信令)'!$D$1:$D$652)</f>
        <v>10.111.209.69</v>
      </c>
      <c r="N94" s="1" t="str">
        <f>LOOKUP(1,0/(('BSC-IP(信令)'!$B$1:$B$652=J94)*('BSC-IP(信令)'!$C$1:$C$652=L94)),'BSC-IP(信令)'!$E$1:$E$652)</f>
        <v>10.111.92.197</v>
      </c>
      <c r="O94" s="8"/>
      <c r="P94" s="8">
        <f>LOOKUP(1,0/(('BSC-IP(信令)'!$B$1:$B$652=J94)*('BSC-IP(信令)'!$C$1:$C$652=L94)),'BSC-IP(信令)'!$F$1:$F$652)</f>
        <v>28</v>
      </c>
      <c r="Q94" s="11" t="str">
        <f t="shared" si="10"/>
        <v>ZQRX:BCSU,1::PING:IP="10.111.148.132",SRC="10.111.209.69",:;</v>
      </c>
      <c r="R94" s="11" t="str">
        <f t="shared" si="11"/>
        <v>ZQRX:BCSU,1::PING:IP="10.111.148.164",SRC="10.111.92.197",:;</v>
      </c>
      <c r="S94" s="11"/>
      <c r="T94" s="11"/>
      <c r="U94" s="11" t="str">
        <f t="shared" si="12"/>
        <v>ZOYA:BGS01:BCSU,1:AOIP:;</v>
      </c>
      <c r="V94" s="11" t="str">
        <f t="shared" si="13"/>
        <v>ZOYP:M3UA:BGS01,3:"10.111.209.69","10.111.92.197",:"10.111.148.132",27,"10.111.148.164",27,2905:;</v>
      </c>
      <c r="W94" s="11" t="str">
        <f t="shared" si="14"/>
        <v>ZOYS:M3UA:BGS01,3:ACT:;</v>
      </c>
      <c r="X94" s="11"/>
      <c r="Z94" s="47" t="s">
        <v>3935</v>
      </c>
      <c r="AA94" s="10" t="str">
        <f t="shared" si="15"/>
        <v>ZQRX:BSU,0::IP=10.111.209.69:PING:SRC=10.111.148.132,:;</v>
      </c>
      <c r="AB94" s="10" t="str">
        <f t="shared" si="16"/>
        <v>ZQRX:BSU,0::IP=10.111.92.197:PING:SRC=10.111.148.164,:;</v>
      </c>
      <c r="AC94" s="10"/>
      <c r="AD94" s="10"/>
      <c r="AE94" s="10" t="str">
        <f t="shared" si="17"/>
        <v>ZOYA:R1325:BSU,0:AOIP:;</v>
      </c>
      <c r="AF94" s="10" t="str">
        <f t="shared" si="18"/>
        <v>ZOYP:M3UA:R1325,3:"10.111.148.132","10.111.148.164",2905:"10.111.209.69",28,"10.111.92.197",28,:;</v>
      </c>
      <c r="AG94" s="10" t="str">
        <f t="shared" si="19"/>
        <v>ZOYS:M3UA:R1325,3:ACT:;</v>
      </c>
      <c r="AH94" s="10"/>
    </row>
    <row r="95" spans="1:34">
      <c r="A95" s="7">
        <v>93</v>
      </c>
      <c r="B95" s="7" t="s">
        <v>13</v>
      </c>
      <c r="C95" s="7">
        <v>0</v>
      </c>
      <c r="D95" s="7">
        <v>1</v>
      </c>
      <c r="E95" s="7" t="str">
        <f>LOOKUP(1,0/(('MSS-IP'!$B$1:$B$583=B95)*('MSS-IP'!$C$1:$C$583=D95)),'MSS-IP'!$D$1:$D$583)</f>
        <v>10.111.148.133</v>
      </c>
      <c r="F95" s="7" t="str">
        <f>LOOKUP(1,0/(('MSS-IP'!$B$1:$B$583=B95)*('MSS-IP'!$C$1:$C$583=D95)),'MSS-IP'!$E$1:$E$583)</f>
        <v>10.111.148.165</v>
      </c>
      <c r="G95" s="7">
        <v>2905</v>
      </c>
      <c r="H95" s="7">
        <f>LOOKUP(1,0/(('MSS-IP'!$B$1:$B$583=B95)*('MSS-IP'!$C$1:$C$583=D95)),'MSS-IP'!$F$1:$F$583)</f>
        <v>27</v>
      </c>
      <c r="I95" s="8">
        <v>1</v>
      </c>
      <c r="J95" s="8" t="s">
        <v>104</v>
      </c>
      <c r="K95" s="8">
        <v>0</v>
      </c>
      <c r="L95" s="1">
        <v>1</v>
      </c>
      <c r="M95" s="1" t="str">
        <f>LOOKUP(1,0/(('BSC-IP(信令)'!$B$1:$B$652=J95)*('BSC-IP(信令)'!$C$1:$C$652=L95)),'BSC-IP(信令)'!$D$1:$D$652)</f>
        <v>10.111.209.82</v>
      </c>
      <c r="N95" s="1" t="str">
        <f>LOOKUP(1,0/(('BSC-IP(信令)'!$B$1:$B$652=J95)*('BSC-IP(信令)'!$C$1:$C$652=L95)),'BSC-IP(信令)'!$E$1:$E$652)</f>
        <v>10.111.92.210</v>
      </c>
      <c r="O95" s="8"/>
      <c r="P95" s="8">
        <f>LOOKUP(1,0/(('BSC-IP(信令)'!$B$1:$B$652=J95)*('BSC-IP(信令)'!$C$1:$C$652=L95)),'BSC-IP(信令)'!$F$1:$F$652)</f>
        <v>28</v>
      </c>
      <c r="Q95" s="11" t="str">
        <f t="shared" si="10"/>
        <v>ZQRX:BCSU,1::PING:IP="10.111.148.133",SRC="10.111.209.82",:;</v>
      </c>
      <c r="R95" s="11" t="str">
        <f t="shared" si="11"/>
        <v>ZQRX:BCSU,1::PING:IP="10.111.148.165",SRC="10.111.92.210",:;</v>
      </c>
      <c r="S95" s="11" t="str">
        <f>CONCATENATE("ZOYC:",LEFT(B95,1),MID(B95,3,4),":C:M3UA:;")</f>
        <v>ZOYC:BGS01:C:M3UA:;</v>
      </c>
      <c r="T95" s="11" t="str">
        <f>CONCATENATE("ZOYM:",LEFT(B95,1),MID(B95,3,4),":REG=Y:;")</f>
        <v>ZOYM:BGS01:REG=Y:;</v>
      </c>
      <c r="U95" s="11" t="str">
        <f t="shared" si="12"/>
        <v>ZOYA:BGS01:BCSU,1:AOIP:;</v>
      </c>
      <c r="V95" s="11" t="str">
        <f t="shared" si="13"/>
        <v>ZOYP:M3UA:BGS01,0:"10.111.209.82","10.111.92.210",:"10.111.148.133",27,"10.111.148.165",27,2905:;</v>
      </c>
      <c r="W95" s="11" t="str">
        <f t="shared" si="14"/>
        <v>ZOYS:M3UA:BGS01,0:ACT:;</v>
      </c>
      <c r="X95" s="11" t="str">
        <f>CONCATENATE("ZOYI:NAME=",LEFT(B95,1),RIGHT(B95,4),":A:;")</f>
        <v>ZOYI:NAME=BGS01:A:;</v>
      </c>
      <c r="Z95" s="47" t="s">
        <v>3935</v>
      </c>
      <c r="AA95" s="10" t="str">
        <f t="shared" si="15"/>
        <v>ZQRX:BSU,1::IP=10.111.209.82:PING:SRC=10.111.148.133,:;</v>
      </c>
      <c r="AB95" s="10" t="str">
        <f t="shared" si="16"/>
        <v>ZQRX:BSU,1::IP=10.111.92.210:PING:SRC=10.111.148.165,:;</v>
      </c>
      <c r="AC95" s="10" t="str">
        <f>CONCATENATE("ZOYC:",J95,":S:M3UA:;")</f>
        <v>ZOYC:R1326:S:M3UA:;</v>
      </c>
      <c r="AD95" s="10" t="str">
        <f>CONCATENATE("ZOYM:",J95,":REG=Y:;")</f>
        <v>ZOYM:R1326:REG=Y:;</v>
      </c>
      <c r="AE95" s="10" t="str">
        <f t="shared" si="17"/>
        <v>ZOYA:R1326:BSU,1:AOIP:;</v>
      </c>
      <c r="AF95" s="10" t="str">
        <f t="shared" si="18"/>
        <v>ZOYP:M3UA:R1326,0:"10.111.148.133","10.111.148.165",2905:"10.111.209.82",28,"10.111.92.210",28,:;</v>
      </c>
      <c r="AG95" s="10" t="str">
        <f t="shared" si="19"/>
        <v>ZOYS:M3UA:R1326,0:ACT:;</v>
      </c>
      <c r="AH95" s="10" t="str">
        <f>CONCATENATE("ZOYI:NAME=",J95,":A:;")</f>
        <v>ZOYI:NAME=R1326:A:;</v>
      </c>
    </row>
    <row r="96" spans="1:34">
      <c r="A96" s="7">
        <v>94</v>
      </c>
      <c r="B96" s="7" t="s">
        <v>13</v>
      </c>
      <c r="C96" s="7">
        <v>1</v>
      </c>
      <c r="D96" s="7">
        <v>16</v>
      </c>
      <c r="E96" s="7" t="str">
        <f>LOOKUP(1,0/(('MSS-IP'!$B$1:$B$583=B96)*('MSS-IP'!$C$1:$C$583=D96)),'MSS-IP'!$D$1:$D$583)</f>
        <v>10.111.148.134</v>
      </c>
      <c r="F96" s="7" t="str">
        <f>LOOKUP(1,0/(('MSS-IP'!$B$1:$B$583=B96)*('MSS-IP'!$C$1:$C$583=D96)),'MSS-IP'!$E$1:$E$583)</f>
        <v>10.111.148.166</v>
      </c>
      <c r="G96" s="7">
        <v>2905</v>
      </c>
      <c r="H96" s="7">
        <f>LOOKUP(1,0/(('MSS-IP'!$B$1:$B$583=B96)*('MSS-IP'!$C$1:$C$583=D96)),'MSS-IP'!$F$1:$F$583)</f>
        <v>27</v>
      </c>
      <c r="I96" s="8">
        <v>2</v>
      </c>
      <c r="J96" s="8" t="s">
        <v>104</v>
      </c>
      <c r="K96" s="8">
        <v>1</v>
      </c>
      <c r="L96" s="1">
        <v>4</v>
      </c>
      <c r="M96" s="1" t="str">
        <f>LOOKUP(1,0/(('BSC-IP(信令)'!$B$1:$B$652=J96)*('BSC-IP(信令)'!$C$1:$C$652=L96)),'BSC-IP(信令)'!$D$1:$D$652)</f>
        <v>10.111.209.83</v>
      </c>
      <c r="N96" s="1" t="str">
        <f>LOOKUP(1,0/(('BSC-IP(信令)'!$B$1:$B$652=J96)*('BSC-IP(信令)'!$C$1:$C$652=L96)),'BSC-IP(信令)'!$E$1:$E$652)</f>
        <v>10.111.92.211</v>
      </c>
      <c r="O96" s="8"/>
      <c r="P96" s="8">
        <f>LOOKUP(1,0/(('BSC-IP(信令)'!$B$1:$B$652=J96)*('BSC-IP(信令)'!$C$1:$C$652=L96)),'BSC-IP(信令)'!$F$1:$F$652)</f>
        <v>28</v>
      </c>
      <c r="Q96" s="11" t="str">
        <f t="shared" si="10"/>
        <v>ZQRX:BCSU,4::PING:IP="10.111.148.134",SRC="10.111.209.83",:;</v>
      </c>
      <c r="R96" s="11" t="str">
        <f t="shared" si="11"/>
        <v>ZQRX:BCSU,4::PING:IP="10.111.148.166",SRC="10.111.92.211",:;</v>
      </c>
      <c r="S96" s="11"/>
      <c r="T96" s="11"/>
      <c r="U96" s="11" t="str">
        <f t="shared" si="12"/>
        <v>ZOYA:BGS01:BCSU,4:AOIP:;</v>
      </c>
      <c r="V96" s="11" t="str">
        <f t="shared" si="13"/>
        <v>ZOYP:M3UA:BGS01,1:"10.111.209.83","10.111.92.211",:"10.111.148.134",27,"10.111.148.166",27,2905:;</v>
      </c>
      <c r="W96" s="11" t="str">
        <f t="shared" si="14"/>
        <v>ZOYS:M3UA:BGS01,1:ACT:;</v>
      </c>
      <c r="X96" s="11"/>
      <c r="Z96" s="47" t="s">
        <v>3935</v>
      </c>
      <c r="AA96" s="10" t="str">
        <f t="shared" si="15"/>
        <v>ZQRX:BSU,16::IP=10.111.209.83:PING:SRC=10.111.148.134,:;</v>
      </c>
      <c r="AB96" s="10" t="str">
        <f t="shared" si="16"/>
        <v>ZQRX:BSU,16::IP=10.111.92.211:PING:SRC=10.111.148.166,:;</v>
      </c>
      <c r="AC96" s="10"/>
      <c r="AD96" s="10"/>
      <c r="AE96" s="10" t="str">
        <f t="shared" si="17"/>
        <v>ZOYA:R1326:BSU,16:AOIP:;</v>
      </c>
      <c r="AF96" s="10" t="str">
        <f t="shared" si="18"/>
        <v>ZOYP:M3UA:R1326,1:"10.111.148.134","10.111.148.166",2905:"10.111.209.83",28,"10.111.92.211",28,:;</v>
      </c>
      <c r="AG96" s="10" t="str">
        <f t="shared" si="19"/>
        <v>ZOYS:M3UA:R1326,1:ACT:;</v>
      </c>
      <c r="AH96" s="10"/>
    </row>
    <row r="97" spans="1:34">
      <c r="A97" s="7">
        <v>95</v>
      </c>
      <c r="B97" s="7" t="s">
        <v>13</v>
      </c>
      <c r="C97" s="7">
        <v>2</v>
      </c>
      <c r="D97" s="7">
        <v>3</v>
      </c>
      <c r="E97" s="7" t="str">
        <f>LOOKUP(1,0/(('MSS-IP'!$B$1:$B$583=B97)*('MSS-IP'!$C$1:$C$583=D97)),'MSS-IP'!$D$1:$D$583)</f>
        <v>10.111.148.135</v>
      </c>
      <c r="F97" s="7" t="str">
        <f>LOOKUP(1,0/(('MSS-IP'!$B$1:$B$583=B97)*('MSS-IP'!$C$1:$C$583=D97)),'MSS-IP'!$E$1:$E$583)</f>
        <v>10.111.148.167</v>
      </c>
      <c r="G97" s="7">
        <v>2905</v>
      </c>
      <c r="H97" s="7">
        <f>LOOKUP(1,0/(('MSS-IP'!$B$1:$B$583=B97)*('MSS-IP'!$C$1:$C$583=D97)),'MSS-IP'!$F$1:$F$583)</f>
        <v>27</v>
      </c>
      <c r="I97" s="8">
        <v>3</v>
      </c>
      <c r="J97" s="8" t="s">
        <v>104</v>
      </c>
      <c r="K97" s="8">
        <v>2</v>
      </c>
      <c r="L97" s="1">
        <v>0</v>
      </c>
      <c r="M97" s="1" t="str">
        <f>LOOKUP(1,0/(('BSC-IP(信令)'!$B$1:$B$652=J97)*('BSC-IP(信令)'!$C$1:$C$652=L97)),'BSC-IP(信令)'!$D$1:$D$652)</f>
        <v>10.111.209.84</v>
      </c>
      <c r="N97" s="1" t="str">
        <f>LOOKUP(1,0/(('BSC-IP(信令)'!$B$1:$B$652=J97)*('BSC-IP(信令)'!$C$1:$C$652=L97)),'BSC-IP(信令)'!$E$1:$E$652)</f>
        <v>10.111.92.212</v>
      </c>
      <c r="O97" s="8"/>
      <c r="P97" s="8">
        <f>LOOKUP(1,0/(('BSC-IP(信令)'!$B$1:$B$652=J97)*('BSC-IP(信令)'!$C$1:$C$652=L97)),'BSC-IP(信令)'!$F$1:$F$652)</f>
        <v>28</v>
      </c>
      <c r="Q97" s="11" t="str">
        <f t="shared" si="10"/>
        <v>ZQRX:BCSU,0::PING:IP="10.111.148.135",SRC="10.111.209.84",:;</v>
      </c>
      <c r="R97" s="11" t="str">
        <f t="shared" si="11"/>
        <v>ZQRX:BCSU,0::PING:IP="10.111.148.167",SRC="10.111.92.212",:;</v>
      </c>
      <c r="S97" s="11"/>
      <c r="T97" s="11"/>
      <c r="U97" s="11" t="str">
        <f t="shared" si="12"/>
        <v>ZOYA:BGS01:BCSU,0:AOIP:;</v>
      </c>
      <c r="V97" s="11" t="str">
        <f t="shared" si="13"/>
        <v>ZOYP:M3UA:BGS01,2:"10.111.209.84","10.111.92.212",:"10.111.148.135",27,"10.111.148.167",27,2905:;</v>
      </c>
      <c r="W97" s="11" t="str">
        <f t="shared" si="14"/>
        <v>ZOYS:M3UA:BGS01,2:ACT:;</v>
      </c>
      <c r="X97" s="11"/>
      <c r="Z97" s="47" t="s">
        <v>3935</v>
      </c>
      <c r="AA97" s="10" t="str">
        <f t="shared" si="15"/>
        <v>ZQRX:BSU,3::IP=10.111.209.84:PING:SRC=10.111.148.135,:;</v>
      </c>
      <c r="AB97" s="10" t="str">
        <f t="shared" si="16"/>
        <v>ZQRX:BSU,3::IP=10.111.92.212:PING:SRC=10.111.148.167,:;</v>
      </c>
      <c r="AC97" s="10"/>
      <c r="AD97" s="10"/>
      <c r="AE97" s="10" t="str">
        <f t="shared" si="17"/>
        <v>ZOYA:R1326:BSU,3:AOIP:;</v>
      </c>
      <c r="AF97" s="10" t="str">
        <f t="shared" si="18"/>
        <v>ZOYP:M3UA:R1326,2:"10.111.148.135","10.111.148.167",2905:"10.111.209.84",28,"10.111.92.212",28,:;</v>
      </c>
      <c r="AG97" s="10" t="str">
        <f t="shared" si="19"/>
        <v>ZOYS:M3UA:R1326,2:ACT:;</v>
      </c>
      <c r="AH97" s="10"/>
    </row>
    <row r="98" spans="1:34">
      <c r="A98" s="7">
        <v>96</v>
      </c>
      <c r="B98" s="7" t="s">
        <v>13</v>
      </c>
      <c r="C98" s="7">
        <v>3</v>
      </c>
      <c r="D98" s="7">
        <v>4</v>
      </c>
      <c r="E98" s="7" t="str">
        <f>LOOKUP(1,0/(('MSS-IP'!$B$1:$B$583=B98)*('MSS-IP'!$C$1:$C$583=D98)),'MSS-IP'!$D$1:$D$583)</f>
        <v>10.111.148.136</v>
      </c>
      <c r="F98" s="7" t="str">
        <f>LOOKUP(1,0/(('MSS-IP'!$B$1:$B$583=B98)*('MSS-IP'!$C$1:$C$583=D98)),'MSS-IP'!$E$1:$E$583)</f>
        <v>10.111.148.168</v>
      </c>
      <c r="G98" s="7">
        <v>2905</v>
      </c>
      <c r="H98" s="7">
        <f>LOOKUP(1,0/(('MSS-IP'!$B$1:$B$583=B98)*('MSS-IP'!$C$1:$C$583=D98)),'MSS-IP'!$F$1:$F$583)</f>
        <v>27</v>
      </c>
      <c r="I98" s="8">
        <v>4</v>
      </c>
      <c r="J98" s="8" t="s">
        <v>104</v>
      </c>
      <c r="K98" s="8">
        <v>3</v>
      </c>
      <c r="L98" s="1">
        <v>2</v>
      </c>
      <c r="M98" s="1" t="str">
        <f>LOOKUP(1,0/(('BSC-IP(信令)'!$B$1:$B$652=J98)*('BSC-IP(信令)'!$C$1:$C$652=L98)),'BSC-IP(信令)'!$D$1:$D$652)</f>
        <v>10.111.209.85</v>
      </c>
      <c r="N98" s="1" t="str">
        <f>LOOKUP(1,0/(('BSC-IP(信令)'!$B$1:$B$652=J98)*('BSC-IP(信令)'!$C$1:$C$652=L98)),'BSC-IP(信令)'!$E$1:$E$652)</f>
        <v>10.111.92.213</v>
      </c>
      <c r="O98" s="8"/>
      <c r="P98" s="8">
        <f>LOOKUP(1,0/(('BSC-IP(信令)'!$B$1:$B$652=J98)*('BSC-IP(信令)'!$C$1:$C$652=L98)),'BSC-IP(信令)'!$F$1:$F$652)</f>
        <v>28</v>
      </c>
      <c r="Q98" s="11" t="str">
        <f t="shared" si="10"/>
        <v>ZQRX:BCSU,2::PING:IP="10.111.148.136",SRC="10.111.209.85",:;</v>
      </c>
      <c r="R98" s="11" t="str">
        <f t="shared" si="11"/>
        <v>ZQRX:BCSU,2::PING:IP="10.111.148.168",SRC="10.111.92.213",:;</v>
      </c>
      <c r="S98" s="11"/>
      <c r="T98" s="11"/>
      <c r="U98" s="11" t="str">
        <f t="shared" si="12"/>
        <v>ZOYA:BGS01:BCSU,2:AOIP:;</v>
      </c>
      <c r="V98" s="11" t="str">
        <f t="shared" si="13"/>
        <v>ZOYP:M3UA:BGS01,3:"10.111.209.85","10.111.92.213",:"10.111.148.136",27,"10.111.148.168",27,2905:;</v>
      </c>
      <c r="W98" s="11" t="str">
        <f t="shared" si="14"/>
        <v>ZOYS:M3UA:BGS01,3:ACT:;</v>
      </c>
      <c r="X98" s="11"/>
      <c r="Z98" s="47" t="s">
        <v>3935</v>
      </c>
      <c r="AA98" s="10" t="str">
        <f t="shared" si="15"/>
        <v>ZQRX:BSU,4::IP=10.111.209.85:PING:SRC=10.111.148.136,:;</v>
      </c>
      <c r="AB98" s="10" t="str">
        <f t="shared" si="16"/>
        <v>ZQRX:BSU,4::IP=10.111.92.213:PING:SRC=10.111.148.168,:;</v>
      </c>
      <c r="AC98" s="10"/>
      <c r="AD98" s="10"/>
      <c r="AE98" s="10" t="str">
        <f t="shared" si="17"/>
        <v>ZOYA:R1326:BSU,4:AOIP:;</v>
      </c>
      <c r="AF98" s="10" t="str">
        <f t="shared" si="18"/>
        <v>ZOYP:M3UA:R1326,3:"10.111.148.136","10.111.148.168",2905:"10.111.209.85",28,"10.111.92.213",28,:;</v>
      </c>
      <c r="AG98" s="10" t="str">
        <f t="shared" si="19"/>
        <v>ZOYS:M3UA:R1326,3:ACT:;</v>
      </c>
      <c r="AH98" s="10"/>
    </row>
    <row r="99" spans="1:34" ht="12" customHeight="1">
      <c r="A99" s="7">
        <v>1</v>
      </c>
      <c r="B99" s="7" t="s">
        <v>74</v>
      </c>
      <c r="C99" s="7">
        <v>0</v>
      </c>
      <c r="D99" s="7">
        <v>9</v>
      </c>
      <c r="E99" s="7" t="str">
        <f>LOOKUP(1,0/(('MSS-IP'!$B$1:$B$583=B99)*('MSS-IP'!$C$1:$C$583=D99)),'MSS-IP'!$D$1:$D$583)</f>
        <v>10.111.128.141</v>
      </c>
      <c r="F99" s="7" t="str">
        <f>LOOKUP(1,0/(('MSS-IP'!$B$1:$B$583=B99)*('MSS-IP'!$C$1:$C$583=D99)),'MSS-IP'!$E$1:$E$583)</f>
        <v>10.111.128.173</v>
      </c>
      <c r="G99" s="7">
        <v>2905</v>
      </c>
      <c r="H99" s="7">
        <f>LOOKUP(1,0/(('MSS-IP'!$B$1:$B$583=B99)*('MSS-IP'!$C$1:$C$583=D99)),'MSS-IP'!$F$1:$F$583)</f>
        <v>27</v>
      </c>
      <c r="I99" s="8">
        <v>5</v>
      </c>
      <c r="J99" s="8" t="s">
        <v>81</v>
      </c>
      <c r="K99" s="8">
        <v>0</v>
      </c>
      <c r="L99" s="8">
        <v>1</v>
      </c>
      <c r="M99" s="1" t="str">
        <f>LOOKUP(1,0/(('BSC-IP(信令)'!$B$1:$B$652=J99)*('BSC-IP(信令)'!$C$1:$C$652=L99)),'BSC-IP(信令)'!$D$1:$D$652)</f>
        <v>10.111.209.130</v>
      </c>
      <c r="N99" s="1" t="str">
        <f>LOOKUP(1,0/(('BSC-IP(信令)'!$B$1:$B$652=J99)*('BSC-IP(信令)'!$C$1:$C$652=L99)),'BSC-IP(信令)'!$E$1:$E$652)</f>
        <v>10.111.92.2</v>
      </c>
      <c r="O99" s="8"/>
      <c r="P99" s="8">
        <f>LOOKUP(1,0/(('BSC-IP(信令)'!$B$1:$B$652=J99)*('BSC-IP(信令)'!$C$1:$C$652=L99)),'BSC-IP(信令)'!$F$1:$F$652)</f>
        <v>28</v>
      </c>
      <c r="Q99" s="11" t="str">
        <f t="shared" si="10"/>
        <v>ZQRX:BCSU,1::PING:IP="10.111.128.141",SRC="10.111.209.130",:;</v>
      </c>
      <c r="R99" s="11" t="str">
        <f t="shared" si="11"/>
        <v>ZQRX:BCSU,1::PING:IP="10.111.128.173",SRC="10.111.92.2",:;</v>
      </c>
      <c r="S99" s="11" t="str">
        <f>CONCATENATE("ZOYC:",LEFT(B99,1),MID(B99,3,4),":C:M3UA:;")</f>
        <v>ZOYC:BGS07:C:M3UA:;</v>
      </c>
      <c r="T99" s="11" t="str">
        <f>CONCATENATE("ZOYM:",LEFT(B99,1),MID(B99,3,4),":REG=Y:;")</f>
        <v>ZOYM:BGS07:REG=Y:;</v>
      </c>
      <c r="U99" s="11" t="str">
        <f t="shared" si="12"/>
        <v>ZOYA:BGS07:BCSU,1:AOIP:;</v>
      </c>
      <c r="V99" s="11" t="str">
        <f t="shared" si="13"/>
        <v>ZOYP:M3UA:BGS07,0:"10.111.209.130","10.111.92.2",:"10.111.128.141",27,"10.111.128.173",27,2905:;</v>
      </c>
      <c r="W99" s="11" t="str">
        <f t="shared" si="14"/>
        <v>ZOYS:M3UA:BGS07,0:ACT:;</v>
      </c>
      <c r="X99" s="11" t="str">
        <f>CONCATENATE("ZOYI:NAME=",LEFT(B99,1),RIGHT(B99,4),":A:;")</f>
        <v>ZOYI:NAME=BGS07:A:;</v>
      </c>
      <c r="Z99" s="47" t="s">
        <v>3935</v>
      </c>
      <c r="AA99" s="10" t="str">
        <f t="shared" si="15"/>
        <v>ZQRX:BSU,9::IP=10.111.209.130:PING:SRC=10.111.128.141,:;</v>
      </c>
      <c r="AB99" s="10" t="str">
        <f t="shared" si="16"/>
        <v>ZQRX:BSU,9::IP=10.111.92.2:PING:SRC=10.111.128.173,:;</v>
      </c>
      <c r="AC99" s="10" t="str">
        <f>CONCATENATE("ZOYC:",J99,":S:M3UA:;")</f>
        <v>ZOYC:R0121:S:M3UA:;</v>
      </c>
      <c r="AD99" s="10" t="str">
        <f>CONCATENATE("ZOYM:",J99,":REG=Y:;")</f>
        <v>ZOYM:R0121:REG=Y:;</v>
      </c>
      <c r="AE99" s="10" t="str">
        <f t="shared" si="17"/>
        <v>ZOYA:R0121:BSU,9:AOIP:;</v>
      </c>
      <c r="AF99" s="10" t="str">
        <f t="shared" si="18"/>
        <v>ZOYP:M3UA:R0121,0:"10.111.128.141","10.111.128.173",2905:"10.111.209.130",28,"10.111.92.2",28,:;</v>
      </c>
      <c r="AG99" s="10" t="str">
        <f t="shared" si="19"/>
        <v>ZOYS:M3UA:R0121,0:ACT:;</v>
      </c>
      <c r="AH99" s="10" t="str">
        <f>CONCATENATE("ZOYI:NAME=",J99,":A:;")</f>
        <v>ZOYI:NAME=R0121:A:;</v>
      </c>
    </row>
    <row r="100" spans="1:34" ht="12" customHeight="1">
      <c r="A100" s="7">
        <v>2</v>
      </c>
      <c r="B100" s="7" t="s">
        <v>74</v>
      </c>
      <c r="C100" s="7">
        <v>1</v>
      </c>
      <c r="D100" s="7">
        <v>10</v>
      </c>
      <c r="E100" s="7" t="str">
        <f>LOOKUP(1,0/(('MSS-IP'!$B$1:$B$583=B100)*('MSS-IP'!$C$1:$C$583=D100)),'MSS-IP'!$D$1:$D$583)</f>
        <v>10.111.128.142</v>
      </c>
      <c r="F100" s="7" t="str">
        <f>LOOKUP(1,0/(('MSS-IP'!$B$1:$B$583=B100)*('MSS-IP'!$C$1:$C$583=D100)),'MSS-IP'!$E$1:$E$583)</f>
        <v>10.111.128.174</v>
      </c>
      <c r="G100" s="7">
        <v>2905</v>
      </c>
      <c r="H100" s="7">
        <f>LOOKUP(1,0/(('MSS-IP'!$B$1:$B$583=B100)*('MSS-IP'!$C$1:$C$583=D100)),'MSS-IP'!$F$1:$F$583)</f>
        <v>27</v>
      </c>
      <c r="I100" s="8">
        <v>6</v>
      </c>
      <c r="J100" s="8" t="s">
        <v>81</v>
      </c>
      <c r="K100" s="8">
        <v>1</v>
      </c>
      <c r="L100" s="8">
        <v>3</v>
      </c>
      <c r="M100" s="1" t="str">
        <f>LOOKUP(1,0/(('BSC-IP(信令)'!$B$1:$B$652=J100)*('BSC-IP(信令)'!$C$1:$C$652=L100)),'BSC-IP(信令)'!$D$1:$D$652)</f>
        <v>10.111.209.131</v>
      </c>
      <c r="N100" s="1" t="str">
        <f>LOOKUP(1,0/(('BSC-IP(信令)'!$B$1:$B$652=J100)*('BSC-IP(信令)'!$C$1:$C$652=L100)),'BSC-IP(信令)'!$E$1:$E$652)</f>
        <v>10.111.92.3</v>
      </c>
      <c r="O100" s="8"/>
      <c r="P100" s="8">
        <f>LOOKUP(1,0/(('BSC-IP(信令)'!$B$1:$B$652=J100)*('BSC-IP(信令)'!$C$1:$C$652=L100)),'BSC-IP(信令)'!$F$1:$F$652)</f>
        <v>28</v>
      </c>
      <c r="Q100" s="11" t="str">
        <f t="shared" si="10"/>
        <v>ZQRX:BCSU,3::PING:IP="10.111.128.142",SRC="10.111.209.131",:;</v>
      </c>
      <c r="R100" s="11" t="str">
        <f t="shared" si="11"/>
        <v>ZQRX:BCSU,3::PING:IP="10.111.128.174",SRC="10.111.92.3",:;</v>
      </c>
      <c r="S100" s="11"/>
      <c r="T100" s="11"/>
      <c r="U100" s="11" t="str">
        <f t="shared" si="12"/>
        <v>ZOYA:BGS07:BCSU,3:AOIP:;</v>
      </c>
      <c r="V100" s="11" t="str">
        <f t="shared" si="13"/>
        <v>ZOYP:M3UA:BGS07,1:"10.111.209.131","10.111.92.3",:"10.111.128.142",27,"10.111.128.174",27,2905:;</v>
      </c>
      <c r="W100" s="11" t="str">
        <f t="shared" si="14"/>
        <v>ZOYS:M3UA:BGS07,1:ACT:;</v>
      </c>
      <c r="X100" s="11"/>
      <c r="Z100" s="47" t="s">
        <v>3935</v>
      </c>
      <c r="AA100" s="10" t="str">
        <f t="shared" si="15"/>
        <v>ZQRX:BSU,10::IP=10.111.209.131:PING:SRC=10.111.128.142,:;</v>
      </c>
      <c r="AB100" s="10" t="str">
        <f t="shared" si="16"/>
        <v>ZQRX:BSU,10::IP=10.111.92.3:PING:SRC=10.111.128.174,:;</v>
      </c>
      <c r="AC100" s="10"/>
      <c r="AD100" s="10"/>
      <c r="AE100" s="10" t="str">
        <f t="shared" si="17"/>
        <v>ZOYA:R0121:BSU,10:AOIP:;</v>
      </c>
      <c r="AF100" s="10" t="str">
        <f t="shared" si="18"/>
        <v>ZOYP:M3UA:R0121,1:"10.111.128.142","10.111.128.174",2905:"10.111.209.131",28,"10.111.92.3",28,:;</v>
      </c>
      <c r="AG100" s="10" t="str">
        <f t="shared" si="19"/>
        <v>ZOYS:M3UA:R0121,1:ACT:;</v>
      </c>
      <c r="AH100" s="10"/>
    </row>
    <row r="101" spans="1:34" ht="12" customHeight="1">
      <c r="A101" s="7">
        <v>3</v>
      </c>
      <c r="B101" s="7" t="s">
        <v>74</v>
      </c>
      <c r="C101" s="7">
        <v>2</v>
      </c>
      <c r="D101" s="7">
        <v>11</v>
      </c>
      <c r="E101" s="7" t="str">
        <f>LOOKUP(1,0/(('MSS-IP'!$B$1:$B$583=B101)*('MSS-IP'!$C$1:$C$583=D101)),'MSS-IP'!$D$1:$D$583)</f>
        <v>10.111.128.143</v>
      </c>
      <c r="F101" s="7" t="str">
        <f>LOOKUP(1,0/(('MSS-IP'!$B$1:$B$583=B101)*('MSS-IP'!$C$1:$C$583=D101)),'MSS-IP'!$E$1:$E$583)</f>
        <v>10.111.128.175</v>
      </c>
      <c r="G101" s="7">
        <v>2905</v>
      </c>
      <c r="H101" s="7">
        <f>LOOKUP(1,0/(('MSS-IP'!$B$1:$B$583=B101)*('MSS-IP'!$C$1:$C$583=D101)),'MSS-IP'!$F$1:$F$583)</f>
        <v>27</v>
      </c>
      <c r="I101" s="8">
        <v>7</v>
      </c>
      <c r="J101" s="8" t="s">
        <v>81</v>
      </c>
      <c r="K101" s="8">
        <v>2</v>
      </c>
      <c r="L101" s="8">
        <v>2</v>
      </c>
      <c r="M101" s="1" t="str">
        <f>LOOKUP(1,0/(('BSC-IP(信令)'!$B$1:$B$652=J101)*('BSC-IP(信令)'!$C$1:$C$652=L101)),'BSC-IP(信令)'!$D$1:$D$652)</f>
        <v>10.111.209.132</v>
      </c>
      <c r="N101" s="1" t="str">
        <f>LOOKUP(1,0/(('BSC-IP(信令)'!$B$1:$B$652=J101)*('BSC-IP(信令)'!$C$1:$C$652=L101)),'BSC-IP(信令)'!$E$1:$E$652)</f>
        <v>10.111.92.4</v>
      </c>
      <c r="O101" s="8"/>
      <c r="P101" s="8">
        <f>LOOKUP(1,0/(('BSC-IP(信令)'!$B$1:$B$652=J101)*('BSC-IP(信令)'!$C$1:$C$652=L101)),'BSC-IP(信令)'!$F$1:$F$652)</f>
        <v>28</v>
      </c>
      <c r="Q101" s="11" t="str">
        <f t="shared" si="10"/>
        <v>ZQRX:BCSU,2::PING:IP="10.111.128.143",SRC="10.111.209.132",:;</v>
      </c>
      <c r="R101" s="11" t="str">
        <f t="shared" si="11"/>
        <v>ZQRX:BCSU,2::PING:IP="10.111.128.175",SRC="10.111.92.4",:;</v>
      </c>
      <c r="S101" s="11"/>
      <c r="T101" s="11"/>
      <c r="U101" s="11" t="str">
        <f t="shared" si="12"/>
        <v>ZOYA:BGS07:BCSU,2:AOIP:;</v>
      </c>
      <c r="V101" s="11" t="str">
        <f t="shared" si="13"/>
        <v>ZOYP:M3UA:BGS07,2:"10.111.209.132","10.111.92.4",:"10.111.128.143",27,"10.111.128.175",27,2905:;</v>
      </c>
      <c r="W101" s="11" t="str">
        <f t="shared" si="14"/>
        <v>ZOYS:M3UA:BGS07,2:ACT:;</v>
      </c>
      <c r="X101" s="11"/>
      <c r="Z101" s="47" t="s">
        <v>3935</v>
      </c>
      <c r="AA101" s="10" t="str">
        <f t="shared" si="15"/>
        <v>ZQRX:BSU,11::IP=10.111.209.132:PING:SRC=10.111.128.143,:;</v>
      </c>
      <c r="AB101" s="10" t="str">
        <f t="shared" si="16"/>
        <v>ZQRX:BSU,11::IP=10.111.92.4:PING:SRC=10.111.128.175,:;</v>
      </c>
      <c r="AC101" s="10"/>
      <c r="AD101" s="10"/>
      <c r="AE101" s="10" t="str">
        <f t="shared" si="17"/>
        <v>ZOYA:R0121:BSU,11:AOIP:;</v>
      </c>
      <c r="AF101" s="10" t="str">
        <f t="shared" si="18"/>
        <v>ZOYP:M3UA:R0121,2:"10.111.128.143","10.111.128.175",2905:"10.111.209.132",28,"10.111.92.4",28,:;</v>
      </c>
      <c r="AG101" s="10" t="str">
        <f t="shared" si="19"/>
        <v>ZOYS:M3UA:R0121,2:ACT:;</v>
      </c>
      <c r="AH101" s="10"/>
    </row>
    <row r="102" spans="1:34" ht="12" customHeight="1">
      <c r="A102" s="7">
        <v>4</v>
      </c>
      <c r="B102" s="7" t="s">
        <v>74</v>
      </c>
      <c r="C102" s="7">
        <v>3</v>
      </c>
      <c r="D102" s="7">
        <v>12</v>
      </c>
      <c r="E102" s="7" t="str">
        <f>LOOKUP(1,0/(('MSS-IP'!$B$1:$B$583=B102)*('MSS-IP'!$C$1:$C$583=D102)),'MSS-IP'!$D$1:$D$583)</f>
        <v>10.111.128.144</v>
      </c>
      <c r="F102" s="7" t="str">
        <f>LOOKUP(1,0/(('MSS-IP'!$B$1:$B$583=B102)*('MSS-IP'!$C$1:$C$583=D102)),'MSS-IP'!$E$1:$E$583)</f>
        <v>10.111.128.176</v>
      </c>
      <c r="G102" s="7">
        <v>2905</v>
      </c>
      <c r="H102" s="7">
        <f>LOOKUP(1,0/(('MSS-IP'!$B$1:$B$583=B102)*('MSS-IP'!$C$1:$C$583=D102)),'MSS-IP'!$F$1:$F$583)</f>
        <v>27</v>
      </c>
      <c r="I102" s="8">
        <v>8</v>
      </c>
      <c r="J102" s="8" t="s">
        <v>81</v>
      </c>
      <c r="K102" s="8">
        <v>3</v>
      </c>
      <c r="L102" s="8">
        <v>0</v>
      </c>
      <c r="M102" s="1" t="str">
        <f>LOOKUP(1,0/(('BSC-IP(信令)'!$B$1:$B$652=J102)*('BSC-IP(信令)'!$C$1:$C$652=L102)),'BSC-IP(信令)'!$D$1:$D$652)</f>
        <v>10.111.209.133</v>
      </c>
      <c r="N102" s="1" t="str">
        <f>LOOKUP(1,0/(('BSC-IP(信令)'!$B$1:$B$652=J102)*('BSC-IP(信令)'!$C$1:$C$652=L102)),'BSC-IP(信令)'!$E$1:$E$652)</f>
        <v>10.111.92.5</v>
      </c>
      <c r="O102" s="8"/>
      <c r="P102" s="8">
        <f>LOOKUP(1,0/(('BSC-IP(信令)'!$B$1:$B$652=J102)*('BSC-IP(信令)'!$C$1:$C$652=L102)),'BSC-IP(信令)'!$F$1:$F$652)</f>
        <v>28</v>
      </c>
      <c r="Q102" s="11" t="str">
        <f t="shared" si="10"/>
        <v>ZQRX:BCSU,0::PING:IP="10.111.128.144",SRC="10.111.209.133",:;</v>
      </c>
      <c r="R102" s="11" t="str">
        <f t="shared" si="11"/>
        <v>ZQRX:BCSU,0::PING:IP="10.111.128.176",SRC="10.111.92.5",:;</v>
      </c>
      <c r="S102" s="11"/>
      <c r="T102" s="11"/>
      <c r="U102" s="11" t="str">
        <f t="shared" si="12"/>
        <v>ZOYA:BGS07:BCSU,0:AOIP:;</v>
      </c>
      <c r="V102" s="11" t="str">
        <f t="shared" si="13"/>
        <v>ZOYP:M3UA:BGS07,3:"10.111.209.133","10.111.92.5",:"10.111.128.144",27,"10.111.128.176",27,2905:;</v>
      </c>
      <c r="W102" s="11" t="str">
        <f t="shared" si="14"/>
        <v>ZOYS:M3UA:BGS07,3:ACT:;</v>
      </c>
      <c r="X102" s="11"/>
      <c r="Z102" s="47" t="s">
        <v>3935</v>
      </c>
      <c r="AA102" s="10" t="str">
        <f t="shared" si="15"/>
        <v>ZQRX:BSU,12::IP=10.111.209.133:PING:SRC=10.111.128.144,:;</v>
      </c>
      <c r="AB102" s="10" t="str">
        <f t="shared" si="16"/>
        <v>ZQRX:BSU,12::IP=10.111.92.5:PING:SRC=10.111.128.176,:;</v>
      </c>
      <c r="AC102" s="10"/>
      <c r="AD102" s="10"/>
      <c r="AE102" s="10" t="str">
        <f t="shared" si="17"/>
        <v>ZOYA:R0121:BSU,12:AOIP:;</v>
      </c>
      <c r="AF102" s="10" t="str">
        <f t="shared" si="18"/>
        <v>ZOYP:M3UA:R0121,3:"10.111.128.144","10.111.128.176",2905:"10.111.209.133",28,"10.111.92.5",28,:;</v>
      </c>
      <c r="AG102" s="10" t="str">
        <f t="shared" si="19"/>
        <v>ZOYS:M3UA:R0121,3:ACT:;</v>
      </c>
      <c r="AH102" s="10"/>
    </row>
    <row r="103" spans="1:34" ht="12" customHeight="1">
      <c r="A103" s="7">
        <v>5</v>
      </c>
      <c r="B103" s="7" t="s">
        <v>74</v>
      </c>
      <c r="C103" s="7">
        <v>0</v>
      </c>
      <c r="D103" s="7">
        <v>7</v>
      </c>
      <c r="E103" s="7" t="str">
        <f>LOOKUP(1,0/(('MSS-IP'!$B$1:$B$583=B103)*('MSS-IP'!$C$1:$C$583=D103)),'MSS-IP'!$D$1:$D$583)</f>
        <v>10.111.128.145</v>
      </c>
      <c r="F103" s="7" t="str">
        <f>LOOKUP(1,0/(('MSS-IP'!$B$1:$B$583=B103)*('MSS-IP'!$C$1:$C$583=D103)),'MSS-IP'!$E$1:$E$583)</f>
        <v>10.111.128.177</v>
      </c>
      <c r="G103" s="7">
        <v>2905</v>
      </c>
      <c r="H103" s="7">
        <f>LOOKUP(1,0/(('MSS-IP'!$B$1:$B$583=B103)*('MSS-IP'!$C$1:$C$583=D103)),'MSS-IP'!$F$1:$F$583)</f>
        <v>27</v>
      </c>
      <c r="I103" s="8">
        <v>5</v>
      </c>
      <c r="J103" s="8" t="s">
        <v>82</v>
      </c>
      <c r="K103" s="8">
        <v>0</v>
      </c>
      <c r="L103" s="8">
        <v>0</v>
      </c>
      <c r="M103" s="1" t="str">
        <f>LOOKUP(1,0/(('BSC-IP(信令)'!$B$1:$B$652=J103)*('BSC-IP(信令)'!$C$1:$C$652=L103)),'BSC-IP(信令)'!$D$1:$D$652)</f>
        <v>10.111.209.146</v>
      </c>
      <c r="N103" s="1" t="str">
        <f>LOOKUP(1,0/(('BSC-IP(信令)'!$B$1:$B$652=J103)*('BSC-IP(信令)'!$C$1:$C$652=L103)),'BSC-IP(信令)'!$E$1:$E$652)</f>
        <v>10.111.92.18</v>
      </c>
      <c r="O103" s="8"/>
      <c r="P103" s="8">
        <f>LOOKUP(1,0/(('BSC-IP(信令)'!$B$1:$B$652=J103)*('BSC-IP(信令)'!$C$1:$C$652=L103)),'BSC-IP(信令)'!$F$1:$F$652)</f>
        <v>28</v>
      </c>
      <c r="Q103" s="11" t="str">
        <f t="shared" si="10"/>
        <v>ZQRX:BCSU,0::PING:IP="10.111.128.145",SRC="10.111.209.146",:;</v>
      </c>
      <c r="R103" s="11" t="str">
        <f t="shared" si="11"/>
        <v>ZQRX:BCSU,0::PING:IP="10.111.128.177",SRC="10.111.92.18",:;</v>
      </c>
      <c r="S103" s="11" t="str">
        <f>CONCATENATE("ZOYC:",LEFT(B103,1),MID(B103,3,4),":C:M3UA:;")</f>
        <v>ZOYC:BGS07:C:M3UA:;</v>
      </c>
      <c r="T103" s="11" t="str">
        <f>CONCATENATE("ZOYM:",LEFT(B103,1),MID(B103,3,4),":REG=Y:;")</f>
        <v>ZOYM:BGS07:REG=Y:;</v>
      </c>
      <c r="U103" s="11" t="str">
        <f t="shared" si="12"/>
        <v>ZOYA:BGS07:BCSU,0:AOIP:;</v>
      </c>
      <c r="V103" s="11" t="str">
        <f t="shared" si="13"/>
        <v>ZOYP:M3UA:BGS07,0:"10.111.209.146","10.111.92.18",:"10.111.128.145",27,"10.111.128.177",27,2905:;</v>
      </c>
      <c r="W103" s="11" t="str">
        <f t="shared" si="14"/>
        <v>ZOYS:M3UA:BGS07,0:ACT:;</v>
      </c>
      <c r="X103" s="11" t="str">
        <f>CONCATENATE("ZOYI:NAME=",LEFT(B103,1),RIGHT(B103,4),":A:;")</f>
        <v>ZOYI:NAME=BGS07:A:;</v>
      </c>
      <c r="Z103" s="47" t="s">
        <v>3935</v>
      </c>
      <c r="AA103" s="10" t="str">
        <f t="shared" si="15"/>
        <v>ZQRX:BSU,7::IP=10.111.209.146:PING:SRC=10.111.128.145,:;</v>
      </c>
      <c r="AB103" s="10" t="str">
        <f t="shared" si="16"/>
        <v>ZQRX:BSU,7::IP=10.111.92.18:PING:SRC=10.111.128.177,:;</v>
      </c>
      <c r="AC103" s="10" t="str">
        <f>CONCATENATE("ZOYC:",J103,":S:M3UA:;")</f>
        <v>ZOYC:R0122:S:M3UA:;</v>
      </c>
      <c r="AD103" s="10" t="str">
        <f>CONCATENATE("ZOYM:",J103,":REG=Y:;")</f>
        <v>ZOYM:R0122:REG=Y:;</v>
      </c>
      <c r="AE103" s="10" t="str">
        <f t="shared" si="17"/>
        <v>ZOYA:R0122:BSU,7:AOIP:;</v>
      </c>
      <c r="AF103" s="10" t="str">
        <f t="shared" si="18"/>
        <v>ZOYP:M3UA:R0122,0:"10.111.128.145","10.111.128.177",2905:"10.111.209.146",28,"10.111.92.18",28,:;</v>
      </c>
      <c r="AG103" s="10" t="str">
        <f t="shared" si="19"/>
        <v>ZOYS:M3UA:R0122,0:ACT:;</v>
      </c>
      <c r="AH103" s="10" t="str">
        <f>CONCATENATE("ZOYI:NAME=",J103,":A:;")</f>
        <v>ZOYI:NAME=R0122:A:;</v>
      </c>
    </row>
    <row r="104" spans="1:34" ht="12" customHeight="1">
      <c r="A104" s="7">
        <v>6</v>
      </c>
      <c r="B104" s="7" t="s">
        <v>74</v>
      </c>
      <c r="C104" s="7">
        <v>1</v>
      </c>
      <c r="D104" s="7">
        <v>14</v>
      </c>
      <c r="E104" s="7" t="str">
        <f>LOOKUP(1,0/(('MSS-IP'!$B$1:$B$583=B104)*('MSS-IP'!$C$1:$C$583=D104)),'MSS-IP'!$D$1:$D$583)</f>
        <v>10.111.128.146</v>
      </c>
      <c r="F104" s="7" t="str">
        <f>LOOKUP(1,0/(('MSS-IP'!$B$1:$B$583=B104)*('MSS-IP'!$C$1:$C$583=D104)),'MSS-IP'!$E$1:$E$583)</f>
        <v>10.111.128.178</v>
      </c>
      <c r="G104" s="7">
        <v>2905</v>
      </c>
      <c r="H104" s="7">
        <f>LOOKUP(1,0/(('MSS-IP'!$B$1:$B$583=B104)*('MSS-IP'!$C$1:$C$583=D104)),'MSS-IP'!$F$1:$F$583)</f>
        <v>27</v>
      </c>
      <c r="I104" s="8">
        <v>6</v>
      </c>
      <c r="J104" s="8" t="s">
        <v>82</v>
      </c>
      <c r="K104" s="8">
        <v>1</v>
      </c>
      <c r="L104" s="8">
        <v>2</v>
      </c>
      <c r="M104" s="1" t="str">
        <f>LOOKUP(1,0/(('BSC-IP(信令)'!$B$1:$B$652=J104)*('BSC-IP(信令)'!$C$1:$C$652=L104)),'BSC-IP(信令)'!$D$1:$D$652)</f>
        <v>10.111.209.147</v>
      </c>
      <c r="N104" s="1" t="str">
        <f>LOOKUP(1,0/(('BSC-IP(信令)'!$B$1:$B$652=J104)*('BSC-IP(信令)'!$C$1:$C$652=L104)),'BSC-IP(信令)'!$E$1:$E$652)</f>
        <v>10.111.92.19</v>
      </c>
      <c r="O104" s="8"/>
      <c r="P104" s="8">
        <f>LOOKUP(1,0/(('BSC-IP(信令)'!$B$1:$B$652=J104)*('BSC-IP(信令)'!$C$1:$C$652=L104)),'BSC-IP(信令)'!$F$1:$F$652)</f>
        <v>28</v>
      </c>
      <c r="Q104" s="11" t="str">
        <f t="shared" si="10"/>
        <v>ZQRX:BCSU,2::PING:IP="10.111.128.146",SRC="10.111.209.147",:;</v>
      </c>
      <c r="R104" s="11" t="str">
        <f t="shared" si="11"/>
        <v>ZQRX:BCSU,2::PING:IP="10.111.128.178",SRC="10.111.92.19",:;</v>
      </c>
      <c r="S104" s="11"/>
      <c r="T104" s="11"/>
      <c r="U104" s="11" t="str">
        <f t="shared" si="12"/>
        <v>ZOYA:BGS07:BCSU,2:AOIP:;</v>
      </c>
      <c r="V104" s="11" t="str">
        <f t="shared" si="13"/>
        <v>ZOYP:M3UA:BGS07,1:"10.111.209.147","10.111.92.19",:"10.111.128.146",27,"10.111.128.178",27,2905:;</v>
      </c>
      <c r="W104" s="11" t="str">
        <f t="shared" si="14"/>
        <v>ZOYS:M3UA:BGS07,1:ACT:;</v>
      </c>
      <c r="X104" s="11"/>
      <c r="Z104" s="47" t="s">
        <v>3935</v>
      </c>
      <c r="AA104" s="10" t="str">
        <f t="shared" si="15"/>
        <v>ZQRX:BSU,14::IP=10.111.209.147:PING:SRC=10.111.128.146,:;</v>
      </c>
      <c r="AB104" s="10" t="str">
        <f t="shared" si="16"/>
        <v>ZQRX:BSU,14::IP=10.111.92.19:PING:SRC=10.111.128.178,:;</v>
      </c>
      <c r="AC104" s="10"/>
      <c r="AD104" s="10"/>
      <c r="AE104" s="10" t="str">
        <f t="shared" si="17"/>
        <v>ZOYA:R0122:BSU,14:AOIP:;</v>
      </c>
      <c r="AF104" s="10" t="str">
        <f t="shared" si="18"/>
        <v>ZOYP:M3UA:R0122,1:"10.111.128.146","10.111.128.178",2905:"10.111.209.147",28,"10.111.92.19",28,:;</v>
      </c>
      <c r="AG104" s="10" t="str">
        <f t="shared" si="19"/>
        <v>ZOYS:M3UA:R0122,1:ACT:;</v>
      </c>
      <c r="AH104" s="10"/>
    </row>
    <row r="105" spans="1:34" ht="12" customHeight="1">
      <c r="A105" s="7">
        <v>7</v>
      </c>
      <c r="B105" s="7" t="s">
        <v>74</v>
      </c>
      <c r="C105" s="7">
        <v>2</v>
      </c>
      <c r="D105" s="7">
        <v>16</v>
      </c>
      <c r="E105" s="7" t="str">
        <f>LOOKUP(1,0/(('MSS-IP'!$B$1:$B$583=B105)*('MSS-IP'!$C$1:$C$583=D105)),'MSS-IP'!$D$1:$D$583)</f>
        <v>10.111.128.147</v>
      </c>
      <c r="F105" s="7" t="str">
        <f>LOOKUP(1,0/(('MSS-IP'!$B$1:$B$583=B105)*('MSS-IP'!$C$1:$C$583=D105)),'MSS-IP'!$E$1:$E$583)</f>
        <v>10.111.128.179</v>
      </c>
      <c r="G105" s="7">
        <v>2905</v>
      </c>
      <c r="H105" s="7">
        <f>LOOKUP(1,0/(('MSS-IP'!$B$1:$B$583=B105)*('MSS-IP'!$C$1:$C$583=D105)),'MSS-IP'!$F$1:$F$583)</f>
        <v>27</v>
      </c>
      <c r="I105" s="8">
        <v>7</v>
      </c>
      <c r="J105" s="8" t="s">
        <v>82</v>
      </c>
      <c r="K105" s="8">
        <v>2</v>
      </c>
      <c r="L105" s="8">
        <v>3</v>
      </c>
      <c r="M105" s="1" t="str">
        <f>LOOKUP(1,0/(('BSC-IP(信令)'!$B$1:$B$652=J105)*('BSC-IP(信令)'!$C$1:$C$652=L105)),'BSC-IP(信令)'!$D$1:$D$652)</f>
        <v>10.111.209.148</v>
      </c>
      <c r="N105" s="1" t="str">
        <f>LOOKUP(1,0/(('BSC-IP(信令)'!$B$1:$B$652=J105)*('BSC-IP(信令)'!$C$1:$C$652=L105)),'BSC-IP(信令)'!$E$1:$E$652)</f>
        <v>10.111.92.20</v>
      </c>
      <c r="O105" s="8"/>
      <c r="P105" s="8">
        <f>LOOKUP(1,0/(('BSC-IP(信令)'!$B$1:$B$652=J105)*('BSC-IP(信令)'!$C$1:$C$652=L105)),'BSC-IP(信令)'!$F$1:$F$652)</f>
        <v>28</v>
      </c>
      <c r="Q105" s="11" t="str">
        <f t="shared" si="10"/>
        <v>ZQRX:BCSU,3::PING:IP="10.111.128.147",SRC="10.111.209.148",:;</v>
      </c>
      <c r="R105" s="11" t="str">
        <f t="shared" si="11"/>
        <v>ZQRX:BCSU,3::PING:IP="10.111.128.179",SRC="10.111.92.20",:;</v>
      </c>
      <c r="S105" s="11"/>
      <c r="T105" s="11"/>
      <c r="U105" s="11" t="str">
        <f t="shared" si="12"/>
        <v>ZOYA:BGS07:BCSU,3:AOIP:;</v>
      </c>
      <c r="V105" s="11" t="str">
        <f t="shared" si="13"/>
        <v>ZOYP:M3UA:BGS07,2:"10.111.209.148","10.111.92.20",:"10.111.128.147",27,"10.111.128.179",27,2905:;</v>
      </c>
      <c r="W105" s="11" t="str">
        <f t="shared" si="14"/>
        <v>ZOYS:M3UA:BGS07,2:ACT:;</v>
      </c>
      <c r="X105" s="11"/>
      <c r="Z105" s="47" t="s">
        <v>3935</v>
      </c>
      <c r="AA105" s="10" t="str">
        <f t="shared" si="15"/>
        <v>ZQRX:BSU,16::IP=10.111.209.148:PING:SRC=10.111.128.147,:;</v>
      </c>
      <c r="AB105" s="10" t="str">
        <f t="shared" si="16"/>
        <v>ZQRX:BSU,16::IP=10.111.92.20:PING:SRC=10.111.128.179,:;</v>
      </c>
      <c r="AC105" s="10"/>
      <c r="AD105" s="10"/>
      <c r="AE105" s="10" t="str">
        <f t="shared" si="17"/>
        <v>ZOYA:R0122:BSU,16:AOIP:;</v>
      </c>
      <c r="AF105" s="10" t="str">
        <f t="shared" si="18"/>
        <v>ZOYP:M3UA:R0122,2:"10.111.128.147","10.111.128.179",2905:"10.111.209.148",28,"10.111.92.20",28,:;</v>
      </c>
      <c r="AG105" s="10" t="str">
        <f t="shared" si="19"/>
        <v>ZOYS:M3UA:R0122,2:ACT:;</v>
      </c>
      <c r="AH105" s="10"/>
    </row>
    <row r="106" spans="1:34" ht="12" customHeight="1">
      <c r="A106" s="7">
        <v>8</v>
      </c>
      <c r="B106" s="7" t="s">
        <v>74</v>
      </c>
      <c r="C106" s="7">
        <v>3</v>
      </c>
      <c r="D106" s="7">
        <v>2</v>
      </c>
      <c r="E106" s="7" t="str">
        <f>LOOKUP(1,0/(('MSS-IP'!$B$1:$B$583=B106)*('MSS-IP'!$C$1:$C$583=D106)),'MSS-IP'!$D$1:$D$583)</f>
        <v>10.111.128.132</v>
      </c>
      <c r="F106" s="7" t="str">
        <f>LOOKUP(1,0/(('MSS-IP'!$B$1:$B$583=B106)*('MSS-IP'!$C$1:$C$583=D106)),'MSS-IP'!$E$1:$E$583)</f>
        <v>10.111.128.164</v>
      </c>
      <c r="G106" s="7">
        <v>2905</v>
      </c>
      <c r="H106" s="7">
        <f>LOOKUP(1,0/(('MSS-IP'!$B$1:$B$583=B106)*('MSS-IP'!$C$1:$C$583=D106)),'MSS-IP'!$F$1:$F$583)</f>
        <v>27</v>
      </c>
      <c r="I106" s="8">
        <v>8</v>
      </c>
      <c r="J106" s="8" t="s">
        <v>82</v>
      </c>
      <c r="K106" s="8">
        <v>3</v>
      </c>
      <c r="L106" s="8">
        <v>1</v>
      </c>
      <c r="M106" s="1" t="str">
        <f>LOOKUP(1,0/(('BSC-IP(信令)'!$B$1:$B$652=J106)*('BSC-IP(信令)'!$C$1:$C$652=L106)),'BSC-IP(信令)'!$D$1:$D$652)</f>
        <v>10.111.209.149</v>
      </c>
      <c r="N106" s="1" t="str">
        <f>LOOKUP(1,0/(('BSC-IP(信令)'!$B$1:$B$652=J106)*('BSC-IP(信令)'!$C$1:$C$652=L106)),'BSC-IP(信令)'!$E$1:$E$652)</f>
        <v>10.111.92.21</v>
      </c>
      <c r="O106" s="8"/>
      <c r="P106" s="8">
        <f>LOOKUP(1,0/(('BSC-IP(信令)'!$B$1:$B$652=J106)*('BSC-IP(信令)'!$C$1:$C$652=L106)),'BSC-IP(信令)'!$F$1:$F$652)</f>
        <v>28</v>
      </c>
      <c r="Q106" s="11" t="str">
        <f t="shared" si="10"/>
        <v>ZQRX:BCSU,1::PING:IP="10.111.128.132",SRC="10.111.209.149",:;</v>
      </c>
      <c r="R106" s="11" t="str">
        <f t="shared" si="11"/>
        <v>ZQRX:BCSU,1::PING:IP="10.111.128.164",SRC="10.111.92.21",:;</v>
      </c>
      <c r="S106" s="11"/>
      <c r="T106" s="11"/>
      <c r="U106" s="11" t="str">
        <f t="shared" si="12"/>
        <v>ZOYA:BGS07:BCSU,1:AOIP:;</v>
      </c>
      <c r="V106" s="11" t="str">
        <f t="shared" si="13"/>
        <v>ZOYP:M3UA:BGS07,3:"10.111.209.149","10.111.92.21",:"10.111.128.132",27,"10.111.128.164",27,2905:;</v>
      </c>
      <c r="W106" s="11" t="str">
        <f t="shared" si="14"/>
        <v>ZOYS:M3UA:BGS07,3:ACT:;</v>
      </c>
      <c r="X106" s="11"/>
      <c r="Z106" s="47" t="s">
        <v>3935</v>
      </c>
      <c r="AA106" s="10" t="str">
        <f t="shared" si="15"/>
        <v>ZQRX:BSU,2::IP=10.111.209.149:PING:SRC=10.111.128.132,:;</v>
      </c>
      <c r="AB106" s="10" t="str">
        <f t="shared" si="16"/>
        <v>ZQRX:BSU,2::IP=10.111.92.21:PING:SRC=10.111.128.164,:;</v>
      </c>
      <c r="AC106" s="10"/>
      <c r="AD106" s="10"/>
      <c r="AE106" s="10" t="str">
        <f t="shared" si="17"/>
        <v>ZOYA:R0122:BSU,2:AOIP:;</v>
      </c>
      <c r="AF106" s="10" t="str">
        <f t="shared" si="18"/>
        <v>ZOYP:M3UA:R0122,3:"10.111.128.132","10.111.128.164",2905:"10.111.209.149",28,"10.111.92.21",28,:;</v>
      </c>
      <c r="AG106" s="10" t="str">
        <f t="shared" si="19"/>
        <v>ZOYS:M3UA:R0122,3:ACT:;</v>
      </c>
      <c r="AH106" s="10"/>
    </row>
    <row r="107" spans="1:34" ht="12" customHeight="1">
      <c r="A107" s="7">
        <v>9</v>
      </c>
      <c r="B107" s="7" t="s">
        <v>74</v>
      </c>
      <c r="C107" s="7">
        <v>0</v>
      </c>
      <c r="D107" s="7">
        <v>8</v>
      </c>
      <c r="E107" s="7" t="str">
        <f>LOOKUP(1,0/(('MSS-IP'!$B$1:$B$583=B107)*('MSS-IP'!$C$1:$C$583=D107)),'MSS-IP'!$D$1:$D$583)</f>
        <v>10.111.128.134</v>
      </c>
      <c r="F107" s="7" t="str">
        <f>LOOKUP(1,0/(('MSS-IP'!$B$1:$B$583=B107)*('MSS-IP'!$C$1:$C$583=D107)),'MSS-IP'!$E$1:$E$583)</f>
        <v>10.111.128.166</v>
      </c>
      <c r="G107" s="7">
        <v>2905</v>
      </c>
      <c r="H107" s="7">
        <f>LOOKUP(1,0/(('MSS-IP'!$B$1:$B$583=B107)*('MSS-IP'!$C$1:$C$583=D107)),'MSS-IP'!$F$1:$F$583)</f>
        <v>27</v>
      </c>
      <c r="I107" s="8">
        <v>5</v>
      </c>
      <c r="J107" s="8" t="s">
        <v>83</v>
      </c>
      <c r="K107" s="8">
        <v>0</v>
      </c>
      <c r="L107" s="8">
        <v>4</v>
      </c>
      <c r="M107" s="1" t="str">
        <f>LOOKUP(1,0/(('BSC-IP(信令)'!$B$1:$B$652=J107)*('BSC-IP(信令)'!$C$1:$C$652=L107)),'BSC-IP(信令)'!$D$1:$D$652)</f>
        <v>10.111.209.162</v>
      </c>
      <c r="N107" s="1" t="str">
        <f>LOOKUP(1,0/(('BSC-IP(信令)'!$B$1:$B$652=J107)*('BSC-IP(信令)'!$C$1:$C$652=L107)),'BSC-IP(信令)'!$E$1:$E$652)</f>
        <v>10.111.92.34</v>
      </c>
      <c r="O107" s="8"/>
      <c r="P107" s="8">
        <f>LOOKUP(1,0/(('BSC-IP(信令)'!$B$1:$B$652=J107)*('BSC-IP(信令)'!$C$1:$C$652=L107)),'BSC-IP(信令)'!$F$1:$F$652)</f>
        <v>28</v>
      </c>
      <c r="Q107" s="11" t="str">
        <f t="shared" si="10"/>
        <v>ZQRX:BCSU,4::PING:IP="10.111.128.134",SRC="10.111.209.162",:;</v>
      </c>
      <c r="R107" s="11" t="str">
        <f t="shared" si="11"/>
        <v>ZQRX:BCSU,4::PING:IP="10.111.128.166",SRC="10.111.92.34",:;</v>
      </c>
      <c r="S107" s="11" t="str">
        <f>CONCATENATE("ZOYC:",LEFT(B107,1),MID(B107,3,4),":C:M3UA:;")</f>
        <v>ZOYC:BGS07:C:M3UA:;</v>
      </c>
      <c r="T107" s="11" t="str">
        <f>CONCATENATE("ZOYM:",LEFT(B107,1),MID(B107,3,4),":REG=Y:;")</f>
        <v>ZOYM:BGS07:REG=Y:;</v>
      </c>
      <c r="U107" s="11" t="str">
        <f t="shared" si="12"/>
        <v>ZOYA:BGS07:BCSU,4:AOIP:;</v>
      </c>
      <c r="V107" s="11" t="str">
        <f t="shared" si="13"/>
        <v>ZOYP:M3UA:BGS07,0:"10.111.209.162","10.111.92.34",:"10.111.128.134",27,"10.111.128.166",27,2905:;</v>
      </c>
      <c r="W107" s="11" t="str">
        <f t="shared" si="14"/>
        <v>ZOYS:M3UA:BGS07,0:ACT:;</v>
      </c>
      <c r="X107" s="11" t="str">
        <f>CONCATENATE("ZOYI:NAME=",LEFT(B107,1),RIGHT(B107,4),":A:;")</f>
        <v>ZOYI:NAME=BGS07:A:;</v>
      </c>
      <c r="Z107" s="47" t="s">
        <v>3935</v>
      </c>
      <c r="AA107" s="10" t="str">
        <f t="shared" si="15"/>
        <v>ZQRX:BSU,8::IP=10.111.209.162:PING:SRC=10.111.128.134,:;</v>
      </c>
      <c r="AB107" s="10" t="str">
        <f t="shared" si="16"/>
        <v>ZQRX:BSU,8::IP=10.111.92.34:PING:SRC=10.111.128.166,:;</v>
      </c>
      <c r="AC107" s="10" t="str">
        <f>CONCATENATE("ZOYC:",J107,":S:M3UA:;")</f>
        <v>ZOYC:R0123:S:M3UA:;</v>
      </c>
      <c r="AD107" s="10" t="str">
        <f>CONCATENATE("ZOYM:",J107,":REG=Y:;")</f>
        <v>ZOYM:R0123:REG=Y:;</v>
      </c>
      <c r="AE107" s="10" t="str">
        <f t="shared" si="17"/>
        <v>ZOYA:R0123:BSU,8:AOIP:;</v>
      </c>
      <c r="AF107" s="10" t="str">
        <f t="shared" si="18"/>
        <v>ZOYP:M3UA:R0123,0:"10.111.128.134","10.111.128.166",2905:"10.111.209.162",28,"10.111.92.34",28,:;</v>
      </c>
      <c r="AG107" s="10" t="str">
        <f t="shared" si="19"/>
        <v>ZOYS:M3UA:R0123,0:ACT:;</v>
      </c>
      <c r="AH107" s="10" t="str">
        <f>CONCATENATE("ZOYI:NAME=",J107,":A:;")</f>
        <v>ZOYI:NAME=R0123:A:;</v>
      </c>
    </row>
    <row r="108" spans="1:34" ht="12" customHeight="1">
      <c r="A108" s="7">
        <v>10</v>
      </c>
      <c r="B108" s="7" t="s">
        <v>74</v>
      </c>
      <c r="C108" s="7">
        <v>1</v>
      </c>
      <c r="D108" s="7">
        <v>3</v>
      </c>
      <c r="E108" s="7" t="str">
        <f>LOOKUP(1,0/(('MSS-IP'!$B$1:$B$583=B108)*('MSS-IP'!$C$1:$C$583=D108)),'MSS-IP'!$D$1:$D$583)</f>
        <v>10.111.128.135</v>
      </c>
      <c r="F108" s="7" t="str">
        <f>LOOKUP(1,0/(('MSS-IP'!$B$1:$B$583=B108)*('MSS-IP'!$C$1:$C$583=D108)),'MSS-IP'!$E$1:$E$583)</f>
        <v>10.111.128.167</v>
      </c>
      <c r="G108" s="7">
        <v>2905</v>
      </c>
      <c r="H108" s="7">
        <f>LOOKUP(1,0/(('MSS-IP'!$B$1:$B$583=B108)*('MSS-IP'!$C$1:$C$583=D108)),'MSS-IP'!$F$1:$F$583)</f>
        <v>27</v>
      </c>
      <c r="I108" s="8">
        <v>6</v>
      </c>
      <c r="J108" s="8" t="s">
        <v>83</v>
      </c>
      <c r="K108" s="8">
        <v>1</v>
      </c>
      <c r="L108" s="8">
        <v>1</v>
      </c>
      <c r="M108" s="1" t="str">
        <f>LOOKUP(1,0/(('BSC-IP(信令)'!$B$1:$B$652=J108)*('BSC-IP(信令)'!$C$1:$C$652=L108)),'BSC-IP(信令)'!$D$1:$D$652)</f>
        <v>10.111.209.163</v>
      </c>
      <c r="N108" s="1" t="str">
        <f>LOOKUP(1,0/(('BSC-IP(信令)'!$B$1:$B$652=J108)*('BSC-IP(信令)'!$C$1:$C$652=L108)),'BSC-IP(信令)'!$E$1:$E$652)</f>
        <v>10.111.92.35</v>
      </c>
      <c r="O108" s="8"/>
      <c r="P108" s="8">
        <f>LOOKUP(1,0/(('BSC-IP(信令)'!$B$1:$B$652=J108)*('BSC-IP(信令)'!$C$1:$C$652=L108)),'BSC-IP(信令)'!$F$1:$F$652)</f>
        <v>28</v>
      </c>
      <c r="Q108" s="11" t="str">
        <f t="shared" si="10"/>
        <v>ZQRX:BCSU,1::PING:IP="10.111.128.135",SRC="10.111.209.163",:;</v>
      </c>
      <c r="R108" s="11" t="str">
        <f t="shared" si="11"/>
        <v>ZQRX:BCSU,1::PING:IP="10.111.128.167",SRC="10.111.92.35",:;</v>
      </c>
      <c r="S108" s="11"/>
      <c r="T108" s="11"/>
      <c r="U108" s="11" t="str">
        <f t="shared" si="12"/>
        <v>ZOYA:BGS07:BCSU,1:AOIP:;</v>
      </c>
      <c r="V108" s="11" t="str">
        <f t="shared" si="13"/>
        <v>ZOYP:M3UA:BGS07,1:"10.111.209.163","10.111.92.35",:"10.111.128.135",27,"10.111.128.167",27,2905:;</v>
      </c>
      <c r="W108" s="11" t="str">
        <f t="shared" si="14"/>
        <v>ZOYS:M3UA:BGS07,1:ACT:;</v>
      </c>
      <c r="X108" s="11"/>
      <c r="Z108" s="47" t="s">
        <v>3935</v>
      </c>
      <c r="AA108" s="10" t="str">
        <f t="shared" si="15"/>
        <v>ZQRX:BSU,3::IP=10.111.209.163:PING:SRC=10.111.128.135,:;</v>
      </c>
      <c r="AB108" s="10" t="str">
        <f t="shared" si="16"/>
        <v>ZQRX:BSU,3::IP=10.111.92.35:PING:SRC=10.111.128.167,:;</v>
      </c>
      <c r="AC108" s="10"/>
      <c r="AD108" s="10"/>
      <c r="AE108" s="10" t="str">
        <f t="shared" si="17"/>
        <v>ZOYA:R0123:BSU,3:AOIP:;</v>
      </c>
      <c r="AF108" s="10" t="str">
        <f t="shared" si="18"/>
        <v>ZOYP:M3UA:R0123,1:"10.111.128.135","10.111.128.167",2905:"10.111.209.163",28,"10.111.92.35",28,:;</v>
      </c>
      <c r="AG108" s="10" t="str">
        <f t="shared" si="19"/>
        <v>ZOYS:M3UA:R0123,1:ACT:;</v>
      </c>
      <c r="AH108" s="10"/>
    </row>
    <row r="109" spans="1:34" ht="12" customHeight="1">
      <c r="A109" s="7">
        <v>11</v>
      </c>
      <c r="B109" s="7" t="s">
        <v>74</v>
      </c>
      <c r="C109" s="7">
        <v>2</v>
      </c>
      <c r="D109" s="7">
        <v>4</v>
      </c>
      <c r="E109" s="7" t="str">
        <f>LOOKUP(1,0/(('MSS-IP'!$B$1:$B$583=B109)*('MSS-IP'!$C$1:$C$583=D109)),'MSS-IP'!$D$1:$D$583)</f>
        <v>10.111.128.136</v>
      </c>
      <c r="F109" s="7" t="str">
        <f>LOOKUP(1,0/(('MSS-IP'!$B$1:$B$583=B109)*('MSS-IP'!$C$1:$C$583=D109)),'MSS-IP'!$E$1:$E$583)</f>
        <v>10.111.128.168</v>
      </c>
      <c r="G109" s="7">
        <v>2905</v>
      </c>
      <c r="H109" s="7">
        <f>LOOKUP(1,0/(('MSS-IP'!$B$1:$B$583=B109)*('MSS-IP'!$C$1:$C$583=D109)),'MSS-IP'!$F$1:$F$583)</f>
        <v>27</v>
      </c>
      <c r="I109" s="8">
        <v>7</v>
      </c>
      <c r="J109" s="8" t="s">
        <v>83</v>
      </c>
      <c r="K109" s="8">
        <v>2</v>
      </c>
      <c r="L109" s="8">
        <v>2</v>
      </c>
      <c r="M109" s="1" t="str">
        <f>LOOKUP(1,0/(('BSC-IP(信令)'!$B$1:$B$652=J109)*('BSC-IP(信令)'!$C$1:$C$652=L109)),'BSC-IP(信令)'!$D$1:$D$652)</f>
        <v>10.111.209.164</v>
      </c>
      <c r="N109" s="1" t="str">
        <f>LOOKUP(1,0/(('BSC-IP(信令)'!$B$1:$B$652=J109)*('BSC-IP(信令)'!$C$1:$C$652=L109)),'BSC-IP(信令)'!$E$1:$E$652)</f>
        <v>10.111.92.36</v>
      </c>
      <c r="O109" s="8"/>
      <c r="P109" s="8">
        <f>LOOKUP(1,0/(('BSC-IP(信令)'!$B$1:$B$652=J109)*('BSC-IP(信令)'!$C$1:$C$652=L109)),'BSC-IP(信令)'!$F$1:$F$652)</f>
        <v>28</v>
      </c>
      <c r="Q109" s="11" t="str">
        <f t="shared" si="10"/>
        <v>ZQRX:BCSU,2::PING:IP="10.111.128.136",SRC="10.111.209.164",:;</v>
      </c>
      <c r="R109" s="11" t="str">
        <f t="shared" si="11"/>
        <v>ZQRX:BCSU,2::PING:IP="10.111.128.168",SRC="10.111.92.36",:;</v>
      </c>
      <c r="S109" s="11"/>
      <c r="T109" s="11"/>
      <c r="U109" s="11" t="str">
        <f t="shared" si="12"/>
        <v>ZOYA:BGS07:BCSU,2:AOIP:;</v>
      </c>
      <c r="V109" s="11" t="str">
        <f t="shared" si="13"/>
        <v>ZOYP:M3UA:BGS07,2:"10.111.209.164","10.111.92.36",:"10.111.128.136",27,"10.111.128.168",27,2905:;</v>
      </c>
      <c r="W109" s="11" t="str">
        <f t="shared" si="14"/>
        <v>ZOYS:M3UA:BGS07,2:ACT:;</v>
      </c>
      <c r="X109" s="11"/>
      <c r="Z109" s="47" t="s">
        <v>3935</v>
      </c>
      <c r="AA109" s="10" t="str">
        <f t="shared" si="15"/>
        <v>ZQRX:BSU,4::IP=10.111.209.164:PING:SRC=10.111.128.136,:;</v>
      </c>
      <c r="AB109" s="10" t="str">
        <f t="shared" si="16"/>
        <v>ZQRX:BSU,4::IP=10.111.92.36:PING:SRC=10.111.128.168,:;</v>
      </c>
      <c r="AC109" s="10"/>
      <c r="AD109" s="10"/>
      <c r="AE109" s="10" t="str">
        <f t="shared" si="17"/>
        <v>ZOYA:R0123:BSU,4:AOIP:;</v>
      </c>
      <c r="AF109" s="10" t="str">
        <f t="shared" si="18"/>
        <v>ZOYP:M3UA:R0123,2:"10.111.128.136","10.111.128.168",2905:"10.111.209.164",28,"10.111.92.36",28,:;</v>
      </c>
      <c r="AG109" s="10" t="str">
        <f t="shared" si="19"/>
        <v>ZOYS:M3UA:R0123,2:ACT:;</v>
      </c>
      <c r="AH109" s="10"/>
    </row>
    <row r="110" spans="1:34" ht="12" customHeight="1">
      <c r="A110" s="7">
        <v>12</v>
      </c>
      <c r="B110" s="7" t="s">
        <v>74</v>
      </c>
      <c r="C110" s="7">
        <v>3</v>
      </c>
      <c r="D110" s="7">
        <v>6</v>
      </c>
      <c r="E110" s="7" t="str">
        <f>LOOKUP(1,0/(('MSS-IP'!$B$1:$B$583=B110)*('MSS-IP'!$C$1:$C$583=D110)),'MSS-IP'!$D$1:$D$583)</f>
        <v>10.111.128.137</v>
      </c>
      <c r="F110" s="7" t="str">
        <f>LOOKUP(1,0/(('MSS-IP'!$B$1:$B$583=B110)*('MSS-IP'!$C$1:$C$583=D110)),'MSS-IP'!$E$1:$E$583)</f>
        <v>10.111.128.169</v>
      </c>
      <c r="G110" s="7">
        <v>2905</v>
      </c>
      <c r="H110" s="7">
        <f>LOOKUP(1,0/(('MSS-IP'!$B$1:$B$583=B110)*('MSS-IP'!$C$1:$C$583=D110)),'MSS-IP'!$F$1:$F$583)</f>
        <v>27</v>
      </c>
      <c r="I110" s="8">
        <v>8</v>
      </c>
      <c r="J110" s="8" t="s">
        <v>83</v>
      </c>
      <c r="K110" s="8">
        <v>3</v>
      </c>
      <c r="L110" s="8">
        <v>3</v>
      </c>
      <c r="M110" s="1" t="str">
        <f>LOOKUP(1,0/(('BSC-IP(信令)'!$B$1:$B$652=J110)*('BSC-IP(信令)'!$C$1:$C$652=L110)),'BSC-IP(信令)'!$D$1:$D$652)</f>
        <v>10.111.209.165</v>
      </c>
      <c r="N110" s="1" t="str">
        <f>LOOKUP(1,0/(('BSC-IP(信令)'!$B$1:$B$652=J110)*('BSC-IP(信令)'!$C$1:$C$652=L110)),'BSC-IP(信令)'!$E$1:$E$652)</f>
        <v>10.111.92.37</v>
      </c>
      <c r="O110" s="8"/>
      <c r="P110" s="8">
        <f>LOOKUP(1,0/(('BSC-IP(信令)'!$B$1:$B$652=J110)*('BSC-IP(信令)'!$C$1:$C$652=L110)),'BSC-IP(信令)'!$F$1:$F$652)</f>
        <v>28</v>
      </c>
      <c r="Q110" s="11" t="str">
        <f t="shared" si="10"/>
        <v>ZQRX:BCSU,3::PING:IP="10.111.128.137",SRC="10.111.209.165",:;</v>
      </c>
      <c r="R110" s="11" t="str">
        <f t="shared" si="11"/>
        <v>ZQRX:BCSU,3::PING:IP="10.111.128.169",SRC="10.111.92.37",:;</v>
      </c>
      <c r="S110" s="11"/>
      <c r="T110" s="11"/>
      <c r="U110" s="11" t="str">
        <f t="shared" si="12"/>
        <v>ZOYA:BGS07:BCSU,3:AOIP:;</v>
      </c>
      <c r="V110" s="11" t="str">
        <f t="shared" si="13"/>
        <v>ZOYP:M3UA:BGS07,3:"10.111.209.165","10.111.92.37",:"10.111.128.137",27,"10.111.128.169",27,2905:;</v>
      </c>
      <c r="W110" s="11" t="str">
        <f t="shared" si="14"/>
        <v>ZOYS:M3UA:BGS07,3:ACT:;</v>
      </c>
      <c r="X110" s="11"/>
      <c r="Z110" s="47" t="s">
        <v>3935</v>
      </c>
      <c r="AA110" s="10" t="str">
        <f t="shared" si="15"/>
        <v>ZQRX:BSU,6::IP=10.111.209.165:PING:SRC=10.111.128.137,:;</v>
      </c>
      <c r="AB110" s="10" t="str">
        <f t="shared" si="16"/>
        <v>ZQRX:BSU,6::IP=10.111.92.37:PING:SRC=10.111.128.169,:;</v>
      </c>
      <c r="AC110" s="10"/>
      <c r="AD110" s="10"/>
      <c r="AE110" s="10" t="str">
        <f t="shared" si="17"/>
        <v>ZOYA:R0123:BSU,6:AOIP:;</v>
      </c>
      <c r="AF110" s="10" t="str">
        <f t="shared" si="18"/>
        <v>ZOYP:M3UA:R0123,3:"10.111.128.137","10.111.128.169",2905:"10.111.209.165",28,"10.111.92.37",28,:;</v>
      </c>
      <c r="AG110" s="10" t="str">
        <f t="shared" si="19"/>
        <v>ZOYS:M3UA:R0123,3:ACT:;</v>
      </c>
      <c r="AH110" s="10"/>
    </row>
    <row r="111" spans="1:34" ht="12" customHeight="1">
      <c r="A111" s="7">
        <v>13</v>
      </c>
      <c r="B111" s="7" t="s">
        <v>74</v>
      </c>
      <c r="C111" s="7">
        <v>0</v>
      </c>
      <c r="D111" s="7">
        <v>15</v>
      </c>
      <c r="E111" s="7" t="str">
        <f>LOOKUP(1,0/(('MSS-IP'!$B$1:$B$583=B111)*('MSS-IP'!$C$1:$C$583=D111)),'MSS-IP'!$D$1:$D$583)</f>
        <v>10.111.128.138</v>
      </c>
      <c r="F111" s="7" t="str">
        <f>LOOKUP(1,0/(('MSS-IP'!$B$1:$B$583=B111)*('MSS-IP'!$C$1:$C$583=D111)),'MSS-IP'!$E$1:$E$583)</f>
        <v>10.111.128.170</v>
      </c>
      <c r="G111" s="7">
        <v>2905</v>
      </c>
      <c r="H111" s="7">
        <f>LOOKUP(1,0/(('MSS-IP'!$B$1:$B$583=B111)*('MSS-IP'!$C$1:$C$583=D111)),'MSS-IP'!$F$1:$F$583)</f>
        <v>27</v>
      </c>
      <c r="I111" s="8">
        <v>5</v>
      </c>
      <c r="J111" s="8" t="s">
        <v>84</v>
      </c>
      <c r="K111" s="8">
        <v>0</v>
      </c>
      <c r="L111" s="8">
        <v>1</v>
      </c>
      <c r="M111" s="1" t="str">
        <f>LOOKUP(1,0/(('BSC-IP(信令)'!$B$1:$B$652=J111)*('BSC-IP(信令)'!$C$1:$C$652=L111)),'BSC-IP(信令)'!$D$1:$D$652)</f>
        <v>10.111.209.178</v>
      </c>
      <c r="N111" s="1" t="str">
        <f>LOOKUP(1,0/(('BSC-IP(信令)'!$B$1:$B$652=J111)*('BSC-IP(信令)'!$C$1:$C$652=L111)),'BSC-IP(信令)'!$E$1:$E$652)</f>
        <v>10.111.92.50</v>
      </c>
      <c r="O111" s="8"/>
      <c r="P111" s="8">
        <f>LOOKUP(1,0/(('BSC-IP(信令)'!$B$1:$B$652=J111)*('BSC-IP(信令)'!$C$1:$C$652=L111)),'BSC-IP(信令)'!$F$1:$F$652)</f>
        <v>28</v>
      </c>
      <c r="Q111" s="11" t="str">
        <f t="shared" si="10"/>
        <v>ZQRX:BCSU,1::PING:IP="10.111.128.138",SRC="10.111.209.178",:;</v>
      </c>
      <c r="R111" s="11" t="str">
        <f t="shared" si="11"/>
        <v>ZQRX:BCSU,1::PING:IP="10.111.128.170",SRC="10.111.92.50",:;</v>
      </c>
      <c r="S111" s="11" t="str">
        <f>CONCATENATE("ZOYC:",LEFT(B111,1),MID(B111,3,4),":C:M3UA:;")</f>
        <v>ZOYC:BGS07:C:M3UA:;</v>
      </c>
      <c r="T111" s="11" t="str">
        <f>CONCATENATE("ZOYM:",LEFT(B111,1),MID(B111,3,4),":REG=Y:;")</f>
        <v>ZOYM:BGS07:REG=Y:;</v>
      </c>
      <c r="U111" s="11" t="str">
        <f t="shared" si="12"/>
        <v>ZOYA:BGS07:BCSU,1:AOIP:;</v>
      </c>
      <c r="V111" s="11" t="str">
        <f t="shared" si="13"/>
        <v>ZOYP:M3UA:BGS07,0:"10.111.209.178","10.111.92.50",:"10.111.128.138",27,"10.111.128.170",27,2905:;</v>
      </c>
      <c r="W111" s="11" t="str">
        <f t="shared" si="14"/>
        <v>ZOYS:M3UA:BGS07,0:ACT:;</v>
      </c>
      <c r="X111" s="11" t="str">
        <f>CONCATENATE("ZOYI:NAME=",LEFT(B111,1),RIGHT(B111,4),":A:;")</f>
        <v>ZOYI:NAME=BGS07:A:;</v>
      </c>
      <c r="Z111" s="47" t="s">
        <v>3935</v>
      </c>
      <c r="AA111" s="10" t="str">
        <f t="shared" si="15"/>
        <v>ZQRX:BSU,15::IP=10.111.209.178:PING:SRC=10.111.128.138,:;</v>
      </c>
      <c r="AB111" s="10" t="str">
        <f t="shared" si="16"/>
        <v>ZQRX:BSU,15::IP=10.111.92.50:PING:SRC=10.111.128.170,:;</v>
      </c>
      <c r="AC111" s="10" t="str">
        <f>CONCATENATE("ZOYC:",J111,":S:M3UA:;")</f>
        <v>ZOYC:R0124:S:M3UA:;</v>
      </c>
      <c r="AD111" s="10" t="str">
        <f>CONCATENATE("ZOYM:",J111,":REG=Y:;")</f>
        <v>ZOYM:R0124:REG=Y:;</v>
      </c>
      <c r="AE111" s="10" t="str">
        <f t="shared" si="17"/>
        <v>ZOYA:R0124:BSU,15:AOIP:;</v>
      </c>
      <c r="AF111" s="10" t="str">
        <f t="shared" si="18"/>
        <v>ZOYP:M3UA:R0124,0:"10.111.128.138","10.111.128.170",2905:"10.111.209.178",28,"10.111.92.50",28,:;</v>
      </c>
      <c r="AG111" s="10" t="str">
        <f t="shared" si="19"/>
        <v>ZOYS:M3UA:R0124,0:ACT:;</v>
      </c>
      <c r="AH111" s="10" t="str">
        <f>CONCATENATE("ZOYI:NAME=",J111,":A:;")</f>
        <v>ZOYI:NAME=R0124:A:;</v>
      </c>
    </row>
    <row r="112" spans="1:34" ht="12" customHeight="1">
      <c r="A112" s="7">
        <v>14</v>
      </c>
      <c r="B112" s="7" t="s">
        <v>74</v>
      </c>
      <c r="C112" s="7">
        <v>1</v>
      </c>
      <c r="D112" s="7">
        <v>1</v>
      </c>
      <c r="E112" s="7" t="str">
        <f>LOOKUP(1,0/(('MSS-IP'!$B$1:$B$583=B112)*('MSS-IP'!$C$1:$C$583=D112)),'MSS-IP'!$D$1:$D$583)</f>
        <v>10.111.128.139</v>
      </c>
      <c r="F112" s="7" t="str">
        <f>LOOKUP(1,0/(('MSS-IP'!$B$1:$B$583=B112)*('MSS-IP'!$C$1:$C$583=D112)),'MSS-IP'!$E$1:$E$583)</f>
        <v>10.111.128.171</v>
      </c>
      <c r="G112" s="7">
        <v>2905</v>
      </c>
      <c r="H112" s="7">
        <f>LOOKUP(1,0/(('MSS-IP'!$B$1:$B$583=B112)*('MSS-IP'!$C$1:$C$583=D112)),'MSS-IP'!$F$1:$F$583)</f>
        <v>27</v>
      </c>
      <c r="I112" s="8">
        <v>6</v>
      </c>
      <c r="J112" s="8" t="s">
        <v>84</v>
      </c>
      <c r="K112" s="8">
        <v>1</v>
      </c>
      <c r="L112" s="8">
        <v>2</v>
      </c>
      <c r="M112" s="1" t="str">
        <f>LOOKUP(1,0/(('BSC-IP(信令)'!$B$1:$B$652=J112)*('BSC-IP(信令)'!$C$1:$C$652=L112)),'BSC-IP(信令)'!$D$1:$D$652)</f>
        <v>10.111.209.179</v>
      </c>
      <c r="N112" s="1" t="str">
        <f>LOOKUP(1,0/(('BSC-IP(信令)'!$B$1:$B$652=J112)*('BSC-IP(信令)'!$C$1:$C$652=L112)),'BSC-IP(信令)'!$E$1:$E$652)</f>
        <v>10.111.92.51</v>
      </c>
      <c r="O112" s="8"/>
      <c r="P112" s="8">
        <f>LOOKUP(1,0/(('BSC-IP(信令)'!$B$1:$B$652=J112)*('BSC-IP(信令)'!$C$1:$C$652=L112)),'BSC-IP(信令)'!$F$1:$F$652)</f>
        <v>28</v>
      </c>
      <c r="Q112" s="11" t="str">
        <f t="shared" si="10"/>
        <v>ZQRX:BCSU,2::PING:IP="10.111.128.139",SRC="10.111.209.179",:;</v>
      </c>
      <c r="R112" s="11" t="str">
        <f t="shared" si="11"/>
        <v>ZQRX:BCSU,2::PING:IP="10.111.128.171",SRC="10.111.92.51",:;</v>
      </c>
      <c r="S112" s="11"/>
      <c r="T112" s="11"/>
      <c r="U112" s="11" t="str">
        <f t="shared" si="12"/>
        <v>ZOYA:BGS07:BCSU,2:AOIP:;</v>
      </c>
      <c r="V112" s="11" t="str">
        <f t="shared" si="13"/>
        <v>ZOYP:M3UA:BGS07,1:"10.111.209.179","10.111.92.51",:"10.111.128.139",27,"10.111.128.171",27,2905:;</v>
      </c>
      <c r="W112" s="11" t="str">
        <f t="shared" si="14"/>
        <v>ZOYS:M3UA:BGS07,1:ACT:;</v>
      </c>
      <c r="X112" s="11"/>
      <c r="Z112" s="47" t="s">
        <v>3935</v>
      </c>
      <c r="AA112" s="10" t="str">
        <f t="shared" si="15"/>
        <v>ZQRX:BSU,1::IP=10.111.209.179:PING:SRC=10.111.128.139,:;</v>
      </c>
      <c r="AB112" s="10" t="str">
        <f t="shared" si="16"/>
        <v>ZQRX:BSU,1::IP=10.111.92.51:PING:SRC=10.111.128.171,:;</v>
      </c>
      <c r="AC112" s="10"/>
      <c r="AD112" s="10"/>
      <c r="AE112" s="10" t="str">
        <f t="shared" si="17"/>
        <v>ZOYA:R0124:BSU,1:AOIP:;</v>
      </c>
      <c r="AF112" s="10" t="str">
        <f t="shared" si="18"/>
        <v>ZOYP:M3UA:R0124,1:"10.111.128.139","10.111.128.171",2905:"10.111.209.179",28,"10.111.92.51",28,:;</v>
      </c>
      <c r="AG112" s="10" t="str">
        <f t="shared" si="19"/>
        <v>ZOYS:M3UA:R0124,1:ACT:;</v>
      </c>
      <c r="AH112" s="10"/>
    </row>
    <row r="113" spans="1:34" ht="12" customHeight="1">
      <c r="A113" s="7">
        <v>15</v>
      </c>
      <c r="B113" s="7" t="s">
        <v>74</v>
      </c>
      <c r="C113" s="7">
        <v>2</v>
      </c>
      <c r="D113" s="7">
        <v>5</v>
      </c>
      <c r="E113" s="7" t="str">
        <f>LOOKUP(1,0/(('MSS-IP'!$B$1:$B$583=B113)*('MSS-IP'!$C$1:$C$583=D113)),'MSS-IP'!$D$1:$D$583)</f>
        <v>10.111.128.140</v>
      </c>
      <c r="F113" s="7" t="str">
        <f>LOOKUP(1,0/(('MSS-IP'!$B$1:$B$583=B113)*('MSS-IP'!$C$1:$C$583=D113)),'MSS-IP'!$E$1:$E$583)</f>
        <v>10.111.128.172</v>
      </c>
      <c r="G113" s="7">
        <v>2905</v>
      </c>
      <c r="H113" s="7">
        <f>LOOKUP(1,0/(('MSS-IP'!$B$1:$B$583=B113)*('MSS-IP'!$C$1:$C$583=D113)),'MSS-IP'!$F$1:$F$583)</f>
        <v>27</v>
      </c>
      <c r="I113" s="8">
        <v>7</v>
      </c>
      <c r="J113" s="8" t="s">
        <v>84</v>
      </c>
      <c r="K113" s="8">
        <v>2</v>
      </c>
      <c r="L113" s="8">
        <v>4</v>
      </c>
      <c r="M113" s="1" t="str">
        <f>LOOKUP(1,0/(('BSC-IP(信令)'!$B$1:$B$652=J113)*('BSC-IP(信令)'!$C$1:$C$652=L113)),'BSC-IP(信令)'!$D$1:$D$652)</f>
        <v>10.111.209.180</v>
      </c>
      <c r="N113" s="1" t="str">
        <f>LOOKUP(1,0/(('BSC-IP(信令)'!$B$1:$B$652=J113)*('BSC-IP(信令)'!$C$1:$C$652=L113)),'BSC-IP(信令)'!$E$1:$E$652)</f>
        <v>10.111.92.52</v>
      </c>
      <c r="O113" s="8"/>
      <c r="P113" s="8">
        <f>LOOKUP(1,0/(('BSC-IP(信令)'!$B$1:$B$652=J113)*('BSC-IP(信令)'!$C$1:$C$652=L113)),'BSC-IP(信令)'!$F$1:$F$652)</f>
        <v>28</v>
      </c>
      <c r="Q113" s="11" t="str">
        <f t="shared" si="10"/>
        <v>ZQRX:BCSU,4::PING:IP="10.111.128.140",SRC="10.111.209.180",:;</v>
      </c>
      <c r="R113" s="11" t="str">
        <f t="shared" si="11"/>
        <v>ZQRX:BCSU,4::PING:IP="10.111.128.172",SRC="10.111.92.52",:;</v>
      </c>
      <c r="S113" s="11"/>
      <c r="T113" s="11"/>
      <c r="U113" s="11" t="str">
        <f t="shared" si="12"/>
        <v>ZOYA:BGS07:BCSU,4:AOIP:;</v>
      </c>
      <c r="V113" s="11" t="str">
        <f t="shared" si="13"/>
        <v>ZOYP:M3UA:BGS07,2:"10.111.209.180","10.111.92.52",:"10.111.128.140",27,"10.111.128.172",27,2905:;</v>
      </c>
      <c r="W113" s="11" t="str">
        <f t="shared" si="14"/>
        <v>ZOYS:M3UA:BGS07,2:ACT:;</v>
      </c>
      <c r="X113" s="11"/>
      <c r="Z113" s="47" t="s">
        <v>3935</v>
      </c>
      <c r="AA113" s="10" t="str">
        <f t="shared" si="15"/>
        <v>ZQRX:BSU,5::IP=10.111.209.180:PING:SRC=10.111.128.140,:;</v>
      </c>
      <c r="AB113" s="10" t="str">
        <f t="shared" si="16"/>
        <v>ZQRX:BSU,5::IP=10.111.92.52:PING:SRC=10.111.128.172,:;</v>
      </c>
      <c r="AC113" s="10"/>
      <c r="AD113" s="10"/>
      <c r="AE113" s="10" t="str">
        <f t="shared" si="17"/>
        <v>ZOYA:R0124:BSU,5:AOIP:;</v>
      </c>
      <c r="AF113" s="10" t="str">
        <f t="shared" si="18"/>
        <v>ZOYP:M3UA:R0124,2:"10.111.128.140","10.111.128.172",2905:"10.111.209.180",28,"10.111.92.52",28,:;</v>
      </c>
      <c r="AG113" s="10" t="str">
        <f t="shared" si="19"/>
        <v>ZOYS:M3UA:R0124,2:ACT:;</v>
      </c>
      <c r="AH113" s="10"/>
    </row>
    <row r="114" spans="1:34" ht="12" customHeight="1">
      <c r="A114" s="7">
        <v>16</v>
      </c>
      <c r="B114" s="7" t="s">
        <v>74</v>
      </c>
      <c r="C114" s="7">
        <v>3</v>
      </c>
      <c r="D114" s="7">
        <v>9</v>
      </c>
      <c r="E114" s="7" t="str">
        <f>LOOKUP(1,0/(('MSS-IP'!$B$1:$B$583=B114)*('MSS-IP'!$C$1:$C$583=D114)),'MSS-IP'!$D$1:$D$583)</f>
        <v>10.111.128.141</v>
      </c>
      <c r="F114" s="7" t="str">
        <f>LOOKUP(1,0/(('MSS-IP'!$B$1:$B$583=B114)*('MSS-IP'!$C$1:$C$583=D114)),'MSS-IP'!$E$1:$E$583)</f>
        <v>10.111.128.173</v>
      </c>
      <c r="G114" s="7">
        <v>2905</v>
      </c>
      <c r="H114" s="7">
        <f>LOOKUP(1,0/(('MSS-IP'!$B$1:$B$583=B114)*('MSS-IP'!$C$1:$C$583=D114)),'MSS-IP'!$F$1:$F$583)</f>
        <v>27</v>
      </c>
      <c r="I114" s="8">
        <v>8</v>
      </c>
      <c r="J114" s="8" t="s">
        <v>84</v>
      </c>
      <c r="K114" s="8">
        <v>3</v>
      </c>
      <c r="L114" s="8">
        <v>3</v>
      </c>
      <c r="M114" s="1" t="str">
        <f>LOOKUP(1,0/(('BSC-IP(信令)'!$B$1:$B$652=J114)*('BSC-IP(信令)'!$C$1:$C$652=L114)),'BSC-IP(信令)'!$D$1:$D$652)</f>
        <v>10.111.209.181</v>
      </c>
      <c r="N114" s="1" t="str">
        <f>LOOKUP(1,0/(('BSC-IP(信令)'!$B$1:$B$652=J114)*('BSC-IP(信令)'!$C$1:$C$652=L114)),'BSC-IP(信令)'!$E$1:$E$652)</f>
        <v>10.111.92.53</v>
      </c>
      <c r="O114" s="8"/>
      <c r="P114" s="8">
        <f>LOOKUP(1,0/(('BSC-IP(信令)'!$B$1:$B$652=J114)*('BSC-IP(信令)'!$C$1:$C$652=L114)),'BSC-IP(信令)'!$F$1:$F$652)</f>
        <v>28</v>
      </c>
      <c r="Q114" s="11" t="str">
        <f t="shared" si="10"/>
        <v>ZQRX:BCSU,3::PING:IP="10.111.128.141",SRC="10.111.209.181",:;</v>
      </c>
      <c r="R114" s="11" t="str">
        <f t="shared" si="11"/>
        <v>ZQRX:BCSU,3::PING:IP="10.111.128.173",SRC="10.111.92.53",:;</v>
      </c>
      <c r="S114" s="11"/>
      <c r="T114" s="11"/>
      <c r="U114" s="11" t="str">
        <f t="shared" si="12"/>
        <v>ZOYA:BGS07:BCSU,3:AOIP:;</v>
      </c>
      <c r="V114" s="11" t="str">
        <f t="shared" si="13"/>
        <v>ZOYP:M3UA:BGS07,3:"10.111.209.181","10.111.92.53",:"10.111.128.141",27,"10.111.128.173",27,2905:;</v>
      </c>
      <c r="W114" s="11" t="str">
        <f t="shared" si="14"/>
        <v>ZOYS:M3UA:BGS07,3:ACT:;</v>
      </c>
      <c r="X114" s="11"/>
      <c r="Z114" s="47" t="s">
        <v>3935</v>
      </c>
      <c r="AA114" s="10" t="str">
        <f t="shared" si="15"/>
        <v>ZQRX:BSU,9::IP=10.111.209.181:PING:SRC=10.111.128.141,:;</v>
      </c>
      <c r="AB114" s="10" t="str">
        <f t="shared" si="16"/>
        <v>ZQRX:BSU,9::IP=10.111.92.53:PING:SRC=10.111.128.173,:;</v>
      </c>
      <c r="AC114" s="10"/>
      <c r="AD114" s="10"/>
      <c r="AE114" s="10" t="str">
        <f t="shared" si="17"/>
        <v>ZOYA:R0124:BSU,9:AOIP:;</v>
      </c>
      <c r="AF114" s="10" t="str">
        <f t="shared" si="18"/>
        <v>ZOYP:M3UA:R0124,3:"10.111.128.141","10.111.128.173",2905:"10.111.209.181",28,"10.111.92.53",28,:;</v>
      </c>
      <c r="AG114" s="10" t="str">
        <f t="shared" si="19"/>
        <v>ZOYS:M3UA:R0124,3:ACT:;</v>
      </c>
      <c r="AH114" s="10"/>
    </row>
    <row r="115" spans="1:34" ht="12" customHeight="1">
      <c r="A115" s="7">
        <v>17</v>
      </c>
      <c r="B115" s="7" t="s">
        <v>74</v>
      </c>
      <c r="C115" s="7">
        <v>0</v>
      </c>
      <c r="D115" s="7">
        <v>10</v>
      </c>
      <c r="E115" s="7" t="str">
        <f>LOOKUP(1,0/(('MSS-IP'!$B$1:$B$583=B115)*('MSS-IP'!$C$1:$C$583=D115)),'MSS-IP'!$D$1:$D$583)</f>
        <v>10.111.128.142</v>
      </c>
      <c r="F115" s="7" t="str">
        <f>LOOKUP(1,0/(('MSS-IP'!$B$1:$B$583=B115)*('MSS-IP'!$C$1:$C$583=D115)),'MSS-IP'!$E$1:$E$583)</f>
        <v>10.111.128.174</v>
      </c>
      <c r="G115" s="7">
        <v>2905</v>
      </c>
      <c r="H115" s="7">
        <f>LOOKUP(1,0/(('MSS-IP'!$B$1:$B$583=B115)*('MSS-IP'!$C$1:$C$583=D115)),'MSS-IP'!$F$1:$F$583)</f>
        <v>27</v>
      </c>
      <c r="I115" s="8">
        <v>5</v>
      </c>
      <c r="J115" s="8" t="s">
        <v>85</v>
      </c>
      <c r="K115" s="8">
        <v>0</v>
      </c>
      <c r="L115" s="8">
        <v>4</v>
      </c>
      <c r="M115" s="1" t="str">
        <f>LOOKUP(1,0/(('BSC-IP(信令)'!$B$1:$B$652=J115)*('BSC-IP(信令)'!$C$1:$C$652=L115)),'BSC-IP(信令)'!$D$1:$D$652)</f>
        <v>10.111.209.194</v>
      </c>
      <c r="N115" s="1" t="str">
        <f>LOOKUP(1,0/(('BSC-IP(信令)'!$B$1:$B$652=J115)*('BSC-IP(信令)'!$C$1:$C$652=L115)),'BSC-IP(信令)'!$E$1:$E$652)</f>
        <v>10.111.92.66</v>
      </c>
      <c r="O115" s="8"/>
      <c r="P115" s="8">
        <f>LOOKUP(1,0/(('BSC-IP(信令)'!$B$1:$B$652=J115)*('BSC-IP(信令)'!$C$1:$C$652=L115)),'BSC-IP(信令)'!$F$1:$F$652)</f>
        <v>28</v>
      </c>
      <c r="Q115" s="11" t="str">
        <f t="shared" si="10"/>
        <v>ZQRX:BCSU,4::PING:IP="10.111.128.142",SRC="10.111.209.194",:;</v>
      </c>
      <c r="R115" s="11" t="str">
        <f t="shared" si="11"/>
        <v>ZQRX:BCSU,4::PING:IP="10.111.128.174",SRC="10.111.92.66",:;</v>
      </c>
      <c r="S115" s="11" t="str">
        <f>CONCATENATE("ZOYC:",LEFT(B115,1),MID(B115,3,4),":C:M3UA:;")</f>
        <v>ZOYC:BGS07:C:M3UA:;</v>
      </c>
      <c r="T115" s="11" t="str">
        <f>CONCATENATE("ZOYM:",LEFT(B115,1),MID(B115,3,4),":REG=Y:;")</f>
        <v>ZOYM:BGS07:REG=Y:;</v>
      </c>
      <c r="U115" s="11" t="str">
        <f t="shared" si="12"/>
        <v>ZOYA:BGS07:BCSU,4:AOIP:;</v>
      </c>
      <c r="V115" s="11" t="str">
        <f t="shared" si="13"/>
        <v>ZOYP:M3UA:BGS07,0:"10.111.209.194","10.111.92.66",:"10.111.128.142",27,"10.111.128.174",27,2905:;</v>
      </c>
      <c r="W115" s="11" t="str">
        <f t="shared" si="14"/>
        <v>ZOYS:M3UA:BGS07,0:ACT:;</v>
      </c>
      <c r="X115" s="11" t="str">
        <f>CONCATENATE("ZOYI:NAME=",LEFT(B115,1),RIGHT(B115,4),":A:;")</f>
        <v>ZOYI:NAME=BGS07:A:;</v>
      </c>
      <c r="Z115" s="47" t="s">
        <v>3935</v>
      </c>
      <c r="AA115" s="10" t="str">
        <f t="shared" si="15"/>
        <v>ZQRX:BSU,10::IP=10.111.209.194:PING:SRC=10.111.128.142,:;</v>
      </c>
      <c r="AB115" s="10" t="str">
        <f t="shared" si="16"/>
        <v>ZQRX:BSU,10::IP=10.111.92.66:PING:SRC=10.111.128.174,:;</v>
      </c>
      <c r="AC115" s="10" t="str">
        <f>CONCATENATE("ZOYC:",J115,":S:M3UA:;")</f>
        <v>ZOYC:R0125:S:M3UA:;</v>
      </c>
      <c r="AD115" s="10" t="str">
        <f>CONCATENATE("ZOYM:",J115,":REG=Y:;")</f>
        <v>ZOYM:R0125:REG=Y:;</v>
      </c>
      <c r="AE115" s="10" t="str">
        <f t="shared" si="17"/>
        <v>ZOYA:R0125:BSU,10:AOIP:;</v>
      </c>
      <c r="AF115" s="10" t="str">
        <f t="shared" si="18"/>
        <v>ZOYP:M3UA:R0125,0:"10.111.128.142","10.111.128.174",2905:"10.111.209.194",28,"10.111.92.66",28,:;</v>
      </c>
      <c r="AG115" s="10" t="str">
        <f t="shared" si="19"/>
        <v>ZOYS:M3UA:R0125,0:ACT:;</v>
      </c>
      <c r="AH115" s="10" t="str">
        <f>CONCATENATE("ZOYI:NAME=",J115,":A:;")</f>
        <v>ZOYI:NAME=R0125:A:;</v>
      </c>
    </row>
    <row r="116" spans="1:34" ht="12" customHeight="1">
      <c r="A116" s="7">
        <v>18</v>
      </c>
      <c r="B116" s="7" t="s">
        <v>74</v>
      </c>
      <c r="C116" s="7">
        <v>1</v>
      </c>
      <c r="D116" s="7">
        <v>11</v>
      </c>
      <c r="E116" s="7" t="str">
        <f>LOOKUP(1,0/(('MSS-IP'!$B$1:$B$583=B116)*('MSS-IP'!$C$1:$C$583=D116)),'MSS-IP'!$D$1:$D$583)</f>
        <v>10.111.128.143</v>
      </c>
      <c r="F116" s="7" t="str">
        <f>LOOKUP(1,0/(('MSS-IP'!$B$1:$B$583=B116)*('MSS-IP'!$C$1:$C$583=D116)),'MSS-IP'!$E$1:$E$583)</f>
        <v>10.111.128.175</v>
      </c>
      <c r="G116" s="7">
        <v>2905</v>
      </c>
      <c r="H116" s="7">
        <f>LOOKUP(1,0/(('MSS-IP'!$B$1:$B$583=B116)*('MSS-IP'!$C$1:$C$583=D116)),'MSS-IP'!$F$1:$F$583)</f>
        <v>27</v>
      </c>
      <c r="I116" s="8">
        <v>6</v>
      </c>
      <c r="J116" s="8" t="s">
        <v>85</v>
      </c>
      <c r="K116" s="8">
        <v>1</v>
      </c>
      <c r="L116" s="8">
        <v>2</v>
      </c>
      <c r="M116" s="1" t="str">
        <f>LOOKUP(1,0/(('BSC-IP(信令)'!$B$1:$B$652=J116)*('BSC-IP(信令)'!$C$1:$C$652=L116)),'BSC-IP(信令)'!$D$1:$D$652)</f>
        <v>10.111.209.195</v>
      </c>
      <c r="N116" s="1" t="str">
        <f>LOOKUP(1,0/(('BSC-IP(信令)'!$B$1:$B$652=J116)*('BSC-IP(信令)'!$C$1:$C$652=L116)),'BSC-IP(信令)'!$E$1:$E$652)</f>
        <v>10.111.92.67</v>
      </c>
      <c r="O116" s="8"/>
      <c r="P116" s="8">
        <f>LOOKUP(1,0/(('BSC-IP(信令)'!$B$1:$B$652=J116)*('BSC-IP(信令)'!$C$1:$C$652=L116)),'BSC-IP(信令)'!$F$1:$F$652)</f>
        <v>28</v>
      </c>
      <c r="Q116" s="11" t="str">
        <f t="shared" si="10"/>
        <v>ZQRX:BCSU,2::PING:IP="10.111.128.143",SRC="10.111.209.195",:;</v>
      </c>
      <c r="R116" s="11" t="str">
        <f t="shared" si="11"/>
        <v>ZQRX:BCSU,2::PING:IP="10.111.128.175",SRC="10.111.92.67",:;</v>
      </c>
      <c r="S116" s="11"/>
      <c r="T116" s="11"/>
      <c r="U116" s="11" t="str">
        <f t="shared" si="12"/>
        <v>ZOYA:BGS07:BCSU,2:AOIP:;</v>
      </c>
      <c r="V116" s="11" t="str">
        <f t="shared" si="13"/>
        <v>ZOYP:M3UA:BGS07,1:"10.111.209.195","10.111.92.67",:"10.111.128.143",27,"10.111.128.175",27,2905:;</v>
      </c>
      <c r="W116" s="11" t="str">
        <f t="shared" si="14"/>
        <v>ZOYS:M3UA:BGS07,1:ACT:;</v>
      </c>
      <c r="X116" s="11"/>
      <c r="Z116" s="47" t="s">
        <v>3935</v>
      </c>
      <c r="AA116" s="10" t="str">
        <f t="shared" si="15"/>
        <v>ZQRX:BSU,11::IP=10.111.209.195:PING:SRC=10.111.128.143,:;</v>
      </c>
      <c r="AB116" s="10" t="str">
        <f t="shared" si="16"/>
        <v>ZQRX:BSU,11::IP=10.111.92.67:PING:SRC=10.111.128.175,:;</v>
      </c>
      <c r="AC116" s="10"/>
      <c r="AD116" s="10"/>
      <c r="AE116" s="10" t="str">
        <f t="shared" si="17"/>
        <v>ZOYA:R0125:BSU,11:AOIP:;</v>
      </c>
      <c r="AF116" s="10" t="str">
        <f t="shared" si="18"/>
        <v>ZOYP:M3UA:R0125,1:"10.111.128.143","10.111.128.175",2905:"10.111.209.195",28,"10.111.92.67",28,:;</v>
      </c>
      <c r="AG116" s="10" t="str">
        <f t="shared" si="19"/>
        <v>ZOYS:M3UA:R0125,1:ACT:;</v>
      </c>
      <c r="AH116" s="10"/>
    </row>
    <row r="117" spans="1:34" ht="12" customHeight="1">
      <c r="A117" s="7">
        <v>19</v>
      </c>
      <c r="B117" s="7" t="s">
        <v>74</v>
      </c>
      <c r="C117" s="7">
        <v>2</v>
      </c>
      <c r="D117" s="7">
        <v>12</v>
      </c>
      <c r="E117" s="7" t="str">
        <f>LOOKUP(1,0/(('MSS-IP'!$B$1:$B$583=B117)*('MSS-IP'!$C$1:$C$583=D117)),'MSS-IP'!$D$1:$D$583)</f>
        <v>10.111.128.144</v>
      </c>
      <c r="F117" s="7" t="str">
        <f>LOOKUP(1,0/(('MSS-IP'!$B$1:$B$583=B117)*('MSS-IP'!$C$1:$C$583=D117)),'MSS-IP'!$E$1:$E$583)</f>
        <v>10.111.128.176</v>
      </c>
      <c r="G117" s="7">
        <v>2905</v>
      </c>
      <c r="H117" s="7">
        <f>LOOKUP(1,0/(('MSS-IP'!$B$1:$B$583=B117)*('MSS-IP'!$C$1:$C$583=D117)),'MSS-IP'!$F$1:$F$583)</f>
        <v>27</v>
      </c>
      <c r="I117" s="8">
        <v>7</v>
      </c>
      <c r="J117" s="8" t="s">
        <v>85</v>
      </c>
      <c r="K117" s="8">
        <v>2</v>
      </c>
      <c r="L117" s="8">
        <v>3</v>
      </c>
      <c r="M117" s="1" t="str">
        <f>LOOKUP(1,0/(('BSC-IP(信令)'!$B$1:$B$652=J117)*('BSC-IP(信令)'!$C$1:$C$652=L117)),'BSC-IP(信令)'!$D$1:$D$652)</f>
        <v>10.111.209.196</v>
      </c>
      <c r="N117" s="1" t="str">
        <f>LOOKUP(1,0/(('BSC-IP(信令)'!$B$1:$B$652=J117)*('BSC-IP(信令)'!$C$1:$C$652=L117)),'BSC-IP(信令)'!$E$1:$E$652)</f>
        <v>10.111.92.68</v>
      </c>
      <c r="O117" s="8"/>
      <c r="P117" s="8">
        <f>LOOKUP(1,0/(('BSC-IP(信令)'!$B$1:$B$652=J117)*('BSC-IP(信令)'!$C$1:$C$652=L117)),'BSC-IP(信令)'!$F$1:$F$652)</f>
        <v>28</v>
      </c>
      <c r="Q117" s="11" t="str">
        <f t="shared" si="10"/>
        <v>ZQRX:BCSU,3::PING:IP="10.111.128.144",SRC="10.111.209.196",:;</v>
      </c>
      <c r="R117" s="11" t="str">
        <f t="shared" si="11"/>
        <v>ZQRX:BCSU,3::PING:IP="10.111.128.176",SRC="10.111.92.68",:;</v>
      </c>
      <c r="S117" s="11"/>
      <c r="T117" s="11"/>
      <c r="U117" s="11" t="str">
        <f t="shared" si="12"/>
        <v>ZOYA:BGS07:BCSU,3:AOIP:;</v>
      </c>
      <c r="V117" s="11" t="str">
        <f t="shared" si="13"/>
        <v>ZOYP:M3UA:BGS07,2:"10.111.209.196","10.111.92.68",:"10.111.128.144",27,"10.111.128.176",27,2905:;</v>
      </c>
      <c r="W117" s="11" t="str">
        <f t="shared" si="14"/>
        <v>ZOYS:M3UA:BGS07,2:ACT:;</v>
      </c>
      <c r="X117" s="11"/>
      <c r="Z117" s="47" t="s">
        <v>3935</v>
      </c>
      <c r="AA117" s="10" t="str">
        <f t="shared" si="15"/>
        <v>ZQRX:BSU,12::IP=10.111.209.196:PING:SRC=10.111.128.144,:;</v>
      </c>
      <c r="AB117" s="10" t="str">
        <f t="shared" si="16"/>
        <v>ZQRX:BSU,12::IP=10.111.92.68:PING:SRC=10.111.128.176,:;</v>
      </c>
      <c r="AC117" s="10"/>
      <c r="AD117" s="10"/>
      <c r="AE117" s="10" t="str">
        <f t="shared" si="17"/>
        <v>ZOYA:R0125:BSU,12:AOIP:;</v>
      </c>
      <c r="AF117" s="10" t="str">
        <f t="shared" si="18"/>
        <v>ZOYP:M3UA:R0125,2:"10.111.128.144","10.111.128.176",2905:"10.111.209.196",28,"10.111.92.68",28,:;</v>
      </c>
      <c r="AG117" s="10" t="str">
        <f t="shared" si="19"/>
        <v>ZOYS:M3UA:R0125,2:ACT:;</v>
      </c>
      <c r="AH117" s="10"/>
    </row>
    <row r="118" spans="1:34" ht="12" customHeight="1">
      <c r="A118" s="7">
        <v>20</v>
      </c>
      <c r="B118" s="7" t="s">
        <v>74</v>
      </c>
      <c r="C118" s="7">
        <v>3</v>
      </c>
      <c r="D118" s="7">
        <v>7</v>
      </c>
      <c r="E118" s="7" t="str">
        <f>LOOKUP(1,0/(('MSS-IP'!$B$1:$B$583=B118)*('MSS-IP'!$C$1:$C$583=D118)),'MSS-IP'!$D$1:$D$583)</f>
        <v>10.111.128.145</v>
      </c>
      <c r="F118" s="7" t="str">
        <f>LOOKUP(1,0/(('MSS-IP'!$B$1:$B$583=B118)*('MSS-IP'!$C$1:$C$583=D118)),'MSS-IP'!$E$1:$E$583)</f>
        <v>10.111.128.177</v>
      </c>
      <c r="G118" s="7">
        <v>2905</v>
      </c>
      <c r="H118" s="7">
        <f>LOOKUP(1,0/(('MSS-IP'!$B$1:$B$583=B118)*('MSS-IP'!$C$1:$C$583=D118)),'MSS-IP'!$F$1:$F$583)</f>
        <v>27</v>
      </c>
      <c r="I118" s="8">
        <v>8</v>
      </c>
      <c r="J118" s="8" t="s">
        <v>85</v>
      </c>
      <c r="K118" s="8">
        <v>3</v>
      </c>
      <c r="L118" s="8">
        <v>0</v>
      </c>
      <c r="M118" s="1" t="str">
        <f>LOOKUP(1,0/(('BSC-IP(信令)'!$B$1:$B$652=J118)*('BSC-IP(信令)'!$C$1:$C$652=L118)),'BSC-IP(信令)'!$D$1:$D$652)</f>
        <v>10.111.209.197</v>
      </c>
      <c r="N118" s="1" t="str">
        <f>LOOKUP(1,0/(('BSC-IP(信令)'!$B$1:$B$652=J118)*('BSC-IP(信令)'!$C$1:$C$652=L118)),'BSC-IP(信令)'!$E$1:$E$652)</f>
        <v>10.111.92.69</v>
      </c>
      <c r="O118" s="8"/>
      <c r="P118" s="8">
        <f>LOOKUP(1,0/(('BSC-IP(信令)'!$B$1:$B$652=J118)*('BSC-IP(信令)'!$C$1:$C$652=L118)),'BSC-IP(信令)'!$F$1:$F$652)</f>
        <v>28</v>
      </c>
      <c r="Q118" s="11" t="str">
        <f t="shared" si="10"/>
        <v>ZQRX:BCSU,0::PING:IP="10.111.128.145",SRC="10.111.209.197",:;</v>
      </c>
      <c r="R118" s="11" t="str">
        <f t="shared" si="11"/>
        <v>ZQRX:BCSU,0::PING:IP="10.111.128.177",SRC="10.111.92.69",:;</v>
      </c>
      <c r="S118" s="11"/>
      <c r="T118" s="11"/>
      <c r="U118" s="11" t="str">
        <f t="shared" si="12"/>
        <v>ZOYA:BGS07:BCSU,0:AOIP:;</v>
      </c>
      <c r="V118" s="11" t="str">
        <f t="shared" si="13"/>
        <v>ZOYP:M3UA:BGS07,3:"10.111.209.197","10.111.92.69",:"10.111.128.145",27,"10.111.128.177",27,2905:;</v>
      </c>
      <c r="W118" s="11" t="str">
        <f t="shared" si="14"/>
        <v>ZOYS:M3UA:BGS07,3:ACT:;</v>
      </c>
      <c r="X118" s="11"/>
      <c r="Z118" s="47" t="s">
        <v>3935</v>
      </c>
      <c r="AA118" s="10" t="str">
        <f t="shared" si="15"/>
        <v>ZQRX:BSU,7::IP=10.111.209.197:PING:SRC=10.111.128.145,:;</v>
      </c>
      <c r="AB118" s="10" t="str">
        <f t="shared" si="16"/>
        <v>ZQRX:BSU,7::IP=10.111.92.69:PING:SRC=10.111.128.177,:;</v>
      </c>
      <c r="AC118" s="10"/>
      <c r="AD118" s="10"/>
      <c r="AE118" s="10" t="str">
        <f t="shared" si="17"/>
        <v>ZOYA:R0125:BSU,7:AOIP:;</v>
      </c>
      <c r="AF118" s="10" t="str">
        <f t="shared" si="18"/>
        <v>ZOYP:M3UA:R0125,3:"10.111.128.145","10.111.128.177",2905:"10.111.209.197",28,"10.111.92.69",28,:;</v>
      </c>
      <c r="AG118" s="10" t="str">
        <f t="shared" si="19"/>
        <v>ZOYS:M3UA:R0125,3:ACT:;</v>
      </c>
      <c r="AH118" s="10"/>
    </row>
    <row r="119" spans="1:34" ht="12" customHeight="1">
      <c r="A119" s="7">
        <v>21</v>
      </c>
      <c r="B119" s="7" t="s">
        <v>74</v>
      </c>
      <c r="C119" s="7">
        <v>0</v>
      </c>
      <c r="D119" s="7">
        <v>14</v>
      </c>
      <c r="E119" s="7" t="str">
        <f>LOOKUP(1,0/(('MSS-IP'!$B$1:$B$583=B119)*('MSS-IP'!$C$1:$C$583=D119)),'MSS-IP'!$D$1:$D$583)</f>
        <v>10.111.128.146</v>
      </c>
      <c r="F119" s="7" t="str">
        <f>LOOKUP(1,0/(('MSS-IP'!$B$1:$B$583=B119)*('MSS-IP'!$C$1:$C$583=D119)),'MSS-IP'!$E$1:$E$583)</f>
        <v>10.111.128.178</v>
      </c>
      <c r="G119" s="7">
        <v>2905</v>
      </c>
      <c r="H119" s="7">
        <f>LOOKUP(1,0/(('MSS-IP'!$B$1:$B$583=B119)*('MSS-IP'!$C$1:$C$583=D119)),'MSS-IP'!$F$1:$F$583)</f>
        <v>27</v>
      </c>
      <c r="I119" s="8">
        <v>5</v>
      </c>
      <c r="J119" s="8" t="s">
        <v>86</v>
      </c>
      <c r="K119" s="8">
        <v>0</v>
      </c>
      <c r="L119" s="8">
        <v>3</v>
      </c>
      <c r="M119" s="1" t="str">
        <f>LOOKUP(1,0/(('BSC-IP(信令)'!$B$1:$B$652=J119)*('BSC-IP(信令)'!$C$1:$C$652=L119)),'BSC-IP(信令)'!$D$1:$D$652)</f>
        <v>10.111.209.210</v>
      </c>
      <c r="N119" s="1" t="str">
        <f>LOOKUP(1,0/(('BSC-IP(信令)'!$B$1:$B$652=J119)*('BSC-IP(信令)'!$C$1:$C$652=L119)),'BSC-IP(信令)'!$E$1:$E$652)</f>
        <v>10.111.92.82</v>
      </c>
      <c r="O119" s="8"/>
      <c r="P119" s="8">
        <f>LOOKUP(1,0/(('BSC-IP(信令)'!$B$1:$B$652=J119)*('BSC-IP(信令)'!$C$1:$C$652=L119)),'BSC-IP(信令)'!$F$1:$F$652)</f>
        <v>28</v>
      </c>
      <c r="Q119" s="11" t="str">
        <f t="shared" si="10"/>
        <v>ZQRX:BCSU,3::PING:IP="10.111.128.146",SRC="10.111.209.210",:;</v>
      </c>
      <c r="R119" s="11" t="str">
        <f t="shared" si="11"/>
        <v>ZQRX:BCSU,3::PING:IP="10.111.128.178",SRC="10.111.92.82",:;</v>
      </c>
      <c r="S119" s="11" t="str">
        <f>CONCATENATE("ZOYC:",LEFT(B119,1),MID(B119,3,4),":C:M3UA:;")</f>
        <v>ZOYC:BGS07:C:M3UA:;</v>
      </c>
      <c r="T119" s="11" t="str">
        <f>CONCATENATE("ZOYM:",LEFT(B119,1),MID(B119,3,4),":REG=Y:;")</f>
        <v>ZOYM:BGS07:REG=Y:;</v>
      </c>
      <c r="U119" s="11" t="str">
        <f t="shared" si="12"/>
        <v>ZOYA:BGS07:BCSU,3:AOIP:;</v>
      </c>
      <c r="V119" s="11" t="str">
        <f t="shared" si="13"/>
        <v>ZOYP:M3UA:BGS07,0:"10.111.209.210","10.111.92.82",:"10.111.128.146",27,"10.111.128.178",27,2905:;</v>
      </c>
      <c r="W119" s="11" t="str">
        <f t="shared" si="14"/>
        <v>ZOYS:M3UA:BGS07,0:ACT:;</v>
      </c>
      <c r="X119" s="11" t="str">
        <f>CONCATENATE("ZOYI:NAME=",LEFT(B119,1),RIGHT(B119,4),":A:;")</f>
        <v>ZOYI:NAME=BGS07:A:;</v>
      </c>
      <c r="Z119" s="47" t="s">
        <v>3935</v>
      </c>
      <c r="AA119" s="10" t="str">
        <f t="shared" si="15"/>
        <v>ZQRX:BSU,14::IP=10.111.209.210:PING:SRC=10.111.128.146,:;</v>
      </c>
      <c r="AB119" s="10" t="str">
        <f t="shared" si="16"/>
        <v>ZQRX:BSU,14::IP=10.111.92.82:PING:SRC=10.111.128.178,:;</v>
      </c>
      <c r="AC119" s="10" t="str">
        <f>CONCATENATE("ZOYC:",J119,":S:M3UA:;")</f>
        <v>ZOYC:R0126:S:M3UA:;</v>
      </c>
      <c r="AD119" s="10" t="str">
        <f>CONCATENATE("ZOYM:",J119,":REG=Y:;")</f>
        <v>ZOYM:R0126:REG=Y:;</v>
      </c>
      <c r="AE119" s="10" t="str">
        <f t="shared" si="17"/>
        <v>ZOYA:R0126:BSU,14:AOIP:;</v>
      </c>
      <c r="AF119" s="10" t="str">
        <f t="shared" si="18"/>
        <v>ZOYP:M3UA:R0126,0:"10.111.128.146","10.111.128.178",2905:"10.111.209.210",28,"10.111.92.82",28,:;</v>
      </c>
      <c r="AG119" s="10" t="str">
        <f t="shared" si="19"/>
        <v>ZOYS:M3UA:R0126,0:ACT:;</v>
      </c>
      <c r="AH119" s="10" t="str">
        <f>CONCATENATE("ZOYI:NAME=",J119,":A:;")</f>
        <v>ZOYI:NAME=R0126:A:;</v>
      </c>
    </row>
    <row r="120" spans="1:34" ht="12" customHeight="1">
      <c r="A120" s="7">
        <v>22</v>
      </c>
      <c r="B120" s="7" t="s">
        <v>74</v>
      </c>
      <c r="C120" s="7">
        <v>1</v>
      </c>
      <c r="D120" s="7">
        <v>16</v>
      </c>
      <c r="E120" s="7" t="str">
        <f>LOOKUP(1,0/(('MSS-IP'!$B$1:$B$583=B120)*('MSS-IP'!$C$1:$C$583=D120)),'MSS-IP'!$D$1:$D$583)</f>
        <v>10.111.128.147</v>
      </c>
      <c r="F120" s="7" t="str">
        <f>LOOKUP(1,0/(('MSS-IP'!$B$1:$B$583=B120)*('MSS-IP'!$C$1:$C$583=D120)),'MSS-IP'!$E$1:$E$583)</f>
        <v>10.111.128.179</v>
      </c>
      <c r="G120" s="7">
        <v>2905</v>
      </c>
      <c r="H120" s="7">
        <f>LOOKUP(1,0/(('MSS-IP'!$B$1:$B$583=B120)*('MSS-IP'!$C$1:$C$583=D120)),'MSS-IP'!$F$1:$F$583)</f>
        <v>27</v>
      </c>
      <c r="I120" s="8">
        <v>6</v>
      </c>
      <c r="J120" s="8" t="s">
        <v>86</v>
      </c>
      <c r="K120" s="8">
        <v>1</v>
      </c>
      <c r="L120" s="8">
        <v>2</v>
      </c>
      <c r="M120" s="1" t="str">
        <f>LOOKUP(1,0/(('BSC-IP(信令)'!$B$1:$B$652=J120)*('BSC-IP(信令)'!$C$1:$C$652=L120)),'BSC-IP(信令)'!$D$1:$D$652)</f>
        <v>10.111.209.211</v>
      </c>
      <c r="N120" s="1" t="str">
        <f>LOOKUP(1,0/(('BSC-IP(信令)'!$B$1:$B$652=J120)*('BSC-IP(信令)'!$C$1:$C$652=L120)),'BSC-IP(信令)'!$E$1:$E$652)</f>
        <v>10.111.92.83</v>
      </c>
      <c r="O120" s="8"/>
      <c r="P120" s="8">
        <f>LOOKUP(1,0/(('BSC-IP(信令)'!$B$1:$B$652=J120)*('BSC-IP(信令)'!$C$1:$C$652=L120)),'BSC-IP(信令)'!$F$1:$F$652)</f>
        <v>28</v>
      </c>
      <c r="Q120" s="11" t="str">
        <f t="shared" si="10"/>
        <v>ZQRX:BCSU,2::PING:IP="10.111.128.147",SRC="10.111.209.211",:;</v>
      </c>
      <c r="R120" s="11" t="str">
        <f t="shared" si="11"/>
        <v>ZQRX:BCSU,2::PING:IP="10.111.128.179",SRC="10.111.92.83",:;</v>
      </c>
      <c r="S120" s="11"/>
      <c r="T120" s="11"/>
      <c r="U120" s="11" t="str">
        <f t="shared" si="12"/>
        <v>ZOYA:BGS07:BCSU,2:AOIP:;</v>
      </c>
      <c r="V120" s="11" t="str">
        <f t="shared" si="13"/>
        <v>ZOYP:M3UA:BGS07,1:"10.111.209.211","10.111.92.83",:"10.111.128.147",27,"10.111.128.179",27,2905:;</v>
      </c>
      <c r="W120" s="11" t="str">
        <f t="shared" si="14"/>
        <v>ZOYS:M3UA:BGS07,1:ACT:;</v>
      </c>
      <c r="X120" s="11"/>
      <c r="Z120" s="47" t="s">
        <v>3935</v>
      </c>
      <c r="AA120" s="10" t="str">
        <f t="shared" si="15"/>
        <v>ZQRX:BSU,16::IP=10.111.209.211:PING:SRC=10.111.128.147,:;</v>
      </c>
      <c r="AB120" s="10" t="str">
        <f t="shared" si="16"/>
        <v>ZQRX:BSU,16::IP=10.111.92.83:PING:SRC=10.111.128.179,:;</v>
      </c>
      <c r="AC120" s="10"/>
      <c r="AD120" s="10"/>
      <c r="AE120" s="10" t="str">
        <f t="shared" si="17"/>
        <v>ZOYA:R0126:BSU,16:AOIP:;</v>
      </c>
      <c r="AF120" s="10" t="str">
        <f t="shared" si="18"/>
        <v>ZOYP:M3UA:R0126,1:"10.111.128.147","10.111.128.179",2905:"10.111.209.211",28,"10.111.92.83",28,:;</v>
      </c>
      <c r="AG120" s="10" t="str">
        <f t="shared" si="19"/>
        <v>ZOYS:M3UA:R0126,1:ACT:;</v>
      </c>
      <c r="AH120" s="10"/>
    </row>
    <row r="121" spans="1:34" ht="12" customHeight="1">
      <c r="A121" s="7">
        <v>23</v>
      </c>
      <c r="B121" s="7" t="s">
        <v>74</v>
      </c>
      <c r="C121" s="7">
        <v>2</v>
      </c>
      <c r="D121" s="7">
        <v>2</v>
      </c>
      <c r="E121" s="7" t="str">
        <f>LOOKUP(1,0/(('MSS-IP'!$B$1:$B$583=B121)*('MSS-IP'!$C$1:$C$583=D121)),'MSS-IP'!$D$1:$D$583)</f>
        <v>10.111.128.132</v>
      </c>
      <c r="F121" s="7" t="str">
        <f>LOOKUP(1,0/(('MSS-IP'!$B$1:$B$583=B121)*('MSS-IP'!$C$1:$C$583=D121)),'MSS-IP'!$E$1:$E$583)</f>
        <v>10.111.128.164</v>
      </c>
      <c r="G121" s="7">
        <v>2905</v>
      </c>
      <c r="H121" s="7">
        <f>LOOKUP(1,0/(('MSS-IP'!$B$1:$B$583=B121)*('MSS-IP'!$C$1:$C$583=D121)),'MSS-IP'!$F$1:$F$583)</f>
        <v>27</v>
      </c>
      <c r="I121" s="8">
        <v>7</v>
      </c>
      <c r="J121" s="8" t="s">
        <v>86</v>
      </c>
      <c r="K121" s="8">
        <v>2</v>
      </c>
      <c r="L121" s="8">
        <v>1</v>
      </c>
      <c r="M121" s="1" t="str">
        <f>LOOKUP(1,0/(('BSC-IP(信令)'!$B$1:$B$652=J121)*('BSC-IP(信令)'!$C$1:$C$652=L121)),'BSC-IP(信令)'!$D$1:$D$652)</f>
        <v>10.111.209.212</v>
      </c>
      <c r="N121" s="1" t="str">
        <f>LOOKUP(1,0/(('BSC-IP(信令)'!$B$1:$B$652=J121)*('BSC-IP(信令)'!$C$1:$C$652=L121)),'BSC-IP(信令)'!$E$1:$E$652)</f>
        <v>10.111.92.84</v>
      </c>
      <c r="O121" s="8"/>
      <c r="P121" s="8">
        <f>LOOKUP(1,0/(('BSC-IP(信令)'!$B$1:$B$652=J121)*('BSC-IP(信令)'!$C$1:$C$652=L121)),'BSC-IP(信令)'!$F$1:$F$652)</f>
        <v>28</v>
      </c>
      <c r="Q121" s="11" t="str">
        <f t="shared" si="10"/>
        <v>ZQRX:BCSU,1::PING:IP="10.111.128.132",SRC="10.111.209.212",:;</v>
      </c>
      <c r="R121" s="11" t="str">
        <f t="shared" si="11"/>
        <v>ZQRX:BCSU,1::PING:IP="10.111.128.164",SRC="10.111.92.84",:;</v>
      </c>
      <c r="S121" s="11"/>
      <c r="T121" s="11"/>
      <c r="U121" s="11" t="str">
        <f t="shared" si="12"/>
        <v>ZOYA:BGS07:BCSU,1:AOIP:;</v>
      </c>
      <c r="V121" s="11" t="str">
        <f t="shared" si="13"/>
        <v>ZOYP:M3UA:BGS07,2:"10.111.209.212","10.111.92.84",:"10.111.128.132",27,"10.111.128.164",27,2905:;</v>
      </c>
      <c r="W121" s="11" t="str">
        <f t="shared" si="14"/>
        <v>ZOYS:M3UA:BGS07,2:ACT:;</v>
      </c>
      <c r="X121" s="11"/>
      <c r="Z121" s="47" t="s">
        <v>3935</v>
      </c>
      <c r="AA121" s="10" t="str">
        <f t="shared" si="15"/>
        <v>ZQRX:BSU,2::IP=10.111.209.212:PING:SRC=10.111.128.132,:;</v>
      </c>
      <c r="AB121" s="10" t="str">
        <f t="shared" si="16"/>
        <v>ZQRX:BSU,2::IP=10.111.92.84:PING:SRC=10.111.128.164,:;</v>
      </c>
      <c r="AC121" s="10"/>
      <c r="AD121" s="10"/>
      <c r="AE121" s="10" t="str">
        <f t="shared" si="17"/>
        <v>ZOYA:R0126:BSU,2:AOIP:;</v>
      </c>
      <c r="AF121" s="10" t="str">
        <f t="shared" si="18"/>
        <v>ZOYP:M3UA:R0126,2:"10.111.128.132","10.111.128.164",2905:"10.111.209.212",28,"10.111.92.84",28,:;</v>
      </c>
      <c r="AG121" s="10" t="str">
        <f t="shared" si="19"/>
        <v>ZOYS:M3UA:R0126,2:ACT:;</v>
      </c>
      <c r="AH121" s="10"/>
    </row>
    <row r="122" spans="1:34" ht="12" customHeight="1">
      <c r="A122" s="7">
        <v>24</v>
      </c>
      <c r="B122" s="7" t="s">
        <v>74</v>
      </c>
      <c r="C122" s="7">
        <v>3</v>
      </c>
      <c r="D122" s="7">
        <v>0</v>
      </c>
      <c r="E122" s="7" t="str">
        <f>LOOKUP(1,0/(('MSS-IP'!$B$1:$B$583=B122)*('MSS-IP'!$C$1:$C$583=D122)),'MSS-IP'!$D$1:$D$583)</f>
        <v>10.111.128.133</v>
      </c>
      <c r="F122" s="7" t="str">
        <f>LOOKUP(1,0/(('MSS-IP'!$B$1:$B$583=B122)*('MSS-IP'!$C$1:$C$583=D122)),'MSS-IP'!$E$1:$E$583)</f>
        <v>10.111.128.165</v>
      </c>
      <c r="G122" s="7">
        <v>2905</v>
      </c>
      <c r="H122" s="7">
        <f>LOOKUP(1,0/(('MSS-IP'!$B$1:$B$583=B122)*('MSS-IP'!$C$1:$C$583=D122)),'MSS-IP'!$F$1:$F$583)</f>
        <v>27</v>
      </c>
      <c r="I122" s="8">
        <v>8</v>
      </c>
      <c r="J122" s="8" t="s">
        <v>86</v>
      </c>
      <c r="K122" s="8">
        <v>3</v>
      </c>
      <c r="L122" s="8">
        <v>0</v>
      </c>
      <c r="M122" s="1" t="str">
        <f>LOOKUP(1,0/(('BSC-IP(信令)'!$B$1:$B$652=J122)*('BSC-IP(信令)'!$C$1:$C$652=L122)),'BSC-IP(信令)'!$D$1:$D$652)</f>
        <v>10.111.209.213</v>
      </c>
      <c r="N122" s="1" t="str">
        <f>LOOKUP(1,0/(('BSC-IP(信令)'!$B$1:$B$652=J122)*('BSC-IP(信令)'!$C$1:$C$652=L122)),'BSC-IP(信令)'!$E$1:$E$652)</f>
        <v>10.111.92.85</v>
      </c>
      <c r="O122" s="8"/>
      <c r="P122" s="8">
        <f>LOOKUP(1,0/(('BSC-IP(信令)'!$B$1:$B$652=J122)*('BSC-IP(信令)'!$C$1:$C$652=L122)),'BSC-IP(信令)'!$F$1:$F$652)</f>
        <v>28</v>
      </c>
      <c r="Q122" s="11" t="str">
        <f t="shared" si="10"/>
        <v>ZQRX:BCSU,0::PING:IP="10.111.128.133",SRC="10.111.209.213",:;</v>
      </c>
      <c r="R122" s="11" t="str">
        <f t="shared" si="11"/>
        <v>ZQRX:BCSU,0::PING:IP="10.111.128.165",SRC="10.111.92.85",:;</v>
      </c>
      <c r="S122" s="11"/>
      <c r="T122" s="11"/>
      <c r="U122" s="11" t="str">
        <f t="shared" si="12"/>
        <v>ZOYA:BGS07:BCSU,0:AOIP:;</v>
      </c>
      <c r="V122" s="11" t="str">
        <f t="shared" si="13"/>
        <v>ZOYP:M3UA:BGS07,3:"10.111.209.213","10.111.92.85",:"10.111.128.133",27,"10.111.128.165",27,2905:;</v>
      </c>
      <c r="W122" s="11" t="str">
        <f t="shared" si="14"/>
        <v>ZOYS:M3UA:BGS07,3:ACT:;</v>
      </c>
      <c r="X122" s="11"/>
      <c r="Z122" s="47" t="s">
        <v>3935</v>
      </c>
      <c r="AA122" s="10" t="str">
        <f t="shared" si="15"/>
        <v>ZQRX:BSU,0::IP=10.111.209.213:PING:SRC=10.111.128.133,:;</v>
      </c>
      <c r="AB122" s="10" t="str">
        <f t="shared" si="16"/>
        <v>ZQRX:BSU,0::IP=10.111.92.85:PING:SRC=10.111.128.165,:;</v>
      </c>
      <c r="AC122" s="10"/>
      <c r="AD122" s="10"/>
      <c r="AE122" s="10" t="str">
        <f t="shared" si="17"/>
        <v>ZOYA:R0126:BSU,0:AOIP:;</v>
      </c>
      <c r="AF122" s="10" t="str">
        <f t="shared" si="18"/>
        <v>ZOYP:M3UA:R0126,3:"10.111.128.133","10.111.128.165",2905:"10.111.209.213",28,"10.111.92.85",28,:;</v>
      </c>
      <c r="AG122" s="10" t="str">
        <f t="shared" si="19"/>
        <v>ZOYS:M3UA:R0126,3:ACT:;</v>
      </c>
      <c r="AH122" s="10"/>
    </row>
    <row r="123" spans="1:34" ht="12" customHeight="1">
      <c r="A123" s="7">
        <v>25</v>
      </c>
      <c r="B123" s="7" t="s">
        <v>74</v>
      </c>
      <c r="C123" s="7">
        <v>0</v>
      </c>
      <c r="D123" s="7">
        <v>2</v>
      </c>
      <c r="E123" s="7" t="str">
        <f>LOOKUP(1,0/(('MSS-IP'!$B$1:$B$583=B123)*('MSS-IP'!$C$1:$C$583=D123)),'MSS-IP'!$D$1:$D$583)</f>
        <v>10.111.128.132</v>
      </c>
      <c r="F123" s="7" t="str">
        <f>LOOKUP(1,0/(('MSS-IP'!$B$1:$B$583=B123)*('MSS-IP'!$C$1:$C$583=D123)),'MSS-IP'!$E$1:$E$583)</f>
        <v>10.111.128.164</v>
      </c>
      <c r="G123" s="7">
        <v>2905</v>
      </c>
      <c r="H123" s="7">
        <f>LOOKUP(1,0/(('MSS-IP'!$B$1:$B$583=B123)*('MSS-IP'!$C$1:$C$583=D123)),'MSS-IP'!$F$1:$F$583)</f>
        <v>27</v>
      </c>
      <c r="I123" s="8">
        <v>5</v>
      </c>
      <c r="J123" s="8" t="s">
        <v>87</v>
      </c>
      <c r="K123" s="8">
        <v>0</v>
      </c>
      <c r="L123" s="1">
        <v>3</v>
      </c>
      <c r="M123" s="1" t="str">
        <f>LOOKUP(1,0/(('BSC-IP(信令)'!$B$1:$B$652=J123)*('BSC-IP(信令)'!$C$1:$C$652=L123)),'BSC-IP(信令)'!$D$1:$D$652)</f>
        <v>10.111.210.2</v>
      </c>
      <c r="N123" s="1" t="str">
        <f>LOOKUP(1,0/(('BSC-IP(信令)'!$B$1:$B$652=J123)*('BSC-IP(信令)'!$C$1:$C$652=L123)),'BSC-IP(信令)'!$E$1:$E$652)</f>
        <v>10.111.210.130</v>
      </c>
      <c r="O123" s="8"/>
      <c r="P123" s="8">
        <f>LOOKUP(1,0/(('BSC-IP(信令)'!$B$1:$B$652=J123)*('BSC-IP(信令)'!$C$1:$C$652=L123)),'BSC-IP(信令)'!$F$1:$F$652)</f>
        <v>28</v>
      </c>
      <c r="Q123" s="11" t="str">
        <f t="shared" si="10"/>
        <v>ZQRX:BCSU,3::PING:IP="10.111.128.132",SRC="10.111.210.2",:;</v>
      </c>
      <c r="R123" s="11" t="str">
        <f t="shared" si="11"/>
        <v>ZQRX:BCSU,3::PING:IP="10.111.128.164",SRC="10.111.210.130",:;</v>
      </c>
      <c r="S123" s="11" t="str">
        <f>CONCATENATE("ZOYC:",LEFT(B123,1),MID(B123,3,4),":C:M3UA:;")</f>
        <v>ZOYC:BGS07:C:M3UA:;</v>
      </c>
      <c r="T123" s="11" t="str">
        <f>CONCATENATE("ZOYM:",LEFT(B123,1),MID(B123,3,4),":REG=Y:;")</f>
        <v>ZOYM:BGS07:REG=Y:;</v>
      </c>
      <c r="U123" s="11" t="str">
        <f t="shared" si="12"/>
        <v>ZOYA:BGS07:BCSU,3:AOIP:;</v>
      </c>
      <c r="V123" s="11" t="str">
        <f t="shared" si="13"/>
        <v>ZOYP:M3UA:BGS07,0:"10.111.210.2","10.111.210.130",:"10.111.128.132",27,"10.111.128.164",27,2905:;</v>
      </c>
      <c r="W123" s="11" t="str">
        <f t="shared" si="14"/>
        <v>ZOYS:M3UA:BGS07,0:ACT:;</v>
      </c>
      <c r="X123" s="11" t="str">
        <f>CONCATENATE("ZOYI:NAME=",LEFT(B123,1),RIGHT(B123,4),":A:;")</f>
        <v>ZOYI:NAME=BGS07:A:;</v>
      </c>
      <c r="Z123" s="47" t="s">
        <v>3935</v>
      </c>
      <c r="AA123" s="10" t="str">
        <f t="shared" si="15"/>
        <v>ZQRX:BSU,2::IP=10.111.210.2:PING:SRC=10.111.128.132,:;</v>
      </c>
      <c r="AB123" s="10" t="str">
        <f t="shared" si="16"/>
        <v>ZQRX:BSU,2::IP=10.111.210.130:PING:SRC=10.111.128.164,:;</v>
      </c>
      <c r="AC123" s="10" t="str">
        <f>CONCATENATE("ZOYC:",J123,":S:M3UA:;")</f>
        <v>ZOYC:R0721:S:M3UA:;</v>
      </c>
      <c r="AD123" s="10" t="str">
        <f>CONCATENATE("ZOYM:",J123,":REG=Y:;")</f>
        <v>ZOYM:R0721:REG=Y:;</v>
      </c>
      <c r="AE123" s="10" t="str">
        <f t="shared" si="17"/>
        <v>ZOYA:R0721:BSU,2:AOIP:;</v>
      </c>
      <c r="AF123" s="10" t="str">
        <f t="shared" si="18"/>
        <v>ZOYP:M3UA:R0721,0:"10.111.128.132","10.111.128.164",2905:"10.111.210.2",28,"10.111.210.130",28,:;</v>
      </c>
      <c r="AG123" s="10" t="str">
        <f t="shared" si="19"/>
        <v>ZOYS:M3UA:R0721,0:ACT:;</v>
      </c>
      <c r="AH123" s="10" t="str">
        <f>CONCATENATE("ZOYI:NAME=",J123,":A:;")</f>
        <v>ZOYI:NAME=R0721:A:;</v>
      </c>
    </row>
    <row r="124" spans="1:34" ht="12" customHeight="1">
      <c r="A124" s="7">
        <v>26</v>
      </c>
      <c r="B124" s="7" t="s">
        <v>74</v>
      </c>
      <c r="C124" s="7">
        <v>1</v>
      </c>
      <c r="D124" s="7">
        <v>0</v>
      </c>
      <c r="E124" s="7" t="str">
        <f>LOOKUP(1,0/(('MSS-IP'!$B$1:$B$583=B124)*('MSS-IP'!$C$1:$C$583=D124)),'MSS-IP'!$D$1:$D$583)</f>
        <v>10.111.128.133</v>
      </c>
      <c r="F124" s="7" t="str">
        <f>LOOKUP(1,0/(('MSS-IP'!$B$1:$B$583=B124)*('MSS-IP'!$C$1:$C$583=D124)),'MSS-IP'!$E$1:$E$583)</f>
        <v>10.111.128.165</v>
      </c>
      <c r="G124" s="7">
        <v>2905</v>
      </c>
      <c r="H124" s="7">
        <f>LOOKUP(1,0/(('MSS-IP'!$B$1:$B$583=B124)*('MSS-IP'!$C$1:$C$583=D124)),'MSS-IP'!$F$1:$F$583)</f>
        <v>27</v>
      </c>
      <c r="I124" s="8">
        <v>6</v>
      </c>
      <c r="J124" s="8" t="s">
        <v>87</v>
      </c>
      <c r="K124" s="8">
        <v>1</v>
      </c>
      <c r="L124" s="1">
        <v>1</v>
      </c>
      <c r="M124" s="1" t="str">
        <f>LOOKUP(1,0/(('BSC-IP(信令)'!$B$1:$B$652=J124)*('BSC-IP(信令)'!$C$1:$C$652=L124)),'BSC-IP(信令)'!$D$1:$D$652)</f>
        <v>10.111.210.3</v>
      </c>
      <c r="N124" s="1" t="str">
        <f>LOOKUP(1,0/(('BSC-IP(信令)'!$B$1:$B$652=J124)*('BSC-IP(信令)'!$C$1:$C$652=L124)),'BSC-IP(信令)'!$E$1:$E$652)</f>
        <v>10.111.210.131</v>
      </c>
      <c r="O124" s="8"/>
      <c r="P124" s="8">
        <f>LOOKUP(1,0/(('BSC-IP(信令)'!$B$1:$B$652=J124)*('BSC-IP(信令)'!$C$1:$C$652=L124)),'BSC-IP(信令)'!$F$1:$F$652)</f>
        <v>28</v>
      </c>
      <c r="Q124" s="11" t="str">
        <f t="shared" si="10"/>
        <v>ZQRX:BCSU,1::PING:IP="10.111.128.133",SRC="10.111.210.3",:;</v>
      </c>
      <c r="R124" s="11" t="str">
        <f t="shared" si="11"/>
        <v>ZQRX:BCSU,1::PING:IP="10.111.128.165",SRC="10.111.210.131",:;</v>
      </c>
      <c r="S124" s="11"/>
      <c r="T124" s="11"/>
      <c r="U124" s="11" t="str">
        <f t="shared" si="12"/>
        <v>ZOYA:BGS07:BCSU,1:AOIP:;</v>
      </c>
      <c r="V124" s="11" t="str">
        <f t="shared" si="13"/>
        <v>ZOYP:M3UA:BGS07,1:"10.111.210.3","10.111.210.131",:"10.111.128.133",27,"10.111.128.165",27,2905:;</v>
      </c>
      <c r="W124" s="11" t="str">
        <f t="shared" si="14"/>
        <v>ZOYS:M3UA:BGS07,1:ACT:;</v>
      </c>
      <c r="X124" s="11"/>
      <c r="Z124" s="47" t="s">
        <v>3935</v>
      </c>
      <c r="AA124" s="10" t="str">
        <f t="shared" si="15"/>
        <v>ZQRX:BSU,0::IP=10.111.210.3:PING:SRC=10.111.128.133,:;</v>
      </c>
      <c r="AB124" s="10" t="str">
        <f t="shared" si="16"/>
        <v>ZQRX:BSU,0::IP=10.111.210.131:PING:SRC=10.111.128.165,:;</v>
      </c>
      <c r="AC124" s="10"/>
      <c r="AD124" s="10"/>
      <c r="AE124" s="10" t="str">
        <f t="shared" si="17"/>
        <v>ZOYA:R0721:BSU,0:AOIP:;</v>
      </c>
      <c r="AF124" s="10" t="str">
        <f t="shared" si="18"/>
        <v>ZOYP:M3UA:R0721,1:"10.111.128.133","10.111.128.165",2905:"10.111.210.3",28,"10.111.210.131",28,:;</v>
      </c>
      <c r="AG124" s="10" t="str">
        <f t="shared" si="19"/>
        <v>ZOYS:M3UA:R0721,1:ACT:;</v>
      </c>
      <c r="AH124" s="10"/>
    </row>
    <row r="125" spans="1:34" ht="12" customHeight="1">
      <c r="A125" s="7">
        <v>27</v>
      </c>
      <c r="B125" s="7" t="s">
        <v>74</v>
      </c>
      <c r="C125" s="7">
        <v>2</v>
      </c>
      <c r="D125" s="7">
        <v>8</v>
      </c>
      <c r="E125" s="7" t="str">
        <f>LOOKUP(1,0/(('MSS-IP'!$B$1:$B$583=B125)*('MSS-IP'!$C$1:$C$583=D125)),'MSS-IP'!$D$1:$D$583)</f>
        <v>10.111.128.134</v>
      </c>
      <c r="F125" s="7" t="str">
        <f>LOOKUP(1,0/(('MSS-IP'!$B$1:$B$583=B125)*('MSS-IP'!$C$1:$C$583=D125)),'MSS-IP'!$E$1:$E$583)</f>
        <v>10.111.128.166</v>
      </c>
      <c r="G125" s="7">
        <v>2905</v>
      </c>
      <c r="H125" s="7">
        <f>LOOKUP(1,0/(('MSS-IP'!$B$1:$B$583=B125)*('MSS-IP'!$C$1:$C$583=D125)),'MSS-IP'!$F$1:$F$583)</f>
        <v>27</v>
      </c>
      <c r="I125" s="8">
        <v>7</v>
      </c>
      <c r="J125" s="8" t="s">
        <v>87</v>
      </c>
      <c r="K125" s="8">
        <v>2</v>
      </c>
      <c r="L125" s="1">
        <v>2</v>
      </c>
      <c r="M125" s="1" t="str">
        <f>LOOKUP(1,0/(('BSC-IP(信令)'!$B$1:$B$652=J125)*('BSC-IP(信令)'!$C$1:$C$652=L125)),'BSC-IP(信令)'!$D$1:$D$652)</f>
        <v>10.111.210.4</v>
      </c>
      <c r="N125" s="1" t="str">
        <f>LOOKUP(1,0/(('BSC-IP(信令)'!$B$1:$B$652=J125)*('BSC-IP(信令)'!$C$1:$C$652=L125)),'BSC-IP(信令)'!$E$1:$E$652)</f>
        <v>10.111.210.132</v>
      </c>
      <c r="O125" s="8"/>
      <c r="P125" s="8">
        <f>LOOKUP(1,0/(('BSC-IP(信令)'!$B$1:$B$652=J125)*('BSC-IP(信令)'!$C$1:$C$652=L125)),'BSC-IP(信令)'!$F$1:$F$652)</f>
        <v>28</v>
      </c>
      <c r="Q125" s="11" t="str">
        <f t="shared" si="10"/>
        <v>ZQRX:BCSU,2::PING:IP="10.111.128.134",SRC="10.111.210.4",:;</v>
      </c>
      <c r="R125" s="11" t="str">
        <f t="shared" si="11"/>
        <v>ZQRX:BCSU,2::PING:IP="10.111.128.166",SRC="10.111.210.132",:;</v>
      </c>
      <c r="S125" s="11"/>
      <c r="T125" s="11"/>
      <c r="U125" s="11" t="str">
        <f t="shared" si="12"/>
        <v>ZOYA:BGS07:BCSU,2:AOIP:;</v>
      </c>
      <c r="V125" s="11" t="str">
        <f t="shared" si="13"/>
        <v>ZOYP:M3UA:BGS07,2:"10.111.210.4","10.111.210.132",:"10.111.128.134",27,"10.111.128.166",27,2905:;</v>
      </c>
      <c r="W125" s="11" t="str">
        <f t="shared" si="14"/>
        <v>ZOYS:M3UA:BGS07,2:ACT:;</v>
      </c>
      <c r="X125" s="11"/>
      <c r="Z125" s="47" t="s">
        <v>3935</v>
      </c>
      <c r="AA125" s="10" t="str">
        <f t="shared" si="15"/>
        <v>ZQRX:BSU,8::IP=10.111.210.4:PING:SRC=10.111.128.134,:;</v>
      </c>
      <c r="AB125" s="10" t="str">
        <f t="shared" si="16"/>
        <v>ZQRX:BSU,8::IP=10.111.210.132:PING:SRC=10.111.128.166,:;</v>
      </c>
      <c r="AC125" s="10"/>
      <c r="AD125" s="10"/>
      <c r="AE125" s="10" t="str">
        <f t="shared" si="17"/>
        <v>ZOYA:R0721:BSU,8:AOIP:;</v>
      </c>
      <c r="AF125" s="10" t="str">
        <f t="shared" si="18"/>
        <v>ZOYP:M3UA:R0721,2:"10.111.128.134","10.111.128.166",2905:"10.111.210.4",28,"10.111.210.132",28,:;</v>
      </c>
      <c r="AG125" s="10" t="str">
        <f t="shared" si="19"/>
        <v>ZOYS:M3UA:R0721,2:ACT:;</v>
      </c>
      <c r="AH125" s="10"/>
    </row>
    <row r="126" spans="1:34" ht="12" customHeight="1">
      <c r="A126" s="7">
        <v>28</v>
      </c>
      <c r="B126" s="7" t="s">
        <v>74</v>
      </c>
      <c r="C126" s="7">
        <v>3</v>
      </c>
      <c r="D126" s="7">
        <v>3</v>
      </c>
      <c r="E126" s="7" t="str">
        <f>LOOKUP(1,0/(('MSS-IP'!$B$1:$B$583=B126)*('MSS-IP'!$C$1:$C$583=D126)),'MSS-IP'!$D$1:$D$583)</f>
        <v>10.111.128.135</v>
      </c>
      <c r="F126" s="7" t="str">
        <f>LOOKUP(1,0/(('MSS-IP'!$B$1:$B$583=B126)*('MSS-IP'!$C$1:$C$583=D126)),'MSS-IP'!$E$1:$E$583)</f>
        <v>10.111.128.167</v>
      </c>
      <c r="G126" s="7">
        <v>2905</v>
      </c>
      <c r="H126" s="7">
        <f>LOOKUP(1,0/(('MSS-IP'!$B$1:$B$583=B126)*('MSS-IP'!$C$1:$C$583=D126)),'MSS-IP'!$F$1:$F$583)</f>
        <v>27</v>
      </c>
      <c r="I126" s="8">
        <v>8</v>
      </c>
      <c r="J126" s="8" t="s">
        <v>87</v>
      </c>
      <c r="K126" s="8">
        <v>3</v>
      </c>
      <c r="L126" s="1">
        <v>0</v>
      </c>
      <c r="M126" s="1" t="str">
        <f>LOOKUP(1,0/(('BSC-IP(信令)'!$B$1:$B$652=J126)*('BSC-IP(信令)'!$C$1:$C$652=L126)),'BSC-IP(信令)'!$D$1:$D$652)</f>
        <v>10.111.210.5</v>
      </c>
      <c r="N126" s="1" t="str">
        <f>LOOKUP(1,0/(('BSC-IP(信令)'!$B$1:$B$652=J126)*('BSC-IP(信令)'!$C$1:$C$652=L126)),'BSC-IP(信令)'!$E$1:$E$652)</f>
        <v>10.111.210.133</v>
      </c>
      <c r="O126" s="8"/>
      <c r="P126" s="8">
        <f>LOOKUP(1,0/(('BSC-IP(信令)'!$B$1:$B$652=J126)*('BSC-IP(信令)'!$C$1:$C$652=L126)),'BSC-IP(信令)'!$F$1:$F$652)</f>
        <v>28</v>
      </c>
      <c r="Q126" s="11" t="str">
        <f t="shared" si="10"/>
        <v>ZQRX:BCSU,0::PING:IP="10.111.128.135",SRC="10.111.210.5",:;</v>
      </c>
      <c r="R126" s="11" t="str">
        <f t="shared" si="11"/>
        <v>ZQRX:BCSU,0::PING:IP="10.111.128.167",SRC="10.111.210.133",:;</v>
      </c>
      <c r="S126" s="11"/>
      <c r="T126" s="11"/>
      <c r="U126" s="11" t="str">
        <f t="shared" si="12"/>
        <v>ZOYA:BGS07:BCSU,0:AOIP:;</v>
      </c>
      <c r="V126" s="11" t="str">
        <f t="shared" si="13"/>
        <v>ZOYP:M3UA:BGS07,3:"10.111.210.5","10.111.210.133",:"10.111.128.135",27,"10.111.128.167",27,2905:;</v>
      </c>
      <c r="W126" s="11" t="str">
        <f t="shared" si="14"/>
        <v>ZOYS:M3UA:BGS07,3:ACT:;</v>
      </c>
      <c r="X126" s="11"/>
      <c r="Z126" s="47" t="s">
        <v>3935</v>
      </c>
      <c r="AA126" s="10" t="str">
        <f t="shared" si="15"/>
        <v>ZQRX:BSU,3::IP=10.111.210.5:PING:SRC=10.111.128.135,:;</v>
      </c>
      <c r="AB126" s="10" t="str">
        <f t="shared" si="16"/>
        <v>ZQRX:BSU,3::IP=10.111.210.133:PING:SRC=10.111.128.167,:;</v>
      </c>
      <c r="AC126" s="10"/>
      <c r="AD126" s="10"/>
      <c r="AE126" s="10" t="str">
        <f t="shared" si="17"/>
        <v>ZOYA:R0721:BSU,3:AOIP:;</v>
      </c>
      <c r="AF126" s="10" t="str">
        <f t="shared" si="18"/>
        <v>ZOYP:M3UA:R0721,3:"10.111.128.135","10.111.128.167",2905:"10.111.210.5",28,"10.111.210.133",28,:;</v>
      </c>
      <c r="AG126" s="10" t="str">
        <f t="shared" si="19"/>
        <v>ZOYS:M3UA:R0721,3:ACT:;</v>
      </c>
      <c r="AH126" s="10"/>
    </row>
    <row r="127" spans="1:34" ht="12" customHeight="1">
      <c r="A127" s="7">
        <v>29</v>
      </c>
      <c r="B127" s="7" t="s">
        <v>74</v>
      </c>
      <c r="C127" s="7">
        <v>0</v>
      </c>
      <c r="D127" s="7">
        <v>4</v>
      </c>
      <c r="E127" s="7" t="str">
        <f>LOOKUP(1,0/(('MSS-IP'!$B$1:$B$583=B127)*('MSS-IP'!$C$1:$C$583=D127)),'MSS-IP'!$D$1:$D$583)</f>
        <v>10.111.128.136</v>
      </c>
      <c r="F127" s="7" t="str">
        <f>LOOKUP(1,0/(('MSS-IP'!$B$1:$B$583=B127)*('MSS-IP'!$C$1:$C$583=D127)),'MSS-IP'!$E$1:$E$583)</f>
        <v>10.111.128.168</v>
      </c>
      <c r="G127" s="7">
        <v>2905</v>
      </c>
      <c r="H127" s="7">
        <f>LOOKUP(1,0/(('MSS-IP'!$B$1:$B$583=B127)*('MSS-IP'!$C$1:$C$583=D127)),'MSS-IP'!$F$1:$F$583)</f>
        <v>27</v>
      </c>
      <c r="I127" s="8">
        <v>5</v>
      </c>
      <c r="J127" s="8" t="s">
        <v>88</v>
      </c>
      <c r="K127" s="8">
        <v>0</v>
      </c>
      <c r="L127" s="1">
        <v>1</v>
      </c>
      <c r="M127" s="1" t="str">
        <f>LOOKUP(1,0/(('BSC-IP(信令)'!$B$1:$B$652=J127)*('BSC-IP(信令)'!$C$1:$C$652=L127)),'BSC-IP(信令)'!$D$1:$D$652)</f>
        <v>10.111.210.18</v>
      </c>
      <c r="N127" s="1" t="str">
        <f>LOOKUP(1,0/(('BSC-IP(信令)'!$B$1:$B$652=J127)*('BSC-IP(信令)'!$C$1:$C$652=L127)),'BSC-IP(信令)'!$E$1:$E$652)</f>
        <v>10.111.210.146</v>
      </c>
      <c r="O127" s="8"/>
      <c r="P127" s="8">
        <f>LOOKUP(1,0/(('BSC-IP(信令)'!$B$1:$B$652=J127)*('BSC-IP(信令)'!$C$1:$C$652=L127)),'BSC-IP(信令)'!$F$1:$F$652)</f>
        <v>28</v>
      </c>
      <c r="Q127" s="11" t="str">
        <f t="shared" si="10"/>
        <v>ZQRX:BCSU,1::PING:IP="10.111.128.136",SRC="10.111.210.18",:;</v>
      </c>
      <c r="R127" s="11" t="str">
        <f t="shared" si="11"/>
        <v>ZQRX:BCSU,1::PING:IP="10.111.128.168",SRC="10.111.210.146",:;</v>
      </c>
      <c r="S127" s="11" t="str">
        <f>CONCATENATE("ZOYC:",LEFT(B127,1),MID(B127,3,4),":C:M3UA:;")</f>
        <v>ZOYC:BGS07:C:M3UA:;</v>
      </c>
      <c r="T127" s="11" t="str">
        <f>CONCATENATE("ZOYM:",LEFT(B127,1),MID(B127,3,4),":REG=Y:;")</f>
        <v>ZOYM:BGS07:REG=Y:;</v>
      </c>
      <c r="U127" s="11" t="str">
        <f t="shared" si="12"/>
        <v>ZOYA:BGS07:BCSU,1:AOIP:;</v>
      </c>
      <c r="V127" s="11" t="str">
        <f t="shared" si="13"/>
        <v>ZOYP:M3UA:BGS07,0:"10.111.210.18","10.111.210.146",:"10.111.128.136",27,"10.111.128.168",27,2905:;</v>
      </c>
      <c r="W127" s="11" t="str">
        <f t="shared" si="14"/>
        <v>ZOYS:M3UA:BGS07,0:ACT:;</v>
      </c>
      <c r="X127" s="11" t="str">
        <f>CONCATENATE("ZOYI:NAME=",LEFT(B127,1),RIGHT(B127,4),":A:;")</f>
        <v>ZOYI:NAME=BGS07:A:;</v>
      </c>
      <c r="Z127" s="47" t="s">
        <v>3935</v>
      </c>
      <c r="AA127" s="10" t="str">
        <f t="shared" si="15"/>
        <v>ZQRX:BSU,4::IP=10.111.210.18:PING:SRC=10.111.128.136,:;</v>
      </c>
      <c r="AB127" s="10" t="str">
        <f t="shared" si="16"/>
        <v>ZQRX:BSU,4::IP=10.111.210.146:PING:SRC=10.111.128.168,:;</v>
      </c>
      <c r="AC127" s="10" t="str">
        <f>CONCATENATE("ZOYC:",J127,":S:M3UA:;")</f>
        <v>ZOYC:R0722:S:M3UA:;</v>
      </c>
      <c r="AD127" s="10" t="str">
        <f>CONCATENATE("ZOYM:",J127,":REG=Y:;")</f>
        <v>ZOYM:R0722:REG=Y:;</v>
      </c>
      <c r="AE127" s="10" t="str">
        <f t="shared" si="17"/>
        <v>ZOYA:R0722:BSU,4:AOIP:;</v>
      </c>
      <c r="AF127" s="10" t="str">
        <f t="shared" si="18"/>
        <v>ZOYP:M3UA:R0722,0:"10.111.128.136","10.111.128.168",2905:"10.111.210.18",28,"10.111.210.146",28,:;</v>
      </c>
      <c r="AG127" s="10" t="str">
        <f t="shared" si="19"/>
        <v>ZOYS:M3UA:R0722,0:ACT:;</v>
      </c>
      <c r="AH127" s="10" t="str">
        <f>CONCATENATE("ZOYI:NAME=",J127,":A:;")</f>
        <v>ZOYI:NAME=R0722:A:;</v>
      </c>
    </row>
    <row r="128" spans="1:34" ht="12" customHeight="1">
      <c r="A128" s="7">
        <v>30</v>
      </c>
      <c r="B128" s="7" t="s">
        <v>74</v>
      </c>
      <c r="C128" s="7">
        <v>1</v>
      </c>
      <c r="D128" s="7">
        <v>6</v>
      </c>
      <c r="E128" s="7" t="str">
        <f>LOOKUP(1,0/(('MSS-IP'!$B$1:$B$583=B128)*('MSS-IP'!$C$1:$C$583=D128)),'MSS-IP'!$D$1:$D$583)</f>
        <v>10.111.128.137</v>
      </c>
      <c r="F128" s="7" t="str">
        <f>LOOKUP(1,0/(('MSS-IP'!$B$1:$B$583=B128)*('MSS-IP'!$C$1:$C$583=D128)),'MSS-IP'!$E$1:$E$583)</f>
        <v>10.111.128.169</v>
      </c>
      <c r="G128" s="7">
        <v>2905</v>
      </c>
      <c r="H128" s="7">
        <f>LOOKUP(1,0/(('MSS-IP'!$B$1:$B$583=B128)*('MSS-IP'!$C$1:$C$583=D128)),'MSS-IP'!$F$1:$F$583)</f>
        <v>27</v>
      </c>
      <c r="I128" s="8">
        <v>6</v>
      </c>
      <c r="J128" s="8" t="s">
        <v>88</v>
      </c>
      <c r="K128" s="8">
        <v>1</v>
      </c>
      <c r="L128" s="1">
        <v>3</v>
      </c>
      <c r="M128" s="1" t="str">
        <f>LOOKUP(1,0/(('BSC-IP(信令)'!$B$1:$B$652=J128)*('BSC-IP(信令)'!$C$1:$C$652=L128)),'BSC-IP(信令)'!$D$1:$D$652)</f>
        <v>10.111.210.19</v>
      </c>
      <c r="N128" s="1" t="str">
        <f>LOOKUP(1,0/(('BSC-IP(信令)'!$B$1:$B$652=J128)*('BSC-IP(信令)'!$C$1:$C$652=L128)),'BSC-IP(信令)'!$E$1:$E$652)</f>
        <v>10.111.210.147</v>
      </c>
      <c r="O128" s="8"/>
      <c r="P128" s="8">
        <f>LOOKUP(1,0/(('BSC-IP(信令)'!$B$1:$B$652=J128)*('BSC-IP(信令)'!$C$1:$C$652=L128)),'BSC-IP(信令)'!$F$1:$F$652)</f>
        <v>28</v>
      </c>
      <c r="Q128" s="11" t="str">
        <f t="shared" si="10"/>
        <v>ZQRX:BCSU,3::PING:IP="10.111.128.137",SRC="10.111.210.19",:;</v>
      </c>
      <c r="R128" s="11" t="str">
        <f t="shared" si="11"/>
        <v>ZQRX:BCSU,3::PING:IP="10.111.128.169",SRC="10.111.210.147",:;</v>
      </c>
      <c r="S128" s="11"/>
      <c r="T128" s="11"/>
      <c r="U128" s="11" t="str">
        <f t="shared" si="12"/>
        <v>ZOYA:BGS07:BCSU,3:AOIP:;</v>
      </c>
      <c r="V128" s="11" t="str">
        <f t="shared" si="13"/>
        <v>ZOYP:M3UA:BGS07,1:"10.111.210.19","10.111.210.147",:"10.111.128.137",27,"10.111.128.169",27,2905:;</v>
      </c>
      <c r="W128" s="11" t="str">
        <f t="shared" si="14"/>
        <v>ZOYS:M3UA:BGS07,1:ACT:;</v>
      </c>
      <c r="X128" s="11"/>
      <c r="Z128" s="47" t="s">
        <v>3935</v>
      </c>
      <c r="AA128" s="10" t="str">
        <f t="shared" si="15"/>
        <v>ZQRX:BSU,6::IP=10.111.210.19:PING:SRC=10.111.128.137,:;</v>
      </c>
      <c r="AB128" s="10" t="str">
        <f t="shared" si="16"/>
        <v>ZQRX:BSU,6::IP=10.111.210.147:PING:SRC=10.111.128.169,:;</v>
      </c>
      <c r="AC128" s="10"/>
      <c r="AD128" s="10"/>
      <c r="AE128" s="10" t="str">
        <f t="shared" si="17"/>
        <v>ZOYA:R0722:BSU,6:AOIP:;</v>
      </c>
      <c r="AF128" s="10" t="str">
        <f t="shared" si="18"/>
        <v>ZOYP:M3UA:R0722,1:"10.111.128.137","10.111.128.169",2905:"10.111.210.19",28,"10.111.210.147",28,:;</v>
      </c>
      <c r="AG128" s="10" t="str">
        <f t="shared" si="19"/>
        <v>ZOYS:M3UA:R0722,1:ACT:;</v>
      </c>
      <c r="AH128" s="10"/>
    </row>
    <row r="129" spans="1:34" ht="12" customHeight="1">
      <c r="A129" s="7">
        <v>31</v>
      </c>
      <c r="B129" s="7" t="s">
        <v>74</v>
      </c>
      <c r="C129" s="7">
        <v>2</v>
      </c>
      <c r="D129" s="7">
        <v>15</v>
      </c>
      <c r="E129" s="7" t="str">
        <f>LOOKUP(1,0/(('MSS-IP'!$B$1:$B$583=B129)*('MSS-IP'!$C$1:$C$583=D129)),'MSS-IP'!$D$1:$D$583)</f>
        <v>10.111.128.138</v>
      </c>
      <c r="F129" s="7" t="str">
        <f>LOOKUP(1,0/(('MSS-IP'!$B$1:$B$583=B129)*('MSS-IP'!$C$1:$C$583=D129)),'MSS-IP'!$E$1:$E$583)</f>
        <v>10.111.128.170</v>
      </c>
      <c r="G129" s="7">
        <v>2905</v>
      </c>
      <c r="H129" s="7">
        <f>LOOKUP(1,0/(('MSS-IP'!$B$1:$B$583=B129)*('MSS-IP'!$C$1:$C$583=D129)),'MSS-IP'!$F$1:$F$583)</f>
        <v>27</v>
      </c>
      <c r="I129" s="8">
        <v>7</v>
      </c>
      <c r="J129" s="8" t="s">
        <v>88</v>
      </c>
      <c r="K129" s="8">
        <v>2</v>
      </c>
      <c r="L129" s="1">
        <v>4</v>
      </c>
      <c r="M129" s="1" t="str">
        <f>LOOKUP(1,0/(('BSC-IP(信令)'!$B$1:$B$652=J129)*('BSC-IP(信令)'!$C$1:$C$652=L129)),'BSC-IP(信令)'!$D$1:$D$652)</f>
        <v>10.111.210.20</v>
      </c>
      <c r="N129" s="1" t="str">
        <f>LOOKUP(1,0/(('BSC-IP(信令)'!$B$1:$B$652=J129)*('BSC-IP(信令)'!$C$1:$C$652=L129)),'BSC-IP(信令)'!$E$1:$E$652)</f>
        <v>10.111.210.148</v>
      </c>
      <c r="O129" s="8"/>
      <c r="P129" s="8">
        <f>LOOKUP(1,0/(('BSC-IP(信令)'!$B$1:$B$652=J129)*('BSC-IP(信令)'!$C$1:$C$652=L129)),'BSC-IP(信令)'!$F$1:$F$652)</f>
        <v>28</v>
      </c>
      <c r="Q129" s="11" t="str">
        <f t="shared" si="10"/>
        <v>ZQRX:BCSU,4::PING:IP="10.111.128.138",SRC="10.111.210.20",:;</v>
      </c>
      <c r="R129" s="11" t="str">
        <f t="shared" si="11"/>
        <v>ZQRX:BCSU,4::PING:IP="10.111.128.170",SRC="10.111.210.148",:;</v>
      </c>
      <c r="S129" s="11"/>
      <c r="T129" s="11"/>
      <c r="U129" s="11" t="str">
        <f t="shared" si="12"/>
        <v>ZOYA:BGS07:BCSU,4:AOIP:;</v>
      </c>
      <c r="V129" s="11" t="str">
        <f t="shared" si="13"/>
        <v>ZOYP:M3UA:BGS07,2:"10.111.210.20","10.111.210.148",:"10.111.128.138",27,"10.111.128.170",27,2905:;</v>
      </c>
      <c r="W129" s="11" t="str">
        <f t="shared" si="14"/>
        <v>ZOYS:M3UA:BGS07,2:ACT:;</v>
      </c>
      <c r="X129" s="11"/>
      <c r="Z129" s="47" t="s">
        <v>3935</v>
      </c>
      <c r="AA129" s="10" t="str">
        <f t="shared" si="15"/>
        <v>ZQRX:BSU,15::IP=10.111.210.20:PING:SRC=10.111.128.138,:;</v>
      </c>
      <c r="AB129" s="10" t="str">
        <f t="shared" si="16"/>
        <v>ZQRX:BSU,15::IP=10.111.210.148:PING:SRC=10.111.128.170,:;</v>
      </c>
      <c r="AC129" s="10"/>
      <c r="AD129" s="10"/>
      <c r="AE129" s="10" t="str">
        <f t="shared" si="17"/>
        <v>ZOYA:R0722:BSU,15:AOIP:;</v>
      </c>
      <c r="AF129" s="10" t="str">
        <f t="shared" si="18"/>
        <v>ZOYP:M3UA:R0722,2:"10.111.128.138","10.111.128.170",2905:"10.111.210.20",28,"10.111.210.148",28,:;</v>
      </c>
      <c r="AG129" s="10" t="str">
        <f t="shared" si="19"/>
        <v>ZOYS:M3UA:R0722,2:ACT:;</v>
      </c>
      <c r="AH129" s="10"/>
    </row>
    <row r="130" spans="1:34" ht="12" customHeight="1">
      <c r="A130" s="7">
        <v>32</v>
      </c>
      <c r="B130" s="7" t="s">
        <v>74</v>
      </c>
      <c r="C130" s="7">
        <v>3</v>
      </c>
      <c r="D130" s="7">
        <v>1</v>
      </c>
      <c r="E130" s="7" t="str">
        <f>LOOKUP(1,0/(('MSS-IP'!$B$1:$B$583=B130)*('MSS-IP'!$C$1:$C$583=D130)),'MSS-IP'!$D$1:$D$583)</f>
        <v>10.111.128.139</v>
      </c>
      <c r="F130" s="7" t="str">
        <f>LOOKUP(1,0/(('MSS-IP'!$B$1:$B$583=B130)*('MSS-IP'!$C$1:$C$583=D130)),'MSS-IP'!$E$1:$E$583)</f>
        <v>10.111.128.171</v>
      </c>
      <c r="G130" s="7">
        <v>2905</v>
      </c>
      <c r="H130" s="7">
        <f>LOOKUP(1,0/(('MSS-IP'!$B$1:$B$583=B130)*('MSS-IP'!$C$1:$C$583=D130)),'MSS-IP'!$F$1:$F$583)</f>
        <v>27</v>
      </c>
      <c r="I130" s="8">
        <v>8</v>
      </c>
      <c r="J130" s="8" t="s">
        <v>88</v>
      </c>
      <c r="K130" s="8">
        <v>3</v>
      </c>
      <c r="L130" s="1">
        <v>2</v>
      </c>
      <c r="M130" s="1" t="str">
        <f>LOOKUP(1,0/(('BSC-IP(信令)'!$B$1:$B$652=J130)*('BSC-IP(信令)'!$C$1:$C$652=L130)),'BSC-IP(信令)'!$D$1:$D$652)</f>
        <v>10.111.210.21</v>
      </c>
      <c r="N130" s="1" t="str">
        <f>LOOKUP(1,0/(('BSC-IP(信令)'!$B$1:$B$652=J130)*('BSC-IP(信令)'!$C$1:$C$652=L130)),'BSC-IP(信令)'!$E$1:$E$652)</f>
        <v>10.111.210.149</v>
      </c>
      <c r="O130" s="8"/>
      <c r="P130" s="8">
        <f>LOOKUP(1,0/(('BSC-IP(信令)'!$B$1:$B$652=J130)*('BSC-IP(信令)'!$C$1:$C$652=L130)),'BSC-IP(信令)'!$F$1:$F$652)</f>
        <v>28</v>
      </c>
      <c r="Q130" s="11" t="str">
        <f t="shared" si="10"/>
        <v>ZQRX:BCSU,2::PING:IP="10.111.128.139",SRC="10.111.210.21",:;</v>
      </c>
      <c r="R130" s="11" t="str">
        <f t="shared" si="11"/>
        <v>ZQRX:BCSU,2::PING:IP="10.111.128.171",SRC="10.111.210.149",:;</v>
      </c>
      <c r="S130" s="11"/>
      <c r="T130" s="11"/>
      <c r="U130" s="11" t="str">
        <f t="shared" si="12"/>
        <v>ZOYA:BGS07:BCSU,2:AOIP:;</v>
      </c>
      <c r="V130" s="11" t="str">
        <f t="shared" si="13"/>
        <v>ZOYP:M3UA:BGS07,3:"10.111.210.21","10.111.210.149",:"10.111.128.139",27,"10.111.128.171",27,2905:;</v>
      </c>
      <c r="W130" s="11" t="str">
        <f t="shared" si="14"/>
        <v>ZOYS:M3UA:BGS07,3:ACT:;</v>
      </c>
      <c r="X130" s="11"/>
      <c r="Z130" s="47" t="s">
        <v>3935</v>
      </c>
      <c r="AA130" s="10" t="str">
        <f t="shared" si="15"/>
        <v>ZQRX:BSU,1::IP=10.111.210.21:PING:SRC=10.111.128.139,:;</v>
      </c>
      <c r="AB130" s="10" t="str">
        <f t="shared" si="16"/>
        <v>ZQRX:BSU,1::IP=10.111.210.149:PING:SRC=10.111.128.171,:;</v>
      </c>
      <c r="AC130" s="10"/>
      <c r="AD130" s="10"/>
      <c r="AE130" s="10" t="str">
        <f t="shared" si="17"/>
        <v>ZOYA:R0722:BSU,1:AOIP:;</v>
      </c>
      <c r="AF130" s="10" t="str">
        <f t="shared" si="18"/>
        <v>ZOYP:M3UA:R0722,3:"10.111.128.139","10.111.128.171",2905:"10.111.210.21",28,"10.111.210.149",28,:;</v>
      </c>
      <c r="AG130" s="10" t="str">
        <f t="shared" si="19"/>
        <v>ZOYS:M3UA:R0722,3:ACT:;</v>
      </c>
      <c r="AH130" s="10"/>
    </row>
    <row r="131" spans="1:34" ht="12" customHeight="1">
      <c r="A131" s="7">
        <v>33</v>
      </c>
      <c r="B131" s="7" t="s">
        <v>74</v>
      </c>
      <c r="C131" s="7">
        <v>0</v>
      </c>
      <c r="D131" s="7">
        <v>5</v>
      </c>
      <c r="E131" s="7" t="str">
        <f>LOOKUP(1,0/(('MSS-IP'!$B$1:$B$583=B131)*('MSS-IP'!$C$1:$C$583=D131)),'MSS-IP'!$D$1:$D$583)</f>
        <v>10.111.128.140</v>
      </c>
      <c r="F131" s="7" t="str">
        <f>LOOKUP(1,0/(('MSS-IP'!$B$1:$B$583=B131)*('MSS-IP'!$C$1:$C$583=D131)),'MSS-IP'!$E$1:$E$583)</f>
        <v>10.111.128.172</v>
      </c>
      <c r="G131" s="7">
        <v>2905</v>
      </c>
      <c r="H131" s="7">
        <f>LOOKUP(1,0/(('MSS-IP'!$B$1:$B$583=B131)*('MSS-IP'!$C$1:$C$583=D131)),'MSS-IP'!$F$1:$F$583)</f>
        <v>27</v>
      </c>
      <c r="I131" s="8">
        <v>5</v>
      </c>
      <c r="J131" s="8" t="s">
        <v>89</v>
      </c>
      <c r="K131" s="8">
        <v>0</v>
      </c>
      <c r="L131" s="1">
        <v>3</v>
      </c>
      <c r="M131" s="1" t="str">
        <f>LOOKUP(1,0/(('BSC-IP(信令)'!$B$1:$B$652=J131)*('BSC-IP(信令)'!$C$1:$C$652=L131)),'BSC-IP(信令)'!$D$1:$D$652)</f>
        <v>10.111.210.34</v>
      </c>
      <c r="N131" s="1" t="str">
        <f>LOOKUP(1,0/(('BSC-IP(信令)'!$B$1:$B$652=J131)*('BSC-IP(信令)'!$C$1:$C$652=L131)),'BSC-IP(信令)'!$E$1:$E$652)</f>
        <v>10.111.210.162</v>
      </c>
      <c r="O131" s="8"/>
      <c r="P131" s="8">
        <f>LOOKUP(1,0/(('BSC-IP(信令)'!$B$1:$B$652=J131)*('BSC-IP(信令)'!$C$1:$C$652=L131)),'BSC-IP(信令)'!$F$1:$F$652)</f>
        <v>28</v>
      </c>
      <c r="Q131" s="11" t="str">
        <f t="shared" ref="Q131:Q194" si="20">CONCATENATE("ZQRX:BCSU,",L131,"::PING:IP=","""",E131,"""",",SRC=","""",M131,"""",",:;")</f>
        <v>ZQRX:BCSU,3::PING:IP="10.111.128.140",SRC="10.111.210.34",:;</v>
      </c>
      <c r="R131" s="11" t="str">
        <f t="shared" ref="R131:R194" si="21">CONCATENATE("ZQRX:BCSU,",L131,"::PING:IP=","""",F131,"""",",SRC=","""",N131,"""",",:;")</f>
        <v>ZQRX:BCSU,3::PING:IP="10.111.128.172",SRC="10.111.210.162",:;</v>
      </c>
      <c r="S131" s="11" t="str">
        <f>CONCATENATE("ZOYC:",LEFT(B131,1),MID(B131,3,4),":C:M3UA:;")</f>
        <v>ZOYC:BGS07:C:M3UA:;</v>
      </c>
      <c r="T131" s="11" t="str">
        <f>CONCATENATE("ZOYM:",LEFT(B131,1),MID(B131,3,4),":REG=Y:;")</f>
        <v>ZOYM:BGS07:REG=Y:;</v>
      </c>
      <c r="U131" s="11" t="str">
        <f t="shared" ref="U131:U194" si="22">CONCATENATE("ZOYA:",LEFT(B131,1),MID(B131,3,4),":BCSU,",L131,":AOIP:;")</f>
        <v>ZOYA:BGS07:BCSU,3:AOIP:;</v>
      </c>
      <c r="V131" s="11" t="str">
        <f t="shared" ref="V131:V194" si="23">CONCATENATE("ZOYP:M3UA:",LEFT(B131,1),MID(B131,3,4),",",K131,":","""",M131,"""",",","""",N131,"""",",",O131,":","""",E131,"""",",",H131,",","""",F131,"""",",",H131,",",G131,":;")</f>
        <v>ZOYP:M3UA:BGS07,0:"10.111.210.34","10.111.210.162",:"10.111.128.140",27,"10.111.128.172",27,2905:;</v>
      </c>
      <c r="W131" s="11" t="str">
        <f t="shared" ref="W131:W194" si="24">CONCATENATE("ZOYS:M3UA:",LEFT(B131,1),MID(B131,3,4),",",C131,":ACT:;")</f>
        <v>ZOYS:M3UA:BGS07,0:ACT:;</v>
      </c>
      <c r="X131" s="11" t="str">
        <f>CONCATENATE("ZOYI:NAME=",LEFT(B131,1),RIGHT(B131,4),":A:;")</f>
        <v>ZOYI:NAME=BGS07:A:;</v>
      </c>
      <c r="Z131" s="47" t="s">
        <v>3935</v>
      </c>
      <c r="AA131" s="10" t="str">
        <f t="shared" ref="AA131:AA194" si="25">CONCATENATE("ZQRX:BSU,",D131,"::IP=",M131,":PING:SRC=",E131,",:;")</f>
        <v>ZQRX:BSU,5::IP=10.111.210.34:PING:SRC=10.111.128.140,:;</v>
      </c>
      <c r="AB131" s="10" t="str">
        <f t="shared" ref="AB131:AB194" si="26">CONCATENATE("ZQRX:BSU,",D131,"::IP=",N131,":PING:SRC=",F131,",:;")</f>
        <v>ZQRX:BSU,5::IP=10.111.210.162:PING:SRC=10.111.128.172,:;</v>
      </c>
      <c r="AC131" s="10" t="str">
        <f>CONCATENATE("ZOYC:",J131,":S:M3UA:;")</f>
        <v>ZOYC:R0723:S:M3UA:;</v>
      </c>
      <c r="AD131" s="10" t="str">
        <f>CONCATENATE("ZOYM:",J131,":REG=Y:;")</f>
        <v>ZOYM:R0723:REG=Y:;</v>
      </c>
      <c r="AE131" s="10" t="str">
        <f t="shared" ref="AE131:AE194" si="27">CONCATENATE("ZOYA:",J131,":BSU,",D131,":AOIP:;")</f>
        <v>ZOYA:R0723:BSU,5:AOIP:;</v>
      </c>
      <c r="AF131" s="10" t="str">
        <f t="shared" ref="AF131:AF194" si="28">CONCATENATE("ZOYP:M3UA:",J131,",",C131,":","""",E131,"""",",","""",F131,"""",",",G131,":","""",M131,"""",",",P131,",","""",N131,"""",",",P131,",:;")</f>
        <v>ZOYP:M3UA:R0723,0:"10.111.128.140","10.111.128.172",2905:"10.111.210.34",28,"10.111.210.162",28,:;</v>
      </c>
      <c r="AG131" s="10" t="str">
        <f t="shared" ref="AG131:AG194" si="29">CONCATENATE("ZOYS:M3UA:",J131,",",K131,":ACT:;")</f>
        <v>ZOYS:M3UA:R0723,0:ACT:;</v>
      </c>
      <c r="AH131" s="10" t="str">
        <f>CONCATENATE("ZOYI:NAME=",J131,":A:;")</f>
        <v>ZOYI:NAME=R0723:A:;</v>
      </c>
    </row>
    <row r="132" spans="1:34" ht="12" customHeight="1">
      <c r="A132" s="7">
        <v>34</v>
      </c>
      <c r="B132" s="7" t="s">
        <v>74</v>
      </c>
      <c r="C132" s="7">
        <v>1</v>
      </c>
      <c r="D132" s="7">
        <v>9</v>
      </c>
      <c r="E132" s="7" t="str">
        <f>LOOKUP(1,0/(('MSS-IP'!$B$1:$B$583=B132)*('MSS-IP'!$C$1:$C$583=D132)),'MSS-IP'!$D$1:$D$583)</f>
        <v>10.111.128.141</v>
      </c>
      <c r="F132" s="7" t="str">
        <f>LOOKUP(1,0/(('MSS-IP'!$B$1:$B$583=B132)*('MSS-IP'!$C$1:$C$583=D132)),'MSS-IP'!$E$1:$E$583)</f>
        <v>10.111.128.173</v>
      </c>
      <c r="G132" s="7">
        <v>2905</v>
      </c>
      <c r="H132" s="7">
        <f>LOOKUP(1,0/(('MSS-IP'!$B$1:$B$583=B132)*('MSS-IP'!$C$1:$C$583=D132)),'MSS-IP'!$F$1:$F$583)</f>
        <v>27</v>
      </c>
      <c r="I132" s="8">
        <v>6</v>
      </c>
      <c r="J132" s="8" t="s">
        <v>89</v>
      </c>
      <c r="K132" s="8">
        <v>1</v>
      </c>
      <c r="L132" s="1">
        <v>4</v>
      </c>
      <c r="M132" s="1" t="str">
        <f>LOOKUP(1,0/(('BSC-IP(信令)'!$B$1:$B$652=J132)*('BSC-IP(信令)'!$C$1:$C$652=L132)),'BSC-IP(信令)'!$D$1:$D$652)</f>
        <v>10.111.210.35</v>
      </c>
      <c r="N132" s="1" t="str">
        <f>LOOKUP(1,0/(('BSC-IP(信令)'!$B$1:$B$652=J132)*('BSC-IP(信令)'!$C$1:$C$652=L132)),'BSC-IP(信令)'!$E$1:$E$652)</f>
        <v>10.111.210.163</v>
      </c>
      <c r="O132" s="8"/>
      <c r="P132" s="8">
        <f>LOOKUP(1,0/(('BSC-IP(信令)'!$B$1:$B$652=J132)*('BSC-IP(信令)'!$C$1:$C$652=L132)),'BSC-IP(信令)'!$F$1:$F$652)</f>
        <v>28</v>
      </c>
      <c r="Q132" s="11" t="str">
        <f t="shared" si="20"/>
        <v>ZQRX:BCSU,4::PING:IP="10.111.128.141",SRC="10.111.210.35",:;</v>
      </c>
      <c r="R132" s="11" t="str">
        <f t="shared" si="21"/>
        <v>ZQRX:BCSU,4::PING:IP="10.111.128.173",SRC="10.111.210.163",:;</v>
      </c>
      <c r="S132" s="11"/>
      <c r="T132" s="11"/>
      <c r="U132" s="11" t="str">
        <f t="shared" si="22"/>
        <v>ZOYA:BGS07:BCSU,4:AOIP:;</v>
      </c>
      <c r="V132" s="11" t="str">
        <f t="shared" si="23"/>
        <v>ZOYP:M3UA:BGS07,1:"10.111.210.35","10.111.210.163",:"10.111.128.141",27,"10.111.128.173",27,2905:;</v>
      </c>
      <c r="W132" s="11" t="str">
        <f t="shared" si="24"/>
        <v>ZOYS:M3UA:BGS07,1:ACT:;</v>
      </c>
      <c r="X132" s="11"/>
      <c r="Z132" s="47" t="s">
        <v>3935</v>
      </c>
      <c r="AA132" s="10" t="str">
        <f t="shared" si="25"/>
        <v>ZQRX:BSU,9::IP=10.111.210.35:PING:SRC=10.111.128.141,:;</v>
      </c>
      <c r="AB132" s="10" t="str">
        <f t="shared" si="26"/>
        <v>ZQRX:BSU,9::IP=10.111.210.163:PING:SRC=10.111.128.173,:;</v>
      </c>
      <c r="AC132" s="10"/>
      <c r="AD132" s="10"/>
      <c r="AE132" s="10" t="str">
        <f t="shared" si="27"/>
        <v>ZOYA:R0723:BSU,9:AOIP:;</v>
      </c>
      <c r="AF132" s="10" t="str">
        <f t="shared" si="28"/>
        <v>ZOYP:M3UA:R0723,1:"10.111.128.141","10.111.128.173",2905:"10.111.210.35",28,"10.111.210.163",28,:;</v>
      </c>
      <c r="AG132" s="10" t="str">
        <f t="shared" si="29"/>
        <v>ZOYS:M3UA:R0723,1:ACT:;</v>
      </c>
      <c r="AH132" s="10"/>
    </row>
    <row r="133" spans="1:34" ht="12" customHeight="1">
      <c r="A133" s="7">
        <v>35</v>
      </c>
      <c r="B133" s="7" t="s">
        <v>74</v>
      </c>
      <c r="C133" s="7">
        <v>2</v>
      </c>
      <c r="D133" s="7">
        <v>10</v>
      </c>
      <c r="E133" s="7" t="str">
        <f>LOOKUP(1,0/(('MSS-IP'!$B$1:$B$583=B133)*('MSS-IP'!$C$1:$C$583=D133)),'MSS-IP'!$D$1:$D$583)</f>
        <v>10.111.128.142</v>
      </c>
      <c r="F133" s="7" t="str">
        <f>LOOKUP(1,0/(('MSS-IP'!$B$1:$B$583=B133)*('MSS-IP'!$C$1:$C$583=D133)),'MSS-IP'!$E$1:$E$583)</f>
        <v>10.111.128.174</v>
      </c>
      <c r="G133" s="7">
        <v>2905</v>
      </c>
      <c r="H133" s="7">
        <f>LOOKUP(1,0/(('MSS-IP'!$B$1:$B$583=B133)*('MSS-IP'!$C$1:$C$583=D133)),'MSS-IP'!$F$1:$F$583)</f>
        <v>27</v>
      </c>
      <c r="I133" s="8">
        <v>7</v>
      </c>
      <c r="J133" s="8" t="s">
        <v>89</v>
      </c>
      <c r="K133" s="8">
        <v>2</v>
      </c>
      <c r="L133" s="1">
        <v>0</v>
      </c>
      <c r="M133" s="1" t="str">
        <f>LOOKUP(1,0/(('BSC-IP(信令)'!$B$1:$B$652=J133)*('BSC-IP(信令)'!$C$1:$C$652=L133)),'BSC-IP(信令)'!$D$1:$D$652)</f>
        <v>10.111.210.36</v>
      </c>
      <c r="N133" s="1" t="str">
        <f>LOOKUP(1,0/(('BSC-IP(信令)'!$B$1:$B$652=J133)*('BSC-IP(信令)'!$C$1:$C$652=L133)),'BSC-IP(信令)'!$E$1:$E$652)</f>
        <v>10.111.210.164</v>
      </c>
      <c r="O133" s="8"/>
      <c r="P133" s="8">
        <f>LOOKUP(1,0/(('BSC-IP(信令)'!$B$1:$B$652=J133)*('BSC-IP(信令)'!$C$1:$C$652=L133)),'BSC-IP(信令)'!$F$1:$F$652)</f>
        <v>28</v>
      </c>
      <c r="Q133" s="11" t="str">
        <f t="shared" si="20"/>
        <v>ZQRX:BCSU,0::PING:IP="10.111.128.142",SRC="10.111.210.36",:;</v>
      </c>
      <c r="R133" s="11" t="str">
        <f t="shared" si="21"/>
        <v>ZQRX:BCSU,0::PING:IP="10.111.128.174",SRC="10.111.210.164",:;</v>
      </c>
      <c r="S133" s="11"/>
      <c r="T133" s="11"/>
      <c r="U133" s="11" t="str">
        <f t="shared" si="22"/>
        <v>ZOYA:BGS07:BCSU,0:AOIP:;</v>
      </c>
      <c r="V133" s="11" t="str">
        <f t="shared" si="23"/>
        <v>ZOYP:M3UA:BGS07,2:"10.111.210.36","10.111.210.164",:"10.111.128.142",27,"10.111.128.174",27,2905:;</v>
      </c>
      <c r="W133" s="11" t="str">
        <f t="shared" si="24"/>
        <v>ZOYS:M3UA:BGS07,2:ACT:;</v>
      </c>
      <c r="X133" s="11"/>
      <c r="Z133" s="47" t="s">
        <v>3935</v>
      </c>
      <c r="AA133" s="10" t="str">
        <f t="shared" si="25"/>
        <v>ZQRX:BSU,10::IP=10.111.210.36:PING:SRC=10.111.128.142,:;</v>
      </c>
      <c r="AB133" s="10" t="str">
        <f t="shared" si="26"/>
        <v>ZQRX:BSU,10::IP=10.111.210.164:PING:SRC=10.111.128.174,:;</v>
      </c>
      <c r="AC133" s="10"/>
      <c r="AD133" s="10"/>
      <c r="AE133" s="10" t="str">
        <f t="shared" si="27"/>
        <v>ZOYA:R0723:BSU,10:AOIP:;</v>
      </c>
      <c r="AF133" s="10" t="str">
        <f t="shared" si="28"/>
        <v>ZOYP:M3UA:R0723,2:"10.111.128.142","10.111.128.174",2905:"10.111.210.36",28,"10.111.210.164",28,:;</v>
      </c>
      <c r="AG133" s="10" t="str">
        <f t="shared" si="29"/>
        <v>ZOYS:M3UA:R0723,2:ACT:;</v>
      </c>
      <c r="AH133" s="10"/>
    </row>
    <row r="134" spans="1:34" ht="12" customHeight="1">
      <c r="A134" s="7">
        <v>36</v>
      </c>
      <c r="B134" s="7" t="s">
        <v>74</v>
      </c>
      <c r="C134" s="7">
        <v>3</v>
      </c>
      <c r="D134" s="7">
        <v>11</v>
      </c>
      <c r="E134" s="7" t="str">
        <f>LOOKUP(1,0/(('MSS-IP'!$B$1:$B$583=B134)*('MSS-IP'!$C$1:$C$583=D134)),'MSS-IP'!$D$1:$D$583)</f>
        <v>10.111.128.143</v>
      </c>
      <c r="F134" s="7" t="str">
        <f>LOOKUP(1,0/(('MSS-IP'!$B$1:$B$583=B134)*('MSS-IP'!$C$1:$C$583=D134)),'MSS-IP'!$E$1:$E$583)</f>
        <v>10.111.128.175</v>
      </c>
      <c r="G134" s="7">
        <v>2905</v>
      </c>
      <c r="H134" s="7">
        <f>LOOKUP(1,0/(('MSS-IP'!$B$1:$B$583=B134)*('MSS-IP'!$C$1:$C$583=D134)),'MSS-IP'!$F$1:$F$583)</f>
        <v>27</v>
      </c>
      <c r="I134" s="8">
        <v>8</v>
      </c>
      <c r="J134" s="8" t="s">
        <v>89</v>
      </c>
      <c r="K134" s="8">
        <v>3</v>
      </c>
      <c r="L134" s="1">
        <v>1</v>
      </c>
      <c r="M134" s="1" t="str">
        <f>LOOKUP(1,0/(('BSC-IP(信令)'!$B$1:$B$652=J134)*('BSC-IP(信令)'!$C$1:$C$652=L134)),'BSC-IP(信令)'!$D$1:$D$652)</f>
        <v>10.111.210.37</v>
      </c>
      <c r="N134" s="1" t="str">
        <f>LOOKUP(1,0/(('BSC-IP(信令)'!$B$1:$B$652=J134)*('BSC-IP(信令)'!$C$1:$C$652=L134)),'BSC-IP(信令)'!$E$1:$E$652)</f>
        <v>10.111.210.165</v>
      </c>
      <c r="O134" s="8"/>
      <c r="P134" s="8">
        <f>LOOKUP(1,0/(('BSC-IP(信令)'!$B$1:$B$652=J134)*('BSC-IP(信令)'!$C$1:$C$652=L134)),'BSC-IP(信令)'!$F$1:$F$652)</f>
        <v>28</v>
      </c>
      <c r="Q134" s="11" t="str">
        <f t="shared" si="20"/>
        <v>ZQRX:BCSU,1::PING:IP="10.111.128.143",SRC="10.111.210.37",:;</v>
      </c>
      <c r="R134" s="11" t="str">
        <f t="shared" si="21"/>
        <v>ZQRX:BCSU,1::PING:IP="10.111.128.175",SRC="10.111.210.165",:;</v>
      </c>
      <c r="S134" s="11"/>
      <c r="T134" s="11"/>
      <c r="U134" s="11" t="str">
        <f t="shared" si="22"/>
        <v>ZOYA:BGS07:BCSU,1:AOIP:;</v>
      </c>
      <c r="V134" s="11" t="str">
        <f t="shared" si="23"/>
        <v>ZOYP:M3UA:BGS07,3:"10.111.210.37","10.111.210.165",:"10.111.128.143",27,"10.111.128.175",27,2905:;</v>
      </c>
      <c r="W134" s="11" t="str">
        <f t="shared" si="24"/>
        <v>ZOYS:M3UA:BGS07,3:ACT:;</v>
      </c>
      <c r="X134" s="11"/>
      <c r="Z134" s="47" t="s">
        <v>3935</v>
      </c>
      <c r="AA134" s="10" t="str">
        <f t="shared" si="25"/>
        <v>ZQRX:BSU,11::IP=10.111.210.37:PING:SRC=10.111.128.143,:;</v>
      </c>
      <c r="AB134" s="10" t="str">
        <f t="shared" si="26"/>
        <v>ZQRX:BSU,11::IP=10.111.210.165:PING:SRC=10.111.128.175,:;</v>
      </c>
      <c r="AC134" s="10"/>
      <c r="AD134" s="10"/>
      <c r="AE134" s="10" t="str">
        <f t="shared" si="27"/>
        <v>ZOYA:R0723:BSU,11:AOIP:;</v>
      </c>
      <c r="AF134" s="10" t="str">
        <f t="shared" si="28"/>
        <v>ZOYP:M3UA:R0723,3:"10.111.128.143","10.111.128.175",2905:"10.111.210.37",28,"10.111.210.165",28,:;</v>
      </c>
      <c r="AG134" s="10" t="str">
        <f t="shared" si="29"/>
        <v>ZOYS:M3UA:R0723,3:ACT:;</v>
      </c>
      <c r="AH134" s="10"/>
    </row>
    <row r="135" spans="1:34" ht="12" customHeight="1">
      <c r="A135" s="7">
        <v>37</v>
      </c>
      <c r="B135" s="7" t="s">
        <v>74</v>
      </c>
      <c r="C135" s="7">
        <v>0</v>
      </c>
      <c r="D135" s="7">
        <v>12</v>
      </c>
      <c r="E135" s="7" t="str">
        <f>LOOKUP(1,0/(('MSS-IP'!$B$1:$B$583=B135)*('MSS-IP'!$C$1:$C$583=D135)),'MSS-IP'!$D$1:$D$583)</f>
        <v>10.111.128.144</v>
      </c>
      <c r="F135" s="7" t="str">
        <f>LOOKUP(1,0/(('MSS-IP'!$B$1:$B$583=B135)*('MSS-IP'!$C$1:$C$583=D135)),'MSS-IP'!$E$1:$E$583)</f>
        <v>10.111.128.176</v>
      </c>
      <c r="G135" s="7">
        <v>2905</v>
      </c>
      <c r="H135" s="7">
        <f>LOOKUP(1,0/(('MSS-IP'!$B$1:$B$583=B135)*('MSS-IP'!$C$1:$C$583=D135)),'MSS-IP'!$F$1:$F$583)</f>
        <v>27</v>
      </c>
      <c r="I135" s="8">
        <v>5</v>
      </c>
      <c r="J135" s="8" t="s">
        <v>90</v>
      </c>
      <c r="K135" s="8">
        <v>0</v>
      </c>
      <c r="L135" s="1">
        <v>0</v>
      </c>
      <c r="M135" s="1" t="str">
        <f>LOOKUP(1,0/(('BSC-IP(信令)'!$B$1:$B$652=J135)*('BSC-IP(信令)'!$C$1:$C$652=L135)),'BSC-IP(信令)'!$D$1:$D$652)</f>
        <v>10.111.210.50</v>
      </c>
      <c r="N135" s="1" t="str">
        <f>LOOKUP(1,0/(('BSC-IP(信令)'!$B$1:$B$652=J135)*('BSC-IP(信令)'!$C$1:$C$652=L135)),'BSC-IP(信令)'!$E$1:$E$652)</f>
        <v>10.111.210.178</v>
      </c>
      <c r="O135" s="8"/>
      <c r="P135" s="8">
        <f>LOOKUP(1,0/(('BSC-IP(信令)'!$B$1:$B$652=J135)*('BSC-IP(信令)'!$C$1:$C$652=L135)),'BSC-IP(信令)'!$F$1:$F$652)</f>
        <v>28</v>
      </c>
      <c r="Q135" s="11" t="str">
        <f t="shared" si="20"/>
        <v>ZQRX:BCSU,0::PING:IP="10.111.128.144",SRC="10.111.210.50",:;</v>
      </c>
      <c r="R135" s="11" t="str">
        <f t="shared" si="21"/>
        <v>ZQRX:BCSU,0::PING:IP="10.111.128.176",SRC="10.111.210.178",:;</v>
      </c>
      <c r="S135" s="11" t="str">
        <f>CONCATENATE("ZOYC:",LEFT(B135,1),MID(B135,3,4),":C:M3UA:;")</f>
        <v>ZOYC:BGS07:C:M3UA:;</v>
      </c>
      <c r="T135" s="11" t="str">
        <f>CONCATENATE("ZOYM:",LEFT(B135,1),MID(B135,3,4),":REG=Y:;")</f>
        <v>ZOYM:BGS07:REG=Y:;</v>
      </c>
      <c r="U135" s="11" t="str">
        <f t="shared" si="22"/>
        <v>ZOYA:BGS07:BCSU,0:AOIP:;</v>
      </c>
      <c r="V135" s="11" t="str">
        <f t="shared" si="23"/>
        <v>ZOYP:M3UA:BGS07,0:"10.111.210.50","10.111.210.178",:"10.111.128.144",27,"10.111.128.176",27,2905:;</v>
      </c>
      <c r="W135" s="11" t="str">
        <f t="shared" si="24"/>
        <v>ZOYS:M3UA:BGS07,0:ACT:;</v>
      </c>
      <c r="X135" s="11" t="str">
        <f>CONCATENATE("ZOYI:NAME=",LEFT(B135,1),RIGHT(B135,4),":A:;")</f>
        <v>ZOYI:NAME=BGS07:A:;</v>
      </c>
      <c r="Z135" s="47" t="s">
        <v>3935</v>
      </c>
      <c r="AA135" s="10" t="str">
        <f t="shared" si="25"/>
        <v>ZQRX:BSU,12::IP=10.111.210.50:PING:SRC=10.111.128.144,:;</v>
      </c>
      <c r="AB135" s="10" t="str">
        <f t="shared" si="26"/>
        <v>ZQRX:BSU,12::IP=10.111.210.178:PING:SRC=10.111.128.176,:;</v>
      </c>
      <c r="AC135" s="10" t="str">
        <f>CONCATENATE("ZOYC:",J135,":S:M3UA:;")</f>
        <v>ZOYC:R0724:S:M3UA:;</v>
      </c>
      <c r="AD135" s="10" t="str">
        <f>CONCATENATE("ZOYM:",J135,":REG=Y:;")</f>
        <v>ZOYM:R0724:REG=Y:;</v>
      </c>
      <c r="AE135" s="10" t="str">
        <f t="shared" si="27"/>
        <v>ZOYA:R0724:BSU,12:AOIP:;</v>
      </c>
      <c r="AF135" s="10" t="str">
        <f t="shared" si="28"/>
        <v>ZOYP:M3UA:R0724,0:"10.111.128.144","10.111.128.176",2905:"10.111.210.50",28,"10.111.210.178",28,:;</v>
      </c>
      <c r="AG135" s="10" t="str">
        <f t="shared" si="29"/>
        <v>ZOYS:M3UA:R0724,0:ACT:;</v>
      </c>
      <c r="AH135" s="10" t="str">
        <f>CONCATENATE("ZOYI:NAME=",J135,":A:;")</f>
        <v>ZOYI:NAME=R0724:A:;</v>
      </c>
    </row>
    <row r="136" spans="1:34" ht="12" customHeight="1">
      <c r="A136" s="7">
        <v>38</v>
      </c>
      <c r="B136" s="7" t="s">
        <v>74</v>
      </c>
      <c r="C136" s="7">
        <v>1</v>
      </c>
      <c r="D136" s="7">
        <v>7</v>
      </c>
      <c r="E136" s="7" t="str">
        <f>LOOKUP(1,0/(('MSS-IP'!$B$1:$B$583=B136)*('MSS-IP'!$C$1:$C$583=D136)),'MSS-IP'!$D$1:$D$583)</f>
        <v>10.111.128.145</v>
      </c>
      <c r="F136" s="7" t="str">
        <f>LOOKUP(1,0/(('MSS-IP'!$B$1:$B$583=B136)*('MSS-IP'!$C$1:$C$583=D136)),'MSS-IP'!$E$1:$E$583)</f>
        <v>10.111.128.177</v>
      </c>
      <c r="G136" s="7">
        <v>2905</v>
      </c>
      <c r="H136" s="7">
        <f>LOOKUP(1,0/(('MSS-IP'!$B$1:$B$583=B136)*('MSS-IP'!$C$1:$C$583=D136)),'MSS-IP'!$F$1:$F$583)</f>
        <v>27</v>
      </c>
      <c r="I136" s="8">
        <v>6</v>
      </c>
      <c r="J136" s="8" t="s">
        <v>90</v>
      </c>
      <c r="K136" s="8">
        <v>1</v>
      </c>
      <c r="L136" s="1">
        <v>1</v>
      </c>
      <c r="M136" s="1" t="str">
        <f>LOOKUP(1,0/(('BSC-IP(信令)'!$B$1:$B$652=J136)*('BSC-IP(信令)'!$C$1:$C$652=L136)),'BSC-IP(信令)'!$D$1:$D$652)</f>
        <v>10.111.210.51</v>
      </c>
      <c r="N136" s="1" t="str">
        <f>LOOKUP(1,0/(('BSC-IP(信令)'!$B$1:$B$652=J136)*('BSC-IP(信令)'!$C$1:$C$652=L136)),'BSC-IP(信令)'!$E$1:$E$652)</f>
        <v>10.111.210.179</v>
      </c>
      <c r="O136" s="8"/>
      <c r="P136" s="8">
        <f>LOOKUP(1,0/(('BSC-IP(信令)'!$B$1:$B$652=J136)*('BSC-IP(信令)'!$C$1:$C$652=L136)),'BSC-IP(信令)'!$F$1:$F$652)</f>
        <v>28</v>
      </c>
      <c r="Q136" s="11" t="str">
        <f t="shared" si="20"/>
        <v>ZQRX:BCSU,1::PING:IP="10.111.128.145",SRC="10.111.210.51",:;</v>
      </c>
      <c r="R136" s="11" t="str">
        <f t="shared" si="21"/>
        <v>ZQRX:BCSU,1::PING:IP="10.111.128.177",SRC="10.111.210.179",:;</v>
      </c>
      <c r="S136" s="11"/>
      <c r="T136" s="11"/>
      <c r="U136" s="11" t="str">
        <f t="shared" si="22"/>
        <v>ZOYA:BGS07:BCSU,1:AOIP:;</v>
      </c>
      <c r="V136" s="11" t="str">
        <f t="shared" si="23"/>
        <v>ZOYP:M3UA:BGS07,1:"10.111.210.51","10.111.210.179",:"10.111.128.145",27,"10.111.128.177",27,2905:;</v>
      </c>
      <c r="W136" s="11" t="str">
        <f t="shared" si="24"/>
        <v>ZOYS:M3UA:BGS07,1:ACT:;</v>
      </c>
      <c r="X136" s="11"/>
      <c r="Z136" s="47" t="s">
        <v>3935</v>
      </c>
      <c r="AA136" s="10" t="str">
        <f t="shared" si="25"/>
        <v>ZQRX:BSU,7::IP=10.111.210.51:PING:SRC=10.111.128.145,:;</v>
      </c>
      <c r="AB136" s="10" t="str">
        <f t="shared" si="26"/>
        <v>ZQRX:BSU,7::IP=10.111.210.179:PING:SRC=10.111.128.177,:;</v>
      </c>
      <c r="AC136" s="10"/>
      <c r="AD136" s="10"/>
      <c r="AE136" s="10" t="str">
        <f t="shared" si="27"/>
        <v>ZOYA:R0724:BSU,7:AOIP:;</v>
      </c>
      <c r="AF136" s="10" t="str">
        <f t="shared" si="28"/>
        <v>ZOYP:M3UA:R0724,1:"10.111.128.145","10.111.128.177",2905:"10.111.210.51",28,"10.111.210.179",28,:;</v>
      </c>
      <c r="AG136" s="10" t="str">
        <f t="shared" si="29"/>
        <v>ZOYS:M3UA:R0724,1:ACT:;</v>
      </c>
      <c r="AH136" s="10"/>
    </row>
    <row r="137" spans="1:34" ht="12" customHeight="1">
      <c r="A137" s="7">
        <v>39</v>
      </c>
      <c r="B137" s="7" t="s">
        <v>74</v>
      </c>
      <c r="C137" s="7">
        <v>2</v>
      </c>
      <c r="D137" s="7">
        <v>14</v>
      </c>
      <c r="E137" s="7" t="str">
        <f>LOOKUP(1,0/(('MSS-IP'!$B$1:$B$583=B137)*('MSS-IP'!$C$1:$C$583=D137)),'MSS-IP'!$D$1:$D$583)</f>
        <v>10.111.128.146</v>
      </c>
      <c r="F137" s="7" t="str">
        <f>LOOKUP(1,0/(('MSS-IP'!$B$1:$B$583=B137)*('MSS-IP'!$C$1:$C$583=D137)),'MSS-IP'!$E$1:$E$583)</f>
        <v>10.111.128.178</v>
      </c>
      <c r="G137" s="7">
        <v>2905</v>
      </c>
      <c r="H137" s="7">
        <f>LOOKUP(1,0/(('MSS-IP'!$B$1:$B$583=B137)*('MSS-IP'!$C$1:$C$583=D137)),'MSS-IP'!$F$1:$F$583)</f>
        <v>27</v>
      </c>
      <c r="I137" s="8">
        <v>7</v>
      </c>
      <c r="J137" s="8" t="s">
        <v>90</v>
      </c>
      <c r="K137" s="8">
        <v>2</v>
      </c>
      <c r="L137" s="1">
        <v>2</v>
      </c>
      <c r="M137" s="1" t="str">
        <f>LOOKUP(1,0/(('BSC-IP(信令)'!$B$1:$B$652=J137)*('BSC-IP(信令)'!$C$1:$C$652=L137)),'BSC-IP(信令)'!$D$1:$D$652)</f>
        <v>10.111.210.52</v>
      </c>
      <c r="N137" s="1" t="str">
        <f>LOOKUP(1,0/(('BSC-IP(信令)'!$B$1:$B$652=J137)*('BSC-IP(信令)'!$C$1:$C$652=L137)),'BSC-IP(信令)'!$E$1:$E$652)</f>
        <v>10.111.210.180</v>
      </c>
      <c r="O137" s="8"/>
      <c r="P137" s="8">
        <f>LOOKUP(1,0/(('BSC-IP(信令)'!$B$1:$B$652=J137)*('BSC-IP(信令)'!$C$1:$C$652=L137)),'BSC-IP(信令)'!$F$1:$F$652)</f>
        <v>28</v>
      </c>
      <c r="Q137" s="11" t="str">
        <f t="shared" si="20"/>
        <v>ZQRX:BCSU,2::PING:IP="10.111.128.146",SRC="10.111.210.52",:;</v>
      </c>
      <c r="R137" s="11" t="str">
        <f t="shared" si="21"/>
        <v>ZQRX:BCSU,2::PING:IP="10.111.128.178",SRC="10.111.210.180",:;</v>
      </c>
      <c r="S137" s="11"/>
      <c r="T137" s="11"/>
      <c r="U137" s="11" t="str">
        <f t="shared" si="22"/>
        <v>ZOYA:BGS07:BCSU,2:AOIP:;</v>
      </c>
      <c r="V137" s="11" t="str">
        <f t="shared" si="23"/>
        <v>ZOYP:M3UA:BGS07,2:"10.111.210.52","10.111.210.180",:"10.111.128.146",27,"10.111.128.178",27,2905:;</v>
      </c>
      <c r="W137" s="11" t="str">
        <f t="shared" si="24"/>
        <v>ZOYS:M3UA:BGS07,2:ACT:;</v>
      </c>
      <c r="X137" s="11"/>
      <c r="Z137" s="47" t="s">
        <v>3935</v>
      </c>
      <c r="AA137" s="10" t="str">
        <f t="shared" si="25"/>
        <v>ZQRX:BSU,14::IP=10.111.210.52:PING:SRC=10.111.128.146,:;</v>
      </c>
      <c r="AB137" s="10" t="str">
        <f t="shared" si="26"/>
        <v>ZQRX:BSU,14::IP=10.111.210.180:PING:SRC=10.111.128.178,:;</v>
      </c>
      <c r="AC137" s="10"/>
      <c r="AD137" s="10"/>
      <c r="AE137" s="10" t="str">
        <f t="shared" si="27"/>
        <v>ZOYA:R0724:BSU,14:AOIP:;</v>
      </c>
      <c r="AF137" s="10" t="str">
        <f t="shared" si="28"/>
        <v>ZOYP:M3UA:R0724,2:"10.111.128.146","10.111.128.178",2905:"10.111.210.52",28,"10.111.210.180",28,:;</v>
      </c>
      <c r="AG137" s="10" t="str">
        <f t="shared" si="29"/>
        <v>ZOYS:M3UA:R0724,2:ACT:;</v>
      </c>
      <c r="AH137" s="10"/>
    </row>
    <row r="138" spans="1:34" ht="12" customHeight="1">
      <c r="A138" s="7">
        <v>40</v>
      </c>
      <c r="B138" s="7" t="s">
        <v>74</v>
      </c>
      <c r="C138" s="7">
        <v>3</v>
      </c>
      <c r="D138" s="7">
        <v>16</v>
      </c>
      <c r="E138" s="7" t="str">
        <f>LOOKUP(1,0/(('MSS-IP'!$B$1:$B$583=B138)*('MSS-IP'!$C$1:$C$583=D138)),'MSS-IP'!$D$1:$D$583)</f>
        <v>10.111.128.147</v>
      </c>
      <c r="F138" s="7" t="str">
        <f>LOOKUP(1,0/(('MSS-IP'!$B$1:$B$583=B138)*('MSS-IP'!$C$1:$C$583=D138)),'MSS-IP'!$E$1:$E$583)</f>
        <v>10.111.128.179</v>
      </c>
      <c r="G138" s="7">
        <v>2905</v>
      </c>
      <c r="H138" s="7">
        <f>LOOKUP(1,0/(('MSS-IP'!$B$1:$B$583=B138)*('MSS-IP'!$C$1:$C$583=D138)),'MSS-IP'!$F$1:$F$583)</f>
        <v>27</v>
      </c>
      <c r="I138" s="8">
        <v>8</v>
      </c>
      <c r="J138" s="8" t="s">
        <v>90</v>
      </c>
      <c r="K138" s="8">
        <v>3</v>
      </c>
      <c r="L138" s="1">
        <v>3</v>
      </c>
      <c r="M138" s="1" t="str">
        <f>LOOKUP(1,0/(('BSC-IP(信令)'!$B$1:$B$652=J138)*('BSC-IP(信令)'!$C$1:$C$652=L138)),'BSC-IP(信令)'!$D$1:$D$652)</f>
        <v>10.111.210.53</v>
      </c>
      <c r="N138" s="1" t="str">
        <f>LOOKUP(1,0/(('BSC-IP(信令)'!$B$1:$B$652=J138)*('BSC-IP(信令)'!$C$1:$C$652=L138)),'BSC-IP(信令)'!$E$1:$E$652)</f>
        <v>10.111.210.181</v>
      </c>
      <c r="O138" s="8"/>
      <c r="P138" s="8">
        <f>LOOKUP(1,0/(('BSC-IP(信令)'!$B$1:$B$652=J138)*('BSC-IP(信令)'!$C$1:$C$652=L138)),'BSC-IP(信令)'!$F$1:$F$652)</f>
        <v>28</v>
      </c>
      <c r="Q138" s="11" t="str">
        <f t="shared" si="20"/>
        <v>ZQRX:BCSU,3::PING:IP="10.111.128.147",SRC="10.111.210.53",:;</v>
      </c>
      <c r="R138" s="11" t="str">
        <f t="shared" si="21"/>
        <v>ZQRX:BCSU,3::PING:IP="10.111.128.179",SRC="10.111.210.181",:;</v>
      </c>
      <c r="S138" s="11"/>
      <c r="T138" s="11"/>
      <c r="U138" s="11" t="str">
        <f t="shared" si="22"/>
        <v>ZOYA:BGS07:BCSU,3:AOIP:;</v>
      </c>
      <c r="V138" s="11" t="str">
        <f t="shared" si="23"/>
        <v>ZOYP:M3UA:BGS07,3:"10.111.210.53","10.111.210.181",:"10.111.128.147",27,"10.111.128.179",27,2905:;</v>
      </c>
      <c r="W138" s="11" t="str">
        <f t="shared" si="24"/>
        <v>ZOYS:M3UA:BGS07,3:ACT:;</v>
      </c>
      <c r="X138" s="11"/>
      <c r="Z138" s="47" t="s">
        <v>3935</v>
      </c>
      <c r="AA138" s="10" t="str">
        <f t="shared" si="25"/>
        <v>ZQRX:BSU,16::IP=10.111.210.53:PING:SRC=10.111.128.147,:;</v>
      </c>
      <c r="AB138" s="10" t="str">
        <f t="shared" si="26"/>
        <v>ZQRX:BSU,16::IP=10.111.210.181:PING:SRC=10.111.128.179,:;</v>
      </c>
      <c r="AC138" s="10"/>
      <c r="AD138" s="10"/>
      <c r="AE138" s="10" t="str">
        <f t="shared" si="27"/>
        <v>ZOYA:R0724:BSU,16:AOIP:;</v>
      </c>
      <c r="AF138" s="10" t="str">
        <f t="shared" si="28"/>
        <v>ZOYP:M3UA:R0724,3:"10.111.128.147","10.111.128.179",2905:"10.111.210.53",28,"10.111.210.181",28,:;</v>
      </c>
      <c r="AG138" s="10" t="str">
        <f t="shared" si="29"/>
        <v>ZOYS:M3UA:R0724,3:ACT:;</v>
      </c>
      <c r="AH138" s="10"/>
    </row>
    <row r="139" spans="1:34" ht="12" customHeight="1">
      <c r="A139" s="7">
        <v>41</v>
      </c>
      <c r="B139" s="7" t="s">
        <v>74</v>
      </c>
      <c r="C139" s="7">
        <v>0</v>
      </c>
      <c r="D139" s="7">
        <v>0</v>
      </c>
      <c r="E139" s="7" t="str">
        <f>LOOKUP(1,0/(('MSS-IP'!$B$1:$B$583=B139)*('MSS-IP'!$C$1:$C$583=D139)),'MSS-IP'!$D$1:$D$583)</f>
        <v>10.111.128.133</v>
      </c>
      <c r="F139" s="7" t="str">
        <f>LOOKUP(1,0/(('MSS-IP'!$B$1:$B$583=B139)*('MSS-IP'!$C$1:$C$583=D139)),'MSS-IP'!$E$1:$E$583)</f>
        <v>10.111.128.165</v>
      </c>
      <c r="G139" s="7">
        <v>2905</v>
      </c>
      <c r="H139" s="7">
        <f>LOOKUP(1,0/(('MSS-IP'!$B$1:$B$583=B139)*('MSS-IP'!$C$1:$C$583=D139)),'MSS-IP'!$F$1:$F$583)</f>
        <v>27</v>
      </c>
      <c r="I139" s="8">
        <v>5</v>
      </c>
      <c r="J139" s="8" t="s">
        <v>91</v>
      </c>
      <c r="K139" s="8">
        <v>0</v>
      </c>
      <c r="L139" s="1">
        <v>3</v>
      </c>
      <c r="M139" s="1" t="str">
        <f>LOOKUP(1,0/(('BSC-IP(信令)'!$B$1:$B$652=J139)*('BSC-IP(信令)'!$C$1:$C$652=L139)),'BSC-IP(信令)'!$D$1:$D$652)</f>
        <v>10.111.210.66</v>
      </c>
      <c r="N139" s="1" t="str">
        <f>LOOKUP(1,0/(('BSC-IP(信令)'!$B$1:$B$652=J139)*('BSC-IP(信令)'!$C$1:$C$652=L139)),'BSC-IP(信令)'!$E$1:$E$652)</f>
        <v>10.111.210.194</v>
      </c>
      <c r="O139" s="8"/>
      <c r="P139" s="8">
        <f>LOOKUP(1,0/(('BSC-IP(信令)'!$B$1:$B$652=J139)*('BSC-IP(信令)'!$C$1:$C$652=L139)),'BSC-IP(信令)'!$F$1:$F$652)</f>
        <v>28</v>
      </c>
      <c r="Q139" s="11" t="str">
        <f t="shared" si="20"/>
        <v>ZQRX:BCSU,3::PING:IP="10.111.128.133",SRC="10.111.210.66",:;</v>
      </c>
      <c r="R139" s="11" t="str">
        <f t="shared" si="21"/>
        <v>ZQRX:BCSU,3::PING:IP="10.111.128.165",SRC="10.111.210.194",:;</v>
      </c>
      <c r="S139" s="11" t="str">
        <f>CONCATENATE("ZOYC:",LEFT(B139,1),MID(B139,3,4),":C:M3UA:;")</f>
        <v>ZOYC:BGS07:C:M3UA:;</v>
      </c>
      <c r="T139" s="11" t="str">
        <f>CONCATENATE("ZOYM:",LEFT(B139,1),MID(B139,3,4),":REG=Y:;")</f>
        <v>ZOYM:BGS07:REG=Y:;</v>
      </c>
      <c r="U139" s="11" t="str">
        <f t="shared" si="22"/>
        <v>ZOYA:BGS07:BCSU,3:AOIP:;</v>
      </c>
      <c r="V139" s="11" t="str">
        <f t="shared" si="23"/>
        <v>ZOYP:M3UA:BGS07,0:"10.111.210.66","10.111.210.194",:"10.111.128.133",27,"10.111.128.165",27,2905:;</v>
      </c>
      <c r="W139" s="11" t="str">
        <f t="shared" si="24"/>
        <v>ZOYS:M3UA:BGS07,0:ACT:;</v>
      </c>
      <c r="X139" s="11" t="str">
        <f>CONCATENATE("ZOYI:NAME=",LEFT(B139,1),RIGHT(B139,4),":A:;")</f>
        <v>ZOYI:NAME=BGS07:A:;</v>
      </c>
      <c r="Z139" s="47" t="s">
        <v>3935</v>
      </c>
      <c r="AA139" s="10" t="str">
        <f t="shared" si="25"/>
        <v>ZQRX:BSU,0::IP=10.111.210.66:PING:SRC=10.111.128.133,:;</v>
      </c>
      <c r="AB139" s="10" t="str">
        <f t="shared" si="26"/>
        <v>ZQRX:BSU,0::IP=10.111.210.194:PING:SRC=10.111.128.165,:;</v>
      </c>
      <c r="AC139" s="10" t="str">
        <f>CONCATENATE("ZOYC:",J139,":S:M3UA:;")</f>
        <v>ZOYC:R0725:S:M3UA:;</v>
      </c>
      <c r="AD139" s="10" t="str">
        <f>CONCATENATE("ZOYM:",J139,":REG=Y:;")</f>
        <v>ZOYM:R0725:REG=Y:;</v>
      </c>
      <c r="AE139" s="10" t="str">
        <f t="shared" si="27"/>
        <v>ZOYA:R0725:BSU,0:AOIP:;</v>
      </c>
      <c r="AF139" s="10" t="str">
        <f t="shared" si="28"/>
        <v>ZOYP:M3UA:R0725,0:"10.111.128.133","10.111.128.165",2905:"10.111.210.66",28,"10.111.210.194",28,:;</v>
      </c>
      <c r="AG139" s="10" t="str">
        <f t="shared" si="29"/>
        <v>ZOYS:M3UA:R0725,0:ACT:;</v>
      </c>
      <c r="AH139" s="10" t="str">
        <f>CONCATENATE("ZOYI:NAME=",J139,":A:;")</f>
        <v>ZOYI:NAME=R0725:A:;</v>
      </c>
    </row>
    <row r="140" spans="1:34" ht="12" customHeight="1">
      <c r="A140" s="7">
        <v>42</v>
      </c>
      <c r="B140" s="7" t="s">
        <v>74</v>
      </c>
      <c r="C140" s="7">
        <v>1</v>
      </c>
      <c r="D140" s="7">
        <v>8</v>
      </c>
      <c r="E140" s="7" t="str">
        <f>LOOKUP(1,0/(('MSS-IP'!$B$1:$B$583=B140)*('MSS-IP'!$C$1:$C$583=D140)),'MSS-IP'!$D$1:$D$583)</f>
        <v>10.111.128.134</v>
      </c>
      <c r="F140" s="7" t="str">
        <f>LOOKUP(1,0/(('MSS-IP'!$B$1:$B$583=B140)*('MSS-IP'!$C$1:$C$583=D140)),'MSS-IP'!$E$1:$E$583)</f>
        <v>10.111.128.166</v>
      </c>
      <c r="G140" s="7">
        <v>2905</v>
      </c>
      <c r="H140" s="7">
        <f>LOOKUP(1,0/(('MSS-IP'!$B$1:$B$583=B140)*('MSS-IP'!$C$1:$C$583=D140)),'MSS-IP'!$F$1:$F$583)</f>
        <v>27</v>
      </c>
      <c r="I140" s="8">
        <v>6</v>
      </c>
      <c r="J140" s="8" t="s">
        <v>91</v>
      </c>
      <c r="K140" s="8">
        <v>1</v>
      </c>
      <c r="L140" s="1">
        <v>0</v>
      </c>
      <c r="M140" s="1" t="str">
        <f>LOOKUP(1,0/(('BSC-IP(信令)'!$B$1:$B$652=J140)*('BSC-IP(信令)'!$C$1:$C$652=L140)),'BSC-IP(信令)'!$D$1:$D$652)</f>
        <v>10.111.210.67</v>
      </c>
      <c r="N140" s="1" t="str">
        <f>LOOKUP(1,0/(('BSC-IP(信令)'!$B$1:$B$652=J140)*('BSC-IP(信令)'!$C$1:$C$652=L140)),'BSC-IP(信令)'!$E$1:$E$652)</f>
        <v>10.111.210.195</v>
      </c>
      <c r="O140" s="8"/>
      <c r="P140" s="8">
        <f>LOOKUP(1,0/(('BSC-IP(信令)'!$B$1:$B$652=J140)*('BSC-IP(信令)'!$C$1:$C$652=L140)),'BSC-IP(信令)'!$F$1:$F$652)</f>
        <v>28</v>
      </c>
      <c r="Q140" s="11" t="str">
        <f t="shared" si="20"/>
        <v>ZQRX:BCSU,0::PING:IP="10.111.128.134",SRC="10.111.210.67",:;</v>
      </c>
      <c r="R140" s="11" t="str">
        <f t="shared" si="21"/>
        <v>ZQRX:BCSU,0::PING:IP="10.111.128.166",SRC="10.111.210.195",:;</v>
      </c>
      <c r="S140" s="11"/>
      <c r="T140" s="11"/>
      <c r="U140" s="11" t="str">
        <f t="shared" si="22"/>
        <v>ZOYA:BGS07:BCSU,0:AOIP:;</v>
      </c>
      <c r="V140" s="11" t="str">
        <f t="shared" si="23"/>
        <v>ZOYP:M3UA:BGS07,1:"10.111.210.67","10.111.210.195",:"10.111.128.134",27,"10.111.128.166",27,2905:;</v>
      </c>
      <c r="W140" s="11" t="str">
        <f t="shared" si="24"/>
        <v>ZOYS:M3UA:BGS07,1:ACT:;</v>
      </c>
      <c r="X140" s="11"/>
      <c r="Z140" s="47" t="s">
        <v>3935</v>
      </c>
      <c r="AA140" s="10" t="str">
        <f t="shared" si="25"/>
        <v>ZQRX:BSU,8::IP=10.111.210.67:PING:SRC=10.111.128.134,:;</v>
      </c>
      <c r="AB140" s="10" t="str">
        <f t="shared" si="26"/>
        <v>ZQRX:BSU,8::IP=10.111.210.195:PING:SRC=10.111.128.166,:;</v>
      </c>
      <c r="AC140" s="10"/>
      <c r="AD140" s="10"/>
      <c r="AE140" s="10" t="str">
        <f t="shared" si="27"/>
        <v>ZOYA:R0725:BSU,8:AOIP:;</v>
      </c>
      <c r="AF140" s="10" t="str">
        <f t="shared" si="28"/>
        <v>ZOYP:M3UA:R0725,1:"10.111.128.134","10.111.128.166",2905:"10.111.210.67",28,"10.111.210.195",28,:;</v>
      </c>
      <c r="AG140" s="10" t="str">
        <f t="shared" si="29"/>
        <v>ZOYS:M3UA:R0725,1:ACT:;</v>
      </c>
      <c r="AH140" s="10"/>
    </row>
    <row r="141" spans="1:34" ht="12" customHeight="1">
      <c r="A141" s="7">
        <v>43</v>
      </c>
      <c r="B141" s="7" t="s">
        <v>74</v>
      </c>
      <c r="C141" s="7">
        <v>2</v>
      </c>
      <c r="D141" s="7">
        <v>3</v>
      </c>
      <c r="E141" s="7" t="str">
        <f>LOOKUP(1,0/(('MSS-IP'!$B$1:$B$583=B141)*('MSS-IP'!$C$1:$C$583=D141)),'MSS-IP'!$D$1:$D$583)</f>
        <v>10.111.128.135</v>
      </c>
      <c r="F141" s="7" t="str">
        <f>LOOKUP(1,0/(('MSS-IP'!$B$1:$B$583=B141)*('MSS-IP'!$C$1:$C$583=D141)),'MSS-IP'!$E$1:$E$583)</f>
        <v>10.111.128.167</v>
      </c>
      <c r="G141" s="7">
        <v>2905</v>
      </c>
      <c r="H141" s="7">
        <f>LOOKUP(1,0/(('MSS-IP'!$B$1:$B$583=B141)*('MSS-IP'!$C$1:$C$583=D141)),'MSS-IP'!$F$1:$F$583)</f>
        <v>27</v>
      </c>
      <c r="I141" s="8">
        <v>7</v>
      </c>
      <c r="J141" s="8" t="s">
        <v>91</v>
      </c>
      <c r="K141" s="8">
        <v>2</v>
      </c>
      <c r="L141" s="1">
        <v>2</v>
      </c>
      <c r="M141" s="1" t="str">
        <f>LOOKUP(1,0/(('BSC-IP(信令)'!$B$1:$B$652=J141)*('BSC-IP(信令)'!$C$1:$C$652=L141)),'BSC-IP(信令)'!$D$1:$D$652)</f>
        <v>10.111.210.68</v>
      </c>
      <c r="N141" s="1" t="str">
        <f>LOOKUP(1,0/(('BSC-IP(信令)'!$B$1:$B$652=J141)*('BSC-IP(信令)'!$C$1:$C$652=L141)),'BSC-IP(信令)'!$E$1:$E$652)</f>
        <v>10.111.210.196</v>
      </c>
      <c r="O141" s="8"/>
      <c r="P141" s="8">
        <f>LOOKUP(1,0/(('BSC-IP(信令)'!$B$1:$B$652=J141)*('BSC-IP(信令)'!$C$1:$C$652=L141)),'BSC-IP(信令)'!$F$1:$F$652)</f>
        <v>28</v>
      </c>
      <c r="Q141" s="11" t="str">
        <f t="shared" si="20"/>
        <v>ZQRX:BCSU,2::PING:IP="10.111.128.135",SRC="10.111.210.68",:;</v>
      </c>
      <c r="R141" s="11" t="str">
        <f t="shared" si="21"/>
        <v>ZQRX:BCSU,2::PING:IP="10.111.128.167",SRC="10.111.210.196",:;</v>
      </c>
      <c r="S141" s="11"/>
      <c r="T141" s="11"/>
      <c r="U141" s="11" t="str">
        <f t="shared" si="22"/>
        <v>ZOYA:BGS07:BCSU,2:AOIP:;</v>
      </c>
      <c r="V141" s="11" t="str">
        <f t="shared" si="23"/>
        <v>ZOYP:M3UA:BGS07,2:"10.111.210.68","10.111.210.196",:"10.111.128.135",27,"10.111.128.167",27,2905:;</v>
      </c>
      <c r="W141" s="11" t="str">
        <f t="shared" si="24"/>
        <v>ZOYS:M3UA:BGS07,2:ACT:;</v>
      </c>
      <c r="X141" s="11"/>
      <c r="Z141" s="47" t="s">
        <v>3935</v>
      </c>
      <c r="AA141" s="10" t="str">
        <f t="shared" si="25"/>
        <v>ZQRX:BSU,3::IP=10.111.210.68:PING:SRC=10.111.128.135,:;</v>
      </c>
      <c r="AB141" s="10" t="str">
        <f t="shared" si="26"/>
        <v>ZQRX:BSU,3::IP=10.111.210.196:PING:SRC=10.111.128.167,:;</v>
      </c>
      <c r="AC141" s="10"/>
      <c r="AD141" s="10"/>
      <c r="AE141" s="10" t="str">
        <f t="shared" si="27"/>
        <v>ZOYA:R0725:BSU,3:AOIP:;</v>
      </c>
      <c r="AF141" s="10" t="str">
        <f t="shared" si="28"/>
        <v>ZOYP:M3UA:R0725,2:"10.111.128.135","10.111.128.167",2905:"10.111.210.68",28,"10.111.210.196",28,:;</v>
      </c>
      <c r="AG141" s="10" t="str">
        <f t="shared" si="29"/>
        <v>ZOYS:M3UA:R0725,2:ACT:;</v>
      </c>
      <c r="AH141" s="10"/>
    </row>
    <row r="142" spans="1:34" ht="12" customHeight="1">
      <c r="A142" s="7">
        <v>44</v>
      </c>
      <c r="B142" s="7" t="s">
        <v>74</v>
      </c>
      <c r="C142" s="7">
        <v>3</v>
      </c>
      <c r="D142" s="7">
        <v>4</v>
      </c>
      <c r="E142" s="7" t="str">
        <f>LOOKUP(1,0/(('MSS-IP'!$B$1:$B$583=B142)*('MSS-IP'!$C$1:$C$583=D142)),'MSS-IP'!$D$1:$D$583)</f>
        <v>10.111.128.136</v>
      </c>
      <c r="F142" s="7" t="str">
        <f>LOOKUP(1,0/(('MSS-IP'!$B$1:$B$583=B142)*('MSS-IP'!$C$1:$C$583=D142)),'MSS-IP'!$E$1:$E$583)</f>
        <v>10.111.128.168</v>
      </c>
      <c r="G142" s="7">
        <v>2905</v>
      </c>
      <c r="H142" s="7">
        <f>LOOKUP(1,0/(('MSS-IP'!$B$1:$B$583=B142)*('MSS-IP'!$C$1:$C$583=D142)),'MSS-IP'!$F$1:$F$583)</f>
        <v>27</v>
      </c>
      <c r="I142" s="8">
        <v>8</v>
      </c>
      <c r="J142" s="8" t="s">
        <v>91</v>
      </c>
      <c r="K142" s="8">
        <v>3</v>
      </c>
      <c r="L142" s="1">
        <v>1</v>
      </c>
      <c r="M142" s="1" t="str">
        <f>LOOKUP(1,0/(('BSC-IP(信令)'!$B$1:$B$652=J142)*('BSC-IP(信令)'!$C$1:$C$652=L142)),'BSC-IP(信令)'!$D$1:$D$652)</f>
        <v>10.111.210.69</v>
      </c>
      <c r="N142" s="1" t="str">
        <f>LOOKUP(1,0/(('BSC-IP(信令)'!$B$1:$B$652=J142)*('BSC-IP(信令)'!$C$1:$C$652=L142)),'BSC-IP(信令)'!$E$1:$E$652)</f>
        <v>10.111.210.197</v>
      </c>
      <c r="O142" s="8"/>
      <c r="P142" s="8">
        <f>LOOKUP(1,0/(('BSC-IP(信令)'!$B$1:$B$652=J142)*('BSC-IP(信令)'!$C$1:$C$652=L142)),'BSC-IP(信令)'!$F$1:$F$652)</f>
        <v>28</v>
      </c>
      <c r="Q142" s="11" t="str">
        <f t="shared" si="20"/>
        <v>ZQRX:BCSU,1::PING:IP="10.111.128.136",SRC="10.111.210.69",:;</v>
      </c>
      <c r="R142" s="11" t="str">
        <f t="shared" si="21"/>
        <v>ZQRX:BCSU,1::PING:IP="10.111.128.168",SRC="10.111.210.197",:;</v>
      </c>
      <c r="S142" s="11"/>
      <c r="T142" s="11"/>
      <c r="U142" s="11" t="str">
        <f t="shared" si="22"/>
        <v>ZOYA:BGS07:BCSU,1:AOIP:;</v>
      </c>
      <c r="V142" s="11" t="str">
        <f t="shared" si="23"/>
        <v>ZOYP:M3UA:BGS07,3:"10.111.210.69","10.111.210.197",:"10.111.128.136",27,"10.111.128.168",27,2905:;</v>
      </c>
      <c r="W142" s="11" t="str">
        <f t="shared" si="24"/>
        <v>ZOYS:M3UA:BGS07,3:ACT:;</v>
      </c>
      <c r="X142" s="11"/>
      <c r="Z142" s="47" t="s">
        <v>3935</v>
      </c>
      <c r="AA142" s="10" t="str">
        <f t="shared" si="25"/>
        <v>ZQRX:BSU,4::IP=10.111.210.69:PING:SRC=10.111.128.136,:;</v>
      </c>
      <c r="AB142" s="10" t="str">
        <f t="shared" si="26"/>
        <v>ZQRX:BSU,4::IP=10.111.210.197:PING:SRC=10.111.128.168,:;</v>
      </c>
      <c r="AC142" s="10"/>
      <c r="AD142" s="10"/>
      <c r="AE142" s="10" t="str">
        <f t="shared" si="27"/>
        <v>ZOYA:R0725:BSU,4:AOIP:;</v>
      </c>
      <c r="AF142" s="10" t="str">
        <f t="shared" si="28"/>
        <v>ZOYP:M3UA:R0725,3:"10.111.128.136","10.111.128.168",2905:"10.111.210.69",28,"10.111.210.197",28,:;</v>
      </c>
      <c r="AG142" s="10" t="str">
        <f t="shared" si="29"/>
        <v>ZOYS:M3UA:R0725,3:ACT:;</v>
      </c>
      <c r="AH142" s="10"/>
    </row>
    <row r="143" spans="1:34" ht="12" customHeight="1">
      <c r="A143" s="7">
        <v>45</v>
      </c>
      <c r="B143" s="7" t="s">
        <v>74</v>
      </c>
      <c r="C143" s="7">
        <v>0</v>
      </c>
      <c r="D143" s="7">
        <v>6</v>
      </c>
      <c r="E143" s="7" t="str">
        <f>LOOKUP(1,0/(('MSS-IP'!$B$1:$B$583=B143)*('MSS-IP'!$C$1:$C$583=D143)),'MSS-IP'!$D$1:$D$583)</f>
        <v>10.111.128.137</v>
      </c>
      <c r="F143" s="7" t="str">
        <f>LOOKUP(1,0/(('MSS-IP'!$B$1:$B$583=B143)*('MSS-IP'!$C$1:$C$583=D143)),'MSS-IP'!$E$1:$E$583)</f>
        <v>10.111.128.169</v>
      </c>
      <c r="G143" s="7">
        <v>2905</v>
      </c>
      <c r="H143" s="7">
        <f>LOOKUP(1,0/(('MSS-IP'!$B$1:$B$583=B143)*('MSS-IP'!$C$1:$C$583=D143)),'MSS-IP'!$F$1:$F$583)</f>
        <v>27</v>
      </c>
      <c r="I143" s="8">
        <v>5</v>
      </c>
      <c r="J143" s="8" t="s">
        <v>92</v>
      </c>
      <c r="K143" s="8">
        <v>0</v>
      </c>
      <c r="L143" s="1">
        <v>1</v>
      </c>
      <c r="M143" s="1" t="str">
        <f>LOOKUP(1,0/(('BSC-IP(信令)'!$B$1:$B$652=J143)*('BSC-IP(信令)'!$C$1:$C$652=L143)),'BSC-IP(信令)'!$D$1:$D$652)</f>
        <v>10.111.210.82</v>
      </c>
      <c r="N143" s="1" t="str">
        <f>LOOKUP(1,0/(('BSC-IP(信令)'!$B$1:$B$652=J143)*('BSC-IP(信令)'!$C$1:$C$652=L143)),'BSC-IP(信令)'!$E$1:$E$652)</f>
        <v>10.111.210.210</v>
      </c>
      <c r="O143" s="8"/>
      <c r="P143" s="8">
        <f>LOOKUP(1,0/(('BSC-IP(信令)'!$B$1:$B$652=J143)*('BSC-IP(信令)'!$C$1:$C$652=L143)),'BSC-IP(信令)'!$F$1:$F$652)</f>
        <v>28</v>
      </c>
      <c r="Q143" s="11" t="str">
        <f t="shared" si="20"/>
        <v>ZQRX:BCSU,1::PING:IP="10.111.128.137",SRC="10.111.210.82",:;</v>
      </c>
      <c r="R143" s="11" t="str">
        <f t="shared" si="21"/>
        <v>ZQRX:BCSU,1::PING:IP="10.111.128.169",SRC="10.111.210.210",:;</v>
      </c>
      <c r="S143" s="11" t="str">
        <f>CONCATENATE("ZOYC:",LEFT(B143,1),MID(B143,3,4),":C:M3UA:;")</f>
        <v>ZOYC:BGS07:C:M3UA:;</v>
      </c>
      <c r="T143" s="11" t="str">
        <f>CONCATENATE("ZOYM:",LEFT(B143,1),MID(B143,3,4),":REG=Y:;")</f>
        <v>ZOYM:BGS07:REG=Y:;</v>
      </c>
      <c r="U143" s="11" t="str">
        <f t="shared" si="22"/>
        <v>ZOYA:BGS07:BCSU,1:AOIP:;</v>
      </c>
      <c r="V143" s="11" t="str">
        <f t="shared" si="23"/>
        <v>ZOYP:M3UA:BGS07,0:"10.111.210.82","10.111.210.210",:"10.111.128.137",27,"10.111.128.169",27,2905:;</v>
      </c>
      <c r="W143" s="11" t="str">
        <f t="shared" si="24"/>
        <v>ZOYS:M3UA:BGS07,0:ACT:;</v>
      </c>
      <c r="X143" s="11" t="str">
        <f>CONCATENATE("ZOYI:NAME=",LEFT(B143,1),RIGHT(B143,4),":A:;")</f>
        <v>ZOYI:NAME=BGS07:A:;</v>
      </c>
      <c r="Z143" s="47" t="s">
        <v>3935</v>
      </c>
      <c r="AA143" s="10" t="str">
        <f t="shared" si="25"/>
        <v>ZQRX:BSU,6::IP=10.111.210.82:PING:SRC=10.111.128.137,:;</v>
      </c>
      <c r="AB143" s="10" t="str">
        <f t="shared" si="26"/>
        <v>ZQRX:BSU,6::IP=10.111.210.210:PING:SRC=10.111.128.169,:;</v>
      </c>
      <c r="AC143" s="10" t="str">
        <f>CONCATENATE("ZOYC:",J143,":S:M3UA:;")</f>
        <v>ZOYC:R0726:S:M3UA:;</v>
      </c>
      <c r="AD143" s="10" t="str">
        <f>CONCATENATE("ZOYM:",J143,":REG=Y:;")</f>
        <v>ZOYM:R0726:REG=Y:;</v>
      </c>
      <c r="AE143" s="10" t="str">
        <f t="shared" si="27"/>
        <v>ZOYA:R0726:BSU,6:AOIP:;</v>
      </c>
      <c r="AF143" s="10" t="str">
        <f t="shared" si="28"/>
        <v>ZOYP:M3UA:R0726,0:"10.111.128.137","10.111.128.169",2905:"10.111.210.82",28,"10.111.210.210",28,:;</v>
      </c>
      <c r="AG143" s="10" t="str">
        <f t="shared" si="29"/>
        <v>ZOYS:M3UA:R0726,0:ACT:;</v>
      </c>
      <c r="AH143" s="10" t="str">
        <f>CONCATENATE("ZOYI:NAME=",J143,":A:;")</f>
        <v>ZOYI:NAME=R0726:A:;</v>
      </c>
    </row>
    <row r="144" spans="1:34" ht="12" customHeight="1">
      <c r="A144" s="7">
        <v>46</v>
      </c>
      <c r="B144" s="7" t="s">
        <v>74</v>
      </c>
      <c r="C144" s="7">
        <v>1</v>
      </c>
      <c r="D144" s="7">
        <v>15</v>
      </c>
      <c r="E144" s="7" t="str">
        <f>LOOKUP(1,0/(('MSS-IP'!$B$1:$B$583=B144)*('MSS-IP'!$C$1:$C$583=D144)),'MSS-IP'!$D$1:$D$583)</f>
        <v>10.111.128.138</v>
      </c>
      <c r="F144" s="7" t="str">
        <f>LOOKUP(1,0/(('MSS-IP'!$B$1:$B$583=B144)*('MSS-IP'!$C$1:$C$583=D144)),'MSS-IP'!$E$1:$E$583)</f>
        <v>10.111.128.170</v>
      </c>
      <c r="G144" s="7">
        <v>2905</v>
      </c>
      <c r="H144" s="7">
        <f>LOOKUP(1,0/(('MSS-IP'!$B$1:$B$583=B144)*('MSS-IP'!$C$1:$C$583=D144)),'MSS-IP'!$F$1:$F$583)</f>
        <v>27</v>
      </c>
      <c r="I144" s="8">
        <v>6</v>
      </c>
      <c r="J144" s="8" t="s">
        <v>92</v>
      </c>
      <c r="K144" s="8">
        <v>1</v>
      </c>
      <c r="L144" s="1">
        <v>3</v>
      </c>
      <c r="M144" s="1" t="str">
        <f>LOOKUP(1,0/(('BSC-IP(信令)'!$B$1:$B$652=J144)*('BSC-IP(信令)'!$C$1:$C$652=L144)),'BSC-IP(信令)'!$D$1:$D$652)</f>
        <v>10.111.210.83</v>
      </c>
      <c r="N144" s="1" t="str">
        <f>LOOKUP(1,0/(('BSC-IP(信令)'!$B$1:$B$652=J144)*('BSC-IP(信令)'!$C$1:$C$652=L144)),'BSC-IP(信令)'!$E$1:$E$652)</f>
        <v>10.111.210.211</v>
      </c>
      <c r="O144" s="8"/>
      <c r="P144" s="8">
        <f>LOOKUP(1,0/(('BSC-IP(信令)'!$B$1:$B$652=J144)*('BSC-IP(信令)'!$C$1:$C$652=L144)),'BSC-IP(信令)'!$F$1:$F$652)</f>
        <v>28</v>
      </c>
      <c r="Q144" s="11" t="str">
        <f t="shared" si="20"/>
        <v>ZQRX:BCSU,3::PING:IP="10.111.128.138",SRC="10.111.210.83",:;</v>
      </c>
      <c r="R144" s="11" t="str">
        <f t="shared" si="21"/>
        <v>ZQRX:BCSU,3::PING:IP="10.111.128.170",SRC="10.111.210.211",:;</v>
      </c>
      <c r="S144" s="11"/>
      <c r="T144" s="11"/>
      <c r="U144" s="11" t="str">
        <f t="shared" si="22"/>
        <v>ZOYA:BGS07:BCSU,3:AOIP:;</v>
      </c>
      <c r="V144" s="11" t="str">
        <f t="shared" si="23"/>
        <v>ZOYP:M3UA:BGS07,1:"10.111.210.83","10.111.210.211",:"10.111.128.138",27,"10.111.128.170",27,2905:;</v>
      </c>
      <c r="W144" s="11" t="str">
        <f t="shared" si="24"/>
        <v>ZOYS:M3UA:BGS07,1:ACT:;</v>
      </c>
      <c r="X144" s="11"/>
      <c r="Z144" s="47" t="s">
        <v>3935</v>
      </c>
      <c r="AA144" s="10" t="str">
        <f t="shared" si="25"/>
        <v>ZQRX:BSU,15::IP=10.111.210.83:PING:SRC=10.111.128.138,:;</v>
      </c>
      <c r="AB144" s="10" t="str">
        <f t="shared" si="26"/>
        <v>ZQRX:BSU,15::IP=10.111.210.211:PING:SRC=10.111.128.170,:;</v>
      </c>
      <c r="AC144" s="10"/>
      <c r="AD144" s="10"/>
      <c r="AE144" s="10" t="str">
        <f t="shared" si="27"/>
        <v>ZOYA:R0726:BSU,15:AOIP:;</v>
      </c>
      <c r="AF144" s="10" t="str">
        <f t="shared" si="28"/>
        <v>ZOYP:M3UA:R0726,1:"10.111.128.138","10.111.128.170",2905:"10.111.210.83",28,"10.111.210.211",28,:;</v>
      </c>
      <c r="AG144" s="10" t="str">
        <f t="shared" si="29"/>
        <v>ZOYS:M3UA:R0726,1:ACT:;</v>
      </c>
      <c r="AH144" s="10"/>
    </row>
    <row r="145" spans="1:34" ht="12" customHeight="1">
      <c r="A145" s="7">
        <v>47</v>
      </c>
      <c r="B145" s="7" t="s">
        <v>74</v>
      </c>
      <c r="C145" s="7">
        <v>2</v>
      </c>
      <c r="D145" s="7">
        <v>1</v>
      </c>
      <c r="E145" s="7" t="str">
        <f>LOOKUP(1,0/(('MSS-IP'!$B$1:$B$583=B145)*('MSS-IP'!$C$1:$C$583=D145)),'MSS-IP'!$D$1:$D$583)</f>
        <v>10.111.128.139</v>
      </c>
      <c r="F145" s="7" t="str">
        <f>LOOKUP(1,0/(('MSS-IP'!$B$1:$B$583=B145)*('MSS-IP'!$C$1:$C$583=D145)),'MSS-IP'!$E$1:$E$583)</f>
        <v>10.111.128.171</v>
      </c>
      <c r="G145" s="7">
        <v>2905</v>
      </c>
      <c r="H145" s="7">
        <f>LOOKUP(1,0/(('MSS-IP'!$B$1:$B$583=B145)*('MSS-IP'!$C$1:$C$583=D145)),'MSS-IP'!$F$1:$F$583)</f>
        <v>27</v>
      </c>
      <c r="I145" s="8">
        <v>7</v>
      </c>
      <c r="J145" s="8" t="s">
        <v>92</v>
      </c>
      <c r="K145" s="8">
        <v>2</v>
      </c>
      <c r="L145" s="1">
        <v>0</v>
      </c>
      <c r="M145" s="1" t="str">
        <f>LOOKUP(1,0/(('BSC-IP(信令)'!$B$1:$B$652=J145)*('BSC-IP(信令)'!$C$1:$C$652=L145)),'BSC-IP(信令)'!$D$1:$D$652)</f>
        <v>10.111.210.84</v>
      </c>
      <c r="N145" s="1" t="str">
        <f>LOOKUP(1,0/(('BSC-IP(信令)'!$B$1:$B$652=J145)*('BSC-IP(信令)'!$C$1:$C$652=L145)),'BSC-IP(信令)'!$E$1:$E$652)</f>
        <v>10.111.210.212</v>
      </c>
      <c r="O145" s="8"/>
      <c r="P145" s="8">
        <f>LOOKUP(1,0/(('BSC-IP(信令)'!$B$1:$B$652=J145)*('BSC-IP(信令)'!$C$1:$C$652=L145)),'BSC-IP(信令)'!$F$1:$F$652)</f>
        <v>28</v>
      </c>
      <c r="Q145" s="11" t="str">
        <f t="shared" si="20"/>
        <v>ZQRX:BCSU,0::PING:IP="10.111.128.139",SRC="10.111.210.84",:;</v>
      </c>
      <c r="R145" s="11" t="str">
        <f t="shared" si="21"/>
        <v>ZQRX:BCSU,0::PING:IP="10.111.128.171",SRC="10.111.210.212",:;</v>
      </c>
      <c r="S145" s="11"/>
      <c r="T145" s="11"/>
      <c r="U145" s="11" t="str">
        <f t="shared" si="22"/>
        <v>ZOYA:BGS07:BCSU,0:AOIP:;</v>
      </c>
      <c r="V145" s="11" t="str">
        <f t="shared" si="23"/>
        <v>ZOYP:M3UA:BGS07,2:"10.111.210.84","10.111.210.212",:"10.111.128.139",27,"10.111.128.171",27,2905:;</v>
      </c>
      <c r="W145" s="11" t="str">
        <f t="shared" si="24"/>
        <v>ZOYS:M3UA:BGS07,2:ACT:;</v>
      </c>
      <c r="X145" s="11"/>
      <c r="Z145" s="47" t="s">
        <v>3935</v>
      </c>
      <c r="AA145" s="10" t="str">
        <f t="shared" si="25"/>
        <v>ZQRX:BSU,1::IP=10.111.210.84:PING:SRC=10.111.128.139,:;</v>
      </c>
      <c r="AB145" s="10" t="str">
        <f t="shared" si="26"/>
        <v>ZQRX:BSU,1::IP=10.111.210.212:PING:SRC=10.111.128.171,:;</v>
      </c>
      <c r="AC145" s="10"/>
      <c r="AD145" s="10"/>
      <c r="AE145" s="10" t="str">
        <f t="shared" si="27"/>
        <v>ZOYA:R0726:BSU,1:AOIP:;</v>
      </c>
      <c r="AF145" s="10" t="str">
        <f t="shared" si="28"/>
        <v>ZOYP:M3UA:R0726,2:"10.111.128.139","10.111.128.171",2905:"10.111.210.84",28,"10.111.210.212",28,:;</v>
      </c>
      <c r="AG145" s="10" t="str">
        <f t="shared" si="29"/>
        <v>ZOYS:M3UA:R0726,2:ACT:;</v>
      </c>
      <c r="AH145" s="10"/>
    </row>
    <row r="146" spans="1:34" ht="12" customHeight="1">
      <c r="A146" s="7">
        <v>48</v>
      </c>
      <c r="B146" s="7" t="s">
        <v>74</v>
      </c>
      <c r="C146" s="7">
        <v>3</v>
      </c>
      <c r="D146" s="7">
        <v>5</v>
      </c>
      <c r="E146" s="7" t="str">
        <f>LOOKUP(1,0/(('MSS-IP'!$B$1:$B$583=B146)*('MSS-IP'!$C$1:$C$583=D146)),'MSS-IP'!$D$1:$D$583)</f>
        <v>10.111.128.140</v>
      </c>
      <c r="F146" s="7" t="str">
        <f>LOOKUP(1,0/(('MSS-IP'!$B$1:$B$583=B146)*('MSS-IP'!$C$1:$C$583=D146)),'MSS-IP'!$E$1:$E$583)</f>
        <v>10.111.128.172</v>
      </c>
      <c r="G146" s="7">
        <v>2905</v>
      </c>
      <c r="H146" s="7">
        <f>LOOKUP(1,0/(('MSS-IP'!$B$1:$B$583=B146)*('MSS-IP'!$C$1:$C$583=D146)),'MSS-IP'!$F$1:$F$583)</f>
        <v>27</v>
      </c>
      <c r="I146" s="8">
        <v>8</v>
      </c>
      <c r="J146" s="8" t="s">
        <v>92</v>
      </c>
      <c r="K146" s="8">
        <v>3</v>
      </c>
      <c r="L146" s="1">
        <v>2</v>
      </c>
      <c r="M146" s="1" t="str">
        <f>LOOKUP(1,0/(('BSC-IP(信令)'!$B$1:$B$652=J146)*('BSC-IP(信令)'!$C$1:$C$652=L146)),'BSC-IP(信令)'!$D$1:$D$652)</f>
        <v>10.111.210.85</v>
      </c>
      <c r="N146" s="1" t="str">
        <f>LOOKUP(1,0/(('BSC-IP(信令)'!$B$1:$B$652=J146)*('BSC-IP(信令)'!$C$1:$C$652=L146)),'BSC-IP(信令)'!$E$1:$E$652)</f>
        <v>10.111.210.213</v>
      </c>
      <c r="O146" s="8"/>
      <c r="P146" s="8">
        <f>LOOKUP(1,0/(('BSC-IP(信令)'!$B$1:$B$652=J146)*('BSC-IP(信令)'!$C$1:$C$652=L146)),'BSC-IP(信令)'!$F$1:$F$652)</f>
        <v>28</v>
      </c>
      <c r="Q146" s="11" t="str">
        <f t="shared" si="20"/>
        <v>ZQRX:BCSU,2::PING:IP="10.111.128.140",SRC="10.111.210.85",:;</v>
      </c>
      <c r="R146" s="11" t="str">
        <f t="shared" si="21"/>
        <v>ZQRX:BCSU,2::PING:IP="10.111.128.172",SRC="10.111.210.213",:;</v>
      </c>
      <c r="S146" s="11"/>
      <c r="T146" s="11"/>
      <c r="U146" s="11" t="str">
        <f t="shared" si="22"/>
        <v>ZOYA:BGS07:BCSU,2:AOIP:;</v>
      </c>
      <c r="V146" s="11" t="str">
        <f t="shared" si="23"/>
        <v>ZOYP:M3UA:BGS07,3:"10.111.210.85","10.111.210.213",:"10.111.128.140",27,"10.111.128.172",27,2905:;</v>
      </c>
      <c r="W146" s="11" t="str">
        <f t="shared" si="24"/>
        <v>ZOYS:M3UA:BGS07,3:ACT:;</v>
      </c>
      <c r="X146" s="11"/>
      <c r="Z146" s="47" t="s">
        <v>3935</v>
      </c>
      <c r="AA146" s="10" t="str">
        <f t="shared" si="25"/>
        <v>ZQRX:BSU,5::IP=10.111.210.85:PING:SRC=10.111.128.140,:;</v>
      </c>
      <c r="AB146" s="10" t="str">
        <f t="shared" si="26"/>
        <v>ZQRX:BSU,5::IP=10.111.210.213:PING:SRC=10.111.128.172,:;</v>
      </c>
      <c r="AC146" s="10"/>
      <c r="AD146" s="10"/>
      <c r="AE146" s="10" t="str">
        <f t="shared" si="27"/>
        <v>ZOYA:R0726:BSU,5:AOIP:;</v>
      </c>
      <c r="AF146" s="10" t="str">
        <f t="shared" si="28"/>
        <v>ZOYP:M3UA:R0726,3:"10.111.128.140","10.111.128.172",2905:"10.111.210.85",28,"10.111.210.213",28,:;</v>
      </c>
      <c r="AG146" s="10" t="str">
        <f t="shared" si="29"/>
        <v>ZOYS:M3UA:R0726,3:ACT:;</v>
      </c>
      <c r="AH146" s="10"/>
    </row>
    <row r="147" spans="1:34" ht="12" customHeight="1">
      <c r="A147" s="7">
        <v>49</v>
      </c>
      <c r="B147" s="7" t="s">
        <v>74</v>
      </c>
      <c r="C147" s="7">
        <v>0</v>
      </c>
      <c r="D147" s="7">
        <v>3</v>
      </c>
      <c r="E147" s="7" t="str">
        <f>LOOKUP(1,0/(('MSS-IP'!$B$1:$B$583=B147)*('MSS-IP'!$C$1:$C$583=D147)),'MSS-IP'!$D$1:$D$583)</f>
        <v>10.111.128.135</v>
      </c>
      <c r="F147" s="7" t="str">
        <f>LOOKUP(1,0/(('MSS-IP'!$B$1:$B$583=B147)*('MSS-IP'!$C$1:$C$583=D147)),'MSS-IP'!$E$1:$E$583)</f>
        <v>10.111.128.167</v>
      </c>
      <c r="G147" s="7">
        <v>2905</v>
      </c>
      <c r="H147" s="7">
        <f>LOOKUP(1,0/(('MSS-IP'!$B$1:$B$583=B147)*('MSS-IP'!$C$1:$C$583=D147)),'MSS-IP'!$F$1:$F$583)</f>
        <v>27</v>
      </c>
      <c r="I147" s="8">
        <v>5</v>
      </c>
      <c r="J147" s="8" t="s">
        <v>93</v>
      </c>
      <c r="K147" s="8">
        <v>0</v>
      </c>
      <c r="L147" s="1">
        <v>2</v>
      </c>
      <c r="M147" s="1" t="str">
        <f>LOOKUP(1,0/(('BSC-IP(信令)'!$B$1:$B$652=J147)*('BSC-IP(信令)'!$C$1:$C$652=L147)),'BSC-IP(信令)'!$D$1:$D$652)</f>
        <v>10.111.208.2</v>
      </c>
      <c r="N147" s="1" t="str">
        <f>LOOKUP(1,0/(('BSC-IP(信令)'!$B$1:$B$652=J147)*('BSC-IP(信令)'!$C$1:$C$652=L147)),'BSC-IP(信令)'!$E$1:$E$652)</f>
        <v>10.111.208.130</v>
      </c>
      <c r="O147" s="8"/>
      <c r="P147" s="8">
        <f>LOOKUP(1,0/(('BSC-IP(信令)'!$B$1:$B$652=J147)*('BSC-IP(信令)'!$C$1:$C$652=L147)),'BSC-IP(信令)'!$F$1:$F$652)</f>
        <v>28</v>
      </c>
      <c r="Q147" s="11" t="str">
        <f t="shared" si="20"/>
        <v>ZQRX:BCSU,2::PING:IP="10.111.128.135",SRC="10.111.208.2",:;</v>
      </c>
      <c r="R147" s="11" t="str">
        <f t="shared" si="21"/>
        <v>ZQRX:BCSU,2::PING:IP="10.111.128.167",SRC="10.111.208.130",:;</v>
      </c>
      <c r="S147" s="11" t="str">
        <f>CONCATENATE("ZOYC:",LEFT(B147,1),MID(B147,3,4),":C:M3UA:;")</f>
        <v>ZOYC:BGS07:C:M3UA:;</v>
      </c>
      <c r="T147" s="11" t="str">
        <f>CONCATENATE("ZOYM:",LEFT(B147,1),MID(B147,3,4),":REG=Y:;")</f>
        <v>ZOYM:BGS07:REG=Y:;</v>
      </c>
      <c r="U147" s="11" t="str">
        <f t="shared" si="22"/>
        <v>ZOYA:BGS07:BCSU,2:AOIP:;</v>
      </c>
      <c r="V147" s="11" t="str">
        <f t="shared" si="23"/>
        <v>ZOYP:M3UA:BGS07,0:"10.111.208.2","10.111.208.130",:"10.111.128.135",27,"10.111.128.167",27,2905:;</v>
      </c>
      <c r="W147" s="11" t="str">
        <f t="shared" si="24"/>
        <v>ZOYS:M3UA:BGS07,0:ACT:;</v>
      </c>
      <c r="X147" s="11" t="str">
        <f>CONCATENATE("ZOYI:NAME=",LEFT(B147,1),RIGHT(B147,4),":A:;")</f>
        <v>ZOYI:NAME=BGS07:A:;</v>
      </c>
      <c r="Z147" s="47" t="s">
        <v>3935</v>
      </c>
      <c r="AA147" s="10" t="str">
        <f t="shared" si="25"/>
        <v>ZQRX:BSU,3::IP=10.111.208.2:PING:SRC=10.111.128.135,:;</v>
      </c>
      <c r="AB147" s="10" t="str">
        <f t="shared" si="26"/>
        <v>ZQRX:BSU,3::IP=10.111.208.130:PING:SRC=10.111.128.167,:;</v>
      </c>
      <c r="AC147" s="10" t="str">
        <f>CONCATENATE("ZOYC:",J147,":S:M3UA:;")</f>
        <v>ZOYC:R1121:S:M3UA:;</v>
      </c>
      <c r="AD147" s="10" t="str">
        <f>CONCATENATE("ZOYM:",J147,":REG=Y:;")</f>
        <v>ZOYM:R1121:REG=Y:;</v>
      </c>
      <c r="AE147" s="10" t="str">
        <f t="shared" si="27"/>
        <v>ZOYA:R1121:BSU,3:AOIP:;</v>
      </c>
      <c r="AF147" s="10" t="str">
        <f t="shared" si="28"/>
        <v>ZOYP:M3UA:R1121,0:"10.111.128.135","10.111.128.167",2905:"10.111.208.2",28,"10.111.208.130",28,:;</v>
      </c>
      <c r="AG147" s="10" t="str">
        <f t="shared" si="29"/>
        <v>ZOYS:M3UA:R1121,0:ACT:;</v>
      </c>
      <c r="AH147" s="10" t="str">
        <f>CONCATENATE("ZOYI:NAME=",J147,":A:;")</f>
        <v>ZOYI:NAME=R1121:A:;</v>
      </c>
    </row>
    <row r="148" spans="1:34" ht="12" customHeight="1">
      <c r="A148" s="7">
        <v>50</v>
      </c>
      <c r="B148" s="7" t="s">
        <v>74</v>
      </c>
      <c r="C148" s="7">
        <v>1</v>
      </c>
      <c r="D148" s="7">
        <v>4</v>
      </c>
      <c r="E148" s="7" t="str">
        <f>LOOKUP(1,0/(('MSS-IP'!$B$1:$B$583=B148)*('MSS-IP'!$C$1:$C$583=D148)),'MSS-IP'!$D$1:$D$583)</f>
        <v>10.111.128.136</v>
      </c>
      <c r="F148" s="7" t="str">
        <f>LOOKUP(1,0/(('MSS-IP'!$B$1:$B$583=B148)*('MSS-IP'!$C$1:$C$583=D148)),'MSS-IP'!$E$1:$E$583)</f>
        <v>10.111.128.168</v>
      </c>
      <c r="G148" s="7">
        <v>2905</v>
      </c>
      <c r="H148" s="7">
        <f>LOOKUP(1,0/(('MSS-IP'!$B$1:$B$583=B148)*('MSS-IP'!$C$1:$C$583=D148)),'MSS-IP'!$F$1:$F$583)</f>
        <v>27</v>
      </c>
      <c r="I148" s="8">
        <v>6</v>
      </c>
      <c r="J148" s="8" t="s">
        <v>93</v>
      </c>
      <c r="K148" s="8">
        <v>1</v>
      </c>
      <c r="L148" s="1">
        <v>0</v>
      </c>
      <c r="M148" s="1" t="str">
        <f>LOOKUP(1,0/(('BSC-IP(信令)'!$B$1:$B$652=J148)*('BSC-IP(信令)'!$C$1:$C$652=L148)),'BSC-IP(信令)'!$D$1:$D$652)</f>
        <v>10.111.208.3</v>
      </c>
      <c r="N148" s="1" t="str">
        <f>LOOKUP(1,0/(('BSC-IP(信令)'!$B$1:$B$652=J148)*('BSC-IP(信令)'!$C$1:$C$652=L148)),'BSC-IP(信令)'!$E$1:$E$652)</f>
        <v>10.111.208.131</v>
      </c>
      <c r="O148" s="8"/>
      <c r="P148" s="8">
        <f>LOOKUP(1,0/(('BSC-IP(信令)'!$B$1:$B$652=J148)*('BSC-IP(信令)'!$C$1:$C$652=L148)),'BSC-IP(信令)'!$F$1:$F$652)</f>
        <v>28</v>
      </c>
      <c r="Q148" s="11" t="str">
        <f t="shared" si="20"/>
        <v>ZQRX:BCSU,0::PING:IP="10.111.128.136",SRC="10.111.208.3",:;</v>
      </c>
      <c r="R148" s="11" t="str">
        <f t="shared" si="21"/>
        <v>ZQRX:BCSU,0::PING:IP="10.111.128.168",SRC="10.111.208.131",:;</v>
      </c>
      <c r="S148" s="11"/>
      <c r="T148" s="11"/>
      <c r="U148" s="11" t="str">
        <f t="shared" si="22"/>
        <v>ZOYA:BGS07:BCSU,0:AOIP:;</v>
      </c>
      <c r="V148" s="11" t="str">
        <f t="shared" si="23"/>
        <v>ZOYP:M3UA:BGS07,1:"10.111.208.3","10.111.208.131",:"10.111.128.136",27,"10.111.128.168",27,2905:;</v>
      </c>
      <c r="W148" s="11" t="str">
        <f t="shared" si="24"/>
        <v>ZOYS:M3UA:BGS07,1:ACT:;</v>
      </c>
      <c r="X148" s="11"/>
      <c r="Z148" s="47" t="s">
        <v>3935</v>
      </c>
      <c r="AA148" s="10" t="str">
        <f t="shared" si="25"/>
        <v>ZQRX:BSU,4::IP=10.111.208.3:PING:SRC=10.111.128.136,:;</v>
      </c>
      <c r="AB148" s="10" t="str">
        <f t="shared" si="26"/>
        <v>ZQRX:BSU,4::IP=10.111.208.131:PING:SRC=10.111.128.168,:;</v>
      </c>
      <c r="AC148" s="10"/>
      <c r="AD148" s="10"/>
      <c r="AE148" s="10" t="str">
        <f t="shared" si="27"/>
        <v>ZOYA:R1121:BSU,4:AOIP:;</v>
      </c>
      <c r="AF148" s="10" t="str">
        <f t="shared" si="28"/>
        <v>ZOYP:M3UA:R1121,1:"10.111.128.136","10.111.128.168",2905:"10.111.208.3",28,"10.111.208.131",28,:;</v>
      </c>
      <c r="AG148" s="10" t="str">
        <f t="shared" si="29"/>
        <v>ZOYS:M3UA:R1121,1:ACT:;</v>
      </c>
      <c r="AH148" s="10"/>
    </row>
    <row r="149" spans="1:34" ht="12" customHeight="1">
      <c r="A149" s="7">
        <v>51</v>
      </c>
      <c r="B149" s="7" t="s">
        <v>74</v>
      </c>
      <c r="C149" s="7">
        <v>2</v>
      </c>
      <c r="D149" s="7">
        <v>6</v>
      </c>
      <c r="E149" s="7" t="str">
        <f>LOOKUP(1,0/(('MSS-IP'!$B$1:$B$583=B149)*('MSS-IP'!$C$1:$C$583=D149)),'MSS-IP'!$D$1:$D$583)</f>
        <v>10.111.128.137</v>
      </c>
      <c r="F149" s="7" t="str">
        <f>LOOKUP(1,0/(('MSS-IP'!$B$1:$B$583=B149)*('MSS-IP'!$C$1:$C$583=D149)),'MSS-IP'!$E$1:$E$583)</f>
        <v>10.111.128.169</v>
      </c>
      <c r="G149" s="7">
        <v>2905</v>
      </c>
      <c r="H149" s="7">
        <f>LOOKUP(1,0/(('MSS-IP'!$B$1:$B$583=B149)*('MSS-IP'!$C$1:$C$583=D149)),'MSS-IP'!$F$1:$F$583)</f>
        <v>27</v>
      </c>
      <c r="I149" s="8">
        <v>7</v>
      </c>
      <c r="J149" s="8" t="s">
        <v>93</v>
      </c>
      <c r="K149" s="8">
        <v>2</v>
      </c>
      <c r="L149" s="1">
        <v>1</v>
      </c>
      <c r="M149" s="1" t="str">
        <f>LOOKUP(1,0/(('BSC-IP(信令)'!$B$1:$B$652=J149)*('BSC-IP(信令)'!$C$1:$C$652=L149)),'BSC-IP(信令)'!$D$1:$D$652)</f>
        <v>10.111.208.4</v>
      </c>
      <c r="N149" s="1" t="str">
        <f>LOOKUP(1,0/(('BSC-IP(信令)'!$B$1:$B$652=J149)*('BSC-IP(信令)'!$C$1:$C$652=L149)),'BSC-IP(信令)'!$E$1:$E$652)</f>
        <v>10.111.208.132</v>
      </c>
      <c r="O149" s="8"/>
      <c r="P149" s="8">
        <f>LOOKUP(1,0/(('BSC-IP(信令)'!$B$1:$B$652=J149)*('BSC-IP(信令)'!$C$1:$C$652=L149)),'BSC-IP(信令)'!$F$1:$F$652)</f>
        <v>28</v>
      </c>
      <c r="Q149" s="11" t="str">
        <f t="shared" si="20"/>
        <v>ZQRX:BCSU,1::PING:IP="10.111.128.137",SRC="10.111.208.4",:;</v>
      </c>
      <c r="R149" s="11" t="str">
        <f t="shared" si="21"/>
        <v>ZQRX:BCSU,1::PING:IP="10.111.128.169",SRC="10.111.208.132",:;</v>
      </c>
      <c r="S149" s="11"/>
      <c r="T149" s="11"/>
      <c r="U149" s="11" t="str">
        <f t="shared" si="22"/>
        <v>ZOYA:BGS07:BCSU,1:AOIP:;</v>
      </c>
      <c r="V149" s="11" t="str">
        <f t="shared" si="23"/>
        <v>ZOYP:M3UA:BGS07,2:"10.111.208.4","10.111.208.132",:"10.111.128.137",27,"10.111.128.169",27,2905:;</v>
      </c>
      <c r="W149" s="11" t="str">
        <f t="shared" si="24"/>
        <v>ZOYS:M3UA:BGS07,2:ACT:;</v>
      </c>
      <c r="X149" s="11"/>
      <c r="Z149" s="47" t="s">
        <v>3935</v>
      </c>
      <c r="AA149" s="10" t="str">
        <f t="shared" si="25"/>
        <v>ZQRX:BSU,6::IP=10.111.208.4:PING:SRC=10.111.128.137,:;</v>
      </c>
      <c r="AB149" s="10" t="str">
        <f t="shared" si="26"/>
        <v>ZQRX:BSU,6::IP=10.111.208.132:PING:SRC=10.111.128.169,:;</v>
      </c>
      <c r="AC149" s="10"/>
      <c r="AD149" s="10"/>
      <c r="AE149" s="10" t="str">
        <f t="shared" si="27"/>
        <v>ZOYA:R1121:BSU,6:AOIP:;</v>
      </c>
      <c r="AF149" s="10" t="str">
        <f t="shared" si="28"/>
        <v>ZOYP:M3UA:R1121,2:"10.111.128.137","10.111.128.169",2905:"10.111.208.4",28,"10.111.208.132",28,:;</v>
      </c>
      <c r="AG149" s="10" t="str">
        <f t="shared" si="29"/>
        <v>ZOYS:M3UA:R1121,2:ACT:;</v>
      </c>
      <c r="AH149" s="10"/>
    </row>
    <row r="150" spans="1:34" ht="12" customHeight="1">
      <c r="A150" s="7">
        <v>52</v>
      </c>
      <c r="B150" s="7" t="s">
        <v>74</v>
      </c>
      <c r="C150" s="7">
        <v>3</v>
      </c>
      <c r="D150" s="7">
        <v>15</v>
      </c>
      <c r="E150" s="7" t="str">
        <f>LOOKUP(1,0/(('MSS-IP'!$B$1:$B$583=B150)*('MSS-IP'!$C$1:$C$583=D150)),'MSS-IP'!$D$1:$D$583)</f>
        <v>10.111.128.138</v>
      </c>
      <c r="F150" s="7" t="str">
        <f>LOOKUP(1,0/(('MSS-IP'!$B$1:$B$583=B150)*('MSS-IP'!$C$1:$C$583=D150)),'MSS-IP'!$E$1:$E$583)</f>
        <v>10.111.128.170</v>
      </c>
      <c r="G150" s="7">
        <v>2905</v>
      </c>
      <c r="H150" s="7">
        <f>LOOKUP(1,0/(('MSS-IP'!$B$1:$B$583=B150)*('MSS-IP'!$C$1:$C$583=D150)),'MSS-IP'!$F$1:$F$583)</f>
        <v>27</v>
      </c>
      <c r="I150" s="8">
        <v>8</v>
      </c>
      <c r="J150" s="8" t="s">
        <v>93</v>
      </c>
      <c r="K150" s="8">
        <v>3</v>
      </c>
      <c r="L150" s="1">
        <v>3</v>
      </c>
      <c r="M150" s="1" t="str">
        <f>LOOKUP(1,0/(('BSC-IP(信令)'!$B$1:$B$652=J150)*('BSC-IP(信令)'!$C$1:$C$652=L150)),'BSC-IP(信令)'!$D$1:$D$652)</f>
        <v>10.111.208.5</v>
      </c>
      <c r="N150" s="1" t="str">
        <f>LOOKUP(1,0/(('BSC-IP(信令)'!$B$1:$B$652=J150)*('BSC-IP(信令)'!$C$1:$C$652=L150)),'BSC-IP(信令)'!$E$1:$E$652)</f>
        <v>10.111.208.133</v>
      </c>
      <c r="O150" s="8"/>
      <c r="P150" s="8">
        <f>LOOKUP(1,0/(('BSC-IP(信令)'!$B$1:$B$652=J150)*('BSC-IP(信令)'!$C$1:$C$652=L150)),'BSC-IP(信令)'!$F$1:$F$652)</f>
        <v>28</v>
      </c>
      <c r="Q150" s="11" t="str">
        <f t="shared" si="20"/>
        <v>ZQRX:BCSU,3::PING:IP="10.111.128.138",SRC="10.111.208.5",:;</v>
      </c>
      <c r="R150" s="11" t="str">
        <f t="shared" si="21"/>
        <v>ZQRX:BCSU,3::PING:IP="10.111.128.170",SRC="10.111.208.133",:;</v>
      </c>
      <c r="S150" s="11"/>
      <c r="T150" s="11"/>
      <c r="U150" s="11" t="str">
        <f t="shared" si="22"/>
        <v>ZOYA:BGS07:BCSU,3:AOIP:;</v>
      </c>
      <c r="V150" s="11" t="str">
        <f t="shared" si="23"/>
        <v>ZOYP:M3UA:BGS07,3:"10.111.208.5","10.111.208.133",:"10.111.128.138",27,"10.111.128.170",27,2905:;</v>
      </c>
      <c r="W150" s="11" t="str">
        <f t="shared" si="24"/>
        <v>ZOYS:M3UA:BGS07,3:ACT:;</v>
      </c>
      <c r="X150" s="11"/>
      <c r="Z150" s="47" t="s">
        <v>3935</v>
      </c>
      <c r="AA150" s="10" t="str">
        <f t="shared" si="25"/>
        <v>ZQRX:BSU,15::IP=10.111.208.5:PING:SRC=10.111.128.138,:;</v>
      </c>
      <c r="AB150" s="10" t="str">
        <f t="shared" si="26"/>
        <v>ZQRX:BSU,15::IP=10.111.208.133:PING:SRC=10.111.128.170,:;</v>
      </c>
      <c r="AC150" s="10"/>
      <c r="AD150" s="10"/>
      <c r="AE150" s="10" t="str">
        <f t="shared" si="27"/>
        <v>ZOYA:R1121:BSU,15:AOIP:;</v>
      </c>
      <c r="AF150" s="10" t="str">
        <f t="shared" si="28"/>
        <v>ZOYP:M3UA:R1121,3:"10.111.128.138","10.111.128.170",2905:"10.111.208.5",28,"10.111.208.133",28,:;</v>
      </c>
      <c r="AG150" s="10" t="str">
        <f t="shared" si="29"/>
        <v>ZOYS:M3UA:R1121,3:ACT:;</v>
      </c>
      <c r="AH150" s="10"/>
    </row>
    <row r="151" spans="1:34" ht="12" customHeight="1">
      <c r="A151" s="7">
        <v>53</v>
      </c>
      <c r="B151" s="7" t="s">
        <v>74</v>
      </c>
      <c r="C151" s="7">
        <v>0</v>
      </c>
      <c r="D151" s="7">
        <v>1</v>
      </c>
      <c r="E151" s="7" t="str">
        <f>LOOKUP(1,0/(('MSS-IP'!$B$1:$B$583=B151)*('MSS-IP'!$C$1:$C$583=D151)),'MSS-IP'!$D$1:$D$583)</f>
        <v>10.111.128.139</v>
      </c>
      <c r="F151" s="7" t="str">
        <f>LOOKUP(1,0/(('MSS-IP'!$B$1:$B$583=B151)*('MSS-IP'!$C$1:$C$583=D151)),'MSS-IP'!$E$1:$E$583)</f>
        <v>10.111.128.171</v>
      </c>
      <c r="G151" s="7">
        <v>2905</v>
      </c>
      <c r="H151" s="7">
        <f>LOOKUP(1,0/(('MSS-IP'!$B$1:$B$583=B151)*('MSS-IP'!$C$1:$C$583=D151)),'MSS-IP'!$F$1:$F$583)</f>
        <v>27</v>
      </c>
      <c r="I151" s="8">
        <v>5</v>
      </c>
      <c r="J151" s="8" t="s">
        <v>94</v>
      </c>
      <c r="K151" s="8">
        <v>0</v>
      </c>
      <c r="L151" s="1">
        <v>4</v>
      </c>
      <c r="M151" s="1" t="str">
        <f>LOOKUP(1,0/(('BSC-IP(信令)'!$B$1:$B$652=J151)*('BSC-IP(信令)'!$C$1:$C$652=L151)),'BSC-IP(信令)'!$D$1:$D$652)</f>
        <v>10.111.208.18</v>
      </c>
      <c r="N151" s="1" t="str">
        <f>LOOKUP(1,0/(('BSC-IP(信令)'!$B$1:$B$652=J151)*('BSC-IP(信令)'!$C$1:$C$652=L151)),'BSC-IP(信令)'!$E$1:$E$652)</f>
        <v>10.111.208.146</v>
      </c>
      <c r="O151" s="8"/>
      <c r="P151" s="8">
        <f>LOOKUP(1,0/(('BSC-IP(信令)'!$B$1:$B$652=J151)*('BSC-IP(信令)'!$C$1:$C$652=L151)),'BSC-IP(信令)'!$F$1:$F$652)</f>
        <v>28</v>
      </c>
      <c r="Q151" s="11" t="str">
        <f t="shared" si="20"/>
        <v>ZQRX:BCSU,4::PING:IP="10.111.128.139",SRC="10.111.208.18",:;</v>
      </c>
      <c r="R151" s="11" t="str">
        <f t="shared" si="21"/>
        <v>ZQRX:BCSU,4::PING:IP="10.111.128.171",SRC="10.111.208.146",:;</v>
      </c>
      <c r="S151" s="11" t="str">
        <f>CONCATENATE("ZOYC:",LEFT(B151,1),MID(B151,3,4),":C:M3UA:;")</f>
        <v>ZOYC:BGS07:C:M3UA:;</v>
      </c>
      <c r="T151" s="11" t="str">
        <f>CONCATENATE("ZOYM:",LEFT(B151,1),MID(B151,3,4),":REG=Y:;")</f>
        <v>ZOYM:BGS07:REG=Y:;</v>
      </c>
      <c r="U151" s="11" t="str">
        <f t="shared" si="22"/>
        <v>ZOYA:BGS07:BCSU,4:AOIP:;</v>
      </c>
      <c r="V151" s="11" t="str">
        <f t="shared" si="23"/>
        <v>ZOYP:M3UA:BGS07,0:"10.111.208.18","10.111.208.146",:"10.111.128.139",27,"10.111.128.171",27,2905:;</v>
      </c>
      <c r="W151" s="11" t="str">
        <f t="shared" si="24"/>
        <v>ZOYS:M3UA:BGS07,0:ACT:;</v>
      </c>
      <c r="X151" s="11" t="str">
        <f>CONCATENATE("ZOYI:NAME=",LEFT(B151,1),RIGHT(B151,4),":A:;")</f>
        <v>ZOYI:NAME=BGS07:A:;</v>
      </c>
      <c r="Z151" s="47" t="s">
        <v>3935</v>
      </c>
      <c r="AA151" s="10" t="str">
        <f t="shared" si="25"/>
        <v>ZQRX:BSU,1::IP=10.111.208.18:PING:SRC=10.111.128.139,:;</v>
      </c>
      <c r="AB151" s="10" t="str">
        <f t="shared" si="26"/>
        <v>ZQRX:BSU,1::IP=10.111.208.146:PING:SRC=10.111.128.171,:;</v>
      </c>
      <c r="AC151" s="10" t="str">
        <f>CONCATENATE("ZOYC:",J151,":S:M3UA:;")</f>
        <v>ZOYC:R1122:S:M3UA:;</v>
      </c>
      <c r="AD151" s="10" t="str">
        <f>CONCATENATE("ZOYM:",J151,":REG=Y:;")</f>
        <v>ZOYM:R1122:REG=Y:;</v>
      </c>
      <c r="AE151" s="10" t="str">
        <f t="shared" si="27"/>
        <v>ZOYA:R1122:BSU,1:AOIP:;</v>
      </c>
      <c r="AF151" s="10" t="str">
        <f t="shared" si="28"/>
        <v>ZOYP:M3UA:R1122,0:"10.111.128.139","10.111.128.171",2905:"10.111.208.18",28,"10.111.208.146",28,:;</v>
      </c>
      <c r="AG151" s="10" t="str">
        <f t="shared" si="29"/>
        <v>ZOYS:M3UA:R1122,0:ACT:;</v>
      </c>
      <c r="AH151" s="10" t="str">
        <f>CONCATENATE("ZOYI:NAME=",J151,":A:;")</f>
        <v>ZOYI:NAME=R1122:A:;</v>
      </c>
    </row>
    <row r="152" spans="1:34" ht="12" customHeight="1">
      <c r="A152" s="7">
        <v>54</v>
      </c>
      <c r="B152" s="7" t="s">
        <v>74</v>
      </c>
      <c r="C152" s="7">
        <v>1</v>
      </c>
      <c r="D152" s="7">
        <v>5</v>
      </c>
      <c r="E152" s="7" t="str">
        <f>LOOKUP(1,0/(('MSS-IP'!$B$1:$B$583=B152)*('MSS-IP'!$C$1:$C$583=D152)),'MSS-IP'!$D$1:$D$583)</f>
        <v>10.111.128.140</v>
      </c>
      <c r="F152" s="7" t="str">
        <f>LOOKUP(1,0/(('MSS-IP'!$B$1:$B$583=B152)*('MSS-IP'!$C$1:$C$583=D152)),'MSS-IP'!$E$1:$E$583)</f>
        <v>10.111.128.172</v>
      </c>
      <c r="G152" s="7">
        <v>2905</v>
      </c>
      <c r="H152" s="7">
        <f>LOOKUP(1,0/(('MSS-IP'!$B$1:$B$583=B152)*('MSS-IP'!$C$1:$C$583=D152)),'MSS-IP'!$F$1:$F$583)</f>
        <v>27</v>
      </c>
      <c r="I152" s="8">
        <v>6</v>
      </c>
      <c r="J152" s="8" t="s">
        <v>94</v>
      </c>
      <c r="K152" s="8">
        <v>1</v>
      </c>
      <c r="L152" s="1">
        <v>2</v>
      </c>
      <c r="M152" s="1" t="str">
        <f>LOOKUP(1,0/(('BSC-IP(信令)'!$B$1:$B$652=J152)*('BSC-IP(信令)'!$C$1:$C$652=L152)),'BSC-IP(信令)'!$D$1:$D$652)</f>
        <v>10.111.208.19</v>
      </c>
      <c r="N152" s="1" t="str">
        <f>LOOKUP(1,0/(('BSC-IP(信令)'!$B$1:$B$652=J152)*('BSC-IP(信令)'!$C$1:$C$652=L152)),'BSC-IP(信令)'!$E$1:$E$652)</f>
        <v>10.111.208.147</v>
      </c>
      <c r="O152" s="8"/>
      <c r="P152" s="8">
        <f>LOOKUP(1,0/(('BSC-IP(信令)'!$B$1:$B$652=J152)*('BSC-IP(信令)'!$C$1:$C$652=L152)),'BSC-IP(信令)'!$F$1:$F$652)</f>
        <v>28</v>
      </c>
      <c r="Q152" s="11" t="str">
        <f t="shared" si="20"/>
        <v>ZQRX:BCSU,2::PING:IP="10.111.128.140",SRC="10.111.208.19",:;</v>
      </c>
      <c r="R152" s="11" t="str">
        <f t="shared" si="21"/>
        <v>ZQRX:BCSU,2::PING:IP="10.111.128.172",SRC="10.111.208.147",:;</v>
      </c>
      <c r="S152" s="11"/>
      <c r="T152" s="11"/>
      <c r="U152" s="11" t="str">
        <f t="shared" si="22"/>
        <v>ZOYA:BGS07:BCSU,2:AOIP:;</v>
      </c>
      <c r="V152" s="11" t="str">
        <f t="shared" si="23"/>
        <v>ZOYP:M3UA:BGS07,1:"10.111.208.19","10.111.208.147",:"10.111.128.140",27,"10.111.128.172",27,2905:;</v>
      </c>
      <c r="W152" s="11" t="str">
        <f t="shared" si="24"/>
        <v>ZOYS:M3UA:BGS07,1:ACT:;</v>
      </c>
      <c r="X152" s="11"/>
      <c r="Z152" s="47" t="s">
        <v>3935</v>
      </c>
      <c r="AA152" s="10" t="str">
        <f t="shared" si="25"/>
        <v>ZQRX:BSU,5::IP=10.111.208.19:PING:SRC=10.111.128.140,:;</v>
      </c>
      <c r="AB152" s="10" t="str">
        <f t="shared" si="26"/>
        <v>ZQRX:BSU,5::IP=10.111.208.147:PING:SRC=10.111.128.172,:;</v>
      </c>
      <c r="AC152" s="10"/>
      <c r="AD152" s="10"/>
      <c r="AE152" s="10" t="str">
        <f t="shared" si="27"/>
        <v>ZOYA:R1122:BSU,5:AOIP:;</v>
      </c>
      <c r="AF152" s="10" t="str">
        <f t="shared" si="28"/>
        <v>ZOYP:M3UA:R1122,1:"10.111.128.140","10.111.128.172",2905:"10.111.208.19",28,"10.111.208.147",28,:;</v>
      </c>
      <c r="AG152" s="10" t="str">
        <f t="shared" si="29"/>
        <v>ZOYS:M3UA:R1122,1:ACT:;</v>
      </c>
      <c r="AH152" s="10"/>
    </row>
    <row r="153" spans="1:34" ht="12" customHeight="1">
      <c r="A153" s="7">
        <v>55</v>
      </c>
      <c r="B153" s="7" t="s">
        <v>74</v>
      </c>
      <c r="C153" s="7">
        <v>2</v>
      </c>
      <c r="D153" s="7">
        <v>9</v>
      </c>
      <c r="E153" s="7" t="str">
        <f>LOOKUP(1,0/(('MSS-IP'!$B$1:$B$583=B153)*('MSS-IP'!$C$1:$C$583=D153)),'MSS-IP'!$D$1:$D$583)</f>
        <v>10.111.128.141</v>
      </c>
      <c r="F153" s="7" t="str">
        <f>LOOKUP(1,0/(('MSS-IP'!$B$1:$B$583=B153)*('MSS-IP'!$C$1:$C$583=D153)),'MSS-IP'!$E$1:$E$583)</f>
        <v>10.111.128.173</v>
      </c>
      <c r="G153" s="7">
        <v>2905</v>
      </c>
      <c r="H153" s="7">
        <f>LOOKUP(1,0/(('MSS-IP'!$B$1:$B$583=B153)*('MSS-IP'!$C$1:$C$583=D153)),'MSS-IP'!$F$1:$F$583)</f>
        <v>27</v>
      </c>
      <c r="I153" s="8">
        <v>7</v>
      </c>
      <c r="J153" s="8" t="s">
        <v>94</v>
      </c>
      <c r="K153" s="8">
        <v>2</v>
      </c>
      <c r="L153" s="1">
        <v>0</v>
      </c>
      <c r="M153" s="1" t="str">
        <f>LOOKUP(1,0/(('BSC-IP(信令)'!$B$1:$B$652=J153)*('BSC-IP(信令)'!$C$1:$C$652=L153)),'BSC-IP(信令)'!$D$1:$D$652)</f>
        <v>10.111.208.20</v>
      </c>
      <c r="N153" s="1" t="str">
        <f>LOOKUP(1,0/(('BSC-IP(信令)'!$B$1:$B$652=J153)*('BSC-IP(信令)'!$C$1:$C$652=L153)),'BSC-IP(信令)'!$E$1:$E$652)</f>
        <v>10.111.208.148</v>
      </c>
      <c r="O153" s="8"/>
      <c r="P153" s="8">
        <f>LOOKUP(1,0/(('BSC-IP(信令)'!$B$1:$B$652=J153)*('BSC-IP(信令)'!$C$1:$C$652=L153)),'BSC-IP(信令)'!$F$1:$F$652)</f>
        <v>28</v>
      </c>
      <c r="Q153" s="11" t="str">
        <f t="shared" si="20"/>
        <v>ZQRX:BCSU,0::PING:IP="10.111.128.141",SRC="10.111.208.20",:;</v>
      </c>
      <c r="R153" s="11" t="str">
        <f t="shared" si="21"/>
        <v>ZQRX:BCSU,0::PING:IP="10.111.128.173",SRC="10.111.208.148",:;</v>
      </c>
      <c r="S153" s="11"/>
      <c r="T153" s="11"/>
      <c r="U153" s="11" t="str">
        <f t="shared" si="22"/>
        <v>ZOYA:BGS07:BCSU,0:AOIP:;</v>
      </c>
      <c r="V153" s="11" t="str">
        <f t="shared" si="23"/>
        <v>ZOYP:M3UA:BGS07,2:"10.111.208.20","10.111.208.148",:"10.111.128.141",27,"10.111.128.173",27,2905:;</v>
      </c>
      <c r="W153" s="11" t="str">
        <f t="shared" si="24"/>
        <v>ZOYS:M3UA:BGS07,2:ACT:;</v>
      </c>
      <c r="X153" s="11"/>
      <c r="Z153" s="47" t="s">
        <v>3935</v>
      </c>
      <c r="AA153" s="10" t="str">
        <f t="shared" si="25"/>
        <v>ZQRX:BSU,9::IP=10.111.208.20:PING:SRC=10.111.128.141,:;</v>
      </c>
      <c r="AB153" s="10" t="str">
        <f t="shared" si="26"/>
        <v>ZQRX:BSU,9::IP=10.111.208.148:PING:SRC=10.111.128.173,:;</v>
      </c>
      <c r="AC153" s="10"/>
      <c r="AD153" s="10"/>
      <c r="AE153" s="10" t="str">
        <f t="shared" si="27"/>
        <v>ZOYA:R1122:BSU,9:AOIP:;</v>
      </c>
      <c r="AF153" s="10" t="str">
        <f t="shared" si="28"/>
        <v>ZOYP:M3UA:R1122,2:"10.111.128.141","10.111.128.173",2905:"10.111.208.20",28,"10.111.208.148",28,:;</v>
      </c>
      <c r="AG153" s="10" t="str">
        <f t="shared" si="29"/>
        <v>ZOYS:M3UA:R1122,2:ACT:;</v>
      </c>
      <c r="AH153" s="10"/>
    </row>
    <row r="154" spans="1:34" ht="12" customHeight="1">
      <c r="A154" s="7">
        <v>56</v>
      </c>
      <c r="B154" s="7" t="s">
        <v>74</v>
      </c>
      <c r="C154" s="7">
        <v>3</v>
      </c>
      <c r="D154" s="7">
        <v>10</v>
      </c>
      <c r="E154" s="7" t="str">
        <f>LOOKUP(1,0/(('MSS-IP'!$B$1:$B$583=B154)*('MSS-IP'!$C$1:$C$583=D154)),'MSS-IP'!$D$1:$D$583)</f>
        <v>10.111.128.142</v>
      </c>
      <c r="F154" s="7" t="str">
        <f>LOOKUP(1,0/(('MSS-IP'!$B$1:$B$583=B154)*('MSS-IP'!$C$1:$C$583=D154)),'MSS-IP'!$E$1:$E$583)</f>
        <v>10.111.128.174</v>
      </c>
      <c r="G154" s="7">
        <v>2905</v>
      </c>
      <c r="H154" s="7">
        <f>LOOKUP(1,0/(('MSS-IP'!$B$1:$B$583=B154)*('MSS-IP'!$C$1:$C$583=D154)),'MSS-IP'!$F$1:$F$583)</f>
        <v>27</v>
      </c>
      <c r="I154" s="8">
        <v>8</v>
      </c>
      <c r="J154" s="8" t="s">
        <v>94</v>
      </c>
      <c r="K154" s="8">
        <v>3</v>
      </c>
      <c r="L154" s="1">
        <v>1</v>
      </c>
      <c r="M154" s="1" t="str">
        <f>LOOKUP(1,0/(('BSC-IP(信令)'!$B$1:$B$652=J154)*('BSC-IP(信令)'!$C$1:$C$652=L154)),'BSC-IP(信令)'!$D$1:$D$652)</f>
        <v>10.111.208.21</v>
      </c>
      <c r="N154" s="1" t="str">
        <f>LOOKUP(1,0/(('BSC-IP(信令)'!$B$1:$B$652=J154)*('BSC-IP(信令)'!$C$1:$C$652=L154)),'BSC-IP(信令)'!$E$1:$E$652)</f>
        <v>10.111.208.149</v>
      </c>
      <c r="O154" s="8"/>
      <c r="P154" s="8">
        <f>LOOKUP(1,0/(('BSC-IP(信令)'!$B$1:$B$652=J154)*('BSC-IP(信令)'!$C$1:$C$652=L154)),'BSC-IP(信令)'!$F$1:$F$652)</f>
        <v>28</v>
      </c>
      <c r="Q154" s="11" t="str">
        <f t="shared" si="20"/>
        <v>ZQRX:BCSU,1::PING:IP="10.111.128.142",SRC="10.111.208.21",:;</v>
      </c>
      <c r="R154" s="11" t="str">
        <f t="shared" si="21"/>
        <v>ZQRX:BCSU,1::PING:IP="10.111.128.174",SRC="10.111.208.149",:;</v>
      </c>
      <c r="S154" s="11"/>
      <c r="T154" s="11"/>
      <c r="U154" s="11" t="str">
        <f t="shared" si="22"/>
        <v>ZOYA:BGS07:BCSU,1:AOIP:;</v>
      </c>
      <c r="V154" s="11" t="str">
        <f t="shared" si="23"/>
        <v>ZOYP:M3UA:BGS07,3:"10.111.208.21","10.111.208.149",:"10.111.128.142",27,"10.111.128.174",27,2905:;</v>
      </c>
      <c r="W154" s="11" t="str">
        <f t="shared" si="24"/>
        <v>ZOYS:M3UA:BGS07,3:ACT:;</v>
      </c>
      <c r="X154" s="11"/>
      <c r="Z154" s="47" t="s">
        <v>3935</v>
      </c>
      <c r="AA154" s="10" t="str">
        <f t="shared" si="25"/>
        <v>ZQRX:BSU,10::IP=10.111.208.21:PING:SRC=10.111.128.142,:;</v>
      </c>
      <c r="AB154" s="10" t="str">
        <f t="shared" si="26"/>
        <v>ZQRX:BSU,10::IP=10.111.208.149:PING:SRC=10.111.128.174,:;</v>
      </c>
      <c r="AC154" s="10"/>
      <c r="AD154" s="10"/>
      <c r="AE154" s="10" t="str">
        <f t="shared" si="27"/>
        <v>ZOYA:R1122:BSU,10:AOIP:;</v>
      </c>
      <c r="AF154" s="10" t="str">
        <f t="shared" si="28"/>
        <v>ZOYP:M3UA:R1122,3:"10.111.128.142","10.111.128.174",2905:"10.111.208.21",28,"10.111.208.149",28,:;</v>
      </c>
      <c r="AG154" s="10" t="str">
        <f t="shared" si="29"/>
        <v>ZOYS:M3UA:R1122,3:ACT:;</v>
      </c>
      <c r="AH154" s="10"/>
    </row>
    <row r="155" spans="1:34" ht="12" customHeight="1">
      <c r="A155" s="7">
        <v>57</v>
      </c>
      <c r="B155" s="7" t="s">
        <v>74</v>
      </c>
      <c r="C155" s="7">
        <v>0</v>
      </c>
      <c r="D155" s="7">
        <v>11</v>
      </c>
      <c r="E155" s="7" t="str">
        <f>LOOKUP(1,0/(('MSS-IP'!$B$1:$B$583=B155)*('MSS-IP'!$C$1:$C$583=D155)),'MSS-IP'!$D$1:$D$583)</f>
        <v>10.111.128.143</v>
      </c>
      <c r="F155" s="7" t="str">
        <f>LOOKUP(1,0/(('MSS-IP'!$B$1:$B$583=B155)*('MSS-IP'!$C$1:$C$583=D155)),'MSS-IP'!$E$1:$E$583)</f>
        <v>10.111.128.175</v>
      </c>
      <c r="G155" s="7">
        <v>2905</v>
      </c>
      <c r="H155" s="7">
        <f>LOOKUP(1,0/(('MSS-IP'!$B$1:$B$583=B155)*('MSS-IP'!$C$1:$C$583=D155)),'MSS-IP'!$F$1:$F$583)</f>
        <v>27</v>
      </c>
      <c r="I155" s="8">
        <v>5</v>
      </c>
      <c r="J155" s="8" t="s">
        <v>95</v>
      </c>
      <c r="K155" s="8">
        <v>0</v>
      </c>
      <c r="L155" s="1">
        <v>0</v>
      </c>
      <c r="M155" s="1" t="str">
        <f>LOOKUP(1,0/(('BSC-IP(信令)'!$B$1:$B$652=J155)*('BSC-IP(信令)'!$C$1:$C$652=L155)),'BSC-IP(信令)'!$D$1:$D$652)</f>
        <v>10.111.208.34</v>
      </c>
      <c r="N155" s="1" t="str">
        <f>LOOKUP(1,0/(('BSC-IP(信令)'!$B$1:$B$652=J155)*('BSC-IP(信令)'!$C$1:$C$652=L155)),'BSC-IP(信令)'!$E$1:$E$652)</f>
        <v>10.111.208.162</v>
      </c>
      <c r="O155" s="8"/>
      <c r="P155" s="8">
        <f>LOOKUP(1,0/(('BSC-IP(信令)'!$B$1:$B$652=J155)*('BSC-IP(信令)'!$C$1:$C$652=L155)),'BSC-IP(信令)'!$F$1:$F$652)</f>
        <v>28</v>
      </c>
      <c r="Q155" s="11" t="str">
        <f t="shared" si="20"/>
        <v>ZQRX:BCSU,0::PING:IP="10.111.128.143",SRC="10.111.208.34",:;</v>
      </c>
      <c r="R155" s="11" t="str">
        <f t="shared" si="21"/>
        <v>ZQRX:BCSU,0::PING:IP="10.111.128.175",SRC="10.111.208.162",:;</v>
      </c>
      <c r="S155" s="11" t="str">
        <f>CONCATENATE("ZOYC:",LEFT(B155,1),MID(B155,3,4),":C:M3UA:;")</f>
        <v>ZOYC:BGS07:C:M3UA:;</v>
      </c>
      <c r="T155" s="11" t="str">
        <f>CONCATENATE("ZOYM:",LEFT(B155,1),MID(B155,3,4),":REG=Y:;")</f>
        <v>ZOYM:BGS07:REG=Y:;</v>
      </c>
      <c r="U155" s="11" t="str">
        <f t="shared" si="22"/>
        <v>ZOYA:BGS07:BCSU,0:AOIP:;</v>
      </c>
      <c r="V155" s="11" t="str">
        <f t="shared" si="23"/>
        <v>ZOYP:M3UA:BGS07,0:"10.111.208.34","10.111.208.162",:"10.111.128.143",27,"10.111.128.175",27,2905:;</v>
      </c>
      <c r="W155" s="11" t="str">
        <f t="shared" si="24"/>
        <v>ZOYS:M3UA:BGS07,0:ACT:;</v>
      </c>
      <c r="X155" s="11" t="str">
        <f>CONCATENATE("ZOYI:NAME=",LEFT(B155,1),RIGHT(B155,4),":A:;")</f>
        <v>ZOYI:NAME=BGS07:A:;</v>
      </c>
      <c r="Z155" s="47" t="s">
        <v>3935</v>
      </c>
      <c r="AA155" s="10" t="str">
        <f t="shared" si="25"/>
        <v>ZQRX:BSU,11::IP=10.111.208.34:PING:SRC=10.111.128.143,:;</v>
      </c>
      <c r="AB155" s="10" t="str">
        <f t="shared" si="26"/>
        <v>ZQRX:BSU,11::IP=10.111.208.162:PING:SRC=10.111.128.175,:;</v>
      </c>
      <c r="AC155" s="10" t="str">
        <f>CONCATENATE("ZOYC:",J155,":S:M3UA:;")</f>
        <v>ZOYC:R1123:S:M3UA:;</v>
      </c>
      <c r="AD155" s="10" t="str">
        <f>CONCATENATE("ZOYM:",J155,":REG=Y:;")</f>
        <v>ZOYM:R1123:REG=Y:;</v>
      </c>
      <c r="AE155" s="10" t="str">
        <f t="shared" si="27"/>
        <v>ZOYA:R1123:BSU,11:AOIP:;</v>
      </c>
      <c r="AF155" s="10" t="str">
        <f t="shared" si="28"/>
        <v>ZOYP:M3UA:R1123,0:"10.111.128.143","10.111.128.175",2905:"10.111.208.34",28,"10.111.208.162",28,:;</v>
      </c>
      <c r="AG155" s="10" t="str">
        <f t="shared" si="29"/>
        <v>ZOYS:M3UA:R1123,0:ACT:;</v>
      </c>
      <c r="AH155" s="10" t="str">
        <f>CONCATENATE("ZOYI:NAME=",J155,":A:;")</f>
        <v>ZOYI:NAME=R1123:A:;</v>
      </c>
    </row>
    <row r="156" spans="1:34" ht="12" customHeight="1">
      <c r="A156" s="7">
        <v>58</v>
      </c>
      <c r="B156" s="7" t="s">
        <v>74</v>
      </c>
      <c r="C156" s="7">
        <v>1</v>
      </c>
      <c r="D156" s="7">
        <v>12</v>
      </c>
      <c r="E156" s="7" t="str">
        <f>LOOKUP(1,0/(('MSS-IP'!$B$1:$B$583=B156)*('MSS-IP'!$C$1:$C$583=D156)),'MSS-IP'!$D$1:$D$583)</f>
        <v>10.111.128.144</v>
      </c>
      <c r="F156" s="7" t="str">
        <f>LOOKUP(1,0/(('MSS-IP'!$B$1:$B$583=B156)*('MSS-IP'!$C$1:$C$583=D156)),'MSS-IP'!$E$1:$E$583)</f>
        <v>10.111.128.176</v>
      </c>
      <c r="G156" s="7">
        <v>2905</v>
      </c>
      <c r="H156" s="7">
        <f>LOOKUP(1,0/(('MSS-IP'!$B$1:$B$583=B156)*('MSS-IP'!$C$1:$C$583=D156)),'MSS-IP'!$F$1:$F$583)</f>
        <v>27</v>
      </c>
      <c r="I156" s="8">
        <v>6</v>
      </c>
      <c r="J156" s="8" t="s">
        <v>95</v>
      </c>
      <c r="K156" s="8">
        <v>1</v>
      </c>
      <c r="L156" s="1">
        <v>1</v>
      </c>
      <c r="M156" s="1" t="str">
        <f>LOOKUP(1,0/(('BSC-IP(信令)'!$B$1:$B$652=J156)*('BSC-IP(信令)'!$C$1:$C$652=L156)),'BSC-IP(信令)'!$D$1:$D$652)</f>
        <v>10.111.208.35</v>
      </c>
      <c r="N156" s="1" t="str">
        <f>LOOKUP(1,0/(('BSC-IP(信令)'!$B$1:$B$652=J156)*('BSC-IP(信令)'!$C$1:$C$652=L156)),'BSC-IP(信令)'!$E$1:$E$652)</f>
        <v>10.111.208.163</v>
      </c>
      <c r="O156" s="8"/>
      <c r="P156" s="8">
        <f>LOOKUP(1,0/(('BSC-IP(信令)'!$B$1:$B$652=J156)*('BSC-IP(信令)'!$C$1:$C$652=L156)),'BSC-IP(信令)'!$F$1:$F$652)</f>
        <v>28</v>
      </c>
      <c r="Q156" s="11" t="str">
        <f t="shared" si="20"/>
        <v>ZQRX:BCSU,1::PING:IP="10.111.128.144",SRC="10.111.208.35",:;</v>
      </c>
      <c r="R156" s="11" t="str">
        <f t="shared" si="21"/>
        <v>ZQRX:BCSU,1::PING:IP="10.111.128.176",SRC="10.111.208.163",:;</v>
      </c>
      <c r="S156" s="11"/>
      <c r="T156" s="11"/>
      <c r="U156" s="11" t="str">
        <f t="shared" si="22"/>
        <v>ZOYA:BGS07:BCSU,1:AOIP:;</v>
      </c>
      <c r="V156" s="11" t="str">
        <f t="shared" si="23"/>
        <v>ZOYP:M3UA:BGS07,1:"10.111.208.35","10.111.208.163",:"10.111.128.144",27,"10.111.128.176",27,2905:;</v>
      </c>
      <c r="W156" s="11" t="str">
        <f t="shared" si="24"/>
        <v>ZOYS:M3UA:BGS07,1:ACT:;</v>
      </c>
      <c r="X156" s="11"/>
      <c r="Z156" s="47" t="s">
        <v>3935</v>
      </c>
      <c r="AA156" s="10" t="str">
        <f t="shared" si="25"/>
        <v>ZQRX:BSU,12::IP=10.111.208.35:PING:SRC=10.111.128.144,:;</v>
      </c>
      <c r="AB156" s="10" t="str">
        <f t="shared" si="26"/>
        <v>ZQRX:BSU,12::IP=10.111.208.163:PING:SRC=10.111.128.176,:;</v>
      </c>
      <c r="AC156" s="10"/>
      <c r="AD156" s="10"/>
      <c r="AE156" s="10" t="str">
        <f t="shared" si="27"/>
        <v>ZOYA:R1123:BSU,12:AOIP:;</v>
      </c>
      <c r="AF156" s="10" t="str">
        <f t="shared" si="28"/>
        <v>ZOYP:M3UA:R1123,1:"10.111.128.144","10.111.128.176",2905:"10.111.208.35",28,"10.111.208.163",28,:;</v>
      </c>
      <c r="AG156" s="10" t="str">
        <f t="shared" si="29"/>
        <v>ZOYS:M3UA:R1123,1:ACT:;</v>
      </c>
      <c r="AH156" s="10"/>
    </row>
    <row r="157" spans="1:34" ht="12" customHeight="1">
      <c r="A157" s="7">
        <v>59</v>
      </c>
      <c r="B157" s="7" t="s">
        <v>74</v>
      </c>
      <c r="C157" s="7">
        <v>2</v>
      </c>
      <c r="D157" s="7">
        <v>7</v>
      </c>
      <c r="E157" s="7" t="str">
        <f>LOOKUP(1,0/(('MSS-IP'!$B$1:$B$583=B157)*('MSS-IP'!$C$1:$C$583=D157)),'MSS-IP'!$D$1:$D$583)</f>
        <v>10.111.128.145</v>
      </c>
      <c r="F157" s="7" t="str">
        <f>LOOKUP(1,0/(('MSS-IP'!$B$1:$B$583=B157)*('MSS-IP'!$C$1:$C$583=D157)),'MSS-IP'!$E$1:$E$583)</f>
        <v>10.111.128.177</v>
      </c>
      <c r="G157" s="7">
        <v>2905</v>
      </c>
      <c r="H157" s="7">
        <f>LOOKUP(1,0/(('MSS-IP'!$B$1:$B$583=B157)*('MSS-IP'!$C$1:$C$583=D157)),'MSS-IP'!$F$1:$F$583)</f>
        <v>27</v>
      </c>
      <c r="I157" s="8">
        <v>7</v>
      </c>
      <c r="J157" s="8" t="s">
        <v>95</v>
      </c>
      <c r="K157" s="8">
        <v>2</v>
      </c>
      <c r="L157" s="1">
        <v>3</v>
      </c>
      <c r="M157" s="1" t="str">
        <f>LOOKUP(1,0/(('BSC-IP(信令)'!$B$1:$B$652=J157)*('BSC-IP(信令)'!$C$1:$C$652=L157)),'BSC-IP(信令)'!$D$1:$D$652)</f>
        <v>10.111.208.36</v>
      </c>
      <c r="N157" s="1" t="str">
        <f>LOOKUP(1,0/(('BSC-IP(信令)'!$B$1:$B$652=J157)*('BSC-IP(信令)'!$C$1:$C$652=L157)),'BSC-IP(信令)'!$E$1:$E$652)</f>
        <v>10.111.208.164</v>
      </c>
      <c r="O157" s="8"/>
      <c r="P157" s="8">
        <f>LOOKUP(1,0/(('BSC-IP(信令)'!$B$1:$B$652=J157)*('BSC-IP(信令)'!$C$1:$C$652=L157)),'BSC-IP(信令)'!$F$1:$F$652)</f>
        <v>28</v>
      </c>
      <c r="Q157" s="11" t="str">
        <f t="shared" si="20"/>
        <v>ZQRX:BCSU,3::PING:IP="10.111.128.145",SRC="10.111.208.36",:;</v>
      </c>
      <c r="R157" s="11" t="str">
        <f t="shared" si="21"/>
        <v>ZQRX:BCSU,3::PING:IP="10.111.128.177",SRC="10.111.208.164",:;</v>
      </c>
      <c r="S157" s="11"/>
      <c r="T157" s="11"/>
      <c r="U157" s="11" t="str">
        <f t="shared" si="22"/>
        <v>ZOYA:BGS07:BCSU,3:AOIP:;</v>
      </c>
      <c r="V157" s="11" t="str">
        <f t="shared" si="23"/>
        <v>ZOYP:M3UA:BGS07,2:"10.111.208.36","10.111.208.164",:"10.111.128.145",27,"10.111.128.177",27,2905:;</v>
      </c>
      <c r="W157" s="11" t="str">
        <f t="shared" si="24"/>
        <v>ZOYS:M3UA:BGS07,2:ACT:;</v>
      </c>
      <c r="X157" s="11"/>
      <c r="Z157" s="47" t="s">
        <v>3935</v>
      </c>
      <c r="AA157" s="10" t="str">
        <f t="shared" si="25"/>
        <v>ZQRX:BSU,7::IP=10.111.208.36:PING:SRC=10.111.128.145,:;</v>
      </c>
      <c r="AB157" s="10" t="str">
        <f t="shared" si="26"/>
        <v>ZQRX:BSU,7::IP=10.111.208.164:PING:SRC=10.111.128.177,:;</v>
      </c>
      <c r="AC157" s="10"/>
      <c r="AD157" s="10"/>
      <c r="AE157" s="10" t="str">
        <f t="shared" si="27"/>
        <v>ZOYA:R1123:BSU,7:AOIP:;</v>
      </c>
      <c r="AF157" s="10" t="str">
        <f t="shared" si="28"/>
        <v>ZOYP:M3UA:R1123,2:"10.111.128.145","10.111.128.177",2905:"10.111.208.36",28,"10.111.208.164",28,:;</v>
      </c>
      <c r="AG157" s="10" t="str">
        <f t="shared" si="29"/>
        <v>ZOYS:M3UA:R1123,2:ACT:;</v>
      </c>
      <c r="AH157" s="10"/>
    </row>
    <row r="158" spans="1:34" ht="12" customHeight="1">
      <c r="A158" s="7">
        <v>60</v>
      </c>
      <c r="B158" s="7" t="s">
        <v>74</v>
      </c>
      <c r="C158" s="7">
        <v>3</v>
      </c>
      <c r="D158" s="7">
        <v>14</v>
      </c>
      <c r="E158" s="7" t="str">
        <f>LOOKUP(1,0/(('MSS-IP'!$B$1:$B$583=B158)*('MSS-IP'!$C$1:$C$583=D158)),'MSS-IP'!$D$1:$D$583)</f>
        <v>10.111.128.146</v>
      </c>
      <c r="F158" s="7" t="str">
        <f>LOOKUP(1,0/(('MSS-IP'!$B$1:$B$583=B158)*('MSS-IP'!$C$1:$C$583=D158)),'MSS-IP'!$E$1:$E$583)</f>
        <v>10.111.128.178</v>
      </c>
      <c r="G158" s="7">
        <v>2905</v>
      </c>
      <c r="H158" s="7">
        <f>LOOKUP(1,0/(('MSS-IP'!$B$1:$B$583=B158)*('MSS-IP'!$C$1:$C$583=D158)),'MSS-IP'!$F$1:$F$583)</f>
        <v>27</v>
      </c>
      <c r="I158" s="8">
        <v>8</v>
      </c>
      <c r="J158" s="8" t="s">
        <v>95</v>
      </c>
      <c r="K158" s="8">
        <v>3</v>
      </c>
      <c r="L158" s="1">
        <v>2</v>
      </c>
      <c r="M158" s="1" t="str">
        <f>LOOKUP(1,0/(('BSC-IP(信令)'!$B$1:$B$652=J158)*('BSC-IP(信令)'!$C$1:$C$652=L158)),'BSC-IP(信令)'!$D$1:$D$652)</f>
        <v>10.111.208.37</v>
      </c>
      <c r="N158" s="1" t="str">
        <f>LOOKUP(1,0/(('BSC-IP(信令)'!$B$1:$B$652=J158)*('BSC-IP(信令)'!$C$1:$C$652=L158)),'BSC-IP(信令)'!$E$1:$E$652)</f>
        <v>10.111.208.165</v>
      </c>
      <c r="O158" s="8"/>
      <c r="P158" s="8">
        <f>LOOKUP(1,0/(('BSC-IP(信令)'!$B$1:$B$652=J158)*('BSC-IP(信令)'!$C$1:$C$652=L158)),'BSC-IP(信令)'!$F$1:$F$652)</f>
        <v>28</v>
      </c>
      <c r="Q158" s="11" t="str">
        <f t="shared" si="20"/>
        <v>ZQRX:BCSU,2::PING:IP="10.111.128.146",SRC="10.111.208.37",:;</v>
      </c>
      <c r="R158" s="11" t="str">
        <f t="shared" si="21"/>
        <v>ZQRX:BCSU,2::PING:IP="10.111.128.178",SRC="10.111.208.165",:;</v>
      </c>
      <c r="S158" s="11"/>
      <c r="T158" s="11"/>
      <c r="U158" s="11" t="str">
        <f t="shared" si="22"/>
        <v>ZOYA:BGS07:BCSU,2:AOIP:;</v>
      </c>
      <c r="V158" s="11" t="str">
        <f t="shared" si="23"/>
        <v>ZOYP:M3UA:BGS07,3:"10.111.208.37","10.111.208.165",:"10.111.128.146",27,"10.111.128.178",27,2905:;</v>
      </c>
      <c r="W158" s="11" t="str">
        <f t="shared" si="24"/>
        <v>ZOYS:M3UA:BGS07,3:ACT:;</v>
      </c>
      <c r="X158" s="11"/>
      <c r="Z158" s="47" t="s">
        <v>3935</v>
      </c>
      <c r="AA158" s="10" t="str">
        <f t="shared" si="25"/>
        <v>ZQRX:BSU,14::IP=10.111.208.37:PING:SRC=10.111.128.146,:;</v>
      </c>
      <c r="AB158" s="10" t="str">
        <f t="shared" si="26"/>
        <v>ZQRX:BSU,14::IP=10.111.208.165:PING:SRC=10.111.128.178,:;</v>
      </c>
      <c r="AC158" s="10"/>
      <c r="AD158" s="10"/>
      <c r="AE158" s="10" t="str">
        <f t="shared" si="27"/>
        <v>ZOYA:R1123:BSU,14:AOIP:;</v>
      </c>
      <c r="AF158" s="10" t="str">
        <f t="shared" si="28"/>
        <v>ZOYP:M3UA:R1123,3:"10.111.128.146","10.111.128.178",2905:"10.111.208.37",28,"10.111.208.165",28,:;</v>
      </c>
      <c r="AG158" s="10" t="str">
        <f t="shared" si="29"/>
        <v>ZOYS:M3UA:R1123,3:ACT:;</v>
      </c>
      <c r="AH158" s="10"/>
    </row>
    <row r="159" spans="1:34" ht="12" customHeight="1">
      <c r="A159" s="7">
        <v>61</v>
      </c>
      <c r="B159" s="7" t="s">
        <v>74</v>
      </c>
      <c r="C159" s="7">
        <v>0</v>
      </c>
      <c r="D159" s="7">
        <v>16</v>
      </c>
      <c r="E159" s="7" t="str">
        <f>LOOKUP(1,0/(('MSS-IP'!$B$1:$B$583=B159)*('MSS-IP'!$C$1:$C$583=D159)),'MSS-IP'!$D$1:$D$583)</f>
        <v>10.111.128.147</v>
      </c>
      <c r="F159" s="7" t="str">
        <f>LOOKUP(1,0/(('MSS-IP'!$B$1:$B$583=B159)*('MSS-IP'!$C$1:$C$583=D159)),'MSS-IP'!$E$1:$E$583)</f>
        <v>10.111.128.179</v>
      </c>
      <c r="G159" s="7">
        <v>2905</v>
      </c>
      <c r="H159" s="7">
        <f>LOOKUP(1,0/(('MSS-IP'!$B$1:$B$583=B159)*('MSS-IP'!$C$1:$C$583=D159)),'MSS-IP'!$F$1:$F$583)</f>
        <v>27</v>
      </c>
      <c r="I159" s="8">
        <v>5</v>
      </c>
      <c r="J159" s="8" t="s">
        <v>96</v>
      </c>
      <c r="K159" s="8">
        <v>0</v>
      </c>
      <c r="L159" s="1">
        <v>1</v>
      </c>
      <c r="M159" s="1" t="str">
        <f>LOOKUP(1,0/(('BSC-IP(信令)'!$B$1:$B$652=J159)*('BSC-IP(信令)'!$C$1:$C$652=L159)),'BSC-IP(信令)'!$D$1:$D$652)</f>
        <v>10.111.208.50</v>
      </c>
      <c r="N159" s="1" t="str">
        <f>LOOKUP(1,0/(('BSC-IP(信令)'!$B$1:$B$652=J159)*('BSC-IP(信令)'!$C$1:$C$652=L159)),'BSC-IP(信令)'!$E$1:$E$652)</f>
        <v>10.111.208.178</v>
      </c>
      <c r="O159" s="8"/>
      <c r="P159" s="8">
        <f>LOOKUP(1,0/(('BSC-IP(信令)'!$B$1:$B$652=J159)*('BSC-IP(信令)'!$C$1:$C$652=L159)),'BSC-IP(信令)'!$F$1:$F$652)</f>
        <v>28</v>
      </c>
      <c r="Q159" s="11" t="str">
        <f t="shared" si="20"/>
        <v>ZQRX:BCSU,1::PING:IP="10.111.128.147",SRC="10.111.208.50",:;</v>
      </c>
      <c r="R159" s="11" t="str">
        <f t="shared" si="21"/>
        <v>ZQRX:BCSU,1::PING:IP="10.111.128.179",SRC="10.111.208.178",:;</v>
      </c>
      <c r="S159" s="11" t="str">
        <f>CONCATENATE("ZOYC:",LEFT(B159,1),MID(B159,3,4),":C:M3UA:;")</f>
        <v>ZOYC:BGS07:C:M3UA:;</v>
      </c>
      <c r="T159" s="11" t="str">
        <f>CONCATENATE("ZOYM:",LEFT(B159,1),MID(B159,3,4),":REG=Y:;")</f>
        <v>ZOYM:BGS07:REG=Y:;</v>
      </c>
      <c r="U159" s="11" t="str">
        <f t="shared" si="22"/>
        <v>ZOYA:BGS07:BCSU,1:AOIP:;</v>
      </c>
      <c r="V159" s="11" t="str">
        <f t="shared" si="23"/>
        <v>ZOYP:M3UA:BGS07,0:"10.111.208.50","10.111.208.178",:"10.111.128.147",27,"10.111.128.179",27,2905:;</v>
      </c>
      <c r="W159" s="11" t="str">
        <f t="shared" si="24"/>
        <v>ZOYS:M3UA:BGS07,0:ACT:;</v>
      </c>
      <c r="X159" s="11" t="str">
        <f>CONCATENATE("ZOYI:NAME=",LEFT(B159,1),RIGHT(B159,4),":A:;")</f>
        <v>ZOYI:NAME=BGS07:A:;</v>
      </c>
      <c r="Z159" s="47" t="s">
        <v>3935</v>
      </c>
      <c r="AA159" s="10" t="str">
        <f t="shared" si="25"/>
        <v>ZQRX:BSU,16::IP=10.111.208.50:PING:SRC=10.111.128.147,:;</v>
      </c>
      <c r="AB159" s="10" t="str">
        <f t="shared" si="26"/>
        <v>ZQRX:BSU,16::IP=10.111.208.178:PING:SRC=10.111.128.179,:;</v>
      </c>
      <c r="AC159" s="10" t="str">
        <f>CONCATENATE("ZOYC:",J159,":S:M3UA:;")</f>
        <v>ZOYC:R1124:S:M3UA:;</v>
      </c>
      <c r="AD159" s="10" t="str">
        <f>CONCATENATE("ZOYM:",J159,":REG=Y:;")</f>
        <v>ZOYM:R1124:REG=Y:;</v>
      </c>
      <c r="AE159" s="10" t="str">
        <f t="shared" si="27"/>
        <v>ZOYA:R1124:BSU,16:AOIP:;</v>
      </c>
      <c r="AF159" s="10" t="str">
        <f t="shared" si="28"/>
        <v>ZOYP:M3UA:R1124,0:"10.111.128.147","10.111.128.179",2905:"10.111.208.50",28,"10.111.208.178",28,:;</v>
      </c>
      <c r="AG159" s="10" t="str">
        <f t="shared" si="29"/>
        <v>ZOYS:M3UA:R1124,0:ACT:;</v>
      </c>
      <c r="AH159" s="10" t="str">
        <f>CONCATENATE("ZOYI:NAME=",J159,":A:;")</f>
        <v>ZOYI:NAME=R1124:A:;</v>
      </c>
    </row>
    <row r="160" spans="1:34" ht="12" customHeight="1">
      <c r="A160" s="7">
        <v>62</v>
      </c>
      <c r="B160" s="7" t="s">
        <v>74</v>
      </c>
      <c r="C160" s="7">
        <v>1</v>
      </c>
      <c r="D160" s="7">
        <v>2</v>
      </c>
      <c r="E160" s="7" t="str">
        <f>LOOKUP(1,0/(('MSS-IP'!$B$1:$B$583=B160)*('MSS-IP'!$C$1:$C$583=D160)),'MSS-IP'!$D$1:$D$583)</f>
        <v>10.111.128.132</v>
      </c>
      <c r="F160" s="7" t="str">
        <f>LOOKUP(1,0/(('MSS-IP'!$B$1:$B$583=B160)*('MSS-IP'!$C$1:$C$583=D160)),'MSS-IP'!$E$1:$E$583)</f>
        <v>10.111.128.164</v>
      </c>
      <c r="G160" s="7">
        <v>2905</v>
      </c>
      <c r="H160" s="7">
        <f>LOOKUP(1,0/(('MSS-IP'!$B$1:$B$583=B160)*('MSS-IP'!$C$1:$C$583=D160)),'MSS-IP'!$F$1:$F$583)</f>
        <v>27</v>
      </c>
      <c r="I160" s="8">
        <v>6</v>
      </c>
      <c r="J160" s="8" t="s">
        <v>96</v>
      </c>
      <c r="K160" s="8">
        <v>1</v>
      </c>
      <c r="L160" s="1">
        <v>2</v>
      </c>
      <c r="M160" s="1" t="str">
        <f>LOOKUP(1,0/(('BSC-IP(信令)'!$B$1:$B$652=J160)*('BSC-IP(信令)'!$C$1:$C$652=L160)),'BSC-IP(信令)'!$D$1:$D$652)</f>
        <v>10.111.208.51</v>
      </c>
      <c r="N160" s="1" t="str">
        <f>LOOKUP(1,0/(('BSC-IP(信令)'!$B$1:$B$652=J160)*('BSC-IP(信令)'!$C$1:$C$652=L160)),'BSC-IP(信令)'!$E$1:$E$652)</f>
        <v>10.111.208.179</v>
      </c>
      <c r="O160" s="8"/>
      <c r="P160" s="8">
        <f>LOOKUP(1,0/(('BSC-IP(信令)'!$B$1:$B$652=J160)*('BSC-IP(信令)'!$C$1:$C$652=L160)),'BSC-IP(信令)'!$F$1:$F$652)</f>
        <v>28</v>
      </c>
      <c r="Q160" s="11" t="str">
        <f t="shared" si="20"/>
        <v>ZQRX:BCSU,2::PING:IP="10.111.128.132",SRC="10.111.208.51",:;</v>
      </c>
      <c r="R160" s="11" t="str">
        <f t="shared" si="21"/>
        <v>ZQRX:BCSU,2::PING:IP="10.111.128.164",SRC="10.111.208.179",:;</v>
      </c>
      <c r="S160" s="11"/>
      <c r="T160" s="11"/>
      <c r="U160" s="11" t="str">
        <f t="shared" si="22"/>
        <v>ZOYA:BGS07:BCSU,2:AOIP:;</v>
      </c>
      <c r="V160" s="11" t="str">
        <f t="shared" si="23"/>
        <v>ZOYP:M3UA:BGS07,1:"10.111.208.51","10.111.208.179",:"10.111.128.132",27,"10.111.128.164",27,2905:;</v>
      </c>
      <c r="W160" s="11" t="str">
        <f t="shared" si="24"/>
        <v>ZOYS:M3UA:BGS07,1:ACT:;</v>
      </c>
      <c r="X160" s="11"/>
      <c r="Z160" s="47" t="s">
        <v>3935</v>
      </c>
      <c r="AA160" s="10" t="str">
        <f t="shared" si="25"/>
        <v>ZQRX:BSU,2::IP=10.111.208.51:PING:SRC=10.111.128.132,:;</v>
      </c>
      <c r="AB160" s="10" t="str">
        <f t="shared" si="26"/>
        <v>ZQRX:BSU,2::IP=10.111.208.179:PING:SRC=10.111.128.164,:;</v>
      </c>
      <c r="AC160" s="10"/>
      <c r="AD160" s="10"/>
      <c r="AE160" s="10" t="str">
        <f t="shared" si="27"/>
        <v>ZOYA:R1124:BSU,2:AOIP:;</v>
      </c>
      <c r="AF160" s="10" t="str">
        <f t="shared" si="28"/>
        <v>ZOYP:M3UA:R1124,1:"10.111.128.132","10.111.128.164",2905:"10.111.208.51",28,"10.111.208.179",28,:;</v>
      </c>
      <c r="AG160" s="10" t="str">
        <f t="shared" si="29"/>
        <v>ZOYS:M3UA:R1124,1:ACT:;</v>
      </c>
      <c r="AH160" s="10"/>
    </row>
    <row r="161" spans="1:34" ht="12" customHeight="1">
      <c r="A161" s="7">
        <v>63</v>
      </c>
      <c r="B161" s="7" t="s">
        <v>74</v>
      </c>
      <c r="C161" s="7">
        <v>2</v>
      </c>
      <c r="D161" s="7">
        <v>0</v>
      </c>
      <c r="E161" s="7" t="str">
        <f>LOOKUP(1,0/(('MSS-IP'!$B$1:$B$583=B161)*('MSS-IP'!$C$1:$C$583=D161)),'MSS-IP'!$D$1:$D$583)</f>
        <v>10.111.128.133</v>
      </c>
      <c r="F161" s="7" t="str">
        <f>LOOKUP(1,0/(('MSS-IP'!$B$1:$B$583=B161)*('MSS-IP'!$C$1:$C$583=D161)),'MSS-IP'!$E$1:$E$583)</f>
        <v>10.111.128.165</v>
      </c>
      <c r="G161" s="7">
        <v>2905</v>
      </c>
      <c r="H161" s="7">
        <f>LOOKUP(1,0/(('MSS-IP'!$B$1:$B$583=B161)*('MSS-IP'!$C$1:$C$583=D161)),'MSS-IP'!$F$1:$F$583)</f>
        <v>27</v>
      </c>
      <c r="I161" s="8">
        <v>7</v>
      </c>
      <c r="J161" s="8" t="s">
        <v>96</v>
      </c>
      <c r="K161" s="8">
        <v>2</v>
      </c>
      <c r="L161" s="1">
        <v>4</v>
      </c>
      <c r="M161" s="1" t="str">
        <f>LOOKUP(1,0/(('BSC-IP(信令)'!$B$1:$B$652=J161)*('BSC-IP(信令)'!$C$1:$C$652=L161)),'BSC-IP(信令)'!$D$1:$D$652)</f>
        <v>10.111.208.52</v>
      </c>
      <c r="N161" s="1" t="str">
        <f>LOOKUP(1,0/(('BSC-IP(信令)'!$B$1:$B$652=J161)*('BSC-IP(信令)'!$C$1:$C$652=L161)),'BSC-IP(信令)'!$E$1:$E$652)</f>
        <v>10.111.208.180</v>
      </c>
      <c r="O161" s="8"/>
      <c r="P161" s="8">
        <f>LOOKUP(1,0/(('BSC-IP(信令)'!$B$1:$B$652=J161)*('BSC-IP(信令)'!$C$1:$C$652=L161)),'BSC-IP(信令)'!$F$1:$F$652)</f>
        <v>28</v>
      </c>
      <c r="Q161" s="11" t="str">
        <f t="shared" si="20"/>
        <v>ZQRX:BCSU,4::PING:IP="10.111.128.133",SRC="10.111.208.52",:;</v>
      </c>
      <c r="R161" s="11" t="str">
        <f t="shared" si="21"/>
        <v>ZQRX:BCSU,4::PING:IP="10.111.128.165",SRC="10.111.208.180",:;</v>
      </c>
      <c r="S161" s="11"/>
      <c r="T161" s="11"/>
      <c r="U161" s="11" t="str">
        <f t="shared" si="22"/>
        <v>ZOYA:BGS07:BCSU,4:AOIP:;</v>
      </c>
      <c r="V161" s="11" t="str">
        <f t="shared" si="23"/>
        <v>ZOYP:M3UA:BGS07,2:"10.111.208.52","10.111.208.180",:"10.111.128.133",27,"10.111.128.165",27,2905:;</v>
      </c>
      <c r="W161" s="11" t="str">
        <f t="shared" si="24"/>
        <v>ZOYS:M3UA:BGS07,2:ACT:;</v>
      </c>
      <c r="X161" s="11"/>
      <c r="Z161" s="47" t="s">
        <v>3935</v>
      </c>
      <c r="AA161" s="10" t="str">
        <f t="shared" si="25"/>
        <v>ZQRX:BSU,0::IP=10.111.208.52:PING:SRC=10.111.128.133,:;</v>
      </c>
      <c r="AB161" s="10" t="str">
        <f t="shared" si="26"/>
        <v>ZQRX:BSU,0::IP=10.111.208.180:PING:SRC=10.111.128.165,:;</v>
      </c>
      <c r="AC161" s="10"/>
      <c r="AD161" s="10"/>
      <c r="AE161" s="10" t="str">
        <f t="shared" si="27"/>
        <v>ZOYA:R1124:BSU,0:AOIP:;</v>
      </c>
      <c r="AF161" s="10" t="str">
        <f t="shared" si="28"/>
        <v>ZOYP:M3UA:R1124,2:"10.111.128.133","10.111.128.165",2905:"10.111.208.52",28,"10.111.208.180",28,:;</v>
      </c>
      <c r="AG161" s="10" t="str">
        <f t="shared" si="29"/>
        <v>ZOYS:M3UA:R1124,2:ACT:;</v>
      </c>
      <c r="AH161" s="10"/>
    </row>
    <row r="162" spans="1:34" ht="12" customHeight="1">
      <c r="A162" s="7">
        <v>64</v>
      </c>
      <c r="B162" s="7" t="s">
        <v>74</v>
      </c>
      <c r="C162" s="7">
        <v>3</v>
      </c>
      <c r="D162" s="7">
        <v>8</v>
      </c>
      <c r="E162" s="7" t="str">
        <f>LOOKUP(1,0/(('MSS-IP'!$B$1:$B$583=B162)*('MSS-IP'!$C$1:$C$583=D162)),'MSS-IP'!$D$1:$D$583)</f>
        <v>10.111.128.134</v>
      </c>
      <c r="F162" s="7" t="str">
        <f>LOOKUP(1,0/(('MSS-IP'!$B$1:$B$583=B162)*('MSS-IP'!$C$1:$C$583=D162)),'MSS-IP'!$E$1:$E$583)</f>
        <v>10.111.128.166</v>
      </c>
      <c r="G162" s="7">
        <v>2905</v>
      </c>
      <c r="H162" s="7">
        <f>LOOKUP(1,0/(('MSS-IP'!$B$1:$B$583=B162)*('MSS-IP'!$C$1:$C$583=D162)),'MSS-IP'!$F$1:$F$583)</f>
        <v>27</v>
      </c>
      <c r="I162" s="8">
        <v>8</v>
      </c>
      <c r="J162" s="8" t="s">
        <v>96</v>
      </c>
      <c r="K162" s="8">
        <v>3</v>
      </c>
      <c r="L162" s="1">
        <v>0</v>
      </c>
      <c r="M162" s="1" t="str">
        <f>LOOKUP(1,0/(('BSC-IP(信令)'!$B$1:$B$652=J162)*('BSC-IP(信令)'!$C$1:$C$652=L162)),'BSC-IP(信令)'!$D$1:$D$652)</f>
        <v>10.111.208.53</v>
      </c>
      <c r="N162" s="1" t="str">
        <f>LOOKUP(1,0/(('BSC-IP(信令)'!$B$1:$B$652=J162)*('BSC-IP(信令)'!$C$1:$C$652=L162)),'BSC-IP(信令)'!$E$1:$E$652)</f>
        <v>10.111.208.181</v>
      </c>
      <c r="O162" s="8"/>
      <c r="P162" s="8">
        <f>LOOKUP(1,0/(('BSC-IP(信令)'!$B$1:$B$652=J162)*('BSC-IP(信令)'!$C$1:$C$652=L162)),'BSC-IP(信令)'!$F$1:$F$652)</f>
        <v>28</v>
      </c>
      <c r="Q162" s="11" t="str">
        <f t="shared" si="20"/>
        <v>ZQRX:BCSU,0::PING:IP="10.111.128.134",SRC="10.111.208.53",:;</v>
      </c>
      <c r="R162" s="11" t="str">
        <f t="shared" si="21"/>
        <v>ZQRX:BCSU,0::PING:IP="10.111.128.166",SRC="10.111.208.181",:;</v>
      </c>
      <c r="S162" s="11"/>
      <c r="T162" s="11"/>
      <c r="U162" s="11" t="str">
        <f t="shared" si="22"/>
        <v>ZOYA:BGS07:BCSU,0:AOIP:;</v>
      </c>
      <c r="V162" s="11" t="str">
        <f t="shared" si="23"/>
        <v>ZOYP:M3UA:BGS07,3:"10.111.208.53","10.111.208.181",:"10.111.128.134",27,"10.111.128.166",27,2905:;</v>
      </c>
      <c r="W162" s="11" t="str">
        <f t="shared" si="24"/>
        <v>ZOYS:M3UA:BGS07,3:ACT:;</v>
      </c>
      <c r="X162" s="11"/>
      <c r="Z162" s="47" t="s">
        <v>3935</v>
      </c>
      <c r="AA162" s="10" t="str">
        <f t="shared" si="25"/>
        <v>ZQRX:BSU,8::IP=10.111.208.53:PING:SRC=10.111.128.134,:;</v>
      </c>
      <c r="AB162" s="10" t="str">
        <f t="shared" si="26"/>
        <v>ZQRX:BSU,8::IP=10.111.208.181:PING:SRC=10.111.128.166,:;</v>
      </c>
      <c r="AC162" s="10"/>
      <c r="AD162" s="10"/>
      <c r="AE162" s="10" t="str">
        <f t="shared" si="27"/>
        <v>ZOYA:R1124:BSU,8:AOIP:;</v>
      </c>
      <c r="AF162" s="10" t="str">
        <f t="shared" si="28"/>
        <v>ZOYP:M3UA:R1124,3:"10.111.128.134","10.111.128.166",2905:"10.111.208.53",28,"10.111.208.181",28,:;</v>
      </c>
      <c r="AG162" s="10" t="str">
        <f t="shared" si="29"/>
        <v>ZOYS:M3UA:R1124,3:ACT:;</v>
      </c>
      <c r="AH162" s="10"/>
    </row>
    <row r="163" spans="1:34" ht="12" customHeight="1">
      <c r="A163" s="7">
        <v>65</v>
      </c>
      <c r="B163" s="7" t="s">
        <v>74</v>
      </c>
      <c r="C163" s="7">
        <v>0</v>
      </c>
      <c r="D163" s="7">
        <v>4</v>
      </c>
      <c r="E163" s="7" t="str">
        <f>LOOKUP(1,0/(('MSS-IP'!$B$1:$B$583=B163)*('MSS-IP'!$C$1:$C$583=D163)),'MSS-IP'!$D$1:$D$583)</f>
        <v>10.111.128.136</v>
      </c>
      <c r="F163" s="7" t="str">
        <f>LOOKUP(1,0/(('MSS-IP'!$B$1:$B$583=B163)*('MSS-IP'!$C$1:$C$583=D163)),'MSS-IP'!$E$1:$E$583)</f>
        <v>10.111.128.168</v>
      </c>
      <c r="G163" s="7">
        <v>2905</v>
      </c>
      <c r="H163" s="7">
        <f>LOOKUP(1,0/(('MSS-IP'!$B$1:$B$583=B163)*('MSS-IP'!$C$1:$C$583=D163)),'MSS-IP'!$F$1:$F$583)</f>
        <v>27</v>
      </c>
      <c r="I163" s="8">
        <v>5</v>
      </c>
      <c r="J163" s="8" t="s">
        <v>97</v>
      </c>
      <c r="K163" s="8">
        <v>0</v>
      </c>
      <c r="L163" s="1">
        <v>1</v>
      </c>
      <c r="M163" s="1" t="str">
        <f>LOOKUP(1,0/(('BSC-IP(信令)'!$B$1:$B$652=J163)*('BSC-IP(信令)'!$C$1:$C$652=L163)),'BSC-IP(信令)'!$D$1:$D$652)</f>
        <v>10.111.208.66</v>
      </c>
      <c r="N163" s="1" t="str">
        <f>LOOKUP(1,0/(('BSC-IP(信令)'!$B$1:$B$652=J163)*('BSC-IP(信令)'!$C$1:$C$652=L163)),'BSC-IP(信令)'!$E$1:$E$652)</f>
        <v>10.111.208.194</v>
      </c>
      <c r="O163" s="8"/>
      <c r="P163" s="8">
        <f>LOOKUP(1,0/(('BSC-IP(信令)'!$B$1:$B$652=J163)*('BSC-IP(信令)'!$C$1:$C$652=L163)),'BSC-IP(信令)'!$F$1:$F$652)</f>
        <v>28</v>
      </c>
      <c r="Q163" s="11" t="str">
        <f t="shared" si="20"/>
        <v>ZQRX:BCSU,1::PING:IP="10.111.128.136",SRC="10.111.208.66",:;</v>
      </c>
      <c r="R163" s="11" t="str">
        <f t="shared" si="21"/>
        <v>ZQRX:BCSU,1::PING:IP="10.111.128.168",SRC="10.111.208.194",:;</v>
      </c>
      <c r="S163" s="11" t="str">
        <f>CONCATENATE("ZOYC:",LEFT(B163,1),MID(B163,3,4),":C:M3UA:;")</f>
        <v>ZOYC:BGS07:C:M3UA:;</v>
      </c>
      <c r="T163" s="11" t="str">
        <f>CONCATENATE("ZOYM:",LEFT(B163,1),MID(B163,3,4),":REG=Y:;")</f>
        <v>ZOYM:BGS07:REG=Y:;</v>
      </c>
      <c r="U163" s="11" t="str">
        <f t="shared" si="22"/>
        <v>ZOYA:BGS07:BCSU,1:AOIP:;</v>
      </c>
      <c r="V163" s="11" t="str">
        <f t="shared" si="23"/>
        <v>ZOYP:M3UA:BGS07,0:"10.111.208.66","10.111.208.194",:"10.111.128.136",27,"10.111.128.168",27,2905:;</v>
      </c>
      <c r="W163" s="11" t="str">
        <f t="shared" si="24"/>
        <v>ZOYS:M3UA:BGS07,0:ACT:;</v>
      </c>
      <c r="X163" s="11" t="str">
        <f>CONCATENATE("ZOYI:NAME=",LEFT(B163,1),RIGHT(B163,4),":A:;")</f>
        <v>ZOYI:NAME=BGS07:A:;</v>
      </c>
      <c r="Z163" s="47" t="s">
        <v>3935</v>
      </c>
      <c r="AA163" s="10" t="str">
        <f t="shared" si="25"/>
        <v>ZQRX:BSU,4::IP=10.111.208.66:PING:SRC=10.111.128.136,:;</v>
      </c>
      <c r="AB163" s="10" t="str">
        <f t="shared" si="26"/>
        <v>ZQRX:BSU,4::IP=10.111.208.194:PING:SRC=10.111.128.168,:;</v>
      </c>
      <c r="AC163" s="10" t="str">
        <f>CONCATENATE("ZOYC:",J163,":S:M3UA:;")</f>
        <v>ZOYC:R1125:S:M3UA:;</v>
      </c>
      <c r="AD163" s="10" t="str">
        <f>CONCATENATE("ZOYM:",J163,":REG=Y:;")</f>
        <v>ZOYM:R1125:REG=Y:;</v>
      </c>
      <c r="AE163" s="10" t="str">
        <f t="shared" si="27"/>
        <v>ZOYA:R1125:BSU,4:AOIP:;</v>
      </c>
      <c r="AF163" s="10" t="str">
        <f t="shared" si="28"/>
        <v>ZOYP:M3UA:R1125,0:"10.111.128.136","10.111.128.168",2905:"10.111.208.66",28,"10.111.208.194",28,:;</v>
      </c>
      <c r="AG163" s="10" t="str">
        <f t="shared" si="29"/>
        <v>ZOYS:M3UA:R1125,0:ACT:;</v>
      </c>
      <c r="AH163" s="10" t="str">
        <f>CONCATENATE("ZOYI:NAME=",J163,":A:;")</f>
        <v>ZOYI:NAME=R1125:A:;</v>
      </c>
    </row>
    <row r="164" spans="1:34" ht="12" customHeight="1">
      <c r="A164" s="7">
        <v>66</v>
      </c>
      <c r="B164" s="7" t="s">
        <v>74</v>
      </c>
      <c r="C164" s="7">
        <v>1</v>
      </c>
      <c r="D164" s="7">
        <v>6</v>
      </c>
      <c r="E164" s="7" t="str">
        <f>LOOKUP(1,0/(('MSS-IP'!$B$1:$B$583=B164)*('MSS-IP'!$C$1:$C$583=D164)),'MSS-IP'!$D$1:$D$583)</f>
        <v>10.111.128.137</v>
      </c>
      <c r="F164" s="7" t="str">
        <f>LOOKUP(1,0/(('MSS-IP'!$B$1:$B$583=B164)*('MSS-IP'!$C$1:$C$583=D164)),'MSS-IP'!$E$1:$E$583)</f>
        <v>10.111.128.169</v>
      </c>
      <c r="G164" s="7">
        <v>2905</v>
      </c>
      <c r="H164" s="7">
        <f>LOOKUP(1,0/(('MSS-IP'!$B$1:$B$583=B164)*('MSS-IP'!$C$1:$C$583=D164)),'MSS-IP'!$F$1:$F$583)</f>
        <v>27</v>
      </c>
      <c r="I164" s="8">
        <v>6</v>
      </c>
      <c r="J164" s="8" t="s">
        <v>97</v>
      </c>
      <c r="K164" s="8">
        <v>1</v>
      </c>
      <c r="L164" s="1">
        <v>0</v>
      </c>
      <c r="M164" s="1" t="str">
        <f>LOOKUP(1,0/(('BSC-IP(信令)'!$B$1:$B$652=J164)*('BSC-IP(信令)'!$C$1:$C$652=L164)),'BSC-IP(信令)'!$D$1:$D$652)</f>
        <v>10.111.208.67</v>
      </c>
      <c r="N164" s="1" t="str">
        <f>LOOKUP(1,0/(('BSC-IP(信令)'!$B$1:$B$652=J164)*('BSC-IP(信令)'!$C$1:$C$652=L164)),'BSC-IP(信令)'!$E$1:$E$652)</f>
        <v>10.111.208.195</v>
      </c>
      <c r="O164" s="8"/>
      <c r="P164" s="8">
        <f>LOOKUP(1,0/(('BSC-IP(信令)'!$B$1:$B$652=J164)*('BSC-IP(信令)'!$C$1:$C$652=L164)),'BSC-IP(信令)'!$F$1:$F$652)</f>
        <v>28</v>
      </c>
      <c r="Q164" s="11" t="str">
        <f t="shared" si="20"/>
        <v>ZQRX:BCSU,0::PING:IP="10.111.128.137",SRC="10.111.208.67",:;</v>
      </c>
      <c r="R164" s="11" t="str">
        <f t="shared" si="21"/>
        <v>ZQRX:BCSU,0::PING:IP="10.111.128.169",SRC="10.111.208.195",:;</v>
      </c>
      <c r="S164" s="11"/>
      <c r="T164" s="11"/>
      <c r="U164" s="11" t="str">
        <f t="shared" si="22"/>
        <v>ZOYA:BGS07:BCSU,0:AOIP:;</v>
      </c>
      <c r="V164" s="11" t="str">
        <f t="shared" si="23"/>
        <v>ZOYP:M3UA:BGS07,1:"10.111.208.67","10.111.208.195",:"10.111.128.137",27,"10.111.128.169",27,2905:;</v>
      </c>
      <c r="W164" s="11" t="str">
        <f t="shared" si="24"/>
        <v>ZOYS:M3UA:BGS07,1:ACT:;</v>
      </c>
      <c r="X164" s="11"/>
      <c r="Z164" s="47" t="s">
        <v>3935</v>
      </c>
      <c r="AA164" s="10" t="str">
        <f t="shared" si="25"/>
        <v>ZQRX:BSU,6::IP=10.111.208.67:PING:SRC=10.111.128.137,:;</v>
      </c>
      <c r="AB164" s="10" t="str">
        <f t="shared" si="26"/>
        <v>ZQRX:BSU,6::IP=10.111.208.195:PING:SRC=10.111.128.169,:;</v>
      </c>
      <c r="AC164" s="10"/>
      <c r="AD164" s="10"/>
      <c r="AE164" s="10" t="str">
        <f t="shared" si="27"/>
        <v>ZOYA:R1125:BSU,6:AOIP:;</v>
      </c>
      <c r="AF164" s="10" t="str">
        <f t="shared" si="28"/>
        <v>ZOYP:M3UA:R1125,1:"10.111.128.137","10.111.128.169",2905:"10.111.208.67",28,"10.111.208.195",28,:;</v>
      </c>
      <c r="AG164" s="10" t="str">
        <f t="shared" si="29"/>
        <v>ZOYS:M3UA:R1125,1:ACT:;</v>
      </c>
      <c r="AH164" s="10"/>
    </row>
    <row r="165" spans="1:34" ht="12" customHeight="1">
      <c r="A165" s="7">
        <v>67</v>
      </c>
      <c r="B165" s="7" t="s">
        <v>74</v>
      </c>
      <c r="C165" s="7">
        <v>2</v>
      </c>
      <c r="D165" s="7">
        <v>15</v>
      </c>
      <c r="E165" s="7" t="str">
        <f>LOOKUP(1,0/(('MSS-IP'!$B$1:$B$583=B165)*('MSS-IP'!$C$1:$C$583=D165)),'MSS-IP'!$D$1:$D$583)</f>
        <v>10.111.128.138</v>
      </c>
      <c r="F165" s="7" t="str">
        <f>LOOKUP(1,0/(('MSS-IP'!$B$1:$B$583=B165)*('MSS-IP'!$C$1:$C$583=D165)),'MSS-IP'!$E$1:$E$583)</f>
        <v>10.111.128.170</v>
      </c>
      <c r="G165" s="7">
        <v>2905</v>
      </c>
      <c r="H165" s="7">
        <f>LOOKUP(1,0/(('MSS-IP'!$B$1:$B$583=B165)*('MSS-IP'!$C$1:$C$583=D165)),'MSS-IP'!$F$1:$F$583)</f>
        <v>27</v>
      </c>
      <c r="I165" s="8">
        <v>7</v>
      </c>
      <c r="J165" s="8" t="s">
        <v>97</v>
      </c>
      <c r="K165" s="8">
        <v>2</v>
      </c>
      <c r="L165" s="1">
        <v>2</v>
      </c>
      <c r="M165" s="1" t="str">
        <f>LOOKUP(1,0/(('BSC-IP(信令)'!$B$1:$B$652=J165)*('BSC-IP(信令)'!$C$1:$C$652=L165)),'BSC-IP(信令)'!$D$1:$D$652)</f>
        <v>10.111.208.68</v>
      </c>
      <c r="N165" s="1" t="str">
        <f>LOOKUP(1,0/(('BSC-IP(信令)'!$B$1:$B$652=J165)*('BSC-IP(信令)'!$C$1:$C$652=L165)),'BSC-IP(信令)'!$E$1:$E$652)</f>
        <v>10.111.208.196</v>
      </c>
      <c r="O165" s="8"/>
      <c r="P165" s="8">
        <f>LOOKUP(1,0/(('BSC-IP(信令)'!$B$1:$B$652=J165)*('BSC-IP(信令)'!$C$1:$C$652=L165)),'BSC-IP(信令)'!$F$1:$F$652)</f>
        <v>28</v>
      </c>
      <c r="Q165" s="11" t="str">
        <f t="shared" si="20"/>
        <v>ZQRX:BCSU,2::PING:IP="10.111.128.138",SRC="10.111.208.68",:;</v>
      </c>
      <c r="R165" s="11" t="str">
        <f t="shared" si="21"/>
        <v>ZQRX:BCSU,2::PING:IP="10.111.128.170",SRC="10.111.208.196",:;</v>
      </c>
      <c r="S165" s="11"/>
      <c r="T165" s="11"/>
      <c r="U165" s="11" t="str">
        <f t="shared" si="22"/>
        <v>ZOYA:BGS07:BCSU,2:AOIP:;</v>
      </c>
      <c r="V165" s="11" t="str">
        <f t="shared" si="23"/>
        <v>ZOYP:M3UA:BGS07,2:"10.111.208.68","10.111.208.196",:"10.111.128.138",27,"10.111.128.170",27,2905:;</v>
      </c>
      <c r="W165" s="11" t="str">
        <f t="shared" si="24"/>
        <v>ZOYS:M3UA:BGS07,2:ACT:;</v>
      </c>
      <c r="X165" s="11"/>
      <c r="Z165" s="47" t="s">
        <v>3935</v>
      </c>
      <c r="AA165" s="10" t="str">
        <f t="shared" si="25"/>
        <v>ZQRX:BSU,15::IP=10.111.208.68:PING:SRC=10.111.128.138,:;</v>
      </c>
      <c r="AB165" s="10" t="str">
        <f t="shared" si="26"/>
        <v>ZQRX:BSU,15::IP=10.111.208.196:PING:SRC=10.111.128.170,:;</v>
      </c>
      <c r="AC165" s="10"/>
      <c r="AD165" s="10"/>
      <c r="AE165" s="10" t="str">
        <f t="shared" si="27"/>
        <v>ZOYA:R1125:BSU,15:AOIP:;</v>
      </c>
      <c r="AF165" s="10" t="str">
        <f t="shared" si="28"/>
        <v>ZOYP:M3UA:R1125,2:"10.111.128.138","10.111.128.170",2905:"10.111.208.68",28,"10.111.208.196",28,:;</v>
      </c>
      <c r="AG165" s="10" t="str">
        <f t="shared" si="29"/>
        <v>ZOYS:M3UA:R1125,2:ACT:;</v>
      </c>
      <c r="AH165" s="10"/>
    </row>
    <row r="166" spans="1:34" ht="12" customHeight="1">
      <c r="A166" s="7">
        <v>68</v>
      </c>
      <c r="B166" s="7" t="s">
        <v>74</v>
      </c>
      <c r="C166" s="7">
        <v>3</v>
      </c>
      <c r="D166" s="7">
        <v>1</v>
      </c>
      <c r="E166" s="7" t="str">
        <f>LOOKUP(1,0/(('MSS-IP'!$B$1:$B$583=B166)*('MSS-IP'!$C$1:$C$583=D166)),'MSS-IP'!$D$1:$D$583)</f>
        <v>10.111.128.139</v>
      </c>
      <c r="F166" s="7" t="str">
        <f>LOOKUP(1,0/(('MSS-IP'!$B$1:$B$583=B166)*('MSS-IP'!$C$1:$C$583=D166)),'MSS-IP'!$E$1:$E$583)</f>
        <v>10.111.128.171</v>
      </c>
      <c r="G166" s="7">
        <v>2905</v>
      </c>
      <c r="H166" s="7">
        <f>LOOKUP(1,0/(('MSS-IP'!$B$1:$B$583=B166)*('MSS-IP'!$C$1:$C$583=D166)),'MSS-IP'!$F$1:$F$583)</f>
        <v>27</v>
      </c>
      <c r="I166" s="8">
        <v>8</v>
      </c>
      <c r="J166" s="8" t="s">
        <v>97</v>
      </c>
      <c r="K166" s="8">
        <v>3</v>
      </c>
      <c r="L166" s="1">
        <v>3</v>
      </c>
      <c r="M166" s="1" t="str">
        <f>LOOKUP(1,0/(('BSC-IP(信令)'!$B$1:$B$652=J166)*('BSC-IP(信令)'!$C$1:$C$652=L166)),'BSC-IP(信令)'!$D$1:$D$652)</f>
        <v>10.111.208.69</v>
      </c>
      <c r="N166" s="1" t="str">
        <f>LOOKUP(1,0/(('BSC-IP(信令)'!$B$1:$B$652=J166)*('BSC-IP(信令)'!$C$1:$C$652=L166)),'BSC-IP(信令)'!$E$1:$E$652)</f>
        <v>10.111.208.197</v>
      </c>
      <c r="O166" s="8"/>
      <c r="P166" s="8">
        <f>LOOKUP(1,0/(('BSC-IP(信令)'!$B$1:$B$652=J166)*('BSC-IP(信令)'!$C$1:$C$652=L166)),'BSC-IP(信令)'!$F$1:$F$652)</f>
        <v>28</v>
      </c>
      <c r="Q166" s="11" t="str">
        <f t="shared" si="20"/>
        <v>ZQRX:BCSU,3::PING:IP="10.111.128.139",SRC="10.111.208.69",:;</v>
      </c>
      <c r="R166" s="11" t="str">
        <f t="shared" si="21"/>
        <v>ZQRX:BCSU,3::PING:IP="10.111.128.171",SRC="10.111.208.197",:;</v>
      </c>
      <c r="S166" s="11"/>
      <c r="T166" s="11"/>
      <c r="U166" s="11" t="str">
        <f t="shared" si="22"/>
        <v>ZOYA:BGS07:BCSU,3:AOIP:;</v>
      </c>
      <c r="V166" s="11" t="str">
        <f t="shared" si="23"/>
        <v>ZOYP:M3UA:BGS07,3:"10.111.208.69","10.111.208.197",:"10.111.128.139",27,"10.111.128.171",27,2905:;</v>
      </c>
      <c r="W166" s="11" t="str">
        <f t="shared" si="24"/>
        <v>ZOYS:M3UA:BGS07,3:ACT:;</v>
      </c>
      <c r="X166" s="11"/>
      <c r="Z166" s="47" t="s">
        <v>3935</v>
      </c>
      <c r="AA166" s="10" t="str">
        <f t="shared" si="25"/>
        <v>ZQRX:BSU,1::IP=10.111.208.69:PING:SRC=10.111.128.139,:;</v>
      </c>
      <c r="AB166" s="10" t="str">
        <f t="shared" si="26"/>
        <v>ZQRX:BSU,1::IP=10.111.208.197:PING:SRC=10.111.128.171,:;</v>
      </c>
      <c r="AC166" s="10"/>
      <c r="AD166" s="10"/>
      <c r="AE166" s="10" t="str">
        <f t="shared" si="27"/>
        <v>ZOYA:R1125:BSU,1:AOIP:;</v>
      </c>
      <c r="AF166" s="10" t="str">
        <f t="shared" si="28"/>
        <v>ZOYP:M3UA:R1125,3:"10.111.128.139","10.111.128.171",2905:"10.111.208.69",28,"10.111.208.197",28,:;</v>
      </c>
      <c r="AG166" s="10" t="str">
        <f t="shared" si="29"/>
        <v>ZOYS:M3UA:R1125,3:ACT:;</v>
      </c>
      <c r="AH166" s="10"/>
    </row>
    <row r="167" spans="1:34" ht="12" customHeight="1">
      <c r="A167" s="7">
        <v>69</v>
      </c>
      <c r="B167" s="7" t="s">
        <v>74</v>
      </c>
      <c r="C167" s="7">
        <v>0</v>
      </c>
      <c r="D167" s="7">
        <v>5</v>
      </c>
      <c r="E167" s="7" t="str">
        <f>LOOKUP(1,0/(('MSS-IP'!$B$1:$B$583=B167)*('MSS-IP'!$C$1:$C$583=D167)),'MSS-IP'!$D$1:$D$583)</f>
        <v>10.111.128.140</v>
      </c>
      <c r="F167" s="7" t="str">
        <f>LOOKUP(1,0/(('MSS-IP'!$B$1:$B$583=B167)*('MSS-IP'!$C$1:$C$583=D167)),'MSS-IP'!$E$1:$E$583)</f>
        <v>10.111.128.172</v>
      </c>
      <c r="G167" s="7">
        <v>2905</v>
      </c>
      <c r="H167" s="7">
        <f>LOOKUP(1,0/(('MSS-IP'!$B$1:$B$583=B167)*('MSS-IP'!$C$1:$C$583=D167)),'MSS-IP'!$F$1:$F$583)</f>
        <v>27</v>
      </c>
      <c r="I167" s="8">
        <v>5</v>
      </c>
      <c r="J167" s="8" t="s">
        <v>98</v>
      </c>
      <c r="K167" s="8">
        <v>0</v>
      </c>
      <c r="L167" s="1">
        <v>3</v>
      </c>
      <c r="M167" s="1" t="str">
        <f>LOOKUP(1,0/(('BSC-IP(信令)'!$B$1:$B$652=J167)*('BSC-IP(信令)'!$C$1:$C$652=L167)),'BSC-IP(信令)'!$D$1:$D$652)</f>
        <v>10.111.208.82</v>
      </c>
      <c r="N167" s="1" t="str">
        <f>LOOKUP(1,0/(('BSC-IP(信令)'!$B$1:$B$652=J167)*('BSC-IP(信令)'!$C$1:$C$652=L167)),'BSC-IP(信令)'!$E$1:$E$652)</f>
        <v>10.111.208.210</v>
      </c>
      <c r="O167" s="8"/>
      <c r="P167" s="8">
        <f>LOOKUP(1,0/(('BSC-IP(信令)'!$B$1:$B$652=J167)*('BSC-IP(信令)'!$C$1:$C$652=L167)),'BSC-IP(信令)'!$F$1:$F$652)</f>
        <v>28</v>
      </c>
      <c r="Q167" s="11" t="str">
        <f t="shared" si="20"/>
        <v>ZQRX:BCSU,3::PING:IP="10.111.128.140",SRC="10.111.208.82",:;</v>
      </c>
      <c r="R167" s="11" t="str">
        <f t="shared" si="21"/>
        <v>ZQRX:BCSU,3::PING:IP="10.111.128.172",SRC="10.111.208.210",:;</v>
      </c>
      <c r="S167" s="11" t="str">
        <f>CONCATENATE("ZOYC:",LEFT(B167,1),MID(B167,3,4),":C:M3UA:;")</f>
        <v>ZOYC:BGS07:C:M3UA:;</v>
      </c>
      <c r="T167" s="11" t="str">
        <f>CONCATENATE("ZOYM:",LEFT(B167,1),MID(B167,3,4),":REG=Y:;")</f>
        <v>ZOYM:BGS07:REG=Y:;</v>
      </c>
      <c r="U167" s="11" t="str">
        <f t="shared" si="22"/>
        <v>ZOYA:BGS07:BCSU,3:AOIP:;</v>
      </c>
      <c r="V167" s="11" t="str">
        <f t="shared" si="23"/>
        <v>ZOYP:M3UA:BGS07,0:"10.111.208.82","10.111.208.210",:"10.111.128.140",27,"10.111.128.172",27,2905:;</v>
      </c>
      <c r="W167" s="11" t="str">
        <f t="shared" si="24"/>
        <v>ZOYS:M3UA:BGS07,0:ACT:;</v>
      </c>
      <c r="X167" s="11" t="str">
        <f>CONCATENATE("ZOYI:NAME=",LEFT(B167,1),RIGHT(B167,4),":A:;")</f>
        <v>ZOYI:NAME=BGS07:A:;</v>
      </c>
      <c r="Z167" s="47" t="s">
        <v>3935</v>
      </c>
      <c r="AA167" s="10" t="str">
        <f t="shared" si="25"/>
        <v>ZQRX:BSU,5::IP=10.111.208.82:PING:SRC=10.111.128.140,:;</v>
      </c>
      <c r="AB167" s="10" t="str">
        <f t="shared" si="26"/>
        <v>ZQRX:BSU,5::IP=10.111.208.210:PING:SRC=10.111.128.172,:;</v>
      </c>
      <c r="AC167" s="10" t="str">
        <f>CONCATENATE("ZOYC:",J167,":S:M3UA:;")</f>
        <v>ZOYC:R1126:S:M3UA:;</v>
      </c>
      <c r="AD167" s="10" t="str">
        <f>CONCATENATE("ZOYM:",J167,":REG=Y:;")</f>
        <v>ZOYM:R1126:REG=Y:;</v>
      </c>
      <c r="AE167" s="10" t="str">
        <f t="shared" si="27"/>
        <v>ZOYA:R1126:BSU,5:AOIP:;</v>
      </c>
      <c r="AF167" s="10" t="str">
        <f t="shared" si="28"/>
        <v>ZOYP:M3UA:R1126,0:"10.111.128.140","10.111.128.172",2905:"10.111.208.82",28,"10.111.208.210",28,:;</v>
      </c>
      <c r="AG167" s="10" t="str">
        <f t="shared" si="29"/>
        <v>ZOYS:M3UA:R1126,0:ACT:;</v>
      </c>
      <c r="AH167" s="10" t="str">
        <f>CONCATENATE("ZOYI:NAME=",J167,":A:;")</f>
        <v>ZOYI:NAME=R1126:A:;</v>
      </c>
    </row>
    <row r="168" spans="1:34" ht="12" customHeight="1">
      <c r="A168" s="7">
        <v>70</v>
      </c>
      <c r="B168" s="7" t="s">
        <v>74</v>
      </c>
      <c r="C168" s="7">
        <v>1</v>
      </c>
      <c r="D168" s="7">
        <v>9</v>
      </c>
      <c r="E168" s="7" t="str">
        <f>LOOKUP(1,0/(('MSS-IP'!$B$1:$B$583=B168)*('MSS-IP'!$C$1:$C$583=D168)),'MSS-IP'!$D$1:$D$583)</f>
        <v>10.111.128.141</v>
      </c>
      <c r="F168" s="7" t="str">
        <f>LOOKUP(1,0/(('MSS-IP'!$B$1:$B$583=B168)*('MSS-IP'!$C$1:$C$583=D168)),'MSS-IP'!$E$1:$E$583)</f>
        <v>10.111.128.173</v>
      </c>
      <c r="G168" s="7">
        <v>2905</v>
      </c>
      <c r="H168" s="7">
        <f>LOOKUP(1,0/(('MSS-IP'!$B$1:$B$583=B168)*('MSS-IP'!$C$1:$C$583=D168)),'MSS-IP'!$F$1:$F$583)</f>
        <v>27</v>
      </c>
      <c r="I168" s="8">
        <v>6</v>
      </c>
      <c r="J168" s="8" t="s">
        <v>98</v>
      </c>
      <c r="K168" s="8">
        <v>1</v>
      </c>
      <c r="L168" s="1">
        <v>1</v>
      </c>
      <c r="M168" s="1" t="str">
        <f>LOOKUP(1,0/(('BSC-IP(信令)'!$B$1:$B$652=J168)*('BSC-IP(信令)'!$C$1:$C$652=L168)),'BSC-IP(信令)'!$D$1:$D$652)</f>
        <v>10.111.208.83</v>
      </c>
      <c r="N168" s="1" t="str">
        <f>LOOKUP(1,0/(('BSC-IP(信令)'!$B$1:$B$652=J168)*('BSC-IP(信令)'!$C$1:$C$652=L168)),'BSC-IP(信令)'!$E$1:$E$652)</f>
        <v>10.111.208.211</v>
      </c>
      <c r="O168" s="8"/>
      <c r="P168" s="8">
        <f>LOOKUP(1,0/(('BSC-IP(信令)'!$B$1:$B$652=J168)*('BSC-IP(信令)'!$C$1:$C$652=L168)),'BSC-IP(信令)'!$F$1:$F$652)</f>
        <v>28</v>
      </c>
      <c r="Q168" s="11" t="str">
        <f t="shared" si="20"/>
        <v>ZQRX:BCSU,1::PING:IP="10.111.128.141",SRC="10.111.208.83",:;</v>
      </c>
      <c r="R168" s="11" t="str">
        <f t="shared" si="21"/>
        <v>ZQRX:BCSU,1::PING:IP="10.111.128.173",SRC="10.111.208.211",:;</v>
      </c>
      <c r="S168" s="11"/>
      <c r="T168" s="11"/>
      <c r="U168" s="11" t="str">
        <f t="shared" si="22"/>
        <v>ZOYA:BGS07:BCSU,1:AOIP:;</v>
      </c>
      <c r="V168" s="11" t="str">
        <f t="shared" si="23"/>
        <v>ZOYP:M3UA:BGS07,1:"10.111.208.83","10.111.208.211",:"10.111.128.141",27,"10.111.128.173",27,2905:;</v>
      </c>
      <c r="W168" s="11" t="str">
        <f t="shared" si="24"/>
        <v>ZOYS:M3UA:BGS07,1:ACT:;</v>
      </c>
      <c r="X168" s="11"/>
      <c r="Z168" s="47" t="s">
        <v>3935</v>
      </c>
      <c r="AA168" s="10" t="str">
        <f t="shared" si="25"/>
        <v>ZQRX:BSU,9::IP=10.111.208.83:PING:SRC=10.111.128.141,:;</v>
      </c>
      <c r="AB168" s="10" t="str">
        <f t="shared" si="26"/>
        <v>ZQRX:BSU,9::IP=10.111.208.211:PING:SRC=10.111.128.173,:;</v>
      </c>
      <c r="AC168" s="10"/>
      <c r="AD168" s="10"/>
      <c r="AE168" s="10" t="str">
        <f t="shared" si="27"/>
        <v>ZOYA:R1126:BSU,9:AOIP:;</v>
      </c>
      <c r="AF168" s="10" t="str">
        <f t="shared" si="28"/>
        <v>ZOYP:M3UA:R1126,1:"10.111.128.141","10.111.128.173",2905:"10.111.208.83",28,"10.111.208.211",28,:;</v>
      </c>
      <c r="AG168" s="10" t="str">
        <f t="shared" si="29"/>
        <v>ZOYS:M3UA:R1126,1:ACT:;</v>
      </c>
      <c r="AH168" s="10"/>
    </row>
    <row r="169" spans="1:34" ht="12" customHeight="1">
      <c r="A169" s="7">
        <v>71</v>
      </c>
      <c r="B169" s="7" t="s">
        <v>74</v>
      </c>
      <c r="C169" s="7">
        <v>2</v>
      </c>
      <c r="D169" s="7">
        <v>10</v>
      </c>
      <c r="E169" s="7" t="str">
        <f>LOOKUP(1,0/(('MSS-IP'!$B$1:$B$583=B169)*('MSS-IP'!$C$1:$C$583=D169)),'MSS-IP'!$D$1:$D$583)</f>
        <v>10.111.128.142</v>
      </c>
      <c r="F169" s="7" t="str">
        <f>LOOKUP(1,0/(('MSS-IP'!$B$1:$B$583=B169)*('MSS-IP'!$C$1:$C$583=D169)),'MSS-IP'!$E$1:$E$583)</f>
        <v>10.111.128.174</v>
      </c>
      <c r="G169" s="7">
        <v>2905</v>
      </c>
      <c r="H169" s="7">
        <f>LOOKUP(1,0/(('MSS-IP'!$B$1:$B$583=B169)*('MSS-IP'!$C$1:$C$583=D169)),'MSS-IP'!$F$1:$F$583)</f>
        <v>27</v>
      </c>
      <c r="I169" s="8">
        <v>7</v>
      </c>
      <c r="J169" s="8" t="s">
        <v>98</v>
      </c>
      <c r="K169" s="8">
        <v>2</v>
      </c>
      <c r="L169" s="1">
        <v>2</v>
      </c>
      <c r="M169" s="1" t="str">
        <f>LOOKUP(1,0/(('BSC-IP(信令)'!$B$1:$B$652=J169)*('BSC-IP(信令)'!$C$1:$C$652=L169)),'BSC-IP(信令)'!$D$1:$D$652)</f>
        <v>10.111.208.84</v>
      </c>
      <c r="N169" s="1" t="str">
        <f>LOOKUP(1,0/(('BSC-IP(信令)'!$B$1:$B$652=J169)*('BSC-IP(信令)'!$C$1:$C$652=L169)),'BSC-IP(信令)'!$E$1:$E$652)</f>
        <v>10.111.208.212</v>
      </c>
      <c r="O169" s="8"/>
      <c r="P169" s="8">
        <f>LOOKUP(1,0/(('BSC-IP(信令)'!$B$1:$B$652=J169)*('BSC-IP(信令)'!$C$1:$C$652=L169)),'BSC-IP(信令)'!$F$1:$F$652)</f>
        <v>28</v>
      </c>
      <c r="Q169" s="11" t="str">
        <f t="shared" si="20"/>
        <v>ZQRX:BCSU,2::PING:IP="10.111.128.142",SRC="10.111.208.84",:;</v>
      </c>
      <c r="R169" s="11" t="str">
        <f t="shared" si="21"/>
        <v>ZQRX:BCSU,2::PING:IP="10.111.128.174",SRC="10.111.208.212",:;</v>
      </c>
      <c r="S169" s="11"/>
      <c r="T169" s="11"/>
      <c r="U169" s="11" t="str">
        <f t="shared" si="22"/>
        <v>ZOYA:BGS07:BCSU,2:AOIP:;</v>
      </c>
      <c r="V169" s="11" t="str">
        <f t="shared" si="23"/>
        <v>ZOYP:M3UA:BGS07,2:"10.111.208.84","10.111.208.212",:"10.111.128.142",27,"10.111.128.174",27,2905:;</v>
      </c>
      <c r="W169" s="11" t="str">
        <f t="shared" si="24"/>
        <v>ZOYS:M3UA:BGS07,2:ACT:;</v>
      </c>
      <c r="X169" s="11"/>
      <c r="Z169" s="47" t="s">
        <v>3935</v>
      </c>
      <c r="AA169" s="10" t="str">
        <f t="shared" si="25"/>
        <v>ZQRX:BSU,10::IP=10.111.208.84:PING:SRC=10.111.128.142,:;</v>
      </c>
      <c r="AB169" s="10" t="str">
        <f t="shared" si="26"/>
        <v>ZQRX:BSU,10::IP=10.111.208.212:PING:SRC=10.111.128.174,:;</v>
      </c>
      <c r="AC169" s="10"/>
      <c r="AD169" s="10"/>
      <c r="AE169" s="10" t="str">
        <f t="shared" si="27"/>
        <v>ZOYA:R1126:BSU,10:AOIP:;</v>
      </c>
      <c r="AF169" s="10" t="str">
        <f t="shared" si="28"/>
        <v>ZOYP:M3UA:R1126,2:"10.111.128.142","10.111.128.174",2905:"10.111.208.84",28,"10.111.208.212",28,:;</v>
      </c>
      <c r="AG169" s="10" t="str">
        <f t="shared" si="29"/>
        <v>ZOYS:M3UA:R1126,2:ACT:;</v>
      </c>
      <c r="AH169" s="10"/>
    </row>
    <row r="170" spans="1:34" ht="12" customHeight="1">
      <c r="A170" s="7">
        <v>72</v>
      </c>
      <c r="B170" s="7" t="s">
        <v>74</v>
      </c>
      <c r="C170" s="7">
        <v>3</v>
      </c>
      <c r="D170" s="7">
        <v>11</v>
      </c>
      <c r="E170" s="7" t="str">
        <f>LOOKUP(1,0/(('MSS-IP'!$B$1:$B$583=B170)*('MSS-IP'!$C$1:$C$583=D170)),'MSS-IP'!$D$1:$D$583)</f>
        <v>10.111.128.143</v>
      </c>
      <c r="F170" s="7" t="str">
        <f>LOOKUP(1,0/(('MSS-IP'!$B$1:$B$583=B170)*('MSS-IP'!$C$1:$C$583=D170)),'MSS-IP'!$E$1:$E$583)</f>
        <v>10.111.128.175</v>
      </c>
      <c r="G170" s="7">
        <v>2905</v>
      </c>
      <c r="H170" s="7">
        <f>LOOKUP(1,0/(('MSS-IP'!$B$1:$B$583=B170)*('MSS-IP'!$C$1:$C$583=D170)),'MSS-IP'!$F$1:$F$583)</f>
        <v>27</v>
      </c>
      <c r="I170" s="8">
        <v>8</v>
      </c>
      <c r="J170" s="8" t="s">
        <v>98</v>
      </c>
      <c r="K170" s="8">
        <v>3</v>
      </c>
      <c r="L170" s="1">
        <v>0</v>
      </c>
      <c r="M170" s="1" t="str">
        <f>LOOKUP(1,0/(('BSC-IP(信令)'!$B$1:$B$652=J170)*('BSC-IP(信令)'!$C$1:$C$652=L170)),'BSC-IP(信令)'!$D$1:$D$652)</f>
        <v>10.111.208.85</v>
      </c>
      <c r="N170" s="1" t="str">
        <f>LOOKUP(1,0/(('BSC-IP(信令)'!$B$1:$B$652=J170)*('BSC-IP(信令)'!$C$1:$C$652=L170)),'BSC-IP(信令)'!$E$1:$E$652)</f>
        <v>10.111.208.213</v>
      </c>
      <c r="O170" s="8"/>
      <c r="P170" s="8">
        <f>LOOKUP(1,0/(('BSC-IP(信令)'!$B$1:$B$652=J170)*('BSC-IP(信令)'!$C$1:$C$652=L170)),'BSC-IP(信令)'!$F$1:$F$652)</f>
        <v>28</v>
      </c>
      <c r="Q170" s="11" t="str">
        <f t="shared" si="20"/>
        <v>ZQRX:BCSU,0::PING:IP="10.111.128.143",SRC="10.111.208.85",:;</v>
      </c>
      <c r="R170" s="11" t="str">
        <f t="shared" si="21"/>
        <v>ZQRX:BCSU,0::PING:IP="10.111.128.175",SRC="10.111.208.213",:;</v>
      </c>
      <c r="S170" s="11"/>
      <c r="T170" s="11"/>
      <c r="U170" s="11" t="str">
        <f t="shared" si="22"/>
        <v>ZOYA:BGS07:BCSU,0:AOIP:;</v>
      </c>
      <c r="V170" s="11" t="str">
        <f t="shared" si="23"/>
        <v>ZOYP:M3UA:BGS07,3:"10.111.208.85","10.111.208.213",:"10.111.128.143",27,"10.111.128.175",27,2905:;</v>
      </c>
      <c r="W170" s="11" t="str">
        <f t="shared" si="24"/>
        <v>ZOYS:M3UA:BGS07,3:ACT:;</v>
      </c>
      <c r="X170" s="11"/>
      <c r="Z170" s="47" t="s">
        <v>3935</v>
      </c>
      <c r="AA170" s="10" t="str">
        <f t="shared" si="25"/>
        <v>ZQRX:BSU,11::IP=10.111.208.85:PING:SRC=10.111.128.143,:;</v>
      </c>
      <c r="AB170" s="10" t="str">
        <f t="shared" si="26"/>
        <v>ZQRX:BSU,11::IP=10.111.208.213:PING:SRC=10.111.128.175,:;</v>
      </c>
      <c r="AC170" s="10"/>
      <c r="AD170" s="10"/>
      <c r="AE170" s="10" t="str">
        <f t="shared" si="27"/>
        <v>ZOYA:R1126:BSU,11:AOIP:;</v>
      </c>
      <c r="AF170" s="10" t="str">
        <f t="shared" si="28"/>
        <v>ZOYP:M3UA:R1126,3:"10.111.128.143","10.111.128.175",2905:"10.111.208.85",28,"10.111.208.213",28,:;</v>
      </c>
      <c r="AG170" s="10" t="str">
        <f t="shared" si="29"/>
        <v>ZOYS:M3UA:R1126,3:ACT:;</v>
      </c>
      <c r="AH170" s="10"/>
    </row>
    <row r="171" spans="1:34" ht="12" customHeight="1">
      <c r="A171" s="7">
        <v>73</v>
      </c>
      <c r="B171" s="7" t="s">
        <v>74</v>
      </c>
      <c r="C171" s="7">
        <v>0</v>
      </c>
      <c r="D171" s="7">
        <v>12</v>
      </c>
      <c r="E171" s="7" t="str">
        <f>LOOKUP(1,0/(('MSS-IP'!$B$1:$B$583=B171)*('MSS-IP'!$C$1:$C$583=D171)),'MSS-IP'!$D$1:$D$583)</f>
        <v>10.111.128.144</v>
      </c>
      <c r="F171" s="7" t="str">
        <f>LOOKUP(1,0/(('MSS-IP'!$B$1:$B$583=B171)*('MSS-IP'!$C$1:$C$583=D171)),'MSS-IP'!$E$1:$E$583)</f>
        <v>10.111.128.176</v>
      </c>
      <c r="G171" s="7">
        <v>2905</v>
      </c>
      <c r="H171" s="7">
        <f>LOOKUP(1,0/(('MSS-IP'!$B$1:$B$583=B171)*('MSS-IP'!$C$1:$C$583=D171)),'MSS-IP'!$F$1:$F$583)</f>
        <v>27</v>
      </c>
      <c r="I171" s="8">
        <v>5</v>
      </c>
      <c r="J171" s="8" t="s">
        <v>99</v>
      </c>
      <c r="K171" s="8">
        <v>0</v>
      </c>
      <c r="L171" s="8">
        <v>2</v>
      </c>
      <c r="M171" s="1" t="str">
        <f>LOOKUP(1,0/(('BSC-IP(信令)'!$B$1:$B$652=J171)*('BSC-IP(信令)'!$C$1:$C$652=L171)),'BSC-IP(信令)'!$D$1:$D$652)</f>
        <v>10.111.209.2</v>
      </c>
      <c r="N171" s="1" t="str">
        <f>LOOKUP(1,0/(('BSC-IP(信令)'!$B$1:$B$652=J171)*('BSC-IP(信令)'!$C$1:$C$652=L171)),'BSC-IP(信令)'!$E$1:$E$652)</f>
        <v>10.111.92.130</v>
      </c>
      <c r="O171" s="8"/>
      <c r="P171" s="8">
        <f>LOOKUP(1,0/(('BSC-IP(信令)'!$B$1:$B$652=J171)*('BSC-IP(信令)'!$C$1:$C$652=L171)),'BSC-IP(信令)'!$F$1:$F$652)</f>
        <v>28</v>
      </c>
      <c r="Q171" s="11" t="str">
        <f t="shared" si="20"/>
        <v>ZQRX:BCSU,2::PING:IP="10.111.128.144",SRC="10.111.209.2",:;</v>
      </c>
      <c r="R171" s="11" t="str">
        <f t="shared" si="21"/>
        <v>ZQRX:BCSU,2::PING:IP="10.111.128.176",SRC="10.111.92.130",:;</v>
      </c>
      <c r="S171" s="11" t="str">
        <f>CONCATENATE("ZOYC:",LEFT(B171,1),MID(B171,3,4),":C:M3UA:;")</f>
        <v>ZOYC:BGS07:C:M3UA:;</v>
      </c>
      <c r="T171" s="11" t="str">
        <f>CONCATENATE("ZOYM:",LEFT(B171,1),MID(B171,3,4),":REG=Y:;")</f>
        <v>ZOYM:BGS07:REG=Y:;</v>
      </c>
      <c r="U171" s="11" t="str">
        <f t="shared" si="22"/>
        <v>ZOYA:BGS07:BCSU,2:AOIP:;</v>
      </c>
      <c r="V171" s="11" t="str">
        <f t="shared" si="23"/>
        <v>ZOYP:M3UA:BGS07,0:"10.111.209.2","10.111.92.130",:"10.111.128.144",27,"10.111.128.176",27,2905:;</v>
      </c>
      <c r="W171" s="11" t="str">
        <f t="shared" si="24"/>
        <v>ZOYS:M3UA:BGS07,0:ACT:;</v>
      </c>
      <c r="X171" s="11" t="str">
        <f>CONCATENATE("ZOYI:NAME=",LEFT(B171,1),RIGHT(B171,4),":A:;")</f>
        <v>ZOYI:NAME=BGS07:A:;</v>
      </c>
      <c r="Z171" s="47" t="s">
        <v>3935</v>
      </c>
      <c r="AA171" s="10" t="str">
        <f t="shared" si="25"/>
        <v>ZQRX:BSU,12::IP=10.111.209.2:PING:SRC=10.111.128.144,:;</v>
      </c>
      <c r="AB171" s="10" t="str">
        <f t="shared" si="26"/>
        <v>ZQRX:BSU,12::IP=10.111.92.130:PING:SRC=10.111.128.176,:;</v>
      </c>
      <c r="AC171" s="10" t="str">
        <f>CONCATENATE("ZOYC:",J171,":S:M3UA:;")</f>
        <v>ZOYC:R1321:S:M3UA:;</v>
      </c>
      <c r="AD171" s="10" t="str">
        <f>CONCATENATE("ZOYM:",J171,":REG=Y:;")</f>
        <v>ZOYM:R1321:REG=Y:;</v>
      </c>
      <c r="AE171" s="10" t="str">
        <f t="shared" si="27"/>
        <v>ZOYA:R1321:BSU,12:AOIP:;</v>
      </c>
      <c r="AF171" s="10" t="str">
        <f t="shared" si="28"/>
        <v>ZOYP:M3UA:R1321,0:"10.111.128.144","10.111.128.176",2905:"10.111.209.2",28,"10.111.92.130",28,:;</v>
      </c>
      <c r="AG171" s="10" t="str">
        <f t="shared" si="29"/>
        <v>ZOYS:M3UA:R1321,0:ACT:;</v>
      </c>
      <c r="AH171" s="10" t="str">
        <f>CONCATENATE("ZOYI:NAME=",J171,":A:;")</f>
        <v>ZOYI:NAME=R1321:A:;</v>
      </c>
    </row>
    <row r="172" spans="1:34" ht="12" customHeight="1">
      <c r="A172" s="7">
        <v>74</v>
      </c>
      <c r="B172" s="7" t="s">
        <v>74</v>
      </c>
      <c r="C172" s="7">
        <v>1</v>
      </c>
      <c r="D172" s="7">
        <v>7</v>
      </c>
      <c r="E172" s="7" t="str">
        <f>LOOKUP(1,0/(('MSS-IP'!$B$1:$B$583=B172)*('MSS-IP'!$C$1:$C$583=D172)),'MSS-IP'!$D$1:$D$583)</f>
        <v>10.111.128.145</v>
      </c>
      <c r="F172" s="7" t="str">
        <f>LOOKUP(1,0/(('MSS-IP'!$B$1:$B$583=B172)*('MSS-IP'!$C$1:$C$583=D172)),'MSS-IP'!$E$1:$E$583)</f>
        <v>10.111.128.177</v>
      </c>
      <c r="G172" s="7">
        <v>2905</v>
      </c>
      <c r="H172" s="7">
        <f>LOOKUP(1,0/(('MSS-IP'!$B$1:$B$583=B172)*('MSS-IP'!$C$1:$C$583=D172)),'MSS-IP'!$F$1:$F$583)</f>
        <v>27</v>
      </c>
      <c r="I172" s="8">
        <v>6</v>
      </c>
      <c r="J172" s="8" t="s">
        <v>99</v>
      </c>
      <c r="K172" s="8">
        <v>1</v>
      </c>
      <c r="L172" s="8">
        <v>0</v>
      </c>
      <c r="M172" s="1" t="str">
        <f>LOOKUP(1,0/(('BSC-IP(信令)'!$B$1:$B$652=J172)*('BSC-IP(信令)'!$C$1:$C$652=L172)),'BSC-IP(信令)'!$D$1:$D$652)</f>
        <v>10.111.209.3</v>
      </c>
      <c r="N172" s="1" t="str">
        <f>LOOKUP(1,0/(('BSC-IP(信令)'!$B$1:$B$652=J172)*('BSC-IP(信令)'!$C$1:$C$652=L172)),'BSC-IP(信令)'!$E$1:$E$652)</f>
        <v>10.111.92.131</v>
      </c>
      <c r="O172" s="8"/>
      <c r="P172" s="8">
        <f>LOOKUP(1,0/(('BSC-IP(信令)'!$B$1:$B$652=J172)*('BSC-IP(信令)'!$C$1:$C$652=L172)),'BSC-IP(信令)'!$F$1:$F$652)</f>
        <v>28</v>
      </c>
      <c r="Q172" s="11" t="str">
        <f t="shared" si="20"/>
        <v>ZQRX:BCSU,0::PING:IP="10.111.128.145",SRC="10.111.209.3",:;</v>
      </c>
      <c r="R172" s="11" t="str">
        <f t="shared" si="21"/>
        <v>ZQRX:BCSU,0::PING:IP="10.111.128.177",SRC="10.111.92.131",:;</v>
      </c>
      <c r="S172" s="11"/>
      <c r="T172" s="11"/>
      <c r="U172" s="11" t="str">
        <f t="shared" si="22"/>
        <v>ZOYA:BGS07:BCSU,0:AOIP:;</v>
      </c>
      <c r="V172" s="11" t="str">
        <f t="shared" si="23"/>
        <v>ZOYP:M3UA:BGS07,1:"10.111.209.3","10.111.92.131",:"10.111.128.145",27,"10.111.128.177",27,2905:;</v>
      </c>
      <c r="W172" s="11" t="str">
        <f t="shared" si="24"/>
        <v>ZOYS:M3UA:BGS07,1:ACT:;</v>
      </c>
      <c r="X172" s="11"/>
      <c r="Z172" s="47" t="s">
        <v>3935</v>
      </c>
      <c r="AA172" s="10" t="str">
        <f t="shared" si="25"/>
        <v>ZQRX:BSU,7::IP=10.111.209.3:PING:SRC=10.111.128.145,:;</v>
      </c>
      <c r="AB172" s="10" t="str">
        <f t="shared" si="26"/>
        <v>ZQRX:BSU,7::IP=10.111.92.131:PING:SRC=10.111.128.177,:;</v>
      </c>
      <c r="AC172" s="10"/>
      <c r="AD172" s="10"/>
      <c r="AE172" s="10" t="str">
        <f t="shared" si="27"/>
        <v>ZOYA:R1321:BSU,7:AOIP:;</v>
      </c>
      <c r="AF172" s="10" t="str">
        <f t="shared" si="28"/>
        <v>ZOYP:M3UA:R1321,1:"10.111.128.145","10.111.128.177",2905:"10.111.209.3",28,"10.111.92.131",28,:;</v>
      </c>
      <c r="AG172" s="10" t="str">
        <f t="shared" si="29"/>
        <v>ZOYS:M3UA:R1321,1:ACT:;</v>
      </c>
      <c r="AH172" s="10"/>
    </row>
    <row r="173" spans="1:34" ht="12" customHeight="1">
      <c r="A173" s="7">
        <v>75</v>
      </c>
      <c r="B173" s="7" t="s">
        <v>74</v>
      </c>
      <c r="C173" s="7">
        <v>2</v>
      </c>
      <c r="D173" s="7">
        <v>14</v>
      </c>
      <c r="E173" s="7" t="str">
        <f>LOOKUP(1,0/(('MSS-IP'!$B$1:$B$583=B173)*('MSS-IP'!$C$1:$C$583=D173)),'MSS-IP'!$D$1:$D$583)</f>
        <v>10.111.128.146</v>
      </c>
      <c r="F173" s="7" t="str">
        <f>LOOKUP(1,0/(('MSS-IP'!$B$1:$B$583=B173)*('MSS-IP'!$C$1:$C$583=D173)),'MSS-IP'!$E$1:$E$583)</f>
        <v>10.111.128.178</v>
      </c>
      <c r="G173" s="7">
        <v>2905</v>
      </c>
      <c r="H173" s="7">
        <f>LOOKUP(1,0/(('MSS-IP'!$B$1:$B$583=B173)*('MSS-IP'!$C$1:$C$583=D173)),'MSS-IP'!$F$1:$F$583)</f>
        <v>27</v>
      </c>
      <c r="I173" s="8">
        <v>7</v>
      </c>
      <c r="J173" s="8" t="s">
        <v>99</v>
      </c>
      <c r="K173" s="8">
        <v>2</v>
      </c>
      <c r="L173" s="8">
        <v>1</v>
      </c>
      <c r="M173" s="1" t="str">
        <f>LOOKUP(1,0/(('BSC-IP(信令)'!$B$1:$B$652=J173)*('BSC-IP(信令)'!$C$1:$C$652=L173)),'BSC-IP(信令)'!$D$1:$D$652)</f>
        <v>10.111.209.4</v>
      </c>
      <c r="N173" s="1" t="str">
        <f>LOOKUP(1,0/(('BSC-IP(信令)'!$B$1:$B$652=J173)*('BSC-IP(信令)'!$C$1:$C$652=L173)),'BSC-IP(信令)'!$E$1:$E$652)</f>
        <v>10.111.92.132</v>
      </c>
      <c r="O173" s="8"/>
      <c r="P173" s="8">
        <f>LOOKUP(1,0/(('BSC-IP(信令)'!$B$1:$B$652=J173)*('BSC-IP(信令)'!$C$1:$C$652=L173)),'BSC-IP(信令)'!$F$1:$F$652)</f>
        <v>28</v>
      </c>
      <c r="Q173" s="11" t="str">
        <f t="shared" si="20"/>
        <v>ZQRX:BCSU,1::PING:IP="10.111.128.146",SRC="10.111.209.4",:;</v>
      </c>
      <c r="R173" s="11" t="str">
        <f t="shared" si="21"/>
        <v>ZQRX:BCSU,1::PING:IP="10.111.128.178",SRC="10.111.92.132",:;</v>
      </c>
      <c r="S173" s="11"/>
      <c r="T173" s="11"/>
      <c r="U173" s="11" t="str">
        <f t="shared" si="22"/>
        <v>ZOYA:BGS07:BCSU,1:AOIP:;</v>
      </c>
      <c r="V173" s="11" t="str">
        <f t="shared" si="23"/>
        <v>ZOYP:M3UA:BGS07,2:"10.111.209.4","10.111.92.132",:"10.111.128.146",27,"10.111.128.178",27,2905:;</v>
      </c>
      <c r="W173" s="11" t="str">
        <f t="shared" si="24"/>
        <v>ZOYS:M3UA:BGS07,2:ACT:;</v>
      </c>
      <c r="X173" s="11"/>
      <c r="Z173" s="47" t="s">
        <v>3935</v>
      </c>
      <c r="AA173" s="10" t="str">
        <f t="shared" si="25"/>
        <v>ZQRX:BSU,14::IP=10.111.209.4:PING:SRC=10.111.128.146,:;</v>
      </c>
      <c r="AB173" s="10" t="str">
        <f t="shared" si="26"/>
        <v>ZQRX:BSU,14::IP=10.111.92.132:PING:SRC=10.111.128.178,:;</v>
      </c>
      <c r="AC173" s="10"/>
      <c r="AD173" s="10"/>
      <c r="AE173" s="10" t="str">
        <f t="shared" si="27"/>
        <v>ZOYA:R1321:BSU,14:AOIP:;</v>
      </c>
      <c r="AF173" s="10" t="str">
        <f t="shared" si="28"/>
        <v>ZOYP:M3UA:R1321,2:"10.111.128.146","10.111.128.178",2905:"10.111.209.4",28,"10.111.92.132",28,:;</v>
      </c>
      <c r="AG173" s="10" t="str">
        <f t="shared" si="29"/>
        <v>ZOYS:M3UA:R1321,2:ACT:;</v>
      </c>
      <c r="AH173" s="10"/>
    </row>
    <row r="174" spans="1:34" ht="12" customHeight="1">
      <c r="A174" s="7">
        <v>76</v>
      </c>
      <c r="B174" s="7" t="s">
        <v>74</v>
      </c>
      <c r="C174" s="7">
        <v>3</v>
      </c>
      <c r="D174" s="7">
        <v>16</v>
      </c>
      <c r="E174" s="7" t="str">
        <f>LOOKUP(1,0/(('MSS-IP'!$B$1:$B$583=B174)*('MSS-IP'!$C$1:$C$583=D174)),'MSS-IP'!$D$1:$D$583)</f>
        <v>10.111.128.147</v>
      </c>
      <c r="F174" s="7" t="str">
        <f>LOOKUP(1,0/(('MSS-IP'!$B$1:$B$583=B174)*('MSS-IP'!$C$1:$C$583=D174)),'MSS-IP'!$E$1:$E$583)</f>
        <v>10.111.128.179</v>
      </c>
      <c r="G174" s="7">
        <v>2905</v>
      </c>
      <c r="H174" s="7">
        <f>LOOKUP(1,0/(('MSS-IP'!$B$1:$B$583=B174)*('MSS-IP'!$C$1:$C$583=D174)),'MSS-IP'!$F$1:$F$583)</f>
        <v>27</v>
      </c>
      <c r="I174" s="8">
        <v>8</v>
      </c>
      <c r="J174" s="8" t="s">
        <v>99</v>
      </c>
      <c r="K174" s="8">
        <v>3</v>
      </c>
      <c r="L174" s="8">
        <v>3</v>
      </c>
      <c r="M174" s="1" t="str">
        <f>LOOKUP(1,0/(('BSC-IP(信令)'!$B$1:$B$652=J174)*('BSC-IP(信令)'!$C$1:$C$652=L174)),'BSC-IP(信令)'!$D$1:$D$652)</f>
        <v>10.111.209.5</v>
      </c>
      <c r="N174" s="1" t="str">
        <f>LOOKUP(1,0/(('BSC-IP(信令)'!$B$1:$B$652=J174)*('BSC-IP(信令)'!$C$1:$C$652=L174)),'BSC-IP(信令)'!$E$1:$E$652)</f>
        <v>10.111.92.133</v>
      </c>
      <c r="O174" s="8"/>
      <c r="P174" s="8">
        <f>LOOKUP(1,0/(('BSC-IP(信令)'!$B$1:$B$652=J174)*('BSC-IP(信令)'!$C$1:$C$652=L174)),'BSC-IP(信令)'!$F$1:$F$652)</f>
        <v>28</v>
      </c>
      <c r="Q174" s="11" t="str">
        <f t="shared" si="20"/>
        <v>ZQRX:BCSU,3::PING:IP="10.111.128.147",SRC="10.111.209.5",:;</v>
      </c>
      <c r="R174" s="11" t="str">
        <f t="shared" si="21"/>
        <v>ZQRX:BCSU,3::PING:IP="10.111.128.179",SRC="10.111.92.133",:;</v>
      </c>
      <c r="S174" s="11"/>
      <c r="T174" s="11"/>
      <c r="U174" s="11" t="str">
        <f t="shared" si="22"/>
        <v>ZOYA:BGS07:BCSU,3:AOIP:;</v>
      </c>
      <c r="V174" s="11" t="str">
        <f t="shared" si="23"/>
        <v>ZOYP:M3UA:BGS07,3:"10.111.209.5","10.111.92.133",:"10.111.128.147",27,"10.111.128.179",27,2905:;</v>
      </c>
      <c r="W174" s="11" t="str">
        <f t="shared" si="24"/>
        <v>ZOYS:M3UA:BGS07,3:ACT:;</v>
      </c>
      <c r="X174" s="11"/>
      <c r="Z174" s="47" t="s">
        <v>3935</v>
      </c>
      <c r="AA174" s="10" t="str">
        <f t="shared" si="25"/>
        <v>ZQRX:BSU,16::IP=10.111.209.5:PING:SRC=10.111.128.147,:;</v>
      </c>
      <c r="AB174" s="10" t="str">
        <f t="shared" si="26"/>
        <v>ZQRX:BSU,16::IP=10.111.92.133:PING:SRC=10.111.128.179,:;</v>
      </c>
      <c r="AC174" s="10"/>
      <c r="AD174" s="10"/>
      <c r="AE174" s="10" t="str">
        <f t="shared" si="27"/>
        <v>ZOYA:R1321:BSU,16:AOIP:;</v>
      </c>
      <c r="AF174" s="10" t="str">
        <f t="shared" si="28"/>
        <v>ZOYP:M3UA:R1321,3:"10.111.128.147","10.111.128.179",2905:"10.111.209.5",28,"10.111.92.133",28,:;</v>
      </c>
      <c r="AG174" s="10" t="str">
        <f t="shared" si="29"/>
        <v>ZOYS:M3UA:R1321,3:ACT:;</v>
      </c>
      <c r="AH174" s="10"/>
    </row>
    <row r="175" spans="1:34" ht="12" customHeight="1">
      <c r="A175" s="7">
        <v>77</v>
      </c>
      <c r="B175" s="7" t="s">
        <v>74</v>
      </c>
      <c r="C175" s="7">
        <v>0</v>
      </c>
      <c r="D175" s="7">
        <v>2</v>
      </c>
      <c r="E175" s="7" t="str">
        <f>LOOKUP(1,0/(('MSS-IP'!$B$1:$B$583=B175)*('MSS-IP'!$C$1:$C$583=D175)),'MSS-IP'!$D$1:$D$583)</f>
        <v>10.111.128.132</v>
      </c>
      <c r="F175" s="7" t="str">
        <f>LOOKUP(1,0/(('MSS-IP'!$B$1:$B$583=B175)*('MSS-IP'!$C$1:$C$583=D175)),'MSS-IP'!$E$1:$E$583)</f>
        <v>10.111.128.164</v>
      </c>
      <c r="G175" s="7">
        <v>2905</v>
      </c>
      <c r="H175" s="7">
        <f>LOOKUP(1,0/(('MSS-IP'!$B$1:$B$583=B175)*('MSS-IP'!$C$1:$C$583=D175)),'MSS-IP'!$F$1:$F$583)</f>
        <v>27</v>
      </c>
      <c r="I175" s="8">
        <v>5</v>
      </c>
      <c r="J175" s="8" t="s">
        <v>100</v>
      </c>
      <c r="K175" s="8">
        <v>0</v>
      </c>
      <c r="L175" s="8">
        <v>0</v>
      </c>
      <c r="M175" s="1" t="str">
        <f>LOOKUP(1,0/(('BSC-IP(信令)'!$B$1:$B$652=J175)*('BSC-IP(信令)'!$C$1:$C$652=L175)),'BSC-IP(信令)'!$D$1:$D$652)</f>
        <v>10.111.209.18</v>
      </c>
      <c r="N175" s="1" t="str">
        <f>LOOKUP(1,0/(('BSC-IP(信令)'!$B$1:$B$652=J175)*('BSC-IP(信令)'!$C$1:$C$652=L175)),'BSC-IP(信令)'!$E$1:$E$652)</f>
        <v>10.111.92.146</v>
      </c>
      <c r="O175" s="8"/>
      <c r="P175" s="8">
        <f>LOOKUP(1,0/(('BSC-IP(信令)'!$B$1:$B$652=J175)*('BSC-IP(信令)'!$C$1:$C$652=L175)),'BSC-IP(信令)'!$F$1:$F$652)</f>
        <v>28</v>
      </c>
      <c r="Q175" s="11" t="str">
        <f t="shared" si="20"/>
        <v>ZQRX:BCSU,0::PING:IP="10.111.128.132",SRC="10.111.209.18",:;</v>
      </c>
      <c r="R175" s="11" t="str">
        <f t="shared" si="21"/>
        <v>ZQRX:BCSU,0::PING:IP="10.111.128.164",SRC="10.111.92.146",:;</v>
      </c>
      <c r="S175" s="11" t="str">
        <f>CONCATENATE("ZOYC:",LEFT(B175,1),MID(B175,3,4),":C:M3UA:;")</f>
        <v>ZOYC:BGS07:C:M3UA:;</v>
      </c>
      <c r="T175" s="11" t="str">
        <f>CONCATENATE("ZOYM:",LEFT(B175,1),MID(B175,3,4),":REG=Y:;")</f>
        <v>ZOYM:BGS07:REG=Y:;</v>
      </c>
      <c r="U175" s="11" t="str">
        <f t="shared" si="22"/>
        <v>ZOYA:BGS07:BCSU,0:AOIP:;</v>
      </c>
      <c r="V175" s="11" t="str">
        <f t="shared" si="23"/>
        <v>ZOYP:M3UA:BGS07,0:"10.111.209.18","10.111.92.146",:"10.111.128.132",27,"10.111.128.164",27,2905:;</v>
      </c>
      <c r="W175" s="11" t="str">
        <f t="shared" si="24"/>
        <v>ZOYS:M3UA:BGS07,0:ACT:;</v>
      </c>
      <c r="X175" s="11" t="str">
        <f>CONCATENATE("ZOYI:NAME=",LEFT(B175,1),RIGHT(B175,4),":A:;")</f>
        <v>ZOYI:NAME=BGS07:A:;</v>
      </c>
      <c r="Z175" s="47" t="s">
        <v>3935</v>
      </c>
      <c r="AA175" s="10" t="str">
        <f t="shared" si="25"/>
        <v>ZQRX:BSU,2::IP=10.111.209.18:PING:SRC=10.111.128.132,:;</v>
      </c>
      <c r="AB175" s="10" t="str">
        <f t="shared" si="26"/>
        <v>ZQRX:BSU,2::IP=10.111.92.146:PING:SRC=10.111.128.164,:;</v>
      </c>
      <c r="AC175" s="10" t="str">
        <f>CONCATENATE("ZOYC:",J175,":S:M3UA:;")</f>
        <v>ZOYC:R1322:S:M3UA:;</v>
      </c>
      <c r="AD175" s="10" t="str">
        <f>CONCATENATE("ZOYM:",J175,":REG=Y:;")</f>
        <v>ZOYM:R1322:REG=Y:;</v>
      </c>
      <c r="AE175" s="10" t="str">
        <f t="shared" si="27"/>
        <v>ZOYA:R1322:BSU,2:AOIP:;</v>
      </c>
      <c r="AF175" s="10" t="str">
        <f t="shared" si="28"/>
        <v>ZOYP:M3UA:R1322,0:"10.111.128.132","10.111.128.164",2905:"10.111.209.18",28,"10.111.92.146",28,:;</v>
      </c>
      <c r="AG175" s="10" t="str">
        <f t="shared" si="29"/>
        <v>ZOYS:M3UA:R1322,0:ACT:;</v>
      </c>
      <c r="AH175" s="10" t="str">
        <f>CONCATENATE("ZOYI:NAME=",J175,":A:;")</f>
        <v>ZOYI:NAME=R1322:A:;</v>
      </c>
    </row>
    <row r="176" spans="1:34" ht="12" customHeight="1">
      <c r="A176" s="7">
        <v>78</v>
      </c>
      <c r="B176" s="7" t="s">
        <v>74</v>
      </c>
      <c r="C176" s="7">
        <v>1</v>
      </c>
      <c r="D176" s="7">
        <v>0</v>
      </c>
      <c r="E176" s="7" t="str">
        <f>LOOKUP(1,0/(('MSS-IP'!$B$1:$B$583=B176)*('MSS-IP'!$C$1:$C$583=D176)),'MSS-IP'!$D$1:$D$583)</f>
        <v>10.111.128.133</v>
      </c>
      <c r="F176" s="7" t="str">
        <f>LOOKUP(1,0/(('MSS-IP'!$B$1:$B$583=B176)*('MSS-IP'!$C$1:$C$583=D176)),'MSS-IP'!$E$1:$E$583)</f>
        <v>10.111.128.165</v>
      </c>
      <c r="G176" s="7">
        <v>2905</v>
      </c>
      <c r="H176" s="7">
        <f>LOOKUP(1,0/(('MSS-IP'!$B$1:$B$583=B176)*('MSS-IP'!$C$1:$C$583=D176)),'MSS-IP'!$F$1:$F$583)</f>
        <v>27</v>
      </c>
      <c r="I176" s="8">
        <v>6</v>
      </c>
      <c r="J176" s="8" t="s">
        <v>100</v>
      </c>
      <c r="K176" s="8">
        <v>1</v>
      </c>
      <c r="L176" s="8">
        <v>3</v>
      </c>
      <c r="M176" s="1" t="str">
        <f>LOOKUP(1,0/(('BSC-IP(信令)'!$B$1:$B$652=J176)*('BSC-IP(信令)'!$C$1:$C$652=L176)),'BSC-IP(信令)'!$D$1:$D$652)</f>
        <v>10.111.209.19</v>
      </c>
      <c r="N176" s="1" t="str">
        <f>LOOKUP(1,0/(('BSC-IP(信令)'!$B$1:$B$652=J176)*('BSC-IP(信令)'!$C$1:$C$652=L176)),'BSC-IP(信令)'!$E$1:$E$652)</f>
        <v>10.111.92.147</v>
      </c>
      <c r="O176" s="8"/>
      <c r="P176" s="8">
        <f>LOOKUP(1,0/(('BSC-IP(信令)'!$B$1:$B$652=J176)*('BSC-IP(信令)'!$C$1:$C$652=L176)),'BSC-IP(信令)'!$F$1:$F$652)</f>
        <v>28</v>
      </c>
      <c r="Q176" s="11" t="str">
        <f t="shared" si="20"/>
        <v>ZQRX:BCSU,3::PING:IP="10.111.128.133",SRC="10.111.209.19",:;</v>
      </c>
      <c r="R176" s="11" t="str">
        <f t="shared" si="21"/>
        <v>ZQRX:BCSU,3::PING:IP="10.111.128.165",SRC="10.111.92.147",:;</v>
      </c>
      <c r="S176" s="11"/>
      <c r="T176" s="11"/>
      <c r="U176" s="11" t="str">
        <f t="shared" si="22"/>
        <v>ZOYA:BGS07:BCSU,3:AOIP:;</v>
      </c>
      <c r="V176" s="11" t="str">
        <f t="shared" si="23"/>
        <v>ZOYP:M3UA:BGS07,1:"10.111.209.19","10.111.92.147",:"10.111.128.133",27,"10.111.128.165",27,2905:;</v>
      </c>
      <c r="W176" s="11" t="str">
        <f t="shared" si="24"/>
        <v>ZOYS:M3UA:BGS07,1:ACT:;</v>
      </c>
      <c r="X176" s="11"/>
      <c r="Z176" s="47" t="s">
        <v>3935</v>
      </c>
      <c r="AA176" s="10" t="str">
        <f t="shared" si="25"/>
        <v>ZQRX:BSU,0::IP=10.111.209.19:PING:SRC=10.111.128.133,:;</v>
      </c>
      <c r="AB176" s="10" t="str">
        <f t="shared" si="26"/>
        <v>ZQRX:BSU,0::IP=10.111.92.147:PING:SRC=10.111.128.165,:;</v>
      </c>
      <c r="AC176" s="10"/>
      <c r="AD176" s="10"/>
      <c r="AE176" s="10" t="str">
        <f t="shared" si="27"/>
        <v>ZOYA:R1322:BSU,0:AOIP:;</v>
      </c>
      <c r="AF176" s="10" t="str">
        <f t="shared" si="28"/>
        <v>ZOYP:M3UA:R1322,1:"10.111.128.133","10.111.128.165",2905:"10.111.209.19",28,"10.111.92.147",28,:;</v>
      </c>
      <c r="AG176" s="10" t="str">
        <f t="shared" si="29"/>
        <v>ZOYS:M3UA:R1322,1:ACT:;</v>
      </c>
      <c r="AH176" s="10"/>
    </row>
    <row r="177" spans="1:34" ht="12" customHeight="1">
      <c r="A177" s="7">
        <v>79</v>
      </c>
      <c r="B177" s="7" t="s">
        <v>74</v>
      </c>
      <c r="C177" s="7">
        <v>2</v>
      </c>
      <c r="D177" s="7">
        <v>8</v>
      </c>
      <c r="E177" s="7" t="str">
        <f>LOOKUP(1,0/(('MSS-IP'!$B$1:$B$583=B177)*('MSS-IP'!$C$1:$C$583=D177)),'MSS-IP'!$D$1:$D$583)</f>
        <v>10.111.128.134</v>
      </c>
      <c r="F177" s="7" t="str">
        <f>LOOKUP(1,0/(('MSS-IP'!$B$1:$B$583=B177)*('MSS-IP'!$C$1:$C$583=D177)),'MSS-IP'!$E$1:$E$583)</f>
        <v>10.111.128.166</v>
      </c>
      <c r="G177" s="7">
        <v>2905</v>
      </c>
      <c r="H177" s="7">
        <f>LOOKUP(1,0/(('MSS-IP'!$B$1:$B$583=B177)*('MSS-IP'!$C$1:$C$583=D177)),'MSS-IP'!$F$1:$F$583)</f>
        <v>27</v>
      </c>
      <c r="I177" s="8">
        <v>7</v>
      </c>
      <c r="J177" s="8" t="s">
        <v>100</v>
      </c>
      <c r="K177" s="8">
        <v>2</v>
      </c>
      <c r="L177" s="8">
        <v>2</v>
      </c>
      <c r="M177" s="1" t="str">
        <f>LOOKUP(1,0/(('BSC-IP(信令)'!$B$1:$B$652=J177)*('BSC-IP(信令)'!$C$1:$C$652=L177)),'BSC-IP(信令)'!$D$1:$D$652)</f>
        <v>10.111.209.20</v>
      </c>
      <c r="N177" s="1" t="str">
        <f>LOOKUP(1,0/(('BSC-IP(信令)'!$B$1:$B$652=J177)*('BSC-IP(信令)'!$C$1:$C$652=L177)),'BSC-IP(信令)'!$E$1:$E$652)</f>
        <v>10.111.92.148</v>
      </c>
      <c r="O177" s="8"/>
      <c r="P177" s="8">
        <f>LOOKUP(1,0/(('BSC-IP(信令)'!$B$1:$B$652=J177)*('BSC-IP(信令)'!$C$1:$C$652=L177)),'BSC-IP(信令)'!$F$1:$F$652)</f>
        <v>28</v>
      </c>
      <c r="Q177" s="11" t="str">
        <f t="shared" si="20"/>
        <v>ZQRX:BCSU,2::PING:IP="10.111.128.134",SRC="10.111.209.20",:;</v>
      </c>
      <c r="R177" s="11" t="str">
        <f t="shared" si="21"/>
        <v>ZQRX:BCSU,2::PING:IP="10.111.128.166",SRC="10.111.92.148",:;</v>
      </c>
      <c r="S177" s="11"/>
      <c r="T177" s="11"/>
      <c r="U177" s="11" t="str">
        <f t="shared" si="22"/>
        <v>ZOYA:BGS07:BCSU,2:AOIP:;</v>
      </c>
      <c r="V177" s="11" t="str">
        <f t="shared" si="23"/>
        <v>ZOYP:M3UA:BGS07,2:"10.111.209.20","10.111.92.148",:"10.111.128.134",27,"10.111.128.166",27,2905:;</v>
      </c>
      <c r="W177" s="11" t="str">
        <f t="shared" si="24"/>
        <v>ZOYS:M3UA:BGS07,2:ACT:;</v>
      </c>
      <c r="X177" s="11"/>
      <c r="Z177" s="47" t="s">
        <v>3935</v>
      </c>
      <c r="AA177" s="10" t="str">
        <f t="shared" si="25"/>
        <v>ZQRX:BSU,8::IP=10.111.209.20:PING:SRC=10.111.128.134,:;</v>
      </c>
      <c r="AB177" s="10" t="str">
        <f t="shared" si="26"/>
        <v>ZQRX:BSU,8::IP=10.111.92.148:PING:SRC=10.111.128.166,:;</v>
      </c>
      <c r="AC177" s="10"/>
      <c r="AD177" s="10"/>
      <c r="AE177" s="10" t="str">
        <f t="shared" si="27"/>
        <v>ZOYA:R1322:BSU,8:AOIP:;</v>
      </c>
      <c r="AF177" s="10" t="str">
        <f t="shared" si="28"/>
        <v>ZOYP:M3UA:R1322,2:"10.111.128.134","10.111.128.166",2905:"10.111.209.20",28,"10.111.92.148",28,:;</v>
      </c>
      <c r="AG177" s="10" t="str">
        <f t="shared" si="29"/>
        <v>ZOYS:M3UA:R1322,2:ACT:;</v>
      </c>
      <c r="AH177" s="10"/>
    </row>
    <row r="178" spans="1:34" ht="12" customHeight="1">
      <c r="A178" s="7">
        <v>80</v>
      </c>
      <c r="B178" s="7" t="s">
        <v>74</v>
      </c>
      <c r="C178" s="7">
        <v>3</v>
      </c>
      <c r="D178" s="7">
        <v>3</v>
      </c>
      <c r="E178" s="7" t="str">
        <f>LOOKUP(1,0/(('MSS-IP'!$B$1:$B$583=B178)*('MSS-IP'!$C$1:$C$583=D178)),'MSS-IP'!$D$1:$D$583)</f>
        <v>10.111.128.135</v>
      </c>
      <c r="F178" s="7" t="str">
        <f>LOOKUP(1,0/(('MSS-IP'!$B$1:$B$583=B178)*('MSS-IP'!$C$1:$C$583=D178)),'MSS-IP'!$E$1:$E$583)</f>
        <v>10.111.128.167</v>
      </c>
      <c r="G178" s="7">
        <v>2905</v>
      </c>
      <c r="H178" s="7">
        <f>LOOKUP(1,0/(('MSS-IP'!$B$1:$B$583=B178)*('MSS-IP'!$C$1:$C$583=D178)),'MSS-IP'!$F$1:$F$583)</f>
        <v>27</v>
      </c>
      <c r="I178" s="8">
        <v>8</v>
      </c>
      <c r="J178" s="8" t="s">
        <v>100</v>
      </c>
      <c r="K178" s="8">
        <v>3</v>
      </c>
      <c r="L178" s="8">
        <v>1</v>
      </c>
      <c r="M178" s="1" t="str">
        <f>LOOKUP(1,0/(('BSC-IP(信令)'!$B$1:$B$652=J178)*('BSC-IP(信令)'!$C$1:$C$652=L178)),'BSC-IP(信令)'!$D$1:$D$652)</f>
        <v>10.111.209.21</v>
      </c>
      <c r="N178" s="1" t="str">
        <f>LOOKUP(1,0/(('BSC-IP(信令)'!$B$1:$B$652=J178)*('BSC-IP(信令)'!$C$1:$C$652=L178)),'BSC-IP(信令)'!$E$1:$E$652)</f>
        <v>10.111.92.149</v>
      </c>
      <c r="O178" s="8"/>
      <c r="P178" s="8">
        <f>LOOKUP(1,0/(('BSC-IP(信令)'!$B$1:$B$652=J178)*('BSC-IP(信令)'!$C$1:$C$652=L178)),'BSC-IP(信令)'!$F$1:$F$652)</f>
        <v>28</v>
      </c>
      <c r="Q178" s="11" t="str">
        <f t="shared" si="20"/>
        <v>ZQRX:BCSU,1::PING:IP="10.111.128.135",SRC="10.111.209.21",:;</v>
      </c>
      <c r="R178" s="11" t="str">
        <f t="shared" si="21"/>
        <v>ZQRX:BCSU,1::PING:IP="10.111.128.167",SRC="10.111.92.149",:;</v>
      </c>
      <c r="S178" s="11"/>
      <c r="T178" s="11"/>
      <c r="U178" s="11" t="str">
        <f t="shared" si="22"/>
        <v>ZOYA:BGS07:BCSU,1:AOIP:;</v>
      </c>
      <c r="V178" s="11" t="str">
        <f t="shared" si="23"/>
        <v>ZOYP:M3UA:BGS07,3:"10.111.209.21","10.111.92.149",:"10.111.128.135",27,"10.111.128.167",27,2905:;</v>
      </c>
      <c r="W178" s="11" t="str">
        <f t="shared" si="24"/>
        <v>ZOYS:M3UA:BGS07,3:ACT:;</v>
      </c>
      <c r="X178" s="11"/>
      <c r="Z178" s="47" t="s">
        <v>3935</v>
      </c>
      <c r="AA178" s="10" t="str">
        <f t="shared" si="25"/>
        <v>ZQRX:BSU,3::IP=10.111.209.21:PING:SRC=10.111.128.135,:;</v>
      </c>
      <c r="AB178" s="10" t="str">
        <f t="shared" si="26"/>
        <v>ZQRX:BSU,3::IP=10.111.92.149:PING:SRC=10.111.128.167,:;</v>
      </c>
      <c r="AC178" s="10"/>
      <c r="AD178" s="10"/>
      <c r="AE178" s="10" t="str">
        <f t="shared" si="27"/>
        <v>ZOYA:R1322:BSU,3:AOIP:;</v>
      </c>
      <c r="AF178" s="10" t="str">
        <f t="shared" si="28"/>
        <v>ZOYP:M3UA:R1322,3:"10.111.128.135","10.111.128.167",2905:"10.111.209.21",28,"10.111.92.149",28,:;</v>
      </c>
      <c r="AG178" s="10" t="str">
        <f t="shared" si="29"/>
        <v>ZOYS:M3UA:R1322,3:ACT:;</v>
      </c>
      <c r="AH178" s="10"/>
    </row>
    <row r="179" spans="1:34" ht="12" customHeight="1">
      <c r="A179" s="7">
        <v>81</v>
      </c>
      <c r="B179" s="7" t="s">
        <v>74</v>
      </c>
      <c r="C179" s="7">
        <v>0</v>
      </c>
      <c r="D179" s="7">
        <v>6</v>
      </c>
      <c r="E179" s="7" t="str">
        <f>LOOKUP(1,0/(('MSS-IP'!$B$1:$B$583=B179)*('MSS-IP'!$C$1:$C$583=D179)),'MSS-IP'!$D$1:$D$583)</f>
        <v>10.111.128.137</v>
      </c>
      <c r="F179" s="7" t="str">
        <f>LOOKUP(1,0/(('MSS-IP'!$B$1:$B$583=B179)*('MSS-IP'!$C$1:$C$583=D179)),'MSS-IP'!$E$1:$E$583)</f>
        <v>10.111.128.169</v>
      </c>
      <c r="G179" s="7">
        <v>2905</v>
      </c>
      <c r="H179" s="7">
        <f>LOOKUP(1,0/(('MSS-IP'!$B$1:$B$583=B179)*('MSS-IP'!$C$1:$C$583=D179)),'MSS-IP'!$F$1:$F$583)</f>
        <v>27</v>
      </c>
      <c r="I179" s="8">
        <v>5</v>
      </c>
      <c r="J179" s="8" t="s">
        <v>101</v>
      </c>
      <c r="K179" s="8">
        <v>0</v>
      </c>
      <c r="L179" s="8">
        <v>0</v>
      </c>
      <c r="M179" s="1" t="str">
        <f>LOOKUP(1,0/(('BSC-IP(信令)'!$B$1:$B$652=J179)*('BSC-IP(信令)'!$C$1:$C$652=L179)),'BSC-IP(信令)'!$D$1:$D$652)</f>
        <v>10.111.209.34</v>
      </c>
      <c r="N179" s="1" t="str">
        <f>LOOKUP(1,0/(('BSC-IP(信令)'!$B$1:$B$652=J179)*('BSC-IP(信令)'!$C$1:$C$652=L179)),'BSC-IP(信令)'!$E$1:$E$652)</f>
        <v>10.111.92.162</v>
      </c>
      <c r="O179" s="8"/>
      <c r="P179" s="8">
        <f>LOOKUP(1,0/(('BSC-IP(信令)'!$B$1:$B$652=J179)*('BSC-IP(信令)'!$C$1:$C$652=L179)),'BSC-IP(信令)'!$F$1:$F$652)</f>
        <v>28</v>
      </c>
      <c r="Q179" s="11" t="str">
        <f t="shared" si="20"/>
        <v>ZQRX:BCSU,0::PING:IP="10.111.128.137",SRC="10.111.209.34",:;</v>
      </c>
      <c r="R179" s="11" t="str">
        <f t="shared" si="21"/>
        <v>ZQRX:BCSU,0::PING:IP="10.111.128.169",SRC="10.111.92.162",:;</v>
      </c>
      <c r="S179" s="11" t="str">
        <f>CONCATENATE("ZOYC:",LEFT(B179,1),MID(B179,3,4),":C:M3UA:;")</f>
        <v>ZOYC:BGS07:C:M3UA:;</v>
      </c>
      <c r="T179" s="11" t="str">
        <f>CONCATENATE("ZOYM:",LEFT(B179,1),MID(B179,3,4),":REG=Y:;")</f>
        <v>ZOYM:BGS07:REG=Y:;</v>
      </c>
      <c r="U179" s="11" t="str">
        <f t="shared" si="22"/>
        <v>ZOYA:BGS07:BCSU,0:AOIP:;</v>
      </c>
      <c r="V179" s="11" t="str">
        <f t="shared" si="23"/>
        <v>ZOYP:M3UA:BGS07,0:"10.111.209.34","10.111.92.162",:"10.111.128.137",27,"10.111.128.169",27,2905:;</v>
      </c>
      <c r="W179" s="11" t="str">
        <f t="shared" si="24"/>
        <v>ZOYS:M3UA:BGS07,0:ACT:;</v>
      </c>
      <c r="X179" s="11" t="str">
        <f>CONCATENATE("ZOYI:NAME=",LEFT(B179,1),RIGHT(B179,4),":A:;")</f>
        <v>ZOYI:NAME=BGS07:A:;</v>
      </c>
      <c r="Z179" s="47" t="s">
        <v>3935</v>
      </c>
      <c r="AA179" s="10" t="str">
        <f t="shared" si="25"/>
        <v>ZQRX:BSU,6::IP=10.111.209.34:PING:SRC=10.111.128.137,:;</v>
      </c>
      <c r="AB179" s="10" t="str">
        <f t="shared" si="26"/>
        <v>ZQRX:BSU,6::IP=10.111.92.162:PING:SRC=10.111.128.169,:;</v>
      </c>
      <c r="AC179" s="10" t="str">
        <f>CONCATENATE("ZOYC:",J179,":S:M3UA:;")</f>
        <v>ZOYC:R1323:S:M3UA:;</v>
      </c>
      <c r="AD179" s="10" t="str">
        <f>CONCATENATE("ZOYM:",J179,":REG=Y:;")</f>
        <v>ZOYM:R1323:REG=Y:;</v>
      </c>
      <c r="AE179" s="10" t="str">
        <f t="shared" si="27"/>
        <v>ZOYA:R1323:BSU,6:AOIP:;</v>
      </c>
      <c r="AF179" s="10" t="str">
        <f t="shared" si="28"/>
        <v>ZOYP:M3UA:R1323,0:"10.111.128.137","10.111.128.169",2905:"10.111.209.34",28,"10.111.92.162",28,:;</v>
      </c>
      <c r="AG179" s="10" t="str">
        <f t="shared" si="29"/>
        <v>ZOYS:M3UA:R1323,0:ACT:;</v>
      </c>
      <c r="AH179" s="10" t="str">
        <f>CONCATENATE("ZOYI:NAME=",J179,":A:;")</f>
        <v>ZOYI:NAME=R1323:A:;</v>
      </c>
    </row>
    <row r="180" spans="1:34" ht="12" customHeight="1">
      <c r="A180" s="7">
        <v>82</v>
      </c>
      <c r="B180" s="7" t="s">
        <v>74</v>
      </c>
      <c r="C180" s="7">
        <v>1</v>
      </c>
      <c r="D180" s="7">
        <v>15</v>
      </c>
      <c r="E180" s="7" t="str">
        <f>LOOKUP(1,0/(('MSS-IP'!$B$1:$B$583=B180)*('MSS-IP'!$C$1:$C$583=D180)),'MSS-IP'!$D$1:$D$583)</f>
        <v>10.111.128.138</v>
      </c>
      <c r="F180" s="7" t="str">
        <f>LOOKUP(1,0/(('MSS-IP'!$B$1:$B$583=B180)*('MSS-IP'!$C$1:$C$583=D180)),'MSS-IP'!$E$1:$E$583)</f>
        <v>10.111.128.170</v>
      </c>
      <c r="G180" s="7">
        <v>2905</v>
      </c>
      <c r="H180" s="7">
        <f>LOOKUP(1,0/(('MSS-IP'!$B$1:$B$583=B180)*('MSS-IP'!$C$1:$C$583=D180)),'MSS-IP'!$F$1:$F$583)</f>
        <v>27</v>
      </c>
      <c r="I180" s="8">
        <v>6</v>
      </c>
      <c r="J180" s="8" t="s">
        <v>101</v>
      </c>
      <c r="K180" s="8">
        <v>1</v>
      </c>
      <c r="L180" s="8">
        <v>1</v>
      </c>
      <c r="M180" s="1" t="str">
        <f>LOOKUP(1,0/(('BSC-IP(信令)'!$B$1:$B$652=J180)*('BSC-IP(信令)'!$C$1:$C$652=L180)),'BSC-IP(信令)'!$D$1:$D$652)</f>
        <v>10.111.209.35</v>
      </c>
      <c r="N180" s="1" t="str">
        <f>LOOKUP(1,0/(('BSC-IP(信令)'!$B$1:$B$652=J180)*('BSC-IP(信令)'!$C$1:$C$652=L180)),'BSC-IP(信令)'!$E$1:$E$652)</f>
        <v>10.111.92.163</v>
      </c>
      <c r="O180" s="8"/>
      <c r="P180" s="8">
        <f>LOOKUP(1,0/(('BSC-IP(信令)'!$B$1:$B$652=J180)*('BSC-IP(信令)'!$C$1:$C$652=L180)),'BSC-IP(信令)'!$F$1:$F$652)</f>
        <v>28</v>
      </c>
      <c r="Q180" s="11" t="str">
        <f t="shared" si="20"/>
        <v>ZQRX:BCSU,1::PING:IP="10.111.128.138",SRC="10.111.209.35",:;</v>
      </c>
      <c r="R180" s="11" t="str">
        <f t="shared" si="21"/>
        <v>ZQRX:BCSU,1::PING:IP="10.111.128.170",SRC="10.111.92.163",:;</v>
      </c>
      <c r="S180" s="11"/>
      <c r="T180" s="11"/>
      <c r="U180" s="11" t="str">
        <f t="shared" si="22"/>
        <v>ZOYA:BGS07:BCSU,1:AOIP:;</v>
      </c>
      <c r="V180" s="11" t="str">
        <f t="shared" si="23"/>
        <v>ZOYP:M3UA:BGS07,1:"10.111.209.35","10.111.92.163",:"10.111.128.138",27,"10.111.128.170",27,2905:;</v>
      </c>
      <c r="W180" s="11" t="str">
        <f t="shared" si="24"/>
        <v>ZOYS:M3UA:BGS07,1:ACT:;</v>
      </c>
      <c r="X180" s="11"/>
      <c r="Z180" s="47" t="s">
        <v>3935</v>
      </c>
      <c r="AA180" s="10" t="str">
        <f t="shared" si="25"/>
        <v>ZQRX:BSU,15::IP=10.111.209.35:PING:SRC=10.111.128.138,:;</v>
      </c>
      <c r="AB180" s="10" t="str">
        <f t="shared" si="26"/>
        <v>ZQRX:BSU,15::IP=10.111.92.163:PING:SRC=10.111.128.170,:;</v>
      </c>
      <c r="AC180" s="10"/>
      <c r="AD180" s="10"/>
      <c r="AE180" s="10" t="str">
        <f t="shared" si="27"/>
        <v>ZOYA:R1323:BSU,15:AOIP:;</v>
      </c>
      <c r="AF180" s="10" t="str">
        <f t="shared" si="28"/>
        <v>ZOYP:M3UA:R1323,1:"10.111.128.138","10.111.128.170",2905:"10.111.209.35",28,"10.111.92.163",28,:;</v>
      </c>
      <c r="AG180" s="10" t="str">
        <f t="shared" si="29"/>
        <v>ZOYS:M3UA:R1323,1:ACT:;</v>
      </c>
      <c r="AH180" s="10"/>
    </row>
    <row r="181" spans="1:34" ht="12" customHeight="1">
      <c r="A181" s="7">
        <v>83</v>
      </c>
      <c r="B181" s="7" t="s">
        <v>74</v>
      </c>
      <c r="C181" s="7">
        <v>2</v>
      </c>
      <c r="D181" s="7">
        <v>1</v>
      </c>
      <c r="E181" s="7" t="str">
        <f>LOOKUP(1,0/(('MSS-IP'!$B$1:$B$583=B181)*('MSS-IP'!$C$1:$C$583=D181)),'MSS-IP'!$D$1:$D$583)</f>
        <v>10.111.128.139</v>
      </c>
      <c r="F181" s="7" t="str">
        <f>LOOKUP(1,0/(('MSS-IP'!$B$1:$B$583=B181)*('MSS-IP'!$C$1:$C$583=D181)),'MSS-IP'!$E$1:$E$583)</f>
        <v>10.111.128.171</v>
      </c>
      <c r="G181" s="7">
        <v>2905</v>
      </c>
      <c r="H181" s="7">
        <f>LOOKUP(1,0/(('MSS-IP'!$B$1:$B$583=B181)*('MSS-IP'!$C$1:$C$583=D181)),'MSS-IP'!$F$1:$F$583)</f>
        <v>27</v>
      </c>
      <c r="I181" s="8">
        <v>7</v>
      </c>
      <c r="J181" s="8" t="s">
        <v>101</v>
      </c>
      <c r="K181" s="8">
        <v>2</v>
      </c>
      <c r="L181" s="8">
        <v>2</v>
      </c>
      <c r="M181" s="1" t="str">
        <f>LOOKUP(1,0/(('BSC-IP(信令)'!$B$1:$B$652=J181)*('BSC-IP(信令)'!$C$1:$C$652=L181)),'BSC-IP(信令)'!$D$1:$D$652)</f>
        <v>10.111.209.36</v>
      </c>
      <c r="N181" s="1" t="str">
        <f>LOOKUP(1,0/(('BSC-IP(信令)'!$B$1:$B$652=J181)*('BSC-IP(信令)'!$C$1:$C$652=L181)),'BSC-IP(信令)'!$E$1:$E$652)</f>
        <v>10.111.92.164</v>
      </c>
      <c r="O181" s="8"/>
      <c r="P181" s="8">
        <f>LOOKUP(1,0/(('BSC-IP(信令)'!$B$1:$B$652=J181)*('BSC-IP(信令)'!$C$1:$C$652=L181)),'BSC-IP(信令)'!$F$1:$F$652)</f>
        <v>28</v>
      </c>
      <c r="Q181" s="11" t="str">
        <f t="shared" si="20"/>
        <v>ZQRX:BCSU,2::PING:IP="10.111.128.139",SRC="10.111.209.36",:;</v>
      </c>
      <c r="R181" s="11" t="str">
        <f t="shared" si="21"/>
        <v>ZQRX:BCSU,2::PING:IP="10.111.128.171",SRC="10.111.92.164",:;</v>
      </c>
      <c r="S181" s="11"/>
      <c r="T181" s="11"/>
      <c r="U181" s="11" t="str">
        <f t="shared" si="22"/>
        <v>ZOYA:BGS07:BCSU,2:AOIP:;</v>
      </c>
      <c r="V181" s="11" t="str">
        <f t="shared" si="23"/>
        <v>ZOYP:M3UA:BGS07,2:"10.111.209.36","10.111.92.164",:"10.111.128.139",27,"10.111.128.171",27,2905:;</v>
      </c>
      <c r="W181" s="11" t="str">
        <f t="shared" si="24"/>
        <v>ZOYS:M3UA:BGS07,2:ACT:;</v>
      </c>
      <c r="X181" s="11"/>
      <c r="Z181" s="47" t="s">
        <v>3935</v>
      </c>
      <c r="AA181" s="10" t="str">
        <f t="shared" si="25"/>
        <v>ZQRX:BSU,1::IP=10.111.209.36:PING:SRC=10.111.128.139,:;</v>
      </c>
      <c r="AB181" s="10" t="str">
        <f t="shared" si="26"/>
        <v>ZQRX:BSU,1::IP=10.111.92.164:PING:SRC=10.111.128.171,:;</v>
      </c>
      <c r="AC181" s="10"/>
      <c r="AD181" s="10"/>
      <c r="AE181" s="10" t="str">
        <f t="shared" si="27"/>
        <v>ZOYA:R1323:BSU,1:AOIP:;</v>
      </c>
      <c r="AF181" s="10" t="str">
        <f t="shared" si="28"/>
        <v>ZOYP:M3UA:R1323,2:"10.111.128.139","10.111.128.171",2905:"10.111.209.36",28,"10.111.92.164",28,:;</v>
      </c>
      <c r="AG181" s="10" t="str">
        <f t="shared" si="29"/>
        <v>ZOYS:M3UA:R1323,2:ACT:;</v>
      </c>
      <c r="AH181" s="10"/>
    </row>
    <row r="182" spans="1:34" ht="12" customHeight="1">
      <c r="A182" s="7">
        <v>84</v>
      </c>
      <c r="B182" s="7" t="s">
        <v>74</v>
      </c>
      <c r="C182" s="7">
        <v>3</v>
      </c>
      <c r="D182" s="7">
        <v>5</v>
      </c>
      <c r="E182" s="7" t="str">
        <f>LOOKUP(1,0/(('MSS-IP'!$B$1:$B$583=B182)*('MSS-IP'!$C$1:$C$583=D182)),'MSS-IP'!$D$1:$D$583)</f>
        <v>10.111.128.140</v>
      </c>
      <c r="F182" s="7" t="str">
        <f>LOOKUP(1,0/(('MSS-IP'!$B$1:$B$583=B182)*('MSS-IP'!$C$1:$C$583=D182)),'MSS-IP'!$E$1:$E$583)</f>
        <v>10.111.128.172</v>
      </c>
      <c r="G182" s="7">
        <v>2905</v>
      </c>
      <c r="H182" s="7">
        <f>LOOKUP(1,0/(('MSS-IP'!$B$1:$B$583=B182)*('MSS-IP'!$C$1:$C$583=D182)),'MSS-IP'!$F$1:$F$583)</f>
        <v>27</v>
      </c>
      <c r="I182" s="8">
        <v>8</v>
      </c>
      <c r="J182" s="8" t="s">
        <v>101</v>
      </c>
      <c r="K182" s="8">
        <v>3</v>
      </c>
      <c r="L182" s="8">
        <v>4</v>
      </c>
      <c r="M182" s="1" t="str">
        <f>LOOKUP(1,0/(('BSC-IP(信令)'!$B$1:$B$652=J182)*('BSC-IP(信令)'!$C$1:$C$652=L182)),'BSC-IP(信令)'!$D$1:$D$652)</f>
        <v>10.111.209.37</v>
      </c>
      <c r="N182" s="1" t="str">
        <f>LOOKUP(1,0/(('BSC-IP(信令)'!$B$1:$B$652=J182)*('BSC-IP(信令)'!$C$1:$C$652=L182)),'BSC-IP(信令)'!$E$1:$E$652)</f>
        <v>10.111.92.165</v>
      </c>
      <c r="O182" s="8"/>
      <c r="P182" s="8">
        <f>LOOKUP(1,0/(('BSC-IP(信令)'!$B$1:$B$652=J182)*('BSC-IP(信令)'!$C$1:$C$652=L182)),'BSC-IP(信令)'!$F$1:$F$652)</f>
        <v>28</v>
      </c>
      <c r="Q182" s="11" t="str">
        <f t="shared" si="20"/>
        <v>ZQRX:BCSU,4::PING:IP="10.111.128.140",SRC="10.111.209.37",:;</v>
      </c>
      <c r="R182" s="11" t="str">
        <f t="shared" si="21"/>
        <v>ZQRX:BCSU,4::PING:IP="10.111.128.172",SRC="10.111.92.165",:;</v>
      </c>
      <c r="S182" s="11"/>
      <c r="T182" s="11"/>
      <c r="U182" s="11" t="str">
        <f t="shared" si="22"/>
        <v>ZOYA:BGS07:BCSU,4:AOIP:;</v>
      </c>
      <c r="V182" s="11" t="str">
        <f t="shared" si="23"/>
        <v>ZOYP:M3UA:BGS07,3:"10.111.209.37","10.111.92.165",:"10.111.128.140",27,"10.111.128.172",27,2905:;</v>
      </c>
      <c r="W182" s="11" t="str">
        <f t="shared" si="24"/>
        <v>ZOYS:M3UA:BGS07,3:ACT:;</v>
      </c>
      <c r="X182" s="11"/>
      <c r="Z182" s="47" t="s">
        <v>3935</v>
      </c>
      <c r="AA182" s="10" t="str">
        <f t="shared" si="25"/>
        <v>ZQRX:BSU,5::IP=10.111.209.37:PING:SRC=10.111.128.140,:;</v>
      </c>
      <c r="AB182" s="10" t="str">
        <f t="shared" si="26"/>
        <v>ZQRX:BSU,5::IP=10.111.92.165:PING:SRC=10.111.128.172,:;</v>
      </c>
      <c r="AC182" s="10"/>
      <c r="AD182" s="10"/>
      <c r="AE182" s="10" t="str">
        <f t="shared" si="27"/>
        <v>ZOYA:R1323:BSU,5:AOIP:;</v>
      </c>
      <c r="AF182" s="10" t="str">
        <f t="shared" si="28"/>
        <v>ZOYP:M3UA:R1323,3:"10.111.128.140","10.111.128.172",2905:"10.111.209.37",28,"10.111.92.165",28,:;</v>
      </c>
      <c r="AG182" s="10" t="str">
        <f t="shared" si="29"/>
        <v>ZOYS:M3UA:R1323,3:ACT:;</v>
      </c>
      <c r="AH182" s="10"/>
    </row>
    <row r="183" spans="1:34" ht="12" customHeight="1">
      <c r="A183" s="7">
        <v>85</v>
      </c>
      <c r="B183" s="7" t="s">
        <v>74</v>
      </c>
      <c r="C183" s="7">
        <v>0</v>
      </c>
      <c r="D183" s="7">
        <v>9</v>
      </c>
      <c r="E183" s="7" t="str">
        <f>LOOKUP(1,0/(('MSS-IP'!$B$1:$B$583=B183)*('MSS-IP'!$C$1:$C$583=D183)),'MSS-IP'!$D$1:$D$583)</f>
        <v>10.111.128.141</v>
      </c>
      <c r="F183" s="7" t="str">
        <f>LOOKUP(1,0/(('MSS-IP'!$B$1:$B$583=B183)*('MSS-IP'!$C$1:$C$583=D183)),'MSS-IP'!$E$1:$E$583)</f>
        <v>10.111.128.173</v>
      </c>
      <c r="G183" s="7">
        <v>2905</v>
      </c>
      <c r="H183" s="7">
        <f>LOOKUP(1,0/(('MSS-IP'!$B$1:$B$583=B183)*('MSS-IP'!$C$1:$C$583=D183)),'MSS-IP'!$F$1:$F$583)</f>
        <v>27</v>
      </c>
      <c r="I183" s="8">
        <v>5</v>
      </c>
      <c r="J183" s="8" t="s">
        <v>102</v>
      </c>
      <c r="K183" s="8">
        <v>0</v>
      </c>
      <c r="L183" s="8">
        <v>1</v>
      </c>
      <c r="M183" s="1" t="str">
        <f>LOOKUP(1,0/(('BSC-IP(信令)'!$B$1:$B$652=J183)*('BSC-IP(信令)'!$C$1:$C$652=L183)),'BSC-IP(信令)'!$D$1:$D$652)</f>
        <v>10.111.209.50</v>
      </c>
      <c r="N183" s="1" t="str">
        <f>LOOKUP(1,0/(('BSC-IP(信令)'!$B$1:$B$652=J183)*('BSC-IP(信令)'!$C$1:$C$652=L183)),'BSC-IP(信令)'!$E$1:$E$652)</f>
        <v>10.111.92.178</v>
      </c>
      <c r="O183" s="8"/>
      <c r="P183" s="8">
        <f>LOOKUP(1,0/(('BSC-IP(信令)'!$B$1:$B$652=J183)*('BSC-IP(信令)'!$C$1:$C$652=L183)),'BSC-IP(信令)'!$F$1:$F$652)</f>
        <v>28</v>
      </c>
      <c r="Q183" s="11" t="str">
        <f t="shared" si="20"/>
        <v>ZQRX:BCSU,1::PING:IP="10.111.128.141",SRC="10.111.209.50",:;</v>
      </c>
      <c r="R183" s="11" t="str">
        <f t="shared" si="21"/>
        <v>ZQRX:BCSU,1::PING:IP="10.111.128.173",SRC="10.111.92.178",:;</v>
      </c>
      <c r="S183" s="11" t="str">
        <f>CONCATENATE("ZOYC:",LEFT(B183,1),MID(B183,3,4),":C:M3UA:;")</f>
        <v>ZOYC:BGS07:C:M3UA:;</v>
      </c>
      <c r="T183" s="11" t="str">
        <f>CONCATENATE("ZOYM:",LEFT(B183,1),MID(B183,3,4),":REG=Y:;")</f>
        <v>ZOYM:BGS07:REG=Y:;</v>
      </c>
      <c r="U183" s="11" t="str">
        <f t="shared" si="22"/>
        <v>ZOYA:BGS07:BCSU,1:AOIP:;</v>
      </c>
      <c r="V183" s="11" t="str">
        <f t="shared" si="23"/>
        <v>ZOYP:M3UA:BGS07,0:"10.111.209.50","10.111.92.178",:"10.111.128.141",27,"10.111.128.173",27,2905:;</v>
      </c>
      <c r="W183" s="11" t="str">
        <f t="shared" si="24"/>
        <v>ZOYS:M3UA:BGS07,0:ACT:;</v>
      </c>
      <c r="X183" s="11" t="str">
        <f>CONCATENATE("ZOYI:NAME=",LEFT(B183,1),RIGHT(B183,4),":A:;")</f>
        <v>ZOYI:NAME=BGS07:A:;</v>
      </c>
      <c r="Z183" s="47" t="s">
        <v>3935</v>
      </c>
      <c r="AA183" s="10" t="str">
        <f t="shared" si="25"/>
        <v>ZQRX:BSU,9::IP=10.111.209.50:PING:SRC=10.111.128.141,:;</v>
      </c>
      <c r="AB183" s="10" t="str">
        <f t="shared" si="26"/>
        <v>ZQRX:BSU,9::IP=10.111.92.178:PING:SRC=10.111.128.173,:;</v>
      </c>
      <c r="AC183" s="10" t="str">
        <f>CONCATENATE("ZOYC:",J183,":S:M3UA:;")</f>
        <v>ZOYC:R1324:S:M3UA:;</v>
      </c>
      <c r="AD183" s="10" t="str">
        <f>CONCATENATE("ZOYM:",J183,":REG=Y:;")</f>
        <v>ZOYM:R1324:REG=Y:;</v>
      </c>
      <c r="AE183" s="10" t="str">
        <f t="shared" si="27"/>
        <v>ZOYA:R1324:BSU,9:AOIP:;</v>
      </c>
      <c r="AF183" s="10" t="str">
        <f t="shared" si="28"/>
        <v>ZOYP:M3UA:R1324,0:"10.111.128.141","10.111.128.173",2905:"10.111.209.50",28,"10.111.92.178",28,:;</v>
      </c>
      <c r="AG183" s="10" t="str">
        <f t="shared" si="29"/>
        <v>ZOYS:M3UA:R1324,0:ACT:;</v>
      </c>
      <c r="AH183" s="10" t="str">
        <f>CONCATENATE("ZOYI:NAME=",J183,":A:;")</f>
        <v>ZOYI:NAME=R1324:A:;</v>
      </c>
    </row>
    <row r="184" spans="1:34" ht="12" customHeight="1">
      <c r="A184" s="7">
        <v>86</v>
      </c>
      <c r="B184" s="7" t="s">
        <v>74</v>
      </c>
      <c r="C184" s="7">
        <v>1</v>
      </c>
      <c r="D184" s="7">
        <v>10</v>
      </c>
      <c r="E184" s="7" t="str">
        <f>LOOKUP(1,0/(('MSS-IP'!$B$1:$B$583=B184)*('MSS-IP'!$C$1:$C$583=D184)),'MSS-IP'!$D$1:$D$583)</f>
        <v>10.111.128.142</v>
      </c>
      <c r="F184" s="7" t="str">
        <f>LOOKUP(1,0/(('MSS-IP'!$B$1:$B$583=B184)*('MSS-IP'!$C$1:$C$583=D184)),'MSS-IP'!$E$1:$E$583)</f>
        <v>10.111.128.174</v>
      </c>
      <c r="G184" s="7">
        <v>2905</v>
      </c>
      <c r="H184" s="7">
        <f>LOOKUP(1,0/(('MSS-IP'!$B$1:$B$583=B184)*('MSS-IP'!$C$1:$C$583=D184)),'MSS-IP'!$F$1:$F$583)</f>
        <v>27</v>
      </c>
      <c r="I184" s="8">
        <v>6</v>
      </c>
      <c r="J184" s="8" t="s">
        <v>102</v>
      </c>
      <c r="K184" s="8">
        <v>1</v>
      </c>
      <c r="L184" s="8">
        <v>2</v>
      </c>
      <c r="M184" s="1" t="str">
        <f>LOOKUP(1,0/(('BSC-IP(信令)'!$B$1:$B$652=J184)*('BSC-IP(信令)'!$C$1:$C$652=L184)),'BSC-IP(信令)'!$D$1:$D$652)</f>
        <v>10.111.209.51</v>
      </c>
      <c r="N184" s="1" t="str">
        <f>LOOKUP(1,0/(('BSC-IP(信令)'!$B$1:$B$652=J184)*('BSC-IP(信令)'!$C$1:$C$652=L184)),'BSC-IP(信令)'!$E$1:$E$652)</f>
        <v>10.111.92.179</v>
      </c>
      <c r="O184" s="8"/>
      <c r="P184" s="8">
        <f>LOOKUP(1,0/(('BSC-IP(信令)'!$B$1:$B$652=J184)*('BSC-IP(信令)'!$C$1:$C$652=L184)),'BSC-IP(信令)'!$F$1:$F$652)</f>
        <v>28</v>
      </c>
      <c r="Q184" s="11" t="str">
        <f t="shared" si="20"/>
        <v>ZQRX:BCSU,2::PING:IP="10.111.128.142",SRC="10.111.209.51",:;</v>
      </c>
      <c r="R184" s="11" t="str">
        <f t="shared" si="21"/>
        <v>ZQRX:BCSU,2::PING:IP="10.111.128.174",SRC="10.111.92.179",:;</v>
      </c>
      <c r="S184" s="11"/>
      <c r="T184" s="11"/>
      <c r="U184" s="11" t="str">
        <f t="shared" si="22"/>
        <v>ZOYA:BGS07:BCSU,2:AOIP:;</v>
      </c>
      <c r="V184" s="11" t="str">
        <f t="shared" si="23"/>
        <v>ZOYP:M3UA:BGS07,1:"10.111.209.51","10.111.92.179",:"10.111.128.142",27,"10.111.128.174",27,2905:;</v>
      </c>
      <c r="W184" s="11" t="str">
        <f t="shared" si="24"/>
        <v>ZOYS:M3UA:BGS07,1:ACT:;</v>
      </c>
      <c r="X184" s="11"/>
      <c r="Z184" s="47" t="s">
        <v>3935</v>
      </c>
      <c r="AA184" s="10" t="str">
        <f t="shared" si="25"/>
        <v>ZQRX:BSU,10::IP=10.111.209.51:PING:SRC=10.111.128.142,:;</v>
      </c>
      <c r="AB184" s="10" t="str">
        <f t="shared" si="26"/>
        <v>ZQRX:BSU,10::IP=10.111.92.179:PING:SRC=10.111.128.174,:;</v>
      </c>
      <c r="AC184" s="10"/>
      <c r="AD184" s="10"/>
      <c r="AE184" s="10" t="str">
        <f t="shared" si="27"/>
        <v>ZOYA:R1324:BSU,10:AOIP:;</v>
      </c>
      <c r="AF184" s="10" t="str">
        <f t="shared" si="28"/>
        <v>ZOYP:M3UA:R1324,1:"10.111.128.142","10.111.128.174",2905:"10.111.209.51",28,"10.111.92.179",28,:;</v>
      </c>
      <c r="AG184" s="10" t="str">
        <f t="shared" si="29"/>
        <v>ZOYS:M3UA:R1324,1:ACT:;</v>
      </c>
      <c r="AH184" s="10"/>
    </row>
    <row r="185" spans="1:34" ht="12" customHeight="1">
      <c r="A185" s="7">
        <v>87</v>
      </c>
      <c r="B185" s="7" t="s">
        <v>74</v>
      </c>
      <c r="C185" s="7">
        <v>2</v>
      </c>
      <c r="D185" s="7">
        <v>11</v>
      </c>
      <c r="E185" s="7" t="str">
        <f>LOOKUP(1,0/(('MSS-IP'!$B$1:$B$583=B185)*('MSS-IP'!$C$1:$C$583=D185)),'MSS-IP'!$D$1:$D$583)</f>
        <v>10.111.128.143</v>
      </c>
      <c r="F185" s="7" t="str">
        <f>LOOKUP(1,0/(('MSS-IP'!$B$1:$B$583=B185)*('MSS-IP'!$C$1:$C$583=D185)),'MSS-IP'!$E$1:$E$583)</f>
        <v>10.111.128.175</v>
      </c>
      <c r="G185" s="7">
        <v>2905</v>
      </c>
      <c r="H185" s="7">
        <f>LOOKUP(1,0/(('MSS-IP'!$B$1:$B$583=B185)*('MSS-IP'!$C$1:$C$583=D185)),'MSS-IP'!$F$1:$F$583)</f>
        <v>27</v>
      </c>
      <c r="I185" s="8">
        <v>7</v>
      </c>
      <c r="J185" s="8" t="s">
        <v>102</v>
      </c>
      <c r="K185" s="8">
        <v>2</v>
      </c>
      <c r="L185" s="8">
        <v>0</v>
      </c>
      <c r="M185" s="1" t="str">
        <f>LOOKUP(1,0/(('BSC-IP(信令)'!$B$1:$B$652=J185)*('BSC-IP(信令)'!$C$1:$C$652=L185)),'BSC-IP(信令)'!$D$1:$D$652)</f>
        <v>10.111.209.52</v>
      </c>
      <c r="N185" s="1" t="str">
        <f>LOOKUP(1,0/(('BSC-IP(信令)'!$B$1:$B$652=J185)*('BSC-IP(信令)'!$C$1:$C$652=L185)),'BSC-IP(信令)'!$E$1:$E$652)</f>
        <v>10.111.92.180</v>
      </c>
      <c r="O185" s="8"/>
      <c r="P185" s="8">
        <f>LOOKUP(1,0/(('BSC-IP(信令)'!$B$1:$B$652=J185)*('BSC-IP(信令)'!$C$1:$C$652=L185)),'BSC-IP(信令)'!$F$1:$F$652)</f>
        <v>28</v>
      </c>
      <c r="Q185" s="11" t="str">
        <f t="shared" si="20"/>
        <v>ZQRX:BCSU,0::PING:IP="10.111.128.143",SRC="10.111.209.52",:;</v>
      </c>
      <c r="R185" s="11" t="str">
        <f t="shared" si="21"/>
        <v>ZQRX:BCSU,0::PING:IP="10.111.128.175",SRC="10.111.92.180",:;</v>
      </c>
      <c r="S185" s="11"/>
      <c r="T185" s="11"/>
      <c r="U185" s="11" t="str">
        <f t="shared" si="22"/>
        <v>ZOYA:BGS07:BCSU,0:AOIP:;</v>
      </c>
      <c r="V185" s="11" t="str">
        <f t="shared" si="23"/>
        <v>ZOYP:M3UA:BGS07,2:"10.111.209.52","10.111.92.180",:"10.111.128.143",27,"10.111.128.175",27,2905:;</v>
      </c>
      <c r="W185" s="11" t="str">
        <f t="shared" si="24"/>
        <v>ZOYS:M3UA:BGS07,2:ACT:;</v>
      </c>
      <c r="X185" s="11"/>
      <c r="Z185" s="47" t="s">
        <v>3935</v>
      </c>
      <c r="AA185" s="10" t="str">
        <f t="shared" si="25"/>
        <v>ZQRX:BSU,11::IP=10.111.209.52:PING:SRC=10.111.128.143,:;</v>
      </c>
      <c r="AB185" s="10" t="str">
        <f t="shared" si="26"/>
        <v>ZQRX:BSU,11::IP=10.111.92.180:PING:SRC=10.111.128.175,:;</v>
      </c>
      <c r="AC185" s="10"/>
      <c r="AD185" s="10"/>
      <c r="AE185" s="10" t="str">
        <f t="shared" si="27"/>
        <v>ZOYA:R1324:BSU,11:AOIP:;</v>
      </c>
      <c r="AF185" s="10" t="str">
        <f t="shared" si="28"/>
        <v>ZOYP:M3UA:R1324,2:"10.111.128.143","10.111.128.175",2905:"10.111.209.52",28,"10.111.92.180",28,:;</v>
      </c>
      <c r="AG185" s="10" t="str">
        <f t="shared" si="29"/>
        <v>ZOYS:M3UA:R1324,2:ACT:;</v>
      </c>
      <c r="AH185" s="10"/>
    </row>
    <row r="186" spans="1:34" ht="12" customHeight="1">
      <c r="A186" s="7">
        <v>88</v>
      </c>
      <c r="B186" s="7" t="s">
        <v>74</v>
      </c>
      <c r="C186" s="7">
        <v>3</v>
      </c>
      <c r="D186" s="7">
        <v>12</v>
      </c>
      <c r="E186" s="7" t="str">
        <f>LOOKUP(1,0/(('MSS-IP'!$B$1:$B$583=B186)*('MSS-IP'!$C$1:$C$583=D186)),'MSS-IP'!$D$1:$D$583)</f>
        <v>10.111.128.144</v>
      </c>
      <c r="F186" s="7" t="str">
        <f>LOOKUP(1,0/(('MSS-IP'!$B$1:$B$583=B186)*('MSS-IP'!$C$1:$C$583=D186)),'MSS-IP'!$E$1:$E$583)</f>
        <v>10.111.128.176</v>
      </c>
      <c r="G186" s="7">
        <v>2905</v>
      </c>
      <c r="H186" s="7">
        <f>LOOKUP(1,0/(('MSS-IP'!$B$1:$B$583=B186)*('MSS-IP'!$C$1:$C$583=D186)),'MSS-IP'!$F$1:$F$583)</f>
        <v>27</v>
      </c>
      <c r="I186" s="8">
        <v>8</v>
      </c>
      <c r="J186" s="8" t="s">
        <v>102</v>
      </c>
      <c r="K186" s="8">
        <v>3</v>
      </c>
      <c r="L186" s="8">
        <v>3</v>
      </c>
      <c r="M186" s="1" t="str">
        <f>LOOKUP(1,0/(('BSC-IP(信令)'!$B$1:$B$652=J186)*('BSC-IP(信令)'!$C$1:$C$652=L186)),'BSC-IP(信令)'!$D$1:$D$652)</f>
        <v>10.111.209.53</v>
      </c>
      <c r="N186" s="1" t="str">
        <f>LOOKUP(1,0/(('BSC-IP(信令)'!$B$1:$B$652=J186)*('BSC-IP(信令)'!$C$1:$C$652=L186)),'BSC-IP(信令)'!$E$1:$E$652)</f>
        <v>10.111.92.181</v>
      </c>
      <c r="O186" s="8"/>
      <c r="P186" s="8">
        <f>LOOKUP(1,0/(('BSC-IP(信令)'!$B$1:$B$652=J186)*('BSC-IP(信令)'!$C$1:$C$652=L186)),'BSC-IP(信令)'!$F$1:$F$652)</f>
        <v>28</v>
      </c>
      <c r="Q186" s="11" t="str">
        <f t="shared" si="20"/>
        <v>ZQRX:BCSU,3::PING:IP="10.111.128.144",SRC="10.111.209.53",:;</v>
      </c>
      <c r="R186" s="11" t="str">
        <f t="shared" si="21"/>
        <v>ZQRX:BCSU,3::PING:IP="10.111.128.176",SRC="10.111.92.181",:;</v>
      </c>
      <c r="S186" s="11"/>
      <c r="T186" s="11"/>
      <c r="U186" s="11" t="str">
        <f t="shared" si="22"/>
        <v>ZOYA:BGS07:BCSU,3:AOIP:;</v>
      </c>
      <c r="V186" s="11" t="str">
        <f t="shared" si="23"/>
        <v>ZOYP:M3UA:BGS07,3:"10.111.209.53","10.111.92.181",:"10.111.128.144",27,"10.111.128.176",27,2905:;</v>
      </c>
      <c r="W186" s="11" t="str">
        <f t="shared" si="24"/>
        <v>ZOYS:M3UA:BGS07,3:ACT:;</v>
      </c>
      <c r="X186" s="11"/>
      <c r="Z186" s="47" t="s">
        <v>3935</v>
      </c>
      <c r="AA186" s="10" t="str">
        <f t="shared" si="25"/>
        <v>ZQRX:BSU,12::IP=10.111.209.53:PING:SRC=10.111.128.144,:;</v>
      </c>
      <c r="AB186" s="10" t="str">
        <f t="shared" si="26"/>
        <v>ZQRX:BSU,12::IP=10.111.92.181:PING:SRC=10.111.128.176,:;</v>
      </c>
      <c r="AC186" s="10"/>
      <c r="AD186" s="10"/>
      <c r="AE186" s="10" t="str">
        <f t="shared" si="27"/>
        <v>ZOYA:R1324:BSU,12:AOIP:;</v>
      </c>
      <c r="AF186" s="10" t="str">
        <f t="shared" si="28"/>
        <v>ZOYP:M3UA:R1324,3:"10.111.128.144","10.111.128.176",2905:"10.111.209.53",28,"10.111.92.181",28,:;</v>
      </c>
      <c r="AG186" s="10" t="str">
        <f t="shared" si="29"/>
        <v>ZOYS:M3UA:R1324,3:ACT:;</v>
      </c>
      <c r="AH186" s="10"/>
    </row>
    <row r="187" spans="1:34" ht="12" customHeight="1">
      <c r="A187" s="7">
        <v>89</v>
      </c>
      <c r="B187" s="7" t="s">
        <v>74</v>
      </c>
      <c r="C187" s="7">
        <v>0</v>
      </c>
      <c r="D187" s="7">
        <v>7</v>
      </c>
      <c r="E187" s="7" t="str">
        <f>LOOKUP(1,0/(('MSS-IP'!$B$1:$B$583=B187)*('MSS-IP'!$C$1:$C$583=D187)),'MSS-IP'!$D$1:$D$583)</f>
        <v>10.111.128.145</v>
      </c>
      <c r="F187" s="7" t="str">
        <f>LOOKUP(1,0/(('MSS-IP'!$B$1:$B$583=B187)*('MSS-IP'!$C$1:$C$583=D187)),'MSS-IP'!$E$1:$E$583)</f>
        <v>10.111.128.177</v>
      </c>
      <c r="G187" s="7">
        <v>2905</v>
      </c>
      <c r="H187" s="7">
        <f>LOOKUP(1,0/(('MSS-IP'!$B$1:$B$583=B187)*('MSS-IP'!$C$1:$C$583=D187)),'MSS-IP'!$F$1:$F$583)</f>
        <v>27</v>
      </c>
      <c r="I187" s="8">
        <v>5</v>
      </c>
      <c r="J187" s="8" t="s">
        <v>103</v>
      </c>
      <c r="K187" s="8">
        <v>0</v>
      </c>
      <c r="L187" s="8">
        <v>0</v>
      </c>
      <c r="M187" s="1" t="str">
        <f>LOOKUP(1,0/(('BSC-IP(信令)'!$B$1:$B$652=J187)*('BSC-IP(信令)'!$C$1:$C$652=L187)),'BSC-IP(信令)'!$D$1:$D$652)</f>
        <v>10.111.209.66</v>
      </c>
      <c r="N187" s="1" t="str">
        <f>LOOKUP(1,0/(('BSC-IP(信令)'!$B$1:$B$652=J187)*('BSC-IP(信令)'!$C$1:$C$652=L187)),'BSC-IP(信令)'!$E$1:$E$652)</f>
        <v>10.111.92.194</v>
      </c>
      <c r="O187" s="8"/>
      <c r="P187" s="8">
        <f>LOOKUP(1,0/(('BSC-IP(信令)'!$B$1:$B$652=J187)*('BSC-IP(信令)'!$C$1:$C$652=L187)),'BSC-IP(信令)'!$F$1:$F$652)</f>
        <v>28</v>
      </c>
      <c r="Q187" s="11" t="str">
        <f t="shared" si="20"/>
        <v>ZQRX:BCSU,0::PING:IP="10.111.128.145",SRC="10.111.209.66",:;</v>
      </c>
      <c r="R187" s="11" t="str">
        <f t="shared" si="21"/>
        <v>ZQRX:BCSU,0::PING:IP="10.111.128.177",SRC="10.111.92.194",:;</v>
      </c>
      <c r="S187" s="11" t="str">
        <f>CONCATENATE("ZOYC:",LEFT(B187,1),MID(B187,3,4),":C:M3UA:;")</f>
        <v>ZOYC:BGS07:C:M3UA:;</v>
      </c>
      <c r="T187" s="11" t="str">
        <f>CONCATENATE("ZOYM:",LEFT(B187,1),MID(B187,3,4),":REG=Y:;")</f>
        <v>ZOYM:BGS07:REG=Y:;</v>
      </c>
      <c r="U187" s="11" t="str">
        <f t="shared" si="22"/>
        <v>ZOYA:BGS07:BCSU,0:AOIP:;</v>
      </c>
      <c r="V187" s="11" t="str">
        <f t="shared" si="23"/>
        <v>ZOYP:M3UA:BGS07,0:"10.111.209.66","10.111.92.194",:"10.111.128.145",27,"10.111.128.177",27,2905:;</v>
      </c>
      <c r="W187" s="11" t="str">
        <f t="shared" si="24"/>
        <v>ZOYS:M3UA:BGS07,0:ACT:;</v>
      </c>
      <c r="X187" s="11" t="str">
        <f>CONCATENATE("ZOYI:NAME=",LEFT(B187,1),RIGHT(B187,4),":A:;")</f>
        <v>ZOYI:NAME=BGS07:A:;</v>
      </c>
      <c r="Z187" s="47" t="s">
        <v>3935</v>
      </c>
      <c r="AA187" s="10" t="str">
        <f t="shared" si="25"/>
        <v>ZQRX:BSU,7::IP=10.111.209.66:PING:SRC=10.111.128.145,:;</v>
      </c>
      <c r="AB187" s="10" t="str">
        <f t="shared" si="26"/>
        <v>ZQRX:BSU,7::IP=10.111.92.194:PING:SRC=10.111.128.177,:;</v>
      </c>
      <c r="AC187" s="10" t="str">
        <f>CONCATENATE("ZOYC:",J187,":S:M3UA:;")</f>
        <v>ZOYC:R1325:S:M3UA:;</v>
      </c>
      <c r="AD187" s="10" t="str">
        <f>CONCATENATE("ZOYM:",J187,":REG=Y:;")</f>
        <v>ZOYM:R1325:REG=Y:;</v>
      </c>
      <c r="AE187" s="10" t="str">
        <f t="shared" si="27"/>
        <v>ZOYA:R1325:BSU,7:AOIP:;</v>
      </c>
      <c r="AF187" s="10" t="str">
        <f t="shared" si="28"/>
        <v>ZOYP:M3UA:R1325,0:"10.111.128.145","10.111.128.177",2905:"10.111.209.66",28,"10.111.92.194",28,:;</v>
      </c>
      <c r="AG187" s="10" t="str">
        <f t="shared" si="29"/>
        <v>ZOYS:M3UA:R1325,0:ACT:;</v>
      </c>
      <c r="AH187" s="10" t="str">
        <f>CONCATENATE("ZOYI:NAME=",J187,":A:;")</f>
        <v>ZOYI:NAME=R1325:A:;</v>
      </c>
    </row>
    <row r="188" spans="1:34" ht="12" customHeight="1">
      <c r="A188" s="7">
        <v>90</v>
      </c>
      <c r="B188" s="7" t="s">
        <v>74</v>
      </c>
      <c r="C188" s="7">
        <v>1</v>
      </c>
      <c r="D188" s="7">
        <v>14</v>
      </c>
      <c r="E188" s="7" t="str">
        <f>LOOKUP(1,0/(('MSS-IP'!$B$1:$B$583=B188)*('MSS-IP'!$C$1:$C$583=D188)),'MSS-IP'!$D$1:$D$583)</f>
        <v>10.111.128.146</v>
      </c>
      <c r="F188" s="7" t="str">
        <f>LOOKUP(1,0/(('MSS-IP'!$B$1:$B$583=B188)*('MSS-IP'!$C$1:$C$583=D188)),'MSS-IP'!$E$1:$E$583)</f>
        <v>10.111.128.178</v>
      </c>
      <c r="G188" s="7">
        <v>2905</v>
      </c>
      <c r="H188" s="7">
        <f>LOOKUP(1,0/(('MSS-IP'!$B$1:$B$583=B188)*('MSS-IP'!$C$1:$C$583=D188)),'MSS-IP'!$F$1:$F$583)</f>
        <v>27</v>
      </c>
      <c r="I188" s="8">
        <v>6</v>
      </c>
      <c r="J188" s="8" t="s">
        <v>103</v>
      </c>
      <c r="K188" s="8">
        <v>1</v>
      </c>
      <c r="L188" s="8">
        <v>2</v>
      </c>
      <c r="M188" s="1" t="str">
        <f>LOOKUP(1,0/(('BSC-IP(信令)'!$B$1:$B$652=J188)*('BSC-IP(信令)'!$C$1:$C$652=L188)),'BSC-IP(信令)'!$D$1:$D$652)</f>
        <v>10.111.209.67</v>
      </c>
      <c r="N188" s="1" t="str">
        <f>LOOKUP(1,0/(('BSC-IP(信令)'!$B$1:$B$652=J188)*('BSC-IP(信令)'!$C$1:$C$652=L188)),'BSC-IP(信令)'!$E$1:$E$652)</f>
        <v>10.111.92.195</v>
      </c>
      <c r="O188" s="8"/>
      <c r="P188" s="8">
        <f>LOOKUP(1,0/(('BSC-IP(信令)'!$B$1:$B$652=J188)*('BSC-IP(信令)'!$C$1:$C$652=L188)),'BSC-IP(信令)'!$F$1:$F$652)</f>
        <v>28</v>
      </c>
      <c r="Q188" s="11" t="str">
        <f t="shared" si="20"/>
        <v>ZQRX:BCSU,2::PING:IP="10.111.128.146",SRC="10.111.209.67",:;</v>
      </c>
      <c r="R188" s="11" t="str">
        <f t="shared" si="21"/>
        <v>ZQRX:BCSU,2::PING:IP="10.111.128.178",SRC="10.111.92.195",:;</v>
      </c>
      <c r="S188" s="11"/>
      <c r="T188" s="11"/>
      <c r="U188" s="11" t="str">
        <f t="shared" si="22"/>
        <v>ZOYA:BGS07:BCSU,2:AOIP:;</v>
      </c>
      <c r="V188" s="11" t="str">
        <f t="shared" si="23"/>
        <v>ZOYP:M3UA:BGS07,1:"10.111.209.67","10.111.92.195",:"10.111.128.146",27,"10.111.128.178",27,2905:;</v>
      </c>
      <c r="W188" s="11" t="str">
        <f t="shared" si="24"/>
        <v>ZOYS:M3UA:BGS07,1:ACT:;</v>
      </c>
      <c r="X188" s="11"/>
      <c r="Z188" s="47" t="s">
        <v>3935</v>
      </c>
      <c r="AA188" s="10" t="str">
        <f t="shared" si="25"/>
        <v>ZQRX:BSU,14::IP=10.111.209.67:PING:SRC=10.111.128.146,:;</v>
      </c>
      <c r="AB188" s="10" t="str">
        <f t="shared" si="26"/>
        <v>ZQRX:BSU,14::IP=10.111.92.195:PING:SRC=10.111.128.178,:;</v>
      </c>
      <c r="AC188" s="10"/>
      <c r="AD188" s="10"/>
      <c r="AE188" s="10" t="str">
        <f t="shared" si="27"/>
        <v>ZOYA:R1325:BSU,14:AOIP:;</v>
      </c>
      <c r="AF188" s="10" t="str">
        <f t="shared" si="28"/>
        <v>ZOYP:M3UA:R1325,1:"10.111.128.146","10.111.128.178",2905:"10.111.209.67",28,"10.111.92.195",28,:;</v>
      </c>
      <c r="AG188" s="10" t="str">
        <f t="shared" si="29"/>
        <v>ZOYS:M3UA:R1325,1:ACT:;</v>
      </c>
      <c r="AH188" s="10"/>
    </row>
    <row r="189" spans="1:34" ht="12" customHeight="1">
      <c r="A189" s="7">
        <v>91</v>
      </c>
      <c r="B189" s="7" t="s">
        <v>74</v>
      </c>
      <c r="C189" s="7">
        <v>2</v>
      </c>
      <c r="D189" s="7">
        <v>16</v>
      </c>
      <c r="E189" s="7" t="str">
        <f>LOOKUP(1,0/(('MSS-IP'!$B$1:$B$583=B189)*('MSS-IP'!$C$1:$C$583=D189)),'MSS-IP'!$D$1:$D$583)</f>
        <v>10.111.128.147</v>
      </c>
      <c r="F189" s="7" t="str">
        <f>LOOKUP(1,0/(('MSS-IP'!$B$1:$B$583=B189)*('MSS-IP'!$C$1:$C$583=D189)),'MSS-IP'!$E$1:$E$583)</f>
        <v>10.111.128.179</v>
      </c>
      <c r="G189" s="7">
        <v>2905</v>
      </c>
      <c r="H189" s="7">
        <f>LOOKUP(1,0/(('MSS-IP'!$B$1:$B$583=B189)*('MSS-IP'!$C$1:$C$583=D189)),'MSS-IP'!$F$1:$F$583)</f>
        <v>27</v>
      </c>
      <c r="I189" s="8">
        <v>7</v>
      </c>
      <c r="J189" s="8" t="s">
        <v>103</v>
      </c>
      <c r="K189" s="8">
        <v>2</v>
      </c>
      <c r="L189" s="8">
        <v>3</v>
      </c>
      <c r="M189" s="1" t="str">
        <f>LOOKUP(1,0/(('BSC-IP(信令)'!$B$1:$B$652=J189)*('BSC-IP(信令)'!$C$1:$C$652=L189)),'BSC-IP(信令)'!$D$1:$D$652)</f>
        <v>10.111.209.68</v>
      </c>
      <c r="N189" s="1" t="str">
        <f>LOOKUP(1,0/(('BSC-IP(信令)'!$B$1:$B$652=J189)*('BSC-IP(信令)'!$C$1:$C$652=L189)),'BSC-IP(信令)'!$E$1:$E$652)</f>
        <v>10.111.92.196</v>
      </c>
      <c r="O189" s="8"/>
      <c r="P189" s="8">
        <f>LOOKUP(1,0/(('BSC-IP(信令)'!$B$1:$B$652=J189)*('BSC-IP(信令)'!$C$1:$C$652=L189)),'BSC-IP(信令)'!$F$1:$F$652)</f>
        <v>28</v>
      </c>
      <c r="Q189" s="11" t="str">
        <f t="shared" si="20"/>
        <v>ZQRX:BCSU,3::PING:IP="10.111.128.147",SRC="10.111.209.68",:;</v>
      </c>
      <c r="R189" s="11" t="str">
        <f t="shared" si="21"/>
        <v>ZQRX:BCSU,3::PING:IP="10.111.128.179",SRC="10.111.92.196",:;</v>
      </c>
      <c r="S189" s="11"/>
      <c r="T189" s="11"/>
      <c r="U189" s="11" t="str">
        <f t="shared" si="22"/>
        <v>ZOYA:BGS07:BCSU,3:AOIP:;</v>
      </c>
      <c r="V189" s="11" t="str">
        <f t="shared" si="23"/>
        <v>ZOYP:M3UA:BGS07,2:"10.111.209.68","10.111.92.196",:"10.111.128.147",27,"10.111.128.179",27,2905:;</v>
      </c>
      <c r="W189" s="11" t="str">
        <f t="shared" si="24"/>
        <v>ZOYS:M3UA:BGS07,2:ACT:;</v>
      </c>
      <c r="X189" s="11"/>
      <c r="Z189" s="47" t="s">
        <v>3935</v>
      </c>
      <c r="AA189" s="10" t="str">
        <f t="shared" si="25"/>
        <v>ZQRX:BSU,16::IP=10.111.209.68:PING:SRC=10.111.128.147,:;</v>
      </c>
      <c r="AB189" s="10" t="str">
        <f t="shared" si="26"/>
        <v>ZQRX:BSU,16::IP=10.111.92.196:PING:SRC=10.111.128.179,:;</v>
      </c>
      <c r="AC189" s="10"/>
      <c r="AD189" s="10"/>
      <c r="AE189" s="10" t="str">
        <f t="shared" si="27"/>
        <v>ZOYA:R1325:BSU,16:AOIP:;</v>
      </c>
      <c r="AF189" s="10" t="str">
        <f t="shared" si="28"/>
        <v>ZOYP:M3UA:R1325,2:"10.111.128.147","10.111.128.179",2905:"10.111.209.68",28,"10.111.92.196",28,:;</v>
      </c>
      <c r="AG189" s="10" t="str">
        <f t="shared" si="29"/>
        <v>ZOYS:M3UA:R1325,2:ACT:;</v>
      </c>
      <c r="AH189" s="10"/>
    </row>
    <row r="190" spans="1:34" ht="12" customHeight="1">
      <c r="A190" s="7">
        <v>92</v>
      </c>
      <c r="B190" s="7" t="s">
        <v>74</v>
      </c>
      <c r="C190" s="7">
        <v>3</v>
      </c>
      <c r="D190" s="7">
        <v>2</v>
      </c>
      <c r="E190" s="7" t="str">
        <f>LOOKUP(1,0/(('MSS-IP'!$B$1:$B$583=B190)*('MSS-IP'!$C$1:$C$583=D190)),'MSS-IP'!$D$1:$D$583)</f>
        <v>10.111.128.132</v>
      </c>
      <c r="F190" s="7" t="str">
        <f>LOOKUP(1,0/(('MSS-IP'!$B$1:$B$583=B190)*('MSS-IP'!$C$1:$C$583=D190)),'MSS-IP'!$E$1:$E$583)</f>
        <v>10.111.128.164</v>
      </c>
      <c r="G190" s="7">
        <v>2905</v>
      </c>
      <c r="H190" s="7">
        <f>LOOKUP(1,0/(('MSS-IP'!$B$1:$B$583=B190)*('MSS-IP'!$C$1:$C$583=D190)),'MSS-IP'!$F$1:$F$583)</f>
        <v>27</v>
      </c>
      <c r="I190" s="8">
        <v>8</v>
      </c>
      <c r="J190" s="8" t="s">
        <v>103</v>
      </c>
      <c r="K190" s="8">
        <v>3</v>
      </c>
      <c r="L190" s="8">
        <v>1</v>
      </c>
      <c r="M190" s="1" t="str">
        <f>LOOKUP(1,0/(('BSC-IP(信令)'!$B$1:$B$652=J190)*('BSC-IP(信令)'!$C$1:$C$652=L190)),'BSC-IP(信令)'!$D$1:$D$652)</f>
        <v>10.111.209.69</v>
      </c>
      <c r="N190" s="1" t="str">
        <f>LOOKUP(1,0/(('BSC-IP(信令)'!$B$1:$B$652=J190)*('BSC-IP(信令)'!$C$1:$C$652=L190)),'BSC-IP(信令)'!$E$1:$E$652)</f>
        <v>10.111.92.197</v>
      </c>
      <c r="O190" s="8"/>
      <c r="P190" s="8">
        <f>LOOKUP(1,0/(('BSC-IP(信令)'!$B$1:$B$652=J190)*('BSC-IP(信令)'!$C$1:$C$652=L190)),'BSC-IP(信令)'!$F$1:$F$652)</f>
        <v>28</v>
      </c>
      <c r="Q190" s="11" t="str">
        <f t="shared" si="20"/>
        <v>ZQRX:BCSU,1::PING:IP="10.111.128.132",SRC="10.111.209.69",:;</v>
      </c>
      <c r="R190" s="11" t="str">
        <f t="shared" si="21"/>
        <v>ZQRX:BCSU,1::PING:IP="10.111.128.164",SRC="10.111.92.197",:;</v>
      </c>
      <c r="S190" s="11"/>
      <c r="T190" s="11"/>
      <c r="U190" s="11" t="str">
        <f t="shared" si="22"/>
        <v>ZOYA:BGS07:BCSU,1:AOIP:;</v>
      </c>
      <c r="V190" s="11" t="str">
        <f t="shared" si="23"/>
        <v>ZOYP:M3UA:BGS07,3:"10.111.209.69","10.111.92.197",:"10.111.128.132",27,"10.111.128.164",27,2905:;</v>
      </c>
      <c r="W190" s="11" t="str">
        <f t="shared" si="24"/>
        <v>ZOYS:M3UA:BGS07,3:ACT:;</v>
      </c>
      <c r="X190" s="11"/>
      <c r="Z190" s="47" t="s">
        <v>3935</v>
      </c>
      <c r="AA190" s="10" t="str">
        <f t="shared" si="25"/>
        <v>ZQRX:BSU,2::IP=10.111.209.69:PING:SRC=10.111.128.132,:;</v>
      </c>
      <c r="AB190" s="10" t="str">
        <f t="shared" si="26"/>
        <v>ZQRX:BSU,2::IP=10.111.92.197:PING:SRC=10.111.128.164,:;</v>
      </c>
      <c r="AC190" s="10"/>
      <c r="AD190" s="10"/>
      <c r="AE190" s="10" t="str">
        <f t="shared" si="27"/>
        <v>ZOYA:R1325:BSU,2:AOIP:;</v>
      </c>
      <c r="AF190" s="10" t="str">
        <f t="shared" si="28"/>
        <v>ZOYP:M3UA:R1325,3:"10.111.128.132","10.111.128.164",2905:"10.111.209.69",28,"10.111.92.197",28,:;</v>
      </c>
      <c r="AG190" s="10" t="str">
        <f t="shared" si="29"/>
        <v>ZOYS:M3UA:R1325,3:ACT:;</v>
      </c>
      <c r="AH190" s="10"/>
    </row>
    <row r="191" spans="1:34" ht="12" customHeight="1">
      <c r="A191" s="7">
        <v>93</v>
      </c>
      <c r="B191" s="7" t="s">
        <v>74</v>
      </c>
      <c r="C191" s="7">
        <v>0</v>
      </c>
      <c r="D191" s="7">
        <v>0</v>
      </c>
      <c r="E191" s="7" t="str">
        <f>LOOKUP(1,0/(('MSS-IP'!$B$1:$B$583=B191)*('MSS-IP'!$C$1:$C$583=D191)),'MSS-IP'!$D$1:$D$583)</f>
        <v>10.111.128.133</v>
      </c>
      <c r="F191" s="7" t="str">
        <f>LOOKUP(1,0/(('MSS-IP'!$B$1:$B$583=B191)*('MSS-IP'!$C$1:$C$583=D191)),'MSS-IP'!$E$1:$E$583)</f>
        <v>10.111.128.165</v>
      </c>
      <c r="G191" s="7">
        <v>2905</v>
      </c>
      <c r="H191" s="7">
        <f>LOOKUP(1,0/(('MSS-IP'!$B$1:$B$583=B191)*('MSS-IP'!$C$1:$C$583=D191)),'MSS-IP'!$F$1:$F$583)</f>
        <v>27</v>
      </c>
      <c r="I191" s="8">
        <v>5</v>
      </c>
      <c r="J191" s="8" t="s">
        <v>104</v>
      </c>
      <c r="K191" s="8">
        <v>0</v>
      </c>
      <c r="L191" s="1">
        <v>1</v>
      </c>
      <c r="M191" s="1" t="str">
        <f>LOOKUP(1,0/(('BSC-IP(信令)'!$B$1:$B$652=J191)*('BSC-IP(信令)'!$C$1:$C$652=L191)),'BSC-IP(信令)'!$D$1:$D$652)</f>
        <v>10.111.209.82</v>
      </c>
      <c r="N191" s="1" t="str">
        <f>LOOKUP(1,0/(('BSC-IP(信令)'!$B$1:$B$652=J191)*('BSC-IP(信令)'!$C$1:$C$652=L191)),'BSC-IP(信令)'!$E$1:$E$652)</f>
        <v>10.111.92.210</v>
      </c>
      <c r="O191" s="8"/>
      <c r="P191" s="8">
        <f>LOOKUP(1,0/(('BSC-IP(信令)'!$B$1:$B$652=J191)*('BSC-IP(信令)'!$C$1:$C$652=L191)),'BSC-IP(信令)'!$F$1:$F$652)</f>
        <v>28</v>
      </c>
      <c r="Q191" s="11" t="str">
        <f t="shared" si="20"/>
        <v>ZQRX:BCSU,1::PING:IP="10.111.128.133",SRC="10.111.209.82",:;</v>
      </c>
      <c r="R191" s="11" t="str">
        <f t="shared" si="21"/>
        <v>ZQRX:BCSU,1::PING:IP="10.111.128.165",SRC="10.111.92.210",:;</v>
      </c>
      <c r="S191" s="11" t="str">
        <f>CONCATENATE("ZOYC:",LEFT(B191,1),MID(B191,3,4),":C:M3UA:;")</f>
        <v>ZOYC:BGS07:C:M3UA:;</v>
      </c>
      <c r="T191" s="11" t="str">
        <f>CONCATENATE("ZOYM:",LEFT(B191,1),MID(B191,3,4),":REG=Y:;")</f>
        <v>ZOYM:BGS07:REG=Y:;</v>
      </c>
      <c r="U191" s="11" t="str">
        <f t="shared" si="22"/>
        <v>ZOYA:BGS07:BCSU,1:AOIP:;</v>
      </c>
      <c r="V191" s="11" t="str">
        <f t="shared" si="23"/>
        <v>ZOYP:M3UA:BGS07,0:"10.111.209.82","10.111.92.210",:"10.111.128.133",27,"10.111.128.165",27,2905:;</v>
      </c>
      <c r="W191" s="11" t="str">
        <f t="shared" si="24"/>
        <v>ZOYS:M3UA:BGS07,0:ACT:;</v>
      </c>
      <c r="X191" s="11" t="str">
        <f>CONCATENATE("ZOYI:NAME=",LEFT(B191,1),RIGHT(B191,4),":A:;")</f>
        <v>ZOYI:NAME=BGS07:A:;</v>
      </c>
      <c r="Z191" s="47" t="s">
        <v>3935</v>
      </c>
      <c r="AA191" s="10" t="str">
        <f t="shared" si="25"/>
        <v>ZQRX:BSU,0::IP=10.111.209.82:PING:SRC=10.111.128.133,:;</v>
      </c>
      <c r="AB191" s="10" t="str">
        <f t="shared" si="26"/>
        <v>ZQRX:BSU,0::IP=10.111.92.210:PING:SRC=10.111.128.165,:;</v>
      </c>
      <c r="AC191" s="10" t="str">
        <f>CONCATENATE("ZOYC:",J191,":S:M3UA:;")</f>
        <v>ZOYC:R1326:S:M3UA:;</v>
      </c>
      <c r="AD191" s="10" t="str">
        <f>CONCATENATE("ZOYM:",J191,":REG=Y:;")</f>
        <v>ZOYM:R1326:REG=Y:;</v>
      </c>
      <c r="AE191" s="10" t="str">
        <f t="shared" si="27"/>
        <v>ZOYA:R1326:BSU,0:AOIP:;</v>
      </c>
      <c r="AF191" s="10" t="str">
        <f t="shared" si="28"/>
        <v>ZOYP:M3UA:R1326,0:"10.111.128.133","10.111.128.165",2905:"10.111.209.82",28,"10.111.92.210",28,:;</v>
      </c>
      <c r="AG191" s="10" t="str">
        <f t="shared" si="29"/>
        <v>ZOYS:M3UA:R1326,0:ACT:;</v>
      </c>
      <c r="AH191" s="10" t="str">
        <f>CONCATENATE("ZOYI:NAME=",J191,":A:;")</f>
        <v>ZOYI:NAME=R1326:A:;</v>
      </c>
    </row>
    <row r="192" spans="1:34" ht="12" customHeight="1">
      <c r="A192" s="7">
        <v>94</v>
      </c>
      <c r="B192" s="7" t="s">
        <v>74</v>
      </c>
      <c r="C192" s="7">
        <v>1</v>
      </c>
      <c r="D192" s="7">
        <v>8</v>
      </c>
      <c r="E192" s="7" t="str">
        <f>LOOKUP(1,0/(('MSS-IP'!$B$1:$B$583=B192)*('MSS-IP'!$C$1:$C$583=D192)),'MSS-IP'!$D$1:$D$583)</f>
        <v>10.111.128.134</v>
      </c>
      <c r="F192" s="7" t="str">
        <f>LOOKUP(1,0/(('MSS-IP'!$B$1:$B$583=B192)*('MSS-IP'!$C$1:$C$583=D192)),'MSS-IP'!$E$1:$E$583)</f>
        <v>10.111.128.166</v>
      </c>
      <c r="G192" s="7">
        <v>2905</v>
      </c>
      <c r="H192" s="7">
        <f>LOOKUP(1,0/(('MSS-IP'!$B$1:$B$583=B192)*('MSS-IP'!$C$1:$C$583=D192)),'MSS-IP'!$F$1:$F$583)</f>
        <v>27</v>
      </c>
      <c r="I192" s="8">
        <v>6</v>
      </c>
      <c r="J192" s="8" t="s">
        <v>104</v>
      </c>
      <c r="K192" s="8">
        <v>1</v>
      </c>
      <c r="L192" s="1">
        <v>4</v>
      </c>
      <c r="M192" s="1" t="str">
        <f>LOOKUP(1,0/(('BSC-IP(信令)'!$B$1:$B$652=J192)*('BSC-IP(信令)'!$C$1:$C$652=L192)),'BSC-IP(信令)'!$D$1:$D$652)</f>
        <v>10.111.209.83</v>
      </c>
      <c r="N192" s="1" t="str">
        <f>LOOKUP(1,0/(('BSC-IP(信令)'!$B$1:$B$652=J192)*('BSC-IP(信令)'!$C$1:$C$652=L192)),'BSC-IP(信令)'!$E$1:$E$652)</f>
        <v>10.111.92.211</v>
      </c>
      <c r="O192" s="8"/>
      <c r="P192" s="8">
        <f>LOOKUP(1,0/(('BSC-IP(信令)'!$B$1:$B$652=J192)*('BSC-IP(信令)'!$C$1:$C$652=L192)),'BSC-IP(信令)'!$F$1:$F$652)</f>
        <v>28</v>
      </c>
      <c r="Q192" s="11" t="str">
        <f t="shared" si="20"/>
        <v>ZQRX:BCSU,4::PING:IP="10.111.128.134",SRC="10.111.209.83",:;</v>
      </c>
      <c r="R192" s="11" t="str">
        <f t="shared" si="21"/>
        <v>ZQRX:BCSU,4::PING:IP="10.111.128.166",SRC="10.111.92.211",:;</v>
      </c>
      <c r="S192" s="11"/>
      <c r="T192" s="11"/>
      <c r="U192" s="11" t="str">
        <f t="shared" si="22"/>
        <v>ZOYA:BGS07:BCSU,4:AOIP:;</v>
      </c>
      <c r="V192" s="11" t="str">
        <f t="shared" si="23"/>
        <v>ZOYP:M3UA:BGS07,1:"10.111.209.83","10.111.92.211",:"10.111.128.134",27,"10.111.128.166",27,2905:;</v>
      </c>
      <c r="W192" s="11" t="str">
        <f t="shared" si="24"/>
        <v>ZOYS:M3UA:BGS07,1:ACT:;</v>
      </c>
      <c r="X192" s="11"/>
      <c r="Z192" s="47" t="s">
        <v>3935</v>
      </c>
      <c r="AA192" s="10" t="str">
        <f t="shared" si="25"/>
        <v>ZQRX:BSU,8::IP=10.111.209.83:PING:SRC=10.111.128.134,:;</v>
      </c>
      <c r="AB192" s="10" t="str">
        <f t="shared" si="26"/>
        <v>ZQRX:BSU,8::IP=10.111.92.211:PING:SRC=10.111.128.166,:;</v>
      </c>
      <c r="AC192" s="10"/>
      <c r="AD192" s="10"/>
      <c r="AE192" s="10" t="str">
        <f t="shared" si="27"/>
        <v>ZOYA:R1326:BSU,8:AOIP:;</v>
      </c>
      <c r="AF192" s="10" t="str">
        <f t="shared" si="28"/>
        <v>ZOYP:M3UA:R1326,1:"10.111.128.134","10.111.128.166",2905:"10.111.209.83",28,"10.111.92.211",28,:;</v>
      </c>
      <c r="AG192" s="10" t="str">
        <f t="shared" si="29"/>
        <v>ZOYS:M3UA:R1326,1:ACT:;</v>
      </c>
      <c r="AH192" s="10"/>
    </row>
    <row r="193" spans="1:34" ht="12" customHeight="1">
      <c r="A193" s="7">
        <v>95</v>
      </c>
      <c r="B193" s="7" t="s">
        <v>74</v>
      </c>
      <c r="C193" s="7">
        <v>2</v>
      </c>
      <c r="D193" s="7">
        <v>3</v>
      </c>
      <c r="E193" s="7" t="str">
        <f>LOOKUP(1,0/(('MSS-IP'!$B$1:$B$583=B193)*('MSS-IP'!$C$1:$C$583=D193)),'MSS-IP'!$D$1:$D$583)</f>
        <v>10.111.128.135</v>
      </c>
      <c r="F193" s="7" t="str">
        <f>LOOKUP(1,0/(('MSS-IP'!$B$1:$B$583=B193)*('MSS-IP'!$C$1:$C$583=D193)),'MSS-IP'!$E$1:$E$583)</f>
        <v>10.111.128.167</v>
      </c>
      <c r="G193" s="7">
        <v>2905</v>
      </c>
      <c r="H193" s="7">
        <f>LOOKUP(1,0/(('MSS-IP'!$B$1:$B$583=B193)*('MSS-IP'!$C$1:$C$583=D193)),'MSS-IP'!$F$1:$F$583)</f>
        <v>27</v>
      </c>
      <c r="I193" s="8">
        <v>7</v>
      </c>
      <c r="J193" s="8" t="s">
        <v>104</v>
      </c>
      <c r="K193" s="8">
        <v>2</v>
      </c>
      <c r="L193" s="1">
        <v>0</v>
      </c>
      <c r="M193" s="1" t="str">
        <f>LOOKUP(1,0/(('BSC-IP(信令)'!$B$1:$B$652=J193)*('BSC-IP(信令)'!$C$1:$C$652=L193)),'BSC-IP(信令)'!$D$1:$D$652)</f>
        <v>10.111.209.84</v>
      </c>
      <c r="N193" s="1" t="str">
        <f>LOOKUP(1,0/(('BSC-IP(信令)'!$B$1:$B$652=J193)*('BSC-IP(信令)'!$C$1:$C$652=L193)),'BSC-IP(信令)'!$E$1:$E$652)</f>
        <v>10.111.92.212</v>
      </c>
      <c r="O193" s="8"/>
      <c r="P193" s="8">
        <f>LOOKUP(1,0/(('BSC-IP(信令)'!$B$1:$B$652=J193)*('BSC-IP(信令)'!$C$1:$C$652=L193)),'BSC-IP(信令)'!$F$1:$F$652)</f>
        <v>28</v>
      </c>
      <c r="Q193" s="11" t="str">
        <f t="shared" si="20"/>
        <v>ZQRX:BCSU,0::PING:IP="10.111.128.135",SRC="10.111.209.84",:;</v>
      </c>
      <c r="R193" s="11" t="str">
        <f t="shared" si="21"/>
        <v>ZQRX:BCSU,0::PING:IP="10.111.128.167",SRC="10.111.92.212",:;</v>
      </c>
      <c r="S193" s="11"/>
      <c r="T193" s="11"/>
      <c r="U193" s="11" t="str">
        <f t="shared" si="22"/>
        <v>ZOYA:BGS07:BCSU,0:AOIP:;</v>
      </c>
      <c r="V193" s="11" t="str">
        <f t="shared" si="23"/>
        <v>ZOYP:M3UA:BGS07,2:"10.111.209.84","10.111.92.212",:"10.111.128.135",27,"10.111.128.167",27,2905:;</v>
      </c>
      <c r="W193" s="11" t="str">
        <f t="shared" si="24"/>
        <v>ZOYS:M3UA:BGS07,2:ACT:;</v>
      </c>
      <c r="X193" s="11"/>
      <c r="Z193" s="47" t="s">
        <v>3935</v>
      </c>
      <c r="AA193" s="10" t="str">
        <f t="shared" si="25"/>
        <v>ZQRX:BSU,3::IP=10.111.209.84:PING:SRC=10.111.128.135,:;</v>
      </c>
      <c r="AB193" s="10" t="str">
        <f t="shared" si="26"/>
        <v>ZQRX:BSU,3::IP=10.111.92.212:PING:SRC=10.111.128.167,:;</v>
      </c>
      <c r="AC193" s="10"/>
      <c r="AD193" s="10"/>
      <c r="AE193" s="10" t="str">
        <f t="shared" si="27"/>
        <v>ZOYA:R1326:BSU,3:AOIP:;</v>
      </c>
      <c r="AF193" s="10" t="str">
        <f t="shared" si="28"/>
        <v>ZOYP:M3UA:R1326,2:"10.111.128.135","10.111.128.167",2905:"10.111.209.84",28,"10.111.92.212",28,:;</v>
      </c>
      <c r="AG193" s="10" t="str">
        <f t="shared" si="29"/>
        <v>ZOYS:M3UA:R1326,2:ACT:;</v>
      </c>
      <c r="AH193" s="10"/>
    </row>
    <row r="194" spans="1:34" ht="12" customHeight="1">
      <c r="A194" s="7">
        <v>96</v>
      </c>
      <c r="B194" s="7" t="s">
        <v>74</v>
      </c>
      <c r="C194" s="7">
        <v>3</v>
      </c>
      <c r="D194" s="7">
        <v>4</v>
      </c>
      <c r="E194" s="7" t="str">
        <f>LOOKUP(1,0/(('MSS-IP'!$B$1:$B$583=B194)*('MSS-IP'!$C$1:$C$583=D194)),'MSS-IP'!$D$1:$D$583)</f>
        <v>10.111.128.136</v>
      </c>
      <c r="F194" s="7" t="str">
        <f>LOOKUP(1,0/(('MSS-IP'!$B$1:$B$583=B194)*('MSS-IP'!$C$1:$C$583=D194)),'MSS-IP'!$E$1:$E$583)</f>
        <v>10.111.128.168</v>
      </c>
      <c r="G194" s="7">
        <v>2905</v>
      </c>
      <c r="H194" s="7">
        <f>LOOKUP(1,0/(('MSS-IP'!$B$1:$B$583=B194)*('MSS-IP'!$C$1:$C$583=D194)),'MSS-IP'!$F$1:$F$583)</f>
        <v>27</v>
      </c>
      <c r="I194" s="8">
        <v>8</v>
      </c>
      <c r="J194" s="8" t="s">
        <v>104</v>
      </c>
      <c r="K194" s="8">
        <v>3</v>
      </c>
      <c r="L194" s="1">
        <v>2</v>
      </c>
      <c r="M194" s="1" t="str">
        <f>LOOKUP(1,0/(('BSC-IP(信令)'!$B$1:$B$652=J194)*('BSC-IP(信令)'!$C$1:$C$652=L194)),'BSC-IP(信令)'!$D$1:$D$652)</f>
        <v>10.111.209.85</v>
      </c>
      <c r="N194" s="1" t="str">
        <f>LOOKUP(1,0/(('BSC-IP(信令)'!$B$1:$B$652=J194)*('BSC-IP(信令)'!$C$1:$C$652=L194)),'BSC-IP(信令)'!$E$1:$E$652)</f>
        <v>10.111.92.213</v>
      </c>
      <c r="O194" s="8"/>
      <c r="P194" s="8">
        <f>LOOKUP(1,0/(('BSC-IP(信令)'!$B$1:$B$652=J194)*('BSC-IP(信令)'!$C$1:$C$652=L194)),'BSC-IP(信令)'!$F$1:$F$652)</f>
        <v>28</v>
      </c>
      <c r="Q194" s="11" t="str">
        <f t="shared" si="20"/>
        <v>ZQRX:BCSU,2::PING:IP="10.111.128.136",SRC="10.111.209.85",:;</v>
      </c>
      <c r="R194" s="11" t="str">
        <f t="shared" si="21"/>
        <v>ZQRX:BCSU,2::PING:IP="10.111.128.168",SRC="10.111.92.213",:;</v>
      </c>
      <c r="S194" s="11"/>
      <c r="T194" s="11"/>
      <c r="U194" s="11" t="str">
        <f t="shared" si="22"/>
        <v>ZOYA:BGS07:BCSU,2:AOIP:;</v>
      </c>
      <c r="V194" s="11" t="str">
        <f t="shared" si="23"/>
        <v>ZOYP:M3UA:BGS07,3:"10.111.209.85","10.111.92.213",:"10.111.128.136",27,"10.111.128.168",27,2905:;</v>
      </c>
      <c r="W194" s="11" t="str">
        <f t="shared" si="24"/>
        <v>ZOYS:M3UA:BGS07,3:ACT:;</v>
      </c>
      <c r="X194" s="11"/>
      <c r="Z194" s="47" t="s">
        <v>3935</v>
      </c>
      <c r="AA194" s="10" t="str">
        <f t="shared" si="25"/>
        <v>ZQRX:BSU,4::IP=10.111.209.85:PING:SRC=10.111.128.136,:;</v>
      </c>
      <c r="AB194" s="10" t="str">
        <f t="shared" si="26"/>
        <v>ZQRX:BSU,4::IP=10.111.92.213:PING:SRC=10.111.128.168,:;</v>
      </c>
      <c r="AC194" s="10"/>
      <c r="AD194" s="10"/>
      <c r="AE194" s="10" t="str">
        <f t="shared" si="27"/>
        <v>ZOYA:R1326:BSU,4:AOIP:;</v>
      </c>
      <c r="AF194" s="10" t="str">
        <f t="shared" si="28"/>
        <v>ZOYP:M3UA:R1326,3:"10.111.128.136","10.111.128.168",2905:"10.111.209.85",28,"10.111.92.213",28,:;</v>
      </c>
      <c r="AG194" s="10" t="str">
        <f t="shared" si="29"/>
        <v>ZOYS:M3UA:R1326,3:ACT:;</v>
      </c>
      <c r="AH194" s="10"/>
    </row>
    <row r="195" spans="1:34" ht="12" customHeight="1">
      <c r="A195" s="7">
        <v>1</v>
      </c>
      <c r="B195" s="7" t="s">
        <v>75</v>
      </c>
      <c r="C195" s="7">
        <v>0</v>
      </c>
      <c r="D195" s="7">
        <v>0</v>
      </c>
      <c r="E195" s="7" t="str">
        <f>LOOKUP(1,0/(('MSS-IP'!$B$1:$B$583=B195)*('MSS-IP'!$C$1:$C$583=D195)),'MSS-IP'!$D$1:$D$583)</f>
        <v>10.111.138.141</v>
      </c>
      <c r="F195" s="7" t="str">
        <f>LOOKUP(1,0/(('MSS-IP'!$B$1:$B$583=B195)*('MSS-IP'!$C$1:$C$583=D195)),'MSS-IP'!$E$1:$E$583)</f>
        <v>10.111.138.173</v>
      </c>
      <c r="G195" s="7">
        <v>2905</v>
      </c>
      <c r="H195" s="7">
        <f>LOOKUP(1,0/(('MSS-IP'!$B$1:$B$583=B195)*('MSS-IP'!$C$1:$C$583=D195)),'MSS-IP'!$F$1:$F$583)</f>
        <v>27</v>
      </c>
      <c r="I195" s="8">
        <v>9</v>
      </c>
      <c r="J195" s="8" t="s">
        <v>81</v>
      </c>
      <c r="K195" s="8">
        <v>0</v>
      </c>
      <c r="L195" s="8">
        <v>1</v>
      </c>
      <c r="M195" s="1" t="str">
        <f>LOOKUP(1,0/(('BSC-IP(信令)'!$B$1:$B$652=J195)*('BSC-IP(信令)'!$C$1:$C$652=L195)),'BSC-IP(信令)'!$D$1:$D$652)</f>
        <v>10.111.209.130</v>
      </c>
      <c r="N195" s="1" t="str">
        <f>LOOKUP(1,0/(('BSC-IP(信令)'!$B$1:$B$652=J195)*('BSC-IP(信令)'!$C$1:$C$652=L195)),'BSC-IP(信令)'!$E$1:$E$652)</f>
        <v>10.111.92.2</v>
      </c>
      <c r="O195" s="8"/>
      <c r="P195" s="8">
        <f>LOOKUP(1,0/(('BSC-IP(信令)'!$B$1:$B$652=J195)*('BSC-IP(信令)'!$C$1:$C$652=L195)),'BSC-IP(信令)'!$F$1:$F$652)</f>
        <v>28</v>
      </c>
      <c r="Q195" s="11" t="str">
        <f t="shared" ref="Q195:Q258" si="30">CONCATENATE("ZQRX:BCSU,",L195,"::PING:IP=","""",E195,"""",",SRC=","""",M195,"""",",:;")</f>
        <v>ZQRX:BCSU,1::PING:IP="10.111.138.141",SRC="10.111.209.130",:;</v>
      </c>
      <c r="R195" s="11" t="str">
        <f t="shared" ref="R195:R258" si="31">CONCATENATE("ZQRX:BCSU,",L195,"::PING:IP=","""",F195,"""",",SRC=","""",N195,"""",",:;")</f>
        <v>ZQRX:BCSU,1::PING:IP="10.111.138.173",SRC="10.111.92.2",:;</v>
      </c>
      <c r="S195" s="11" t="str">
        <f>CONCATENATE("ZOYC:",LEFT(B195,1),MID(B195,3,4),":C:M3UA:;")</f>
        <v>ZOYC:BGS11:C:M3UA:;</v>
      </c>
      <c r="T195" s="11" t="str">
        <f>CONCATENATE("ZOYM:",LEFT(B195,1),MID(B195,3,4),":REG=Y:;")</f>
        <v>ZOYM:BGS11:REG=Y:;</v>
      </c>
      <c r="U195" s="11" t="str">
        <f t="shared" ref="U195:U258" si="32">CONCATENATE("ZOYA:",LEFT(B195,1),MID(B195,3,4),":BCSU,",L195,":AOIP:;")</f>
        <v>ZOYA:BGS11:BCSU,1:AOIP:;</v>
      </c>
      <c r="V195" s="11" t="str">
        <f t="shared" ref="V195:V258" si="33">CONCATENATE("ZOYP:M3UA:",LEFT(B195,1),MID(B195,3,4),",",K195,":","""",M195,"""",",","""",N195,"""",",",O195,":","""",E195,"""",",",H195,",","""",F195,"""",",",H195,",",G195,":;")</f>
        <v>ZOYP:M3UA:BGS11,0:"10.111.209.130","10.111.92.2",:"10.111.138.141",27,"10.111.138.173",27,2905:;</v>
      </c>
      <c r="W195" s="11" t="str">
        <f t="shared" ref="W195:W258" si="34">CONCATENATE("ZOYS:M3UA:",LEFT(B195,1),MID(B195,3,4),",",C195,":ACT:;")</f>
        <v>ZOYS:M3UA:BGS11,0:ACT:;</v>
      </c>
      <c r="X195" s="11" t="str">
        <f>CONCATENATE("ZOYI:NAME=",LEFT(B195,1),RIGHT(B195,4),":A:;")</f>
        <v>ZOYI:NAME=BGS11:A:;</v>
      </c>
      <c r="Z195" s="47" t="s">
        <v>3935</v>
      </c>
      <c r="AA195" s="10" t="str">
        <f t="shared" ref="AA195:AA258" si="35">CONCATENATE("ZQRX:BSU,",D195,"::IP=",M195,":PING:SRC=",E195,",:;")</f>
        <v>ZQRX:BSU,0::IP=10.111.209.130:PING:SRC=10.111.138.141,:;</v>
      </c>
      <c r="AB195" s="10" t="str">
        <f t="shared" ref="AB195:AB258" si="36">CONCATENATE("ZQRX:BSU,",D195,"::IP=",N195,":PING:SRC=",F195,",:;")</f>
        <v>ZQRX:BSU,0::IP=10.111.92.2:PING:SRC=10.111.138.173,:;</v>
      </c>
      <c r="AC195" s="10" t="str">
        <f>CONCATENATE("ZOYC:",J195,":S:M3UA:;")</f>
        <v>ZOYC:R0121:S:M3UA:;</v>
      </c>
      <c r="AD195" s="10" t="str">
        <f>CONCATENATE("ZOYM:",J195,":REG=Y:;")</f>
        <v>ZOYM:R0121:REG=Y:;</v>
      </c>
      <c r="AE195" s="10" t="str">
        <f t="shared" ref="AE195:AE258" si="37">CONCATENATE("ZOYA:",J195,":BSU,",D195,":AOIP:;")</f>
        <v>ZOYA:R0121:BSU,0:AOIP:;</v>
      </c>
      <c r="AF195" s="10" t="str">
        <f t="shared" ref="AF195:AF258" si="38">CONCATENATE("ZOYP:M3UA:",J195,",",C195,":","""",E195,"""",",","""",F195,"""",",",G195,":","""",M195,"""",",",P195,",","""",N195,"""",",",P195,",:;")</f>
        <v>ZOYP:M3UA:R0121,0:"10.111.138.141","10.111.138.173",2905:"10.111.209.130",28,"10.111.92.2",28,:;</v>
      </c>
      <c r="AG195" s="10" t="str">
        <f t="shared" ref="AG195:AG258" si="39">CONCATENATE("ZOYS:M3UA:",J195,",",K195,":ACT:;")</f>
        <v>ZOYS:M3UA:R0121,0:ACT:;</v>
      </c>
      <c r="AH195" s="10" t="str">
        <f>CONCATENATE("ZOYI:NAME=",J195,":A:;")</f>
        <v>ZOYI:NAME=R0121:A:;</v>
      </c>
    </row>
    <row r="196" spans="1:34" ht="12" customHeight="1">
      <c r="A196" s="7">
        <v>2</v>
      </c>
      <c r="B196" s="7" t="s">
        <v>75</v>
      </c>
      <c r="C196" s="7">
        <v>1</v>
      </c>
      <c r="D196" s="7">
        <v>10</v>
      </c>
      <c r="E196" s="7" t="str">
        <f>LOOKUP(1,0/(('MSS-IP'!$B$1:$B$583=B196)*('MSS-IP'!$C$1:$C$583=D196)),'MSS-IP'!$D$1:$D$583)</f>
        <v>10.111.138.142</v>
      </c>
      <c r="F196" s="7" t="str">
        <f>LOOKUP(1,0/(('MSS-IP'!$B$1:$B$583=B196)*('MSS-IP'!$C$1:$C$583=D196)),'MSS-IP'!$E$1:$E$583)</f>
        <v>10.111.138.174</v>
      </c>
      <c r="G196" s="7">
        <v>2905</v>
      </c>
      <c r="H196" s="7">
        <f>LOOKUP(1,0/(('MSS-IP'!$B$1:$B$583=B196)*('MSS-IP'!$C$1:$C$583=D196)),'MSS-IP'!$F$1:$F$583)</f>
        <v>27</v>
      </c>
      <c r="I196" s="8">
        <v>10</v>
      </c>
      <c r="J196" s="8" t="s">
        <v>81</v>
      </c>
      <c r="K196" s="8">
        <v>1</v>
      </c>
      <c r="L196" s="8">
        <v>3</v>
      </c>
      <c r="M196" s="1" t="str">
        <f>LOOKUP(1,0/(('BSC-IP(信令)'!$B$1:$B$652=J196)*('BSC-IP(信令)'!$C$1:$C$652=L196)),'BSC-IP(信令)'!$D$1:$D$652)</f>
        <v>10.111.209.131</v>
      </c>
      <c r="N196" s="1" t="str">
        <f>LOOKUP(1,0/(('BSC-IP(信令)'!$B$1:$B$652=J196)*('BSC-IP(信令)'!$C$1:$C$652=L196)),'BSC-IP(信令)'!$E$1:$E$652)</f>
        <v>10.111.92.3</v>
      </c>
      <c r="O196" s="8"/>
      <c r="P196" s="8">
        <f>LOOKUP(1,0/(('BSC-IP(信令)'!$B$1:$B$652=J196)*('BSC-IP(信令)'!$C$1:$C$652=L196)),'BSC-IP(信令)'!$F$1:$F$652)</f>
        <v>28</v>
      </c>
      <c r="Q196" s="11" t="str">
        <f t="shared" si="30"/>
        <v>ZQRX:BCSU,3::PING:IP="10.111.138.142",SRC="10.111.209.131",:;</v>
      </c>
      <c r="R196" s="11" t="str">
        <f t="shared" si="31"/>
        <v>ZQRX:BCSU,3::PING:IP="10.111.138.174",SRC="10.111.92.3",:;</v>
      </c>
      <c r="S196" s="11"/>
      <c r="T196" s="11"/>
      <c r="U196" s="11" t="str">
        <f t="shared" si="32"/>
        <v>ZOYA:BGS11:BCSU,3:AOIP:;</v>
      </c>
      <c r="V196" s="11" t="str">
        <f t="shared" si="33"/>
        <v>ZOYP:M3UA:BGS11,1:"10.111.209.131","10.111.92.3",:"10.111.138.142",27,"10.111.138.174",27,2905:;</v>
      </c>
      <c r="W196" s="11" t="str">
        <f t="shared" si="34"/>
        <v>ZOYS:M3UA:BGS11,1:ACT:;</v>
      </c>
      <c r="X196" s="11"/>
      <c r="Z196" s="47" t="s">
        <v>3935</v>
      </c>
      <c r="AA196" s="10" t="str">
        <f t="shared" si="35"/>
        <v>ZQRX:BSU,10::IP=10.111.209.131:PING:SRC=10.111.138.142,:;</v>
      </c>
      <c r="AB196" s="10" t="str">
        <f t="shared" si="36"/>
        <v>ZQRX:BSU,10::IP=10.111.92.3:PING:SRC=10.111.138.174,:;</v>
      </c>
      <c r="AC196" s="10"/>
      <c r="AD196" s="10"/>
      <c r="AE196" s="10" t="str">
        <f t="shared" si="37"/>
        <v>ZOYA:R0121:BSU,10:AOIP:;</v>
      </c>
      <c r="AF196" s="10" t="str">
        <f t="shared" si="38"/>
        <v>ZOYP:M3UA:R0121,1:"10.111.138.142","10.111.138.174",2905:"10.111.209.131",28,"10.111.92.3",28,:;</v>
      </c>
      <c r="AG196" s="10" t="str">
        <f t="shared" si="39"/>
        <v>ZOYS:M3UA:R0121,1:ACT:;</v>
      </c>
      <c r="AH196" s="10"/>
    </row>
    <row r="197" spans="1:34" ht="12" customHeight="1">
      <c r="A197" s="7">
        <v>3</v>
      </c>
      <c r="B197" s="7" t="s">
        <v>75</v>
      </c>
      <c r="C197" s="7">
        <v>2</v>
      </c>
      <c r="D197" s="7">
        <v>11</v>
      </c>
      <c r="E197" s="7" t="str">
        <f>LOOKUP(1,0/(('MSS-IP'!$B$1:$B$583=B197)*('MSS-IP'!$C$1:$C$583=D197)),'MSS-IP'!$D$1:$D$583)</f>
        <v>10.111.138.143</v>
      </c>
      <c r="F197" s="7" t="str">
        <f>LOOKUP(1,0/(('MSS-IP'!$B$1:$B$583=B197)*('MSS-IP'!$C$1:$C$583=D197)),'MSS-IP'!$E$1:$E$583)</f>
        <v>10.111.138.175</v>
      </c>
      <c r="G197" s="7">
        <v>2905</v>
      </c>
      <c r="H197" s="7">
        <f>LOOKUP(1,0/(('MSS-IP'!$B$1:$B$583=B197)*('MSS-IP'!$C$1:$C$583=D197)),'MSS-IP'!$F$1:$F$583)</f>
        <v>27</v>
      </c>
      <c r="I197" s="8">
        <v>11</v>
      </c>
      <c r="J197" s="8" t="s">
        <v>81</v>
      </c>
      <c r="K197" s="8">
        <v>2</v>
      </c>
      <c r="L197" s="8">
        <v>2</v>
      </c>
      <c r="M197" s="1" t="str">
        <f>LOOKUP(1,0/(('BSC-IP(信令)'!$B$1:$B$652=J197)*('BSC-IP(信令)'!$C$1:$C$652=L197)),'BSC-IP(信令)'!$D$1:$D$652)</f>
        <v>10.111.209.132</v>
      </c>
      <c r="N197" s="1" t="str">
        <f>LOOKUP(1,0/(('BSC-IP(信令)'!$B$1:$B$652=J197)*('BSC-IP(信令)'!$C$1:$C$652=L197)),'BSC-IP(信令)'!$E$1:$E$652)</f>
        <v>10.111.92.4</v>
      </c>
      <c r="O197" s="8"/>
      <c r="P197" s="8">
        <f>LOOKUP(1,0/(('BSC-IP(信令)'!$B$1:$B$652=J197)*('BSC-IP(信令)'!$C$1:$C$652=L197)),'BSC-IP(信令)'!$F$1:$F$652)</f>
        <v>28</v>
      </c>
      <c r="Q197" s="11" t="str">
        <f t="shared" si="30"/>
        <v>ZQRX:BCSU,2::PING:IP="10.111.138.143",SRC="10.111.209.132",:;</v>
      </c>
      <c r="R197" s="11" t="str">
        <f t="shared" si="31"/>
        <v>ZQRX:BCSU,2::PING:IP="10.111.138.175",SRC="10.111.92.4",:;</v>
      </c>
      <c r="S197" s="11"/>
      <c r="T197" s="11"/>
      <c r="U197" s="11" t="str">
        <f t="shared" si="32"/>
        <v>ZOYA:BGS11:BCSU,2:AOIP:;</v>
      </c>
      <c r="V197" s="11" t="str">
        <f t="shared" si="33"/>
        <v>ZOYP:M3UA:BGS11,2:"10.111.209.132","10.111.92.4",:"10.111.138.143",27,"10.111.138.175",27,2905:;</v>
      </c>
      <c r="W197" s="11" t="str">
        <f t="shared" si="34"/>
        <v>ZOYS:M3UA:BGS11,2:ACT:;</v>
      </c>
      <c r="X197" s="11"/>
      <c r="Z197" s="47" t="s">
        <v>3935</v>
      </c>
      <c r="AA197" s="10" t="str">
        <f t="shared" si="35"/>
        <v>ZQRX:BSU,11::IP=10.111.209.132:PING:SRC=10.111.138.143,:;</v>
      </c>
      <c r="AB197" s="10" t="str">
        <f t="shared" si="36"/>
        <v>ZQRX:BSU,11::IP=10.111.92.4:PING:SRC=10.111.138.175,:;</v>
      </c>
      <c r="AC197" s="10"/>
      <c r="AD197" s="10"/>
      <c r="AE197" s="10" t="str">
        <f t="shared" si="37"/>
        <v>ZOYA:R0121:BSU,11:AOIP:;</v>
      </c>
      <c r="AF197" s="10" t="str">
        <f t="shared" si="38"/>
        <v>ZOYP:M3UA:R0121,2:"10.111.138.143","10.111.138.175",2905:"10.111.209.132",28,"10.111.92.4",28,:;</v>
      </c>
      <c r="AG197" s="10" t="str">
        <f t="shared" si="39"/>
        <v>ZOYS:M3UA:R0121,2:ACT:;</v>
      </c>
      <c r="AH197" s="10"/>
    </row>
    <row r="198" spans="1:34" ht="12" customHeight="1">
      <c r="A198" s="7">
        <v>4</v>
      </c>
      <c r="B198" s="7" t="s">
        <v>75</v>
      </c>
      <c r="C198" s="7">
        <v>3</v>
      </c>
      <c r="D198" s="7">
        <v>12</v>
      </c>
      <c r="E198" s="7" t="str">
        <f>LOOKUP(1,0/(('MSS-IP'!$B$1:$B$583=B198)*('MSS-IP'!$C$1:$C$583=D198)),'MSS-IP'!$D$1:$D$583)</f>
        <v>10.111.138.144</v>
      </c>
      <c r="F198" s="7" t="str">
        <f>LOOKUP(1,0/(('MSS-IP'!$B$1:$B$583=B198)*('MSS-IP'!$C$1:$C$583=D198)),'MSS-IP'!$E$1:$E$583)</f>
        <v>10.111.138.176</v>
      </c>
      <c r="G198" s="7">
        <v>2905</v>
      </c>
      <c r="H198" s="7">
        <f>LOOKUP(1,0/(('MSS-IP'!$B$1:$B$583=B198)*('MSS-IP'!$C$1:$C$583=D198)),'MSS-IP'!$F$1:$F$583)</f>
        <v>27</v>
      </c>
      <c r="I198" s="8">
        <v>12</v>
      </c>
      <c r="J198" s="8" t="s">
        <v>81</v>
      </c>
      <c r="K198" s="8">
        <v>3</v>
      </c>
      <c r="L198" s="8">
        <v>0</v>
      </c>
      <c r="M198" s="1" t="str">
        <f>LOOKUP(1,0/(('BSC-IP(信令)'!$B$1:$B$652=J198)*('BSC-IP(信令)'!$C$1:$C$652=L198)),'BSC-IP(信令)'!$D$1:$D$652)</f>
        <v>10.111.209.133</v>
      </c>
      <c r="N198" s="1" t="str">
        <f>LOOKUP(1,0/(('BSC-IP(信令)'!$B$1:$B$652=J198)*('BSC-IP(信令)'!$C$1:$C$652=L198)),'BSC-IP(信令)'!$E$1:$E$652)</f>
        <v>10.111.92.5</v>
      </c>
      <c r="O198" s="8"/>
      <c r="P198" s="8">
        <f>LOOKUP(1,0/(('BSC-IP(信令)'!$B$1:$B$652=J198)*('BSC-IP(信令)'!$C$1:$C$652=L198)),'BSC-IP(信令)'!$F$1:$F$652)</f>
        <v>28</v>
      </c>
      <c r="Q198" s="11" t="str">
        <f t="shared" si="30"/>
        <v>ZQRX:BCSU,0::PING:IP="10.111.138.144",SRC="10.111.209.133",:;</v>
      </c>
      <c r="R198" s="11" t="str">
        <f t="shared" si="31"/>
        <v>ZQRX:BCSU,0::PING:IP="10.111.138.176",SRC="10.111.92.5",:;</v>
      </c>
      <c r="S198" s="11"/>
      <c r="T198" s="11"/>
      <c r="U198" s="11" t="str">
        <f t="shared" si="32"/>
        <v>ZOYA:BGS11:BCSU,0:AOIP:;</v>
      </c>
      <c r="V198" s="11" t="str">
        <f t="shared" si="33"/>
        <v>ZOYP:M3UA:BGS11,3:"10.111.209.133","10.111.92.5",:"10.111.138.144",27,"10.111.138.176",27,2905:;</v>
      </c>
      <c r="W198" s="11" t="str">
        <f t="shared" si="34"/>
        <v>ZOYS:M3UA:BGS11,3:ACT:;</v>
      </c>
      <c r="X198" s="11"/>
      <c r="Z198" s="47" t="s">
        <v>3935</v>
      </c>
      <c r="AA198" s="10" t="str">
        <f t="shared" si="35"/>
        <v>ZQRX:BSU,12::IP=10.111.209.133:PING:SRC=10.111.138.144,:;</v>
      </c>
      <c r="AB198" s="10" t="str">
        <f t="shared" si="36"/>
        <v>ZQRX:BSU,12::IP=10.111.92.5:PING:SRC=10.111.138.176,:;</v>
      </c>
      <c r="AC198" s="10"/>
      <c r="AD198" s="10"/>
      <c r="AE198" s="10" t="str">
        <f t="shared" si="37"/>
        <v>ZOYA:R0121:BSU,12:AOIP:;</v>
      </c>
      <c r="AF198" s="10" t="str">
        <f t="shared" si="38"/>
        <v>ZOYP:M3UA:R0121,3:"10.111.138.144","10.111.138.176",2905:"10.111.209.133",28,"10.111.92.5",28,:;</v>
      </c>
      <c r="AG198" s="10" t="str">
        <f t="shared" si="39"/>
        <v>ZOYS:M3UA:R0121,3:ACT:;</v>
      </c>
      <c r="AH198" s="10"/>
    </row>
    <row r="199" spans="1:34" ht="12" customHeight="1">
      <c r="A199" s="7">
        <v>5</v>
      </c>
      <c r="B199" s="7" t="s">
        <v>75</v>
      </c>
      <c r="C199" s="7">
        <v>0</v>
      </c>
      <c r="D199" s="7">
        <v>13</v>
      </c>
      <c r="E199" s="7" t="str">
        <f>LOOKUP(1,0/(('MSS-IP'!$B$1:$B$583=B199)*('MSS-IP'!$C$1:$C$583=D199)),'MSS-IP'!$D$1:$D$583)</f>
        <v>10.111.138.145</v>
      </c>
      <c r="F199" s="7" t="str">
        <f>LOOKUP(1,0/(('MSS-IP'!$B$1:$B$583=B199)*('MSS-IP'!$C$1:$C$583=D199)),'MSS-IP'!$E$1:$E$583)</f>
        <v>10.111.138.177</v>
      </c>
      <c r="G199" s="7">
        <v>2905</v>
      </c>
      <c r="H199" s="7">
        <f>LOOKUP(1,0/(('MSS-IP'!$B$1:$B$583=B199)*('MSS-IP'!$C$1:$C$583=D199)),'MSS-IP'!$F$1:$F$583)</f>
        <v>27</v>
      </c>
      <c r="I199" s="8">
        <v>9</v>
      </c>
      <c r="J199" s="8" t="s">
        <v>82</v>
      </c>
      <c r="K199" s="8">
        <v>0</v>
      </c>
      <c r="L199" s="8">
        <v>0</v>
      </c>
      <c r="M199" s="1" t="str">
        <f>LOOKUP(1,0/(('BSC-IP(信令)'!$B$1:$B$652=J199)*('BSC-IP(信令)'!$C$1:$C$652=L199)),'BSC-IP(信令)'!$D$1:$D$652)</f>
        <v>10.111.209.146</v>
      </c>
      <c r="N199" s="1" t="str">
        <f>LOOKUP(1,0/(('BSC-IP(信令)'!$B$1:$B$652=J199)*('BSC-IP(信令)'!$C$1:$C$652=L199)),'BSC-IP(信令)'!$E$1:$E$652)</f>
        <v>10.111.92.18</v>
      </c>
      <c r="O199" s="8"/>
      <c r="P199" s="8">
        <f>LOOKUP(1,0/(('BSC-IP(信令)'!$B$1:$B$652=J199)*('BSC-IP(信令)'!$C$1:$C$652=L199)),'BSC-IP(信令)'!$F$1:$F$652)</f>
        <v>28</v>
      </c>
      <c r="Q199" s="11" t="str">
        <f t="shared" si="30"/>
        <v>ZQRX:BCSU,0::PING:IP="10.111.138.145",SRC="10.111.209.146",:;</v>
      </c>
      <c r="R199" s="11" t="str">
        <f t="shared" si="31"/>
        <v>ZQRX:BCSU,0::PING:IP="10.111.138.177",SRC="10.111.92.18",:;</v>
      </c>
      <c r="S199" s="11" t="str">
        <f>CONCATENATE("ZOYC:",LEFT(B199,1),MID(B199,3,4),":C:M3UA:;")</f>
        <v>ZOYC:BGS11:C:M3UA:;</v>
      </c>
      <c r="T199" s="11" t="str">
        <f>CONCATENATE("ZOYM:",LEFT(B199,1),MID(B199,3,4),":REG=Y:;")</f>
        <v>ZOYM:BGS11:REG=Y:;</v>
      </c>
      <c r="U199" s="11" t="str">
        <f t="shared" si="32"/>
        <v>ZOYA:BGS11:BCSU,0:AOIP:;</v>
      </c>
      <c r="V199" s="11" t="str">
        <f t="shared" si="33"/>
        <v>ZOYP:M3UA:BGS11,0:"10.111.209.146","10.111.92.18",:"10.111.138.145",27,"10.111.138.177",27,2905:;</v>
      </c>
      <c r="W199" s="11" t="str">
        <f t="shared" si="34"/>
        <v>ZOYS:M3UA:BGS11,0:ACT:;</v>
      </c>
      <c r="X199" s="11" t="str">
        <f>CONCATENATE("ZOYI:NAME=",LEFT(B199,1),RIGHT(B199,4),":A:;")</f>
        <v>ZOYI:NAME=BGS11:A:;</v>
      </c>
      <c r="Z199" s="47" t="s">
        <v>3935</v>
      </c>
      <c r="AA199" s="10" t="str">
        <f t="shared" si="35"/>
        <v>ZQRX:BSU,13::IP=10.111.209.146:PING:SRC=10.111.138.145,:;</v>
      </c>
      <c r="AB199" s="10" t="str">
        <f t="shared" si="36"/>
        <v>ZQRX:BSU,13::IP=10.111.92.18:PING:SRC=10.111.138.177,:;</v>
      </c>
      <c r="AC199" s="10" t="str">
        <f>CONCATENATE("ZOYC:",J199,":S:M3UA:;")</f>
        <v>ZOYC:R0122:S:M3UA:;</v>
      </c>
      <c r="AD199" s="10" t="str">
        <f>CONCATENATE("ZOYM:",J199,":REG=Y:;")</f>
        <v>ZOYM:R0122:REG=Y:;</v>
      </c>
      <c r="AE199" s="10" t="str">
        <f t="shared" si="37"/>
        <v>ZOYA:R0122:BSU,13:AOIP:;</v>
      </c>
      <c r="AF199" s="10" t="str">
        <f t="shared" si="38"/>
        <v>ZOYP:M3UA:R0122,0:"10.111.138.145","10.111.138.177",2905:"10.111.209.146",28,"10.111.92.18",28,:;</v>
      </c>
      <c r="AG199" s="10" t="str">
        <f t="shared" si="39"/>
        <v>ZOYS:M3UA:R0122,0:ACT:;</v>
      </c>
      <c r="AH199" s="10" t="str">
        <f>CONCATENATE("ZOYI:NAME=",J199,":A:;")</f>
        <v>ZOYI:NAME=R0122:A:;</v>
      </c>
    </row>
    <row r="200" spans="1:34" ht="12" customHeight="1">
      <c r="A200" s="7">
        <v>6</v>
      </c>
      <c r="B200" s="7" t="s">
        <v>75</v>
      </c>
      <c r="C200" s="7">
        <v>1</v>
      </c>
      <c r="D200" s="7">
        <v>14</v>
      </c>
      <c r="E200" s="7" t="str">
        <f>LOOKUP(1,0/(('MSS-IP'!$B$1:$B$583=B200)*('MSS-IP'!$C$1:$C$583=D200)),'MSS-IP'!$D$1:$D$583)</f>
        <v>10.111.138.146</v>
      </c>
      <c r="F200" s="7" t="str">
        <f>LOOKUP(1,0/(('MSS-IP'!$B$1:$B$583=B200)*('MSS-IP'!$C$1:$C$583=D200)),'MSS-IP'!$E$1:$E$583)</f>
        <v>10.111.138.178</v>
      </c>
      <c r="G200" s="7">
        <v>2905</v>
      </c>
      <c r="H200" s="7">
        <f>LOOKUP(1,0/(('MSS-IP'!$B$1:$B$583=B200)*('MSS-IP'!$C$1:$C$583=D200)),'MSS-IP'!$F$1:$F$583)</f>
        <v>27</v>
      </c>
      <c r="I200" s="8">
        <v>10</v>
      </c>
      <c r="J200" s="8" t="s">
        <v>82</v>
      </c>
      <c r="K200" s="8">
        <v>1</v>
      </c>
      <c r="L200" s="8">
        <v>2</v>
      </c>
      <c r="M200" s="1" t="str">
        <f>LOOKUP(1,0/(('BSC-IP(信令)'!$B$1:$B$652=J200)*('BSC-IP(信令)'!$C$1:$C$652=L200)),'BSC-IP(信令)'!$D$1:$D$652)</f>
        <v>10.111.209.147</v>
      </c>
      <c r="N200" s="1" t="str">
        <f>LOOKUP(1,0/(('BSC-IP(信令)'!$B$1:$B$652=J200)*('BSC-IP(信令)'!$C$1:$C$652=L200)),'BSC-IP(信令)'!$E$1:$E$652)</f>
        <v>10.111.92.19</v>
      </c>
      <c r="O200" s="8"/>
      <c r="P200" s="8">
        <f>LOOKUP(1,0/(('BSC-IP(信令)'!$B$1:$B$652=J200)*('BSC-IP(信令)'!$C$1:$C$652=L200)),'BSC-IP(信令)'!$F$1:$F$652)</f>
        <v>28</v>
      </c>
      <c r="Q200" s="11" t="str">
        <f t="shared" si="30"/>
        <v>ZQRX:BCSU,2::PING:IP="10.111.138.146",SRC="10.111.209.147",:;</v>
      </c>
      <c r="R200" s="11" t="str">
        <f t="shared" si="31"/>
        <v>ZQRX:BCSU,2::PING:IP="10.111.138.178",SRC="10.111.92.19",:;</v>
      </c>
      <c r="S200" s="11"/>
      <c r="T200" s="11"/>
      <c r="U200" s="11" t="str">
        <f t="shared" si="32"/>
        <v>ZOYA:BGS11:BCSU,2:AOIP:;</v>
      </c>
      <c r="V200" s="11" t="str">
        <f t="shared" si="33"/>
        <v>ZOYP:M3UA:BGS11,1:"10.111.209.147","10.111.92.19",:"10.111.138.146",27,"10.111.138.178",27,2905:;</v>
      </c>
      <c r="W200" s="11" t="str">
        <f t="shared" si="34"/>
        <v>ZOYS:M3UA:BGS11,1:ACT:;</v>
      </c>
      <c r="X200" s="11"/>
      <c r="Z200" s="47" t="s">
        <v>3935</v>
      </c>
      <c r="AA200" s="10" t="str">
        <f t="shared" si="35"/>
        <v>ZQRX:BSU,14::IP=10.111.209.147:PING:SRC=10.111.138.146,:;</v>
      </c>
      <c r="AB200" s="10" t="str">
        <f t="shared" si="36"/>
        <v>ZQRX:BSU,14::IP=10.111.92.19:PING:SRC=10.111.138.178,:;</v>
      </c>
      <c r="AC200" s="10"/>
      <c r="AD200" s="10"/>
      <c r="AE200" s="10" t="str">
        <f t="shared" si="37"/>
        <v>ZOYA:R0122:BSU,14:AOIP:;</v>
      </c>
      <c r="AF200" s="10" t="str">
        <f t="shared" si="38"/>
        <v>ZOYP:M3UA:R0122,1:"10.111.138.146","10.111.138.178",2905:"10.111.209.147",28,"10.111.92.19",28,:;</v>
      </c>
      <c r="AG200" s="10" t="str">
        <f t="shared" si="39"/>
        <v>ZOYS:M3UA:R0122,1:ACT:;</v>
      </c>
      <c r="AH200" s="10"/>
    </row>
    <row r="201" spans="1:34" ht="12" customHeight="1">
      <c r="A201" s="7">
        <v>7</v>
      </c>
      <c r="B201" s="7" t="s">
        <v>75</v>
      </c>
      <c r="C201" s="7">
        <v>2</v>
      </c>
      <c r="D201" s="7">
        <v>16</v>
      </c>
      <c r="E201" s="7" t="str">
        <f>LOOKUP(1,0/(('MSS-IP'!$B$1:$B$583=B201)*('MSS-IP'!$C$1:$C$583=D201)),'MSS-IP'!$D$1:$D$583)</f>
        <v>10.111.138.147</v>
      </c>
      <c r="F201" s="7" t="str">
        <f>LOOKUP(1,0/(('MSS-IP'!$B$1:$B$583=B201)*('MSS-IP'!$C$1:$C$583=D201)),'MSS-IP'!$E$1:$E$583)</f>
        <v>10.111.138.179</v>
      </c>
      <c r="G201" s="7">
        <v>2905</v>
      </c>
      <c r="H201" s="7">
        <f>LOOKUP(1,0/(('MSS-IP'!$B$1:$B$583=B201)*('MSS-IP'!$C$1:$C$583=D201)),'MSS-IP'!$F$1:$F$583)</f>
        <v>27</v>
      </c>
      <c r="I201" s="8">
        <v>11</v>
      </c>
      <c r="J201" s="8" t="s">
        <v>82</v>
      </c>
      <c r="K201" s="8">
        <v>2</v>
      </c>
      <c r="L201" s="8">
        <v>3</v>
      </c>
      <c r="M201" s="1" t="str">
        <f>LOOKUP(1,0/(('BSC-IP(信令)'!$B$1:$B$652=J201)*('BSC-IP(信令)'!$C$1:$C$652=L201)),'BSC-IP(信令)'!$D$1:$D$652)</f>
        <v>10.111.209.148</v>
      </c>
      <c r="N201" s="1" t="str">
        <f>LOOKUP(1,0/(('BSC-IP(信令)'!$B$1:$B$652=J201)*('BSC-IP(信令)'!$C$1:$C$652=L201)),'BSC-IP(信令)'!$E$1:$E$652)</f>
        <v>10.111.92.20</v>
      </c>
      <c r="O201" s="8"/>
      <c r="P201" s="8">
        <f>LOOKUP(1,0/(('BSC-IP(信令)'!$B$1:$B$652=J201)*('BSC-IP(信令)'!$C$1:$C$652=L201)),'BSC-IP(信令)'!$F$1:$F$652)</f>
        <v>28</v>
      </c>
      <c r="Q201" s="11" t="str">
        <f t="shared" si="30"/>
        <v>ZQRX:BCSU,3::PING:IP="10.111.138.147",SRC="10.111.209.148",:;</v>
      </c>
      <c r="R201" s="11" t="str">
        <f t="shared" si="31"/>
        <v>ZQRX:BCSU,3::PING:IP="10.111.138.179",SRC="10.111.92.20",:;</v>
      </c>
      <c r="S201" s="11"/>
      <c r="T201" s="11"/>
      <c r="U201" s="11" t="str">
        <f t="shared" si="32"/>
        <v>ZOYA:BGS11:BCSU,3:AOIP:;</v>
      </c>
      <c r="V201" s="11" t="str">
        <f t="shared" si="33"/>
        <v>ZOYP:M3UA:BGS11,2:"10.111.209.148","10.111.92.20",:"10.111.138.147",27,"10.111.138.179",27,2905:;</v>
      </c>
      <c r="W201" s="11" t="str">
        <f t="shared" si="34"/>
        <v>ZOYS:M3UA:BGS11,2:ACT:;</v>
      </c>
      <c r="X201" s="11"/>
      <c r="Z201" s="47" t="s">
        <v>3935</v>
      </c>
      <c r="AA201" s="10" t="str">
        <f t="shared" si="35"/>
        <v>ZQRX:BSU,16::IP=10.111.209.148:PING:SRC=10.111.138.147,:;</v>
      </c>
      <c r="AB201" s="10" t="str">
        <f t="shared" si="36"/>
        <v>ZQRX:BSU,16::IP=10.111.92.20:PING:SRC=10.111.138.179,:;</v>
      </c>
      <c r="AC201" s="10"/>
      <c r="AD201" s="10"/>
      <c r="AE201" s="10" t="str">
        <f t="shared" si="37"/>
        <v>ZOYA:R0122:BSU,16:AOIP:;</v>
      </c>
      <c r="AF201" s="10" t="str">
        <f t="shared" si="38"/>
        <v>ZOYP:M3UA:R0122,2:"10.111.138.147","10.111.138.179",2905:"10.111.209.148",28,"10.111.92.20",28,:;</v>
      </c>
      <c r="AG201" s="10" t="str">
        <f t="shared" si="39"/>
        <v>ZOYS:M3UA:R0122,2:ACT:;</v>
      </c>
      <c r="AH201" s="10"/>
    </row>
    <row r="202" spans="1:34" ht="12" customHeight="1">
      <c r="A202" s="7">
        <v>8</v>
      </c>
      <c r="B202" s="7" t="s">
        <v>75</v>
      </c>
      <c r="C202" s="7">
        <v>3</v>
      </c>
      <c r="D202" s="7">
        <v>15</v>
      </c>
      <c r="E202" s="7" t="str">
        <f>LOOKUP(1,0/(('MSS-IP'!$B$1:$B$583=B202)*('MSS-IP'!$C$1:$C$583=D202)),'MSS-IP'!$D$1:$D$583)</f>
        <v>10.111.138.132</v>
      </c>
      <c r="F202" s="7" t="str">
        <f>LOOKUP(1,0/(('MSS-IP'!$B$1:$B$583=B202)*('MSS-IP'!$C$1:$C$583=D202)),'MSS-IP'!$E$1:$E$583)</f>
        <v>10.111.138.164</v>
      </c>
      <c r="G202" s="7">
        <v>2905</v>
      </c>
      <c r="H202" s="7">
        <f>LOOKUP(1,0/(('MSS-IP'!$B$1:$B$583=B202)*('MSS-IP'!$C$1:$C$583=D202)),'MSS-IP'!$F$1:$F$583)</f>
        <v>27</v>
      </c>
      <c r="I202" s="8">
        <v>12</v>
      </c>
      <c r="J202" s="8" t="s">
        <v>82</v>
      </c>
      <c r="K202" s="8">
        <v>3</v>
      </c>
      <c r="L202" s="8">
        <v>1</v>
      </c>
      <c r="M202" s="1" t="str">
        <f>LOOKUP(1,0/(('BSC-IP(信令)'!$B$1:$B$652=J202)*('BSC-IP(信令)'!$C$1:$C$652=L202)),'BSC-IP(信令)'!$D$1:$D$652)</f>
        <v>10.111.209.149</v>
      </c>
      <c r="N202" s="1" t="str">
        <f>LOOKUP(1,0/(('BSC-IP(信令)'!$B$1:$B$652=J202)*('BSC-IP(信令)'!$C$1:$C$652=L202)),'BSC-IP(信令)'!$E$1:$E$652)</f>
        <v>10.111.92.21</v>
      </c>
      <c r="O202" s="8"/>
      <c r="P202" s="8">
        <f>LOOKUP(1,0/(('BSC-IP(信令)'!$B$1:$B$652=J202)*('BSC-IP(信令)'!$C$1:$C$652=L202)),'BSC-IP(信令)'!$F$1:$F$652)</f>
        <v>28</v>
      </c>
      <c r="Q202" s="11" t="str">
        <f t="shared" si="30"/>
        <v>ZQRX:BCSU,1::PING:IP="10.111.138.132",SRC="10.111.209.149",:;</v>
      </c>
      <c r="R202" s="11" t="str">
        <f t="shared" si="31"/>
        <v>ZQRX:BCSU,1::PING:IP="10.111.138.164",SRC="10.111.92.21",:;</v>
      </c>
      <c r="S202" s="11"/>
      <c r="T202" s="11"/>
      <c r="U202" s="11" t="str">
        <f t="shared" si="32"/>
        <v>ZOYA:BGS11:BCSU,1:AOIP:;</v>
      </c>
      <c r="V202" s="11" t="str">
        <f t="shared" si="33"/>
        <v>ZOYP:M3UA:BGS11,3:"10.111.209.149","10.111.92.21",:"10.111.138.132",27,"10.111.138.164",27,2905:;</v>
      </c>
      <c r="W202" s="11" t="str">
        <f t="shared" si="34"/>
        <v>ZOYS:M3UA:BGS11,3:ACT:;</v>
      </c>
      <c r="X202" s="11"/>
      <c r="Z202" s="47" t="s">
        <v>3935</v>
      </c>
      <c r="AA202" s="10" t="str">
        <f t="shared" si="35"/>
        <v>ZQRX:BSU,15::IP=10.111.209.149:PING:SRC=10.111.138.132,:;</v>
      </c>
      <c r="AB202" s="10" t="str">
        <f t="shared" si="36"/>
        <v>ZQRX:BSU,15::IP=10.111.92.21:PING:SRC=10.111.138.164,:;</v>
      </c>
      <c r="AC202" s="10"/>
      <c r="AD202" s="10"/>
      <c r="AE202" s="10" t="str">
        <f t="shared" si="37"/>
        <v>ZOYA:R0122:BSU,15:AOIP:;</v>
      </c>
      <c r="AF202" s="10" t="str">
        <f t="shared" si="38"/>
        <v>ZOYP:M3UA:R0122,3:"10.111.138.132","10.111.138.164",2905:"10.111.209.149",28,"10.111.92.21",28,:;</v>
      </c>
      <c r="AG202" s="10" t="str">
        <f t="shared" si="39"/>
        <v>ZOYS:M3UA:R0122,3:ACT:;</v>
      </c>
      <c r="AH202" s="10"/>
    </row>
    <row r="203" spans="1:34" ht="12" customHeight="1">
      <c r="A203" s="7">
        <v>9</v>
      </c>
      <c r="B203" s="7" t="s">
        <v>75</v>
      </c>
      <c r="C203" s="7">
        <v>0</v>
      </c>
      <c r="D203" s="7">
        <v>2</v>
      </c>
      <c r="E203" s="7" t="str">
        <f>LOOKUP(1,0/(('MSS-IP'!$B$1:$B$583=B203)*('MSS-IP'!$C$1:$C$583=D203)),'MSS-IP'!$D$1:$D$583)</f>
        <v>10.111.138.134</v>
      </c>
      <c r="F203" s="7" t="str">
        <f>LOOKUP(1,0/(('MSS-IP'!$B$1:$B$583=B203)*('MSS-IP'!$C$1:$C$583=D203)),'MSS-IP'!$E$1:$E$583)</f>
        <v>10.111.138.166</v>
      </c>
      <c r="G203" s="7">
        <v>2905</v>
      </c>
      <c r="H203" s="7">
        <f>LOOKUP(1,0/(('MSS-IP'!$B$1:$B$583=B203)*('MSS-IP'!$C$1:$C$583=D203)),'MSS-IP'!$F$1:$F$583)</f>
        <v>27</v>
      </c>
      <c r="I203" s="8">
        <v>9</v>
      </c>
      <c r="J203" s="8" t="s">
        <v>83</v>
      </c>
      <c r="K203" s="8">
        <v>0</v>
      </c>
      <c r="L203" s="8">
        <v>4</v>
      </c>
      <c r="M203" s="1" t="str">
        <f>LOOKUP(1,0/(('BSC-IP(信令)'!$B$1:$B$652=J203)*('BSC-IP(信令)'!$C$1:$C$652=L203)),'BSC-IP(信令)'!$D$1:$D$652)</f>
        <v>10.111.209.162</v>
      </c>
      <c r="N203" s="1" t="str">
        <f>LOOKUP(1,0/(('BSC-IP(信令)'!$B$1:$B$652=J203)*('BSC-IP(信令)'!$C$1:$C$652=L203)),'BSC-IP(信令)'!$E$1:$E$652)</f>
        <v>10.111.92.34</v>
      </c>
      <c r="O203" s="8"/>
      <c r="P203" s="8">
        <f>LOOKUP(1,0/(('BSC-IP(信令)'!$B$1:$B$652=J203)*('BSC-IP(信令)'!$C$1:$C$652=L203)),'BSC-IP(信令)'!$F$1:$F$652)</f>
        <v>28</v>
      </c>
      <c r="Q203" s="11" t="str">
        <f t="shared" si="30"/>
        <v>ZQRX:BCSU,4::PING:IP="10.111.138.134",SRC="10.111.209.162",:;</v>
      </c>
      <c r="R203" s="11" t="str">
        <f t="shared" si="31"/>
        <v>ZQRX:BCSU,4::PING:IP="10.111.138.166",SRC="10.111.92.34",:;</v>
      </c>
      <c r="S203" s="11" t="str">
        <f>CONCATENATE("ZOYC:",LEFT(B203,1),MID(B203,3,4),":C:M3UA:;")</f>
        <v>ZOYC:BGS11:C:M3UA:;</v>
      </c>
      <c r="T203" s="11" t="str">
        <f>CONCATENATE("ZOYM:",LEFT(B203,1),MID(B203,3,4),":REG=Y:;")</f>
        <v>ZOYM:BGS11:REG=Y:;</v>
      </c>
      <c r="U203" s="11" t="str">
        <f t="shared" si="32"/>
        <v>ZOYA:BGS11:BCSU,4:AOIP:;</v>
      </c>
      <c r="V203" s="11" t="str">
        <f t="shared" si="33"/>
        <v>ZOYP:M3UA:BGS11,0:"10.111.209.162","10.111.92.34",:"10.111.138.134",27,"10.111.138.166",27,2905:;</v>
      </c>
      <c r="W203" s="11" t="str">
        <f t="shared" si="34"/>
        <v>ZOYS:M3UA:BGS11,0:ACT:;</v>
      </c>
      <c r="X203" s="11" t="str">
        <f>CONCATENATE("ZOYI:NAME=",LEFT(B203,1),RIGHT(B203,4),":A:;")</f>
        <v>ZOYI:NAME=BGS11:A:;</v>
      </c>
      <c r="Z203" s="47" t="s">
        <v>3935</v>
      </c>
      <c r="AA203" s="10" t="str">
        <f t="shared" si="35"/>
        <v>ZQRX:BSU,2::IP=10.111.209.162:PING:SRC=10.111.138.134,:;</v>
      </c>
      <c r="AB203" s="10" t="str">
        <f t="shared" si="36"/>
        <v>ZQRX:BSU,2::IP=10.111.92.34:PING:SRC=10.111.138.166,:;</v>
      </c>
      <c r="AC203" s="10" t="str">
        <f>CONCATENATE("ZOYC:",J203,":S:M3UA:;")</f>
        <v>ZOYC:R0123:S:M3UA:;</v>
      </c>
      <c r="AD203" s="10" t="str">
        <f>CONCATENATE("ZOYM:",J203,":REG=Y:;")</f>
        <v>ZOYM:R0123:REG=Y:;</v>
      </c>
      <c r="AE203" s="10" t="str">
        <f t="shared" si="37"/>
        <v>ZOYA:R0123:BSU,2:AOIP:;</v>
      </c>
      <c r="AF203" s="10" t="str">
        <f t="shared" si="38"/>
        <v>ZOYP:M3UA:R0123,0:"10.111.138.134","10.111.138.166",2905:"10.111.209.162",28,"10.111.92.34",28,:;</v>
      </c>
      <c r="AG203" s="10" t="str">
        <f t="shared" si="39"/>
        <v>ZOYS:M3UA:R0123,0:ACT:;</v>
      </c>
      <c r="AH203" s="10" t="str">
        <f>CONCATENATE("ZOYI:NAME=",J203,":A:;")</f>
        <v>ZOYI:NAME=R0123:A:;</v>
      </c>
    </row>
    <row r="204" spans="1:34" ht="12" customHeight="1">
      <c r="A204" s="7">
        <v>10</v>
      </c>
      <c r="B204" s="7" t="s">
        <v>75</v>
      </c>
      <c r="C204" s="7">
        <v>1</v>
      </c>
      <c r="D204" s="7">
        <v>3</v>
      </c>
      <c r="E204" s="7" t="str">
        <f>LOOKUP(1,0/(('MSS-IP'!$B$1:$B$583=B204)*('MSS-IP'!$C$1:$C$583=D204)),'MSS-IP'!$D$1:$D$583)</f>
        <v>10.111.138.135</v>
      </c>
      <c r="F204" s="7" t="str">
        <f>LOOKUP(1,0/(('MSS-IP'!$B$1:$B$583=B204)*('MSS-IP'!$C$1:$C$583=D204)),'MSS-IP'!$E$1:$E$583)</f>
        <v>10.111.138.167</v>
      </c>
      <c r="G204" s="7">
        <v>2905</v>
      </c>
      <c r="H204" s="7">
        <f>LOOKUP(1,0/(('MSS-IP'!$B$1:$B$583=B204)*('MSS-IP'!$C$1:$C$583=D204)),'MSS-IP'!$F$1:$F$583)</f>
        <v>27</v>
      </c>
      <c r="I204" s="8">
        <v>10</v>
      </c>
      <c r="J204" s="8" t="s">
        <v>83</v>
      </c>
      <c r="K204" s="8">
        <v>1</v>
      </c>
      <c r="L204" s="8">
        <v>1</v>
      </c>
      <c r="M204" s="1" t="str">
        <f>LOOKUP(1,0/(('BSC-IP(信令)'!$B$1:$B$652=J204)*('BSC-IP(信令)'!$C$1:$C$652=L204)),'BSC-IP(信令)'!$D$1:$D$652)</f>
        <v>10.111.209.163</v>
      </c>
      <c r="N204" s="1" t="str">
        <f>LOOKUP(1,0/(('BSC-IP(信令)'!$B$1:$B$652=J204)*('BSC-IP(信令)'!$C$1:$C$652=L204)),'BSC-IP(信令)'!$E$1:$E$652)</f>
        <v>10.111.92.35</v>
      </c>
      <c r="O204" s="8"/>
      <c r="P204" s="8">
        <f>LOOKUP(1,0/(('BSC-IP(信令)'!$B$1:$B$652=J204)*('BSC-IP(信令)'!$C$1:$C$652=L204)),'BSC-IP(信令)'!$F$1:$F$652)</f>
        <v>28</v>
      </c>
      <c r="Q204" s="11" t="str">
        <f t="shared" si="30"/>
        <v>ZQRX:BCSU,1::PING:IP="10.111.138.135",SRC="10.111.209.163",:;</v>
      </c>
      <c r="R204" s="11" t="str">
        <f t="shared" si="31"/>
        <v>ZQRX:BCSU,1::PING:IP="10.111.138.167",SRC="10.111.92.35",:;</v>
      </c>
      <c r="S204" s="11"/>
      <c r="T204" s="11"/>
      <c r="U204" s="11" t="str">
        <f t="shared" si="32"/>
        <v>ZOYA:BGS11:BCSU,1:AOIP:;</v>
      </c>
      <c r="V204" s="11" t="str">
        <f t="shared" si="33"/>
        <v>ZOYP:M3UA:BGS11,1:"10.111.209.163","10.111.92.35",:"10.111.138.135",27,"10.111.138.167",27,2905:;</v>
      </c>
      <c r="W204" s="11" t="str">
        <f t="shared" si="34"/>
        <v>ZOYS:M3UA:BGS11,1:ACT:;</v>
      </c>
      <c r="X204" s="11"/>
      <c r="Z204" s="47" t="s">
        <v>3935</v>
      </c>
      <c r="AA204" s="10" t="str">
        <f t="shared" si="35"/>
        <v>ZQRX:BSU,3::IP=10.111.209.163:PING:SRC=10.111.138.135,:;</v>
      </c>
      <c r="AB204" s="10" t="str">
        <f t="shared" si="36"/>
        <v>ZQRX:BSU,3::IP=10.111.92.35:PING:SRC=10.111.138.167,:;</v>
      </c>
      <c r="AC204" s="10"/>
      <c r="AD204" s="10"/>
      <c r="AE204" s="10" t="str">
        <f t="shared" si="37"/>
        <v>ZOYA:R0123:BSU,3:AOIP:;</v>
      </c>
      <c r="AF204" s="10" t="str">
        <f t="shared" si="38"/>
        <v>ZOYP:M3UA:R0123,1:"10.111.138.135","10.111.138.167",2905:"10.111.209.163",28,"10.111.92.35",28,:;</v>
      </c>
      <c r="AG204" s="10" t="str">
        <f t="shared" si="39"/>
        <v>ZOYS:M3UA:R0123,1:ACT:;</v>
      </c>
      <c r="AH204" s="10"/>
    </row>
    <row r="205" spans="1:34" ht="12" customHeight="1">
      <c r="A205" s="7">
        <v>11</v>
      </c>
      <c r="B205" s="7" t="s">
        <v>75</v>
      </c>
      <c r="C205" s="7">
        <v>2</v>
      </c>
      <c r="D205" s="7">
        <v>4</v>
      </c>
      <c r="E205" s="7" t="str">
        <f>LOOKUP(1,0/(('MSS-IP'!$B$1:$B$583=B205)*('MSS-IP'!$C$1:$C$583=D205)),'MSS-IP'!$D$1:$D$583)</f>
        <v>10.111.138.136</v>
      </c>
      <c r="F205" s="7" t="str">
        <f>LOOKUP(1,0/(('MSS-IP'!$B$1:$B$583=B205)*('MSS-IP'!$C$1:$C$583=D205)),'MSS-IP'!$E$1:$E$583)</f>
        <v>10.111.138.168</v>
      </c>
      <c r="G205" s="7">
        <v>2905</v>
      </c>
      <c r="H205" s="7">
        <f>LOOKUP(1,0/(('MSS-IP'!$B$1:$B$583=B205)*('MSS-IP'!$C$1:$C$583=D205)),'MSS-IP'!$F$1:$F$583)</f>
        <v>27</v>
      </c>
      <c r="I205" s="8">
        <v>11</v>
      </c>
      <c r="J205" s="8" t="s">
        <v>83</v>
      </c>
      <c r="K205" s="8">
        <v>2</v>
      </c>
      <c r="L205" s="8">
        <v>2</v>
      </c>
      <c r="M205" s="1" t="str">
        <f>LOOKUP(1,0/(('BSC-IP(信令)'!$B$1:$B$652=J205)*('BSC-IP(信令)'!$C$1:$C$652=L205)),'BSC-IP(信令)'!$D$1:$D$652)</f>
        <v>10.111.209.164</v>
      </c>
      <c r="N205" s="1" t="str">
        <f>LOOKUP(1,0/(('BSC-IP(信令)'!$B$1:$B$652=J205)*('BSC-IP(信令)'!$C$1:$C$652=L205)),'BSC-IP(信令)'!$E$1:$E$652)</f>
        <v>10.111.92.36</v>
      </c>
      <c r="O205" s="8"/>
      <c r="P205" s="8">
        <f>LOOKUP(1,0/(('BSC-IP(信令)'!$B$1:$B$652=J205)*('BSC-IP(信令)'!$C$1:$C$652=L205)),'BSC-IP(信令)'!$F$1:$F$652)</f>
        <v>28</v>
      </c>
      <c r="Q205" s="11" t="str">
        <f t="shared" si="30"/>
        <v>ZQRX:BCSU,2::PING:IP="10.111.138.136",SRC="10.111.209.164",:;</v>
      </c>
      <c r="R205" s="11" t="str">
        <f t="shared" si="31"/>
        <v>ZQRX:BCSU,2::PING:IP="10.111.138.168",SRC="10.111.92.36",:;</v>
      </c>
      <c r="S205" s="11"/>
      <c r="T205" s="11"/>
      <c r="U205" s="11" t="str">
        <f t="shared" si="32"/>
        <v>ZOYA:BGS11:BCSU,2:AOIP:;</v>
      </c>
      <c r="V205" s="11" t="str">
        <f t="shared" si="33"/>
        <v>ZOYP:M3UA:BGS11,2:"10.111.209.164","10.111.92.36",:"10.111.138.136",27,"10.111.138.168",27,2905:;</v>
      </c>
      <c r="W205" s="11" t="str">
        <f t="shared" si="34"/>
        <v>ZOYS:M3UA:BGS11,2:ACT:;</v>
      </c>
      <c r="X205" s="11"/>
      <c r="Z205" s="47" t="s">
        <v>3935</v>
      </c>
      <c r="AA205" s="10" t="str">
        <f t="shared" si="35"/>
        <v>ZQRX:BSU,4::IP=10.111.209.164:PING:SRC=10.111.138.136,:;</v>
      </c>
      <c r="AB205" s="10" t="str">
        <f t="shared" si="36"/>
        <v>ZQRX:BSU,4::IP=10.111.92.36:PING:SRC=10.111.138.168,:;</v>
      </c>
      <c r="AC205" s="10"/>
      <c r="AD205" s="10"/>
      <c r="AE205" s="10" t="str">
        <f t="shared" si="37"/>
        <v>ZOYA:R0123:BSU,4:AOIP:;</v>
      </c>
      <c r="AF205" s="10" t="str">
        <f t="shared" si="38"/>
        <v>ZOYP:M3UA:R0123,2:"10.111.138.136","10.111.138.168",2905:"10.111.209.164",28,"10.111.92.36",28,:;</v>
      </c>
      <c r="AG205" s="10" t="str">
        <f t="shared" si="39"/>
        <v>ZOYS:M3UA:R0123,2:ACT:;</v>
      </c>
      <c r="AH205" s="10"/>
    </row>
    <row r="206" spans="1:34" ht="12" customHeight="1">
      <c r="A206" s="7">
        <v>12</v>
      </c>
      <c r="B206" s="7" t="s">
        <v>75</v>
      </c>
      <c r="C206" s="7">
        <v>3</v>
      </c>
      <c r="D206" s="7">
        <v>5</v>
      </c>
      <c r="E206" s="7" t="str">
        <f>LOOKUP(1,0/(('MSS-IP'!$B$1:$B$583=B206)*('MSS-IP'!$C$1:$C$583=D206)),'MSS-IP'!$D$1:$D$583)</f>
        <v>10.111.138.137</v>
      </c>
      <c r="F206" s="7" t="str">
        <f>LOOKUP(1,0/(('MSS-IP'!$B$1:$B$583=B206)*('MSS-IP'!$C$1:$C$583=D206)),'MSS-IP'!$E$1:$E$583)</f>
        <v>10.111.138.169</v>
      </c>
      <c r="G206" s="7">
        <v>2905</v>
      </c>
      <c r="H206" s="7">
        <f>LOOKUP(1,0/(('MSS-IP'!$B$1:$B$583=B206)*('MSS-IP'!$C$1:$C$583=D206)),'MSS-IP'!$F$1:$F$583)</f>
        <v>27</v>
      </c>
      <c r="I206" s="8">
        <v>12</v>
      </c>
      <c r="J206" s="8" t="s">
        <v>83</v>
      </c>
      <c r="K206" s="8">
        <v>3</v>
      </c>
      <c r="L206" s="8">
        <v>3</v>
      </c>
      <c r="M206" s="1" t="str">
        <f>LOOKUP(1,0/(('BSC-IP(信令)'!$B$1:$B$652=J206)*('BSC-IP(信令)'!$C$1:$C$652=L206)),'BSC-IP(信令)'!$D$1:$D$652)</f>
        <v>10.111.209.165</v>
      </c>
      <c r="N206" s="1" t="str">
        <f>LOOKUP(1,0/(('BSC-IP(信令)'!$B$1:$B$652=J206)*('BSC-IP(信令)'!$C$1:$C$652=L206)),'BSC-IP(信令)'!$E$1:$E$652)</f>
        <v>10.111.92.37</v>
      </c>
      <c r="O206" s="8"/>
      <c r="P206" s="8">
        <f>LOOKUP(1,0/(('BSC-IP(信令)'!$B$1:$B$652=J206)*('BSC-IP(信令)'!$C$1:$C$652=L206)),'BSC-IP(信令)'!$F$1:$F$652)</f>
        <v>28</v>
      </c>
      <c r="Q206" s="11" t="str">
        <f t="shared" si="30"/>
        <v>ZQRX:BCSU,3::PING:IP="10.111.138.137",SRC="10.111.209.165",:;</v>
      </c>
      <c r="R206" s="11" t="str">
        <f t="shared" si="31"/>
        <v>ZQRX:BCSU,3::PING:IP="10.111.138.169",SRC="10.111.92.37",:;</v>
      </c>
      <c r="S206" s="11"/>
      <c r="T206" s="11"/>
      <c r="U206" s="11" t="str">
        <f t="shared" si="32"/>
        <v>ZOYA:BGS11:BCSU,3:AOIP:;</v>
      </c>
      <c r="V206" s="11" t="str">
        <f t="shared" si="33"/>
        <v>ZOYP:M3UA:BGS11,3:"10.111.209.165","10.111.92.37",:"10.111.138.137",27,"10.111.138.169",27,2905:;</v>
      </c>
      <c r="W206" s="11" t="str">
        <f t="shared" si="34"/>
        <v>ZOYS:M3UA:BGS11,3:ACT:;</v>
      </c>
      <c r="X206" s="11"/>
      <c r="Z206" s="47" t="s">
        <v>3935</v>
      </c>
      <c r="AA206" s="10" t="str">
        <f t="shared" si="35"/>
        <v>ZQRX:BSU,5::IP=10.111.209.165:PING:SRC=10.111.138.137,:;</v>
      </c>
      <c r="AB206" s="10" t="str">
        <f t="shared" si="36"/>
        <v>ZQRX:BSU,5::IP=10.111.92.37:PING:SRC=10.111.138.169,:;</v>
      </c>
      <c r="AC206" s="10"/>
      <c r="AD206" s="10"/>
      <c r="AE206" s="10" t="str">
        <f t="shared" si="37"/>
        <v>ZOYA:R0123:BSU,5:AOIP:;</v>
      </c>
      <c r="AF206" s="10" t="str">
        <f t="shared" si="38"/>
        <v>ZOYP:M3UA:R0123,3:"10.111.138.137","10.111.138.169",2905:"10.111.209.165",28,"10.111.92.37",28,:;</v>
      </c>
      <c r="AG206" s="10" t="str">
        <f t="shared" si="39"/>
        <v>ZOYS:M3UA:R0123,3:ACT:;</v>
      </c>
      <c r="AH206" s="10"/>
    </row>
    <row r="207" spans="1:34" ht="12" customHeight="1">
      <c r="A207" s="7">
        <v>13</v>
      </c>
      <c r="B207" s="7" t="s">
        <v>75</v>
      </c>
      <c r="C207" s="7">
        <v>0</v>
      </c>
      <c r="D207" s="7">
        <v>6</v>
      </c>
      <c r="E207" s="7" t="str">
        <f>LOOKUP(1,0/(('MSS-IP'!$B$1:$B$583=B207)*('MSS-IP'!$C$1:$C$583=D207)),'MSS-IP'!$D$1:$D$583)</f>
        <v>10.111.138.138</v>
      </c>
      <c r="F207" s="7" t="str">
        <f>LOOKUP(1,0/(('MSS-IP'!$B$1:$B$583=B207)*('MSS-IP'!$C$1:$C$583=D207)),'MSS-IP'!$E$1:$E$583)</f>
        <v>10.111.138.170</v>
      </c>
      <c r="G207" s="7">
        <v>2905</v>
      </c>
      <c r="H207" s="7">
        <f>LOOKUP(1,0/(('MSS-IP'!$B$1:$B$583=B207)*('MSS-IP'!$C$1:$C$583=D207)),'MSS-IP'!$F$1:$F$583)</f>
        <v>27</v>
      </c>
      <c r="I207" s="8">
        <v>9</v>
      </c>
      <c r="J207" s="8" t="s">
        <v>84</v>
      </c>
      <c r="K207" s="8">
        <v>0</v>
      </c>
      <c r="L207" s="8">
        <v>1</v>
      </c>
      <c r="M207" s="1" t="str">
        <f>LOOKUP(1,0/(('BSC-IP(信令)'!$B$1:$B$652=J207)*('BSC-IP(信令)'!$C$1:$C$652=L207)),'BSC-IP(信令)'!$D$1:$D$652)</f>
        <v>10.111.209.178</v>
      </c>
      <c r="N207" s="1" t="str">
        <f>LOOKUP(1,0/(('BSC-IP(信令)'!$B$1:$B$652=J207)*('BSC-IP(信令)'!$C$1:$C$652=L207)),'BSC-IP(信令)'!$E$1:$E$652)</f>
        <v>10.111.92.50</v>
      </c>
      <c r="O207" s="8"/>
      <c r="P207" s="8">
        <f>LOOKUP(1,0/(('BSC-IP(信令)'!$B$1:$B$652=J207)*('BSC-IP(信令)'!$C$1:$C$652=L207)),'BSC-IP(信令)'!$F$1:$F$652)</f>
        <v>28</v>
      </c>
      <c r="Q207" s="11" t="str">
        <f t="shared" si="30"/>
        <v>ZQRX:BCSU,1::PING:IP="10.111.138.138",SRC="10.111.209.178",:;</v>
      </c>
      <c r="R207" s="11" t="str">
        <f t="shared" si="31"/>
        <v>ZQRX:BCSU,1::PING:IP="10.111.138.170",SRC="10.111.92.50",:;</v>
      </c>
      <c r="S207" s="11" t="str">
        <f>CONCATENATE("ZOYC:",LEFT(B207,1),MID(B207,3,4),":C:M3UA:;")</f>
        <v>ZOYC:BGS11:C:M3UA:;</v>
      </c>
      <c r="T207" s="11" t="str">
        <f>CONCATENATE("ZOYM:",LEFT(B207,1),MID(B207,3,4),":REG=Y:;")</f>
        <v>ZOYM:BGS11:REG=Y:;</v>
      </c>
      <c r="U207" s="11" t="str">
        <f t="shared" si="32"/>
        <v>ZOYA:BGS11:BCSU,1:AOIP:;</v>
      </c>
      <c r="V207" s="11" t="str">
        <f t="shared" si="33"/>
        <v>ZOYP:M3UA:BGS11,0:"10.111.209.178","10.111.92.50",:"10.111.138.138",27,"10.111.138.170",27,2905:;</v>
      </c>
      <c r="W207" s="11" t="str">
        <f t="shared" si="34"/>
        <v>ZOYS:M3UA:BGS11,0:ACT:;</v>
      </c>
      <c r="X207" s="11" t="str">
        <f>CONCATENATE("ZOYI:NAME=",LEFT(B207,1),RIGHT(B207,4),":A:;")</f>
        <v>ZOYI:NAME=BGS11:A:;</v>
      </c>
      <c r="Z207" s="47" t="s">
        <v>3935</v>
      </c>
      <c r="AA207" s="10" t="str">
        <f t="shared" si="35"/>
        <v>ZQRX:BSU,6::IP=10.111.209.178:PING:SRC=10.111.138.138,:;</v>
      </c>
      <c r="AB207" s="10" t="str">
        <f t="shared" si="36"/>
        <v>ZQRX:BSU,6::IP=10.111.92.50:PING:SRC=10.111.138.170,:;</v>
      </c>
      <c r="AC207" s="10" t="str">
        <f>CONCATENATE("ZOYC:",J207,":S:M3UA:;")</f>
        <v>ZOYC:R0124:S:M3UA:;</v>
      </c>
      <c r="AD207" s="10" t="str">
        <f>CONCATENATE("ZOYM:",J207,":REG=Y:;")</f>
        <v>ZOYM:R0124:REG=Y:;</v>
      </c>
      <c r="AE207" s="10" t="str">
        <f t="shared" si="37"/>
        <v>ZOYA:R0124:BSU,6:AOIP:;</v>
      </c>
      <c r="AF207" s="10" t="str">
        <f t="shared" si="38"/>
        <v>ZOYP:M3UA:R0124,0:"10.111.138.138","10.111.138.170",2905:"10.111.209.178",28,"10.111.92.50",28,:;</v>
      </c>
      <c r="AG207" s="10" t="str">
        <f t="shared" si="39"/>
        <v>ZOYS:M3UA:R0124,0:ACT:;</v>
      </c>
      <c r="AH207" s="10" t="str">
        <f>CONCATENATE("ZOYI:NAME=",J207,":A:;")</f>
        <v>ZOYI:NAME=R0124:A:;</v>
      </c>
    </row>
    <row r="208" spans="1:34" ht="12" customHeight="1">
      <c r="A208" s="7">
        <v>14</v>
      </c>
      <c r="B208" s="7" t="s">
        <v>75</v>
      </c>
      <c r="C208" s="7">
        <v>1</v>
      </c>
      <c r="D208" s="7">
        <v>7</v>
      </c>
      <c r="E208" s="7" t="str">
        <f>LOOKUP(1,0/(('MSS-IP'!$B$1:$B$583=B208)*('MSS-IP'!$C$1:$C$583=D208)),'MSS-IP'!$D$1:$D$583)</f>
        <v>10.111.138.139</v>
      </c>
      <c r="F208" s="7" t="str">
        <f>LOOKUP(1,0/(('MSS-IP'!$B$1:$B$583=B208)*('MSS-IP'!$C$1:$C$583=D208)),'MSS-IP'!$E$1:$E$583)</f>
        <v>10.111.138.171</v>
      </c>
      <c r="G208" s="7">
        <v>2905</v>
      </c>
      <c r="H208" s="7">
        <f>LOOKUP(1,0/(('MSS-IP'!$B$1:$B$583=B208)*('MSS-IP'!$C$1:$C$583=D208)),'MSS-IP'!$F$1:$F$583)</f>
        <v>27</v>
      </c>
      <c r="I208" s="8">
        <v>10</v>
      </c>
      <c r="J208" s="8" t="s">
        <v>84</v>
      </c>
      <c r="K208" s="8">
        <v>1</v>
      </c>
      <c r="L208" s="8">
        <v>2</v>
      </c>
      <c r="M208" s="1" t="str">
        <f>LOOKUP(1,0/(('BSC-IP(信令)'!$B$1:$B$652=J208)*('BSC-IP(信令)'!$C$1:$C$652=L208)),'BSC-IP(信令)'!$D$1:$D$652)</f>
        <v>10.111.209.179</v>
      </c>
      <c r="N208" s="1" t="str">
        <f>LOOKUP(1,0/(('BSC-IP(信令)'!$B$1:$B$652=J208)*('BSC-IP(信令)'!$C$1:$C$652=L208)),'BSC-IP(信令)'!$E$1:$E$652)</f>
        <v>10.111.92.51</v>
      </c>
      <c r="O208" s="8"/>
      <c r="P208" s="8">
        <f>LOOKUP(1,0/(('BSC-IP(信令)'!$B$1:$B$652=J208)*('BSC-IP(信令)'!$C$1:$C$652=L208)),'BSC-IP(信令)'!$F$1:$F$652)</f>
        <v>28</v>
      </c>
      <c r="Q208" s="11" t="str">
        <f t="shared" si="30"/>
        <v>ZQRX:BCSU,2::PING:IP="10.111.138.139",SRC="10.111.209.179",:;</v>
      </c>
      <c r="R208" s="11" t="str">
        <f t="shared" si="31"/>
        <v>ZQRX:BCSU,2::PING:IP="10.111.138.171",SRC="10.111.92.51",:;</v>
      </c>
      <c r="S208" s="11"/>
      <c r="T208" s="11"/>
      <c r="U208" s="11" t="str">
        <f t="shared" si="32"/>
        <v>ZOYA:BGS11:BCSU,2:AOIP:;</v>
      </c>
      <c r="V208" s="11" t="str">
        <f t="shared" si="33"/>
        <v>ZOYP:M3UA:BGS11,1:"10.111.209.179","10.111.92.51",:"10.111.138.139",27,"10.111.138.171",27,2905:;</v>
      </c>
      <c r="W208" s="11" t="str">
        <f t="shared" si="34"/>
        <v>ZOYS:M3UA:BGS11,1:ACT:;</v>
      </c>
      <c r="X208" s="11"/>
      <c r="Z208" s="47" t="s">
        <v>3935</v>
      </c>
      <c r="AA208" s="10" t="str">
        <f t="shared" si="35"/>
        <v>ZQRX:BSU,7::IP=10.111.209.179:PING:SRC=10.111.138.139,:;</v>
      </c>
      <c r="AB208" s="10" t="str">
        <f t="shared" si="36"/>
        <v>ZQRX:BSU,7::IP=10.111.92.51:PING:SRC=10.111.138.171,:;</v>
      </c>
      <c r="AC208" s="10"/>
      <c r="AD208" s="10"/>
      <c r="AE208" s="10" t="str">
        <f t="shared" si="37"/>
        <v>ZOYA:R0124:BSU,7:AOIP:;</v>
      </c>
      <c r="AF208" s="10" t="str">
        <f t="shared" si="38"/>
        <v>ZOYP:M3UA:R0124,1:"10.111.138.139","10.111.138.171",2905:"10.111.209.179",28,"10.111.92.51",28,:;</v>
      </c>
      <c r="AG208" s="10" t="str">
        <f t="shared" si="39"/>
        <v>ZOYS:M3UA:R0124,1:ACT:;</v>
      </c>
      <c r="AH208" s="10"/>
    </row>
    <row r="209" spans="1:34" ht="12" customHeight="1">
      <c r="A209" s="7">
        <v>15</v>
      </c>
      <c r="B209" s="7" t="s">
        <v>75</v>
      </c>
      <c r="C209" s="7">
        <v>2</v>
      </c>
      <c r="D209" s="7">
        <v>8</v>
      </c>
      <c r="E209" s="7" t="str">
        <f>LOOKUP(1,0/(('MSS-IP'!$B$1:$B$583=B209)*('MSS-IP'!$C$1:$C$583=D209)),'MSS-IP'!$D$1:$D$583)</f>
        <v>10.111.138.140</v>
      </c>
      <c r="F209" s="7" t="str">
        <f>LOOKUP(1,0/(('MSS-IP'!$B$1:$B$583=B209)*('MSS-IP'!$C$1:$C$583=D209)),'MSS-IP'!$E$1:$E$583)</f>
        <v>10.111.138.172</v>
      </c>
      <c r="G209" s="7">
        <v>2905</v>
      </c>
      <c r="H209" s="7">
        <f>LOOKUP(1,0/(('MSS-IP'!$B$1:$B$583=B209)*('MSS-IP'!$C$1:$C$583=D209)),'MSS-IP'!$F$1:$F$583)</f>
        <v>27</v>
      </c>
      <c r="I209" s="8">
        <v>11</v>
      </c>
      <c r="J209" s="8" t="s">
        <v>84</v>
      </c>
      <c r="K209" s="8">
        <v>2</v>
      </c>
      <c r="L209" s="8">
        <v>4</v>
      </c>
      <c r="M209" s="1" t="str">
        <f>LOOKUP(1,0/(('BSC-IP(信令)'!$B$1:$B$652=J209)*('BSC-IP(信令)'!$C$1:$C$652=L209)),'BSC-IP(信令)'!$D$1:$D$652)</f>
        <v>10.111.209.180</v>
      </c>
      <c r="N209" s="1" t="str">
        <f>LOOKUP(1,0/(('BSC-IP(信令)'!$B$1:$B$652=J209)*('BSC-IP(信令)'!$C$1:$C$652=L209)),'BSC-IP(信令)'!$E$1:$E$652)</f>
        <v>10.111.92.52</v>
      </c>
      <c r="O209" s="8"/>
      <c r="P209" s="8">
        <f>LOOKUP(1,0/(('BSC-IP(信令)'!$B$1:$B$652=J209)*('BSC-IP(信令)'!$C$1:$C$652=L209)),'BSC-IP(信令)'!$F$1:$F$652)</f>
        <v>28</v>
      </c>
      <c r="Q209" s="11" t="str">
        <f t="shared" si="30"/>
        <v>ZQRX:BCSU,4::PING:IP="10.111.138.140",SRC="10.111.209.180",:;</v>
      </c>
      <c r="R209" s="11" t="str">
        <f t="shared" si="31"/>
        <v>ZQRX:BCSU,4::PING:IP="10.111.138.172",SRC="10.111.92.52",:;</v>
      </c>
      <c r="S209" s="11"/>
      <c r="T209" s="11"/>
      <c r="U209" s="11" t="str">
        <f t="shared" si="32"/>
        <v>ZOYA:BGS11:BCSU,4:AOIP:;</v>
      </c>
      <c r="V209" s="11" t="str">
        <f t="shared" si="33"/>
        <v>ZOYP:M3UA:BGS11,2:"10.111.209.180","10.111.92.52",:"10.111.138.140",27,"10.111.138.172",27,2905:;</v>
      </c>
      <c r="W209" s="11" t="str">
        <f t="shared" si="34"/>
        <v>ZOYS:M3UA:BGS11,2:ACT:;</v>
      </c>
      <c r="X209" s="11"/>
      <c r="Z209" s="47" t="s">
        <v>3935</v>
      </c>
      <c r="AA209" s="10" t="str">
        <f t="shared" si="35"/>
        <v>ZQRX:BSU,8::IP=10.111.209.180:PING:SRC=10.111.138.140,:;</v>
      </c>
      <c r="AB209" s="10" t="str">
        <f t="shared" si="36"/>
        <v>ZQRX:BSU,8::IP=10.111.92.52:PING:SRC=10.111.138.172,:;</v>
      </c>
      <c r="AC209" s="10"/>
      <c r="AD209" s="10"/>
      <c r="AE209" s="10" t="str">
        <f t="shared" si="37"/>
        <v>ZOYA:R0124:BSU,8:AOIP:;</v>
      </c>
      <c r="AF209" s="10" t="str">
        <f t="shared" si="38"/>
        <v>ZOYP:M3UA:R0124,2:"10.111.138.140","10.111.138.172",2905:"10.111.209.180",28,"10.111.92.52",28,:;</v>
      </c>
      <c r="AG209" s="10" t="str">
        <f t="shared" si="39"/>
        <v>ZOYS:M3UA:R0124,2:ACT:;</v>
      </c>
      <c r="AH209" s="10"/>
    </row>
    <row r="210" spans="1:34" ht="12" customHeight="1">
      <c r="A210" s="7">
        <v>16</v>
      </c>
      <c r="B210" s="7" t="s">
        <v>75</v>
      </c>
      <c r="C210" s="7">
        <v>3</v>
      </c>
      <c r="D210" s="7">
        <v>0</v>
      </c>
      <c r="E210" s="7" t="str">
        <f>LOOKUP(1,0/(('MSS-IP'!$B$1:$B$583=B210)*('MSS-IP'!$C$1:$C$583=D210)),'MSS-IP'!$D$1:$D$583)</f>
        <v>10.111.138.141</v>
      </c>
      <c r="F210" s="7" t="str">
        <f>LOOKUP(1,0/(('MSS-IP'!$B$1:$B$583=B210)*('MSS-IP'!$C$1:$C$583=D210)),'MSS-IP'!$E$1:$E$583)</f>
        <v>10.111.138.173</v>
      </c>
      <c r="G210" s="7">
        <v>2905</v>
      </c>
      <c r="H210" s="7">
        <f>LOOKUP(1,0/(('MSS-IP'!$B$1:$B$583=B210)*('MSS-IP'!$C$1:$C$583=D210)),'MSS-IP'!$F$1:$F$583)</f>
        <v>27</v>
      </c>
      <c r="I210" s="8">
        <v>12</v>
      </c>
      <c r="J210" s="8" t="s">
        <v>84</v>
      </c>
      <c r="K210" s="8">
        <v>3</v>
      </c>
      <c r="L210" s="8">
        <v>3</v>
      </c>
      <c r="M210" s="1" t="str">
        <f>LOOKUP(1,0/(('BSC-IP(信令)'!$B$1:$B$652=J210)*('BSC-IP(信令)'!$C$1:$C$652=L210)),'BSC-IP(信令)'!$D$1:$D$652)</f>
        <v>10.111.209.181</v>
      </c>
      <c r="N210" s="1" t="str">
        <f>LOOKUP(1,0/(('BSC-IP(信令)'!$B$1:$B$652=J210)*('BSC-IP(信令)'!$C$1:$C$652=L210)),'BSC-IP(信令)'!$E$1:$E$652)</f>
        <v>10.111.92.53</v>
      </c>
      <c r="O210" s="8"/>
      <c r="P210" s="8">
        <f>LOOKUP(1,0/(('BSC-IP(信令)'!$B$1:$B$652=J210)*('BSC-IP(信令)'!$C$1:$C$652=L210)),'BSC-IP(信令)'!$F$1:$F$652)</f>
        <v>28</v>
      </c>
      <c r="Q210" s="11" t="str">
        <f t="shared" si="30"/>
        <v>ZQRX:BCSU,3::PING:IP="10.111.138.141",SRC="10.111.209.181",:;</v>
      </c>
      <c r="R210" s="11" t="str">
        <f t="shared" si="31"/>
        <v>ZQRX:BCSU,3::PING:IP="10.111.138.173",SRC="10.111.92.53",:;</v>
      </c>
      <c r="S210" s="11"/>
      <c r="T210" s="11"/>
      <c r="U210" s="11" t="str">
        <f t="shared" si="32"/>
        <v>ZOYA:BGS11:BCSU,3:AOIP:;</v>
      </c>
      <c r="V210" s="11" t="str">
        <f t="shared" si="33"/>
        <v>ZOYP:M3UA:BGS11,3:"10.111.209.181","10.111.92.53",:"10.111.138.141",27,"10.111.138.173",27,2905:;</v>
      </c>
      <c r="W210" s="11" t="str">
        <f t="shared" si="34"/>
        <v>ZOYS:M3UA:BGS11,3:ACT:;</v>
      </c>
      <c r="X210" s="11"/>
      <c r="Z210" s="47" t="s">
        <v>3935</v>
      </c>
      <c r="AA210" s="10" t="str">
        <f t="shared" si="35"/>
        <v>ZQRX:BSU,0::IP=10.111.209.181:PING:SRC=10.111.138.141,:;</v>
      </c>
      <c r="AB210" s="10" t="str">
        <f t="shared" si="36"/>
        <v>ZQRX:BSU,0::IP=10.111.92.53:PING:SRC=10.111.138.173,:;</v>
      </c>
      <c r="AC210" s="10"/>
      <c r="AD210" s="10"/>
      <c r="AE210" s="10" t="str">
        <f t="shared" si="37"/>
        <v>ZOYA:R0124:BSU,0:AOIP:;</v>
      </c>
      <c r="AF210" s="10" t="str">
        <f t="shared" si="38"/>
        <v>ZOYP:M3UA:R0124,3:"10.111.138.141","10.111.138.173",2905:"10.111.209.181",28,"10.111.92.53",28,:;</v>
      </c>
      <c r="AG210" s="10" t="str">
        <f t="shared" si="39"/>
        <v>ZOYS:M3UA:R0124,3:ACT:;</v>
      </c>
      <c r="AH210" s="10"/>
    </row>
    <row r="211" spans="1:34" ht="12" customHeight="1">
      <c r="A211" s="7">
        <v>17</v>
      </c>
      <c r="B211" s="7" t="s">
        <v>75</v>
      </c>
      <c r="C211" s="7">
        <v>0</v>
      </c>
      <c r="D211" s="7">
        <v>10</v>
      </c>
      <c r="E211" s="7" t="str">
        <f>LOOKUP(1,0/(('MSS-IP'!$B$1:$B$583=B211)*('MSS-IP'!$C$1:$C$583=D211)),'MSS-IP'!$D$1:$D$583)</f>
        <v>10.111.138.142</v>
      </c>
      <c r="F211" s="7" t="str">
        <f>LOOKUP(1,0/(('MSS-IP'!$B$1:$B$583=B211)*('MSS-IP'!$C$1:$C$583=D211)),'MSS-IP'!$E$1:$E$583)</f>
        <v>10.111.138.174</v>
      </c>
      <c r="G211" s="7">
        <v>2905</v>
      </c>
      <c r="H211" s="7">
        <f>LOOKUP(1,0/(('MSS-IP'!$B$1:$B$583=B211)*('MSS-IP'!$C$1:$C$583=D211)),'MSS-IP'!$F$1:$F$583)</f>
        <v>27</v>
      </c>
      <c r="I211" s="8">
        <v>9</v>
      </c>
      <c r="J211" s="8" t="s">
        <v>85</v>
      </c>
      <c r="K211" s="8">
        <v>0</v>
      </c>
      <c r="L211" s="8">
        <v>4</v>
      </c>
      <c r="M211" s="1" t="str">
        <f>LOOKUP(1,0/(('BSC-IP(信令)'!$B$1:$B$652=J211)*('BSC-IP(信令)'!$C$1:$C$652=L211)),'BSC-IP(信令)'!$D$1:$D$652)</f>
        <v>10.111.209.194</v>
      </c>
      <c r="N211" s="1" t="str">
        <f>LOOKUP(1,0/(('BSC-IP(信令)'!$B$1:$B$652=J211)*('BSC-IP(信令)'!$C$1:$C$652=L211)),'BSC-IP(信令)'!$E$1:$E$652)</f>
        <v>10.111.92.66</v>
      </c>
      <c r="O211" s="8"/>
      <c r="P211" s="8">
        <f>LOOKUP(1,0/(('BSC-IP(信令)'!$B$1:$B$652=J211)*('BSC-IP(信令)'!$C$1:$C$652=L211)),'BSC-IP(信令)'!$F$1:$F$652)</f>
        <v>28</v>
      </c>
      <c r="Q211" s="11" t="str">
        <f t="shared" si="30"/>
        <v>ZQRX:BCSU,4::PING:IP="10.111.138.142",SRC="10.111.209.194",:;</v>
      </c>
      <c r="R211" s="11" t="str">
        <f t="shared" si="31"/>
        <v>ZQRX:BCSU,4::PING:IP="10.111.138.174",SRC="10.111.92.66",:;</v>
      </c>
      <c r="S211" s="11" t="str">
        <f>CONCATENATE("ZOYC:",LEFT(B211,1),MID(B211,3,4),":C:M3UA:;")</f>
        <v>ZOYC:BGS11:C:M3UA:;</v>
      </c>
      <c r="T211" s="11" t="str">
        <f>CONCATENATE("ZOYM:",LEFT(B211,1),MID(B211,3,4),":REG=Y:;")</f>
        <v>ZOYM:BGS11:REG=Y:;</v>
      </c>
      <c r="U211" s="11" t="str">
        <f t="shared" si="32"/>
        <v>ZOYA:BGS11:BCSU,4:AOIP:;</v>
      </c>
      <c r="V211" s="11" t="str">
        <f t="shared" si="33"/>
        <v>ZOYP:M3UA:BGS11,0:"10.111.209.194","10.111.92.66",:"10.111.138.142",27,"10.111.138.174",27,2905:;</v>
      </c>
      <c r="W211" s="11" t="str">
        <f t="shared" si="34"/>
        <v>ZOYS:M3UA:BGS11,0:ACT:;</v>
      </c>
      <c r="X211" s="11" t="str">
        <f>CONCATENATE("ZOYI:NAME=",LEFT(B211,1),RIGHT(B211,4),":A:;")</f>
        <v>ZOYI:NAME=BGS11:A:;</v>
      </c>
      <c r="Z211" s="47" t="s">
        <v>3935</v>
      </c>
      <c r="AA211" s="10" t="str">
        <f t="shared" si="35"/>
        <v>ZQRX:BSU,10::IP=10.111.209.194:PING:SRC=10.111.138.142,:;</v>
      </c>
      <c r="AB211" s="10" t="str">
        <f t="shared" si="36"/>
        <v>ZQRX:BSU,10::IP=10.111.92.66:PING:SRC=10.111.138.174,:;</v>
      </c>
      <c r="AC211" s="10" t="str">
        <f>CONCATENATE("ZOYC:",J211,":S:M3UA:;")</f>
        <v>ZOYC:R0125:S:M3UA:;</v>
      </c>
      <c r="AD211" s="10" t="str">
        <f>CONCATENATE("ZOYM:",J211,":REG=Y:;")</f>
        <v>ZOYM:R0125:REG=Y:;</v>
      </c>
      <c r="AE211" s="10" t="str">
        <f t="shared" si="37"/>
        <v>ZOYA:R0125:BSU,10:AOIP:;</v>
      </c>
      <c r="AF211" s="10" t="str">
        <f t="shared" si="38"/>
        <v>ZOYP:M3UA:R0125,0:"10.111.138.142","10.111.138.174",2905:"10.111.209.194",28,"10.111.92.66",28,:;</v>
      </c>
      <c r="AG211" s="10" t="str">
        <f t="shared" si="39"/>
        <v>ZOYS:M3UA:R0125,0:ACT:;</v>
      </c>
      <c r="AH211" s="10" t="str">
        <f>CONCATENATE("ZOYI:NAME=",J211,":A:;")</f>
        <v>ZOYI:NAME=R0125:A:;</v>
      </c>
    </row>
    <row r="212" spans="1:34" ht="12" customHeight="1">
      <c r="A212" s="7">
        <v>18</v>
      </c>
      <c r="B212" s="7" t="s">
        <v>75</v>
      </c>
      <c r="C212" s="7">
        <v>1</v>
      </c>
      <c r="D212" s="7">
        <v>11</v>
      </c>
      <c r="E212" s="7" t="str">
        <f>LOOKUP(1,0/(('MSS-IP'!$B$1:$B$583=B212)*('MSS-IP'!$C$1:$C$583=D212)),'MSS-IP'!$D$1:$D$583)</f>
        <v>10.111.138.143</v>
      </c>
      <c r="F212" s="7" t="str">
        <f>LOOKUP(1,0/(('MSS-IP'!$B$1:$B$583=B212)*('MSS-IP'!$C$1:$C$583=D212)),'MSS-IP'!$E$1:$E$583)</f>
        <v>10.111.138.175</v>
      </c>
      <c r="G212" s="7">
        <v>2905</v>
      </c>
      <c r="H212" s="7">
        <f>LOOKUP(1,0/(('MSS-IP'!$B$1:$B$583=B212)*('MSS-IP'!$C$1:$C$583=D212)),'MSS-IP'!$F$1:$F$583)</f>
        <v>27</v>
      </c>
      <c r="I212" s="8">
        <v>10</v>
      </c>
      <c r="J212" s="8" t="s">
        <v>85</v>
      </c>
      <c r="K212" s="8">
        <v>1</v>
      </c>
      <c r="L212" s="8">
        <v>2</v>
      </c>
      <c r="M212" s="1" t="str">
        <f>LOOKUP(1,0/(('BSC-IP(信令)'!$B$1:$B$652=J212)*('BSC-IP(信令)'!$C$1:$C$652=L212)),'BSC-IP(信令)'!$D$1:$D$652)</f>
        <v>10.111.209.195</v>
      </c>
      <c r="N212" s="1" t="str">
        <f>LOOKUP(1,0/(('BSC-IP(信令)'!$B$1:$B$652=J212)*('BSC-IP(信令)'!$C$1:$C$652=L212)),'BSC-IP(信令)'!$E$1:$E$652)</f>
        <v>10.111.92.67</v>
      </c>
      <c r="O212" s="8"/>
      <c r="P212" s="8">
        <f>LOOKUP(1,0/(('BSC-IP(信令)'!$B$1:$B$652=J212)*('BSC-IP(信令)'!$C$1:$C$652=L212)),'BSC-IP(信令)'!$F$1:$F$652)</f>
        <v>28</v>
      </c>
      <c r="Q212" s="11" t="str">
        <f t="shared" si="30"/>
        <v>ZQRX:BCSU,2::PING:IP="10.111.138.143",SRC="10.111.209.195",:;</v>
      </c>
      <c r="R212" s="11" t="str">
        <f t="shared" si="31"/>
        <v>ZQRX:BCSU,2::PING:IP="10.111.138.175",SRC="10.111.92.67",:;</v>
      </c>
      <c r="S212" s="11"/>
      <c r="T212" s="11"/>
      <c r="U212" s="11" t="str">
        <f t="shared" si="32"/>
        <v>ZOYA:BGS11:BCSU,2:AOIP:;</v>
      </c>
      <c r="V212" s="11" t="str">
        <f t="shared" si="33"/>
        <v>ZOYP:M3UA:BGS11,1:"10.111.209.195","10.111.92.67",:"10.111.138.143",27,"10.111.138.175",27,2905:;</v>
      </c>
      <c r="W212" s="11" t="str">
        <f t="shared" si="34"/>
        <v>ZOYS:M3UA:BGS11,1:ACT:;</v>
      </c>
      <c r="X212" s="11"/>
      <c r="Z212" s="47" t="s">
        <v>3935</v>
      </c>
      <c r="AA212" s="10" t="str">
        <f t="shared" si="35"/>
        <v>ZQRX:BSU,11::IP=10.111.209.195:PING:SRC=10.111.138.143,:;</v>
      </c>
      <c r="AB212" s="10" t="str">
        <f t="shared" si="36"/>
        <v>ZQRX:BSU,11::IP=10.111.92.67:PING:SRC=10.111.138.175,:;</v>
      </c>
      <c r="AC212" s="10"/>
      <c r="AD212" s="10"/>
      <c r="AE212" s="10" t="str">
        <f t="shared" si="37"/>
        <v>ZOYA:R0125:BSU,11:AOIP:;</v>
      </c>
      <c r="AF212" s="10" t="str">
        <f t="shared" si="38"/>
        <v>ZOYP:M3UA:R0125,1:"10.111.138.143","10.111.138.175",2905:"10.111.209.195",28,"10.111.92.67",28,:;</v>
      </c>
      <c r="AG212" s="10" t="str">
        <f t="shared" si="39"/>
        <v>ZOYS:M3UA:R0125,1:ACT:;</v>
      </c>
      <c r="AH212" s="10"/>
    </row>
    <row r="213" spans="1:34" ht="12" customHeight="1">
      <c r="A213" s="7">
        <v>19</v>
      </c>
      <c r="B213" s="7" t="s">
        <v>75</v>
      </c>
      <c r="C213" s="7">
        <v>2</v>
      </c>
      <c r="D213" s="7">
        <v>12</v>
      </c>
      <c r="E213" s="7" t="str">
        <f>LOOKUP(1,0/(('MSS-IP'!$B$1:$B$583=B213)*('MSS-IP'!$C$1:$C$583=D213)),'MSS-IP'!$D$1:$D$583)</f>
        <v>10.111.138.144</v>
      </c>
      <c r="F213" s="7" t="str">
        <f>LOOKUP(1,0/(('MSS-IP'!$B$1:$B$583=B213)*('MSS-IP'!$C$1:$C$583=D213)),'MSS-IP'!$E$1:$E$583)</f>
        <v>10.111.138.176</v>
      </c>
      <c r="G213" s="7">
        <v>2905</v>
      </c>
      <c r="H213" s="7">
        <f>LOOKUP(1,0/(('MSS-IP'!$B$1:$B$583=B213)*('MSS-IP'!$C$1:$C$583=D213)),'MSS-IP'!$F$1:$F$583)</f>
        <v>27</v>
      </c>
      <c r="I213" s="8">
        <v>11</v>
      </c>
      <c r="J213" s="8" t="s">
        <v>85</v>
      </c>
      <c r="K213" s="8">
        <v>2</v>
      </c>
      <c r="L213" s="8">
        <v>3</v>
      </c>
      <c r="M213" s="1" t="str">
        <f>LOOKUP(1,0/(('BSC-IP(信令)'!$B$1:$B$652=J213)*('BSC-IP(信令)'!$C$1:$C$652=L213)),'BSC-IP(信令)'!$D$1:$D$652)</f>
        <v>10.111.209.196</v>
      </c>
      <c r="N213" s="1" t="str">
        <f>LOOKUP(1,0/(('BSC-IP(信令)'!$B$1:$B$652=J213)*('BSC-IP(信令)'!$C$1:$C$652=L213)),'BSC-IP(信令)'!$E$1:$E$652)</f>
        <v>10.111.92.68</v>
      </c>
      <c r="O213" s="8"/>
      <c r="P213" s="8">
        <f>LOOKUP(1,0/(('BSC-IP(信令)'!$B$1:$B$652=J213)*('BSC-IP(信令)'!$C$1:$C$652=L213)),'BSC-IP(信令)'!$F$1:$F$652)</f>
        <v>28</v>
      </c>
      <c r="Q213" s="11" t="str">
        <f t="shared" si="30"/>
        <v>ZQRX:BCSU,3::PING:IP="10.111.138.144",SRC="10.111.209.196",:;</v>
      </c>
      <c r="R213" s="11" t="str">
        <f t="shared" si="31"/>
        <v>ZQRX:BCSU,3::PING:IP="10.111.138.176",SRC="10.111.92.68",:;</v>
      </c>
      <c r="S213" s="11"/>
      <c r="T213" s="11"/>
      <c r="U213" s="11" t="str">
        <f t="shared" si="32"/>
        <v>ZOYA:BGS11:BCSU,3:AOIP:;</v>
      </c>
      <c r="V213" s="11" t="str">
        <f t="shared" si="33"/>
        <v>ZOYP:M3UA:BGS11,2:"10.111.209.196","10.111.92.68",:"10.111.138.144",27,"10.111.138.176",27,2905:;</v>
      </c>
      <c r="W213" s="11" t="str">
        <f t="shared" si="34"/>
        <v>ZOYS:M3UA:BGS11,2:ACT:;</v>
      </c>
      <c r="X213" s="11"/>
      <c r="Z213" s="47" t="s">
        <v>3935</v>
      </c>
      <c r="AA213" s="10" t="str">
        <f t="shared" si="35"/>
        <v>ZQRX:BSU,12::IP=10.111.209.196:PING:SRC=10.111.138.144,:;</v>
      </c>
      <c r="AB213" s="10" t="str">
        <f t="shared" si="36"/>
        <v>ZQRX:BSU,12::IP=10.111.92.68:PING:SRC=10.111.138.176,:;</v>
      </c>
      <c r="AC213" s="10"/>
      <c r="AD213" s="10"/>
      <c r="AE213" s="10" t="str">
        <f t="shared" si="37"/>
        <v>ZOYA:R0125:BSU,12:AOIP:;</v>
      </c>
      <c r="AF213" s="10" t="str">
        <f t="shared" si="38"/>
        <v>ZOYP:M3UA:R0125,2:"10.111.138.144","10.111.138.176",2905:"10.111.209.196",28,"10.111.92.68",28,:;</v>
      </c>
      <c r="AG213" s="10" t="str">
        <f t="shared" si="39"/>
        <v>ZOYS:M3UA:R0125,2:ACT:;</v>
      </c>
      <c r="AH213" s="10"/>
    </row>
    <row r="214" spans="1:34" ht="12" customHeight="1">
      <c r="A214" s="7">
        <v>20</v>
      </c>
      <c r="B214" s="7" t="s">
        <v>75</v>
      </c>
      <c r="C214" s="7">
        <v>3</v>
      </c>
      <c r="D214" s="7">
        <v>13</v>
      </c>
      <c r="E214" s="7" t="str">
        <f>LOOKUP(1,0/(('MSS-IP'!$B$1:$B$583=B214)*('MSS-IP'!$C$1:$C$583=D214)),'MSS-IP'!$D$1:$D$583)</f>
        <v>10.111.138.145</v>
      </c>
      <c r="F214" s="7" t="str">
        <f>LOOKUP(1,0/(('MSS-IP'!$B$1:$B$583=B214)*('MSS-IP'!$C$1:$C$583=D214)),'MSS-IP'!$E$1:$E$583)</f>
        <v>10.111.138.177</v>
      </c>
      <c r="G214" s="7">
        <v>2905</v>
      </c>
      <c r="H214" s="7">
        <f>LOOKUP(1,0/(('MSS-IP'!$B$1:$B$583=B214)*('MSS-IP'!$C$1:$C$583=D214)),'MSS-IP'!$F$1:$F$583)</f>
        <v>27</v>
      </c>
      <c r="I214" s="8">
        <v>12</v>
      </c>
      <c r="J214" s="8" t="s">
        <v>85</v>
      </c>
      <c r="K214" s="8">
        <v>3</v>
      </c>
      <c r="L214" s="8">
        <v>0</v>
      </c>
      <c r="M214" s="1" t="str">
        <f>LOOKUP(1,0/(('BSC-IP(信令)'!$B$1:$B$652=J214)*('BSC-IP(信令)'!$C$1:$C$652=L214)),'BSC-IP(信令)'!$D$1:$D$652)</f>
        <v>10.111.209.197</v>
      </c>
      <c r="N214" s="1" t="str">
        <f>LOOKUP(1,0/(('BSC-IP(信令)'!$B$1:$B$652=J214)*('BSC-IP(信令)'!$C$1:$C$652=L214)),'BSC-IP(信令)'!$E$1:$E$652)</f>
        <v>10.111.92.69</v>
      </c>
      <c r="O214" s="8"/>
      <c r="P214" s="8">
        <f>LOOKUP(1,0/(('BSC-IP(信令)'!$B$1:$B$652=J214)*('BSC-IP(信令)'!$C$1:$C$652=L214)),'BSC-IP(信令)'!$F$1:$F$652)</f>
        <v>28</v>
      </c>
      <c r="Q214" s="11" t="str">
        <f t="shared" si="30"/>
        <v>ZQRX:BCSU,0::PING:IP="10.111.138.145",SRC="10.111.209.197",:;</v>
      </c>
      <c r="R214" s="11" t="str">
        <f t="shared" si="31"/>
        <v>ZQRX:BCSU,0::PING:IP="10.111.138.177",SRC="10.111.92.69",:;</v>
      </c>
      <c r="S214" s="11"/>
      <c r="T214" s="11"/>
      <c r="U214" s="11" t="str">
        <f t="shared" si="32"/>
        <v>ZOYA:BGS11:BCSU,0:AOIP:;</v>
      </c>
      <c r="V214" s="11" t="str">
        <f t="shared" si="33"/>
        <v>ZOYP:M3UA:BGS11,3:"10.111.209.197","10.111.92.69",:"10.111.138.145",27,"10.111.138.177",27,2905:;</v>
      </c>
      <c r="W214" s="11" t="str">
        <f t="shared" si="34"/>
        <v>ZOYS:M3UA:BGS11,3:ACT:;</v>
      </c>
      <c r="X214" s="11"/>
      <c r="Z214" s="47" t="s">
        <v>3935</v>
      </c>
      <c r="AA214" s="10" t="str">
        <f t="shared" si="35"/>
        <v>ZQRX:BSU,13::IP=10.111.209.197:PING:SRC=10.111.138.145,:;</v>
      </c>
      <c r="AB214" s="10" t="str">
        <f t="shared" si="36"/>
        <v>ZQRX:BSU,13::IP=10.111.92.69:PING:SRC=10.111.138.177,:;</v>
      </c>
      <c r="AC214" s="10"/>
      <c r="AD214" s="10"/>
      <c r="AE214" s="10" t="str">
        <f t="shared" si="37"/>
        <v>ZOYA:R0125:BSU,13:AOIP:;</v>
      </c>
      <c r="AF214" s="10" t="str">
        <f t="shared" si="38"/>
        <v>ZOYP:M3UA:R0125,3:"10.111.138.145","10.111.138.177",2905:"10.111.209.197",28,"10.111.92.69",28,:;</v>
      </c>
      <c r="AG214" s="10" t="str">
        <f t="shared" si="39"/>
        <v>ZOYS:M3UA:R0125,3:ACT:;</v>
      </c>
      <c r="AH214" s="10"/>
    </row>
    <row r="215" spans="1:34" ht="12" customHeight="1">
      <c r="A215" s="7">
        <v>21</v>
      </c>
      <c r="B215" s="7" t="s">
        <v>75</v>
      </c>
      <c r="C215" s="7">
        <v>0</v>
      </c>
      <c r="D215" s="7">
        <v>14</v>
      </c>
      <c r="E215" s="7" t="str">
        <f>LOOKUP(1,0/(('MSS-IP'!$B$1:$B$583=B215)*('MSS-IP'!$C$1:$C$583=D215)),'MSS-IP'!$D$1:$D$583)</f>
        <v>10.111.138.146</v>
      </c>
      <c r="F215" s="7" t="str">
        <f>LOOKUP(1,0/(('MSS-IP'!$B$1:$B$583=B215)*('MSS-IP'!$C$1:$C$583=D215)),'MSS-IP'!$E$1:$E$583)</f>
        <v>10.111.138.178</v>
      </c>
      <c r="G215" s="7">
        <v>2905</v>
      </c>
      <c r="H215" s="7">
        <f>LOOKUP(1,0/(('MSS-IP'!$B$1:$B$583=B215)*('MSS-IP'!$C$1:$C$583=D215)),'MSS-IP'!$F$1:$F$583)</f>
        <v>27</v>
      </c>
      <c r="I215" s="8">
        <v>9</v>
      </c>
      <c r="J215" s="8" t="s">
        <v>86</v>
      </c>
      <c r="K215" s="8">
        <v>0</v>
      </c>
      <c r="L215" s="8">
        <v>3</v>
      </c>
      <c r="M215" s="1" t="str">
        <f>LOOKUP(1,0/(('BSC-IP(信令)'!$B$1:$B$652=J215)*('BSC-IP(信令)'!$C$1:$C$652=L215)),'BSC-IP(信令)'!$D$1:$D$652)</f>
        <v>10.111.209.210</v>
      </c>
      <c r="N215" s="1" t="str">
        <f>LOOKUP(1,0/(('BSC-IP(信令)'!$B$1:$B$652=J215)*('BSC-IP(信令)'!$C$1:$C$652=L215)),'BSC-IP(信令)'!$E$1:$E$652)</f>
        <v>10.111.92.82</v>
      </c>
      <c r="O215" s="8"/>
      <c r="P215" s="8">
        <f>LOOKUP(1,0/(('BSC-IP(信令)'!$B$1:$B$652=J215)*('BSC-IP(信令)'!$C$1:$C$652=L215)),'BSC-IP(信令)'!$F$1:$F$652)</f>
        <v>28</v>
      </c>
      <c r="Q215" s="11" t="str">
        <f t="shared" si="30"/>
        <v>ZQRX:BCSU,3::PING:IP="10.111.138.146",SRC="10.111.209.210",:;</v>
      </c>
      <c r="R215" s="11" t="str">
        <f t="shared" si="31"/>
        <v>ZQRX:BCSU,3::PING:IP="10.111.138.178",SRC="10.111.92.82",:;</v>
      </c>
      <c r="S215" s="11" t="str">
        <f>CONCATENATE("ZOYC:",LEFT(B215,1),MID(B215,3,4),":C:M3UA:;")</f>
        <v>ZOYC:BGS11:C:M3UA:;</v>
      </c>
      <c r="T215" s="11" t="str">
        <f>CONCATENATE("ZOYM:",LEFT(B215,1),MID(B215,3,4),":REG=Y:;")</f>
        <v>ZOYM:BGS11:REG=Y:;</v>
      </c>
      <c r="U215" s="11" t="str">
        <f t="shared" si="32"/>
        <v>ZOYA:BGS11:BCSU,3:AOIP:;</v>
      </c>
      <c r="V215" s="11" t="str">
        <f t="shared" si="33"/>
        <v>ZOYP:M3UA:BGS11,0:"10.111.209.210","10.111.92.82",:"10.111.138.146",27,"10.111.138.178",27,2905:;</v>
      </c>
      <c r="W215" s="11" t="str">
        <f t="shared" si="34"/>
        <v>ZOYS:M3UA:BGS11,0:ACT:;</v>
      </c>
      <c r="X215" s="11" t="str">
        <f>CONCATENATE("ZOYI:NAME=",LEFT(B215,1),RIGHT(B215,4),":A:;")</f>
        <v>ZOYI:NAME=BGS11:A:;</v>
      </c>
      <c r="Z215" s="47" t="s">
        <v>3935</v>
      </c>
      <c r="AA215" s="10" t="str">
        <f t="shared" si="35"/>
        <v>ZQRX:BSU,14::IP=10.111.209.210:PING:SRC=10.111.138.146,:;</v>
      </c>
      <c r="AB215" s="10" t="str">
        <f t="shared" si="36"/>
        <v>ZQRX:BSU,14::IP=10.111.92.82:PING:SRC=10.111.138.178,:;</v>
      </c>
      <c r="AC215" s="10" t="str">
        <f>CONCATENATE("ZOYC:",J215,":S:M3UA:;")</f>
        <v>ZOYC:R0126:S:M3UA:;</v>
      </c>
      <c r="AD215" s="10" t="str">
        <f>CONCATENATE("ZOYM:",J215,":REG=Y:;")</f>
        <v>ZOYM:R0126:REG=Y:;</v>
      </c>
      <c r="AE215" s="10" t="str">
        <f t="shared" si="37"/>
        <v>ZOYA:R0126:BSU,14:AOIP:;</v>
      </c>
      <c r="AF215" s="10" t="str">
        <f t="shared" si="38"/>
        <v>ZOYP:M3UA:R0126,0:"10.111.138.146","10.111.138.178",2905:"10.111.209.210",28,"10.111.92.82",28,:;</v>
      </c>
      <c r="AG215" s="10" t="str">
        <f t="shared" si="39"/>
        <v>ZOYS:M3UA:R0126,0:ACT:;</v>
      </c>
      <c r="AH215" s="10" t="str">
        <f>CONCATENATE("ZOYI:NAME=",J215,":A:;")</f>
        <v>ZOYI:NAME=R0126:A:;</v>
      </c>
    </row>
    <row r="216" spans="1:34" ht="12" customHeight="1">
      <c r="A216" s="7">
        <v>22</v>
      </c>
      <c r="B216" s="7" t="s">
        <v>75</v>
      </c>
      <c r="C216" s="7">
        <v>1</v>
      </c>
      <c r="D216" s="7">
        <v>16</v>
      </c>
      <c r="E216" s="7" t="str">
        <f>LOOKUP(1,0/(('MSS-IP'!$B$1:$B$583=B216)*('MSS-IP'!$C$1:$C$583=D216)),'MSS-IP'!$D$1:$D$583)</f>
        <v>10.111.138.147</v>
      </c>
      <c r="F216" s="7" t="str">
        <f>LOOKUP(1,0/(('MSS-IP'!$B$1:$B$583=B216)*('MSS-IP'!$C$1:$C$583=D216)),'MSS-IP'!$E$1:$E$583)</f>
        <v>10.111.138.179</v>
      </c>
      <c r="G216" s="7">
        <v>2905</v>
      </c>
      <c r="H216" s="7">
        <f>LOOKUP(1,0/(('MSS-IP'!$B$1:$B$583=B216)*('MSS-IP'!$C$1:$C$583=D216)),'MSS-IP'!$F$1:$F$583)</f>
        <v>27</v>
      </c>
      <c r="I216" s="8">
        <v>10</v>
      </c>
      <c r="J216" s="8" t="s">
        <v>86</v>
      </c>
      <c r="K216" s="8">
        <v>1</v>
      </c>
      <c r="L216" s="8">
        <v>2</v>
      </c>
      <c r="M216" s="1" t="str">
        <f>LOOKUP(1,0/(('BSC-IP(信令)'!$B$1:$B$652=J216)*('BSC-IP(信令)'!$C$1:$C$652=L216)),'BSC-IP(信令)'!$D$1:$D$652)</f>
        <v>10.111.209.211</v>
      </c>
      <c r="N216" s="1" t="str">
        <f>LOOKUP(1,0/(('BSC-IP(信令)'!$B$1:$B$652=J216)*('BSC-IP(信令)'!$C$1:$C$652=L216)),'BSC-IP(信令)'!$E$1:$E$652)</f>
        <v>10.111.92.83</v>
      </c>
      <c r="O216" s="8"/>
      <c r="P216" s="8">
        <f>LOOKUP(1,0/(('BSC-IP(信令)'!$B$1:$B$652=J216)*('BSC-IP(信令)'!$C$1:$C$652=L216)),'BSC-IP(信令)'!$F$1:$F$652)</f>
        <v>28</v>
      </c>
      <c r="Q216" s="11" t="str">
        <f t="shared" si="30"/>
        <v>ZQRX:BCSU,2::PING:IP="10.111.138.147",SRC="10.111.209.211",:;</v>
      </c>
      <c r="R216" s="11" t="str">
        <f t="shared" si="31"/>
        <v>ZQRX:BCSU,2::PING:IP="10.111.138.179",SRC="10.111.92.83",:;</v>
      </c>
      <c r="S216" s="11"/>
      <c r="T216" s="11"/>
      <c r="U216" s="11" t="str">
        <f t="shared" si="32"/>
        <v>ZOYA:BGS11:BCSU,2:AOIP:;</v>
      </c>
      <c r="V216" s="11" t="str">
        <f t="shared" si="33"/>
        <v>ZOYP:M3UA:BGS11,1:"10.111.209.211","10.111.92.83",:"10.111.138.147",27,"10.111.138.179",27,2905:;</v>
      </c>
      <c r="W216" s="11" t="str">
        <f t="shared" si="34"/>
        <v>ZOYS:M3UA:BGS11,1:ACT:;</v>
      </c>
      <c r="X216" s="11"/>
      <c r="Z216" s="47" t="s">
        <v>3935</v>
      </c>
      <c r="AA216" s="10" t="str">
        <f t="shared" si="35"/>
        <v>ZQRX:BSU,16::IP=10.111.209.211:PING:SRC=10.111.138.147,:;</v>
      </c>
      <c r="AB216" s="10" t="str">
        <f t="shared" si="36"/>
        <v>ZQRX:BSU,16::IP=10.111.92.83:PING:SRC=10.111.138.179,:;</v>
      </c>
      <c r="AC216" s="10"/>
      <c r="AD216" s="10"/>
      <c r="AE216" s="10" t="str">
        <f t="shared" si="37"/>
        <v>ZOYA:R0126:BSU,16:AOIP:;</v>
      </c>
      <c r="AF216" s="10" t="str">
        <f t="shared" si="38"/>
        <v>ZOYP:M3UA:R0126,1:"10.111.138.147","10.111.138.179",2905:"10.111.209.211",28,"10.111.92.83",28,:;</v>
      </c>
      <c r="AG216" s="10" t="str">
        <f t="shared" si="39"/>
        <v>ZOYS:M3UA:R0126,1:ACT:;</v>
      </c>
      <c r="AH216" s="10"/>
    </row>
    <row r="217" spans="1:34" ht="12" customHeight="1">
      <c r="A217" s="7">
        <v>23</v>
      </c>
      <c r="B217" s="7" t="s">
        <v>75</v>
      </c>
      <c r="C217" s="7">
        <v>2</v>
      </c>
      <c r="D217" s="7">
        <v>15</v>
      </c>
      <c r="E217" s="7" t="str">
        <f>LOOKUP(1,0/(('MSS-IP'!$B$1:$B$583=B217)*('MSS-IP'!$C$1:$C$583=D217)),'MSS-IP'!$D$1:$D$583)</f>
        <v>10.111.138.132</v>
      </c>
      <c r="F217" s="7" t="str">
        <f>LOOKUP(1,0/(('MSS-IP'!$B$1:$B$583=B217)*('MSS-IP'!$C$1:$C$583=D217)),'MSS-IP'!$E$1:$E$583)</f>
        <v>10.111.138.164</v>
      </c>
      <c r="G217" s="7">
        <v>2905</v>
      </c>
      <c r="H217" s="7">
        <f>LOOKUP(1,0/(('MSS-IP'!$B$1:$B$583=B217)*('MSS-IP'!$C$1:$C$583=D217)),'MSS-IP'!$F$1:$F$583)</f>
        <v>27</v>
      </c>
      <c r="I217" s="8">
        <v>11</v>
      </c>
      <c r="J217" s="8" t="s">
        <v>86</v>
      </c>
      <c r="K217" s="8">
        <v>2</v>
      </c>
      <c r="L217" s="8">
        <v>1</v>
      </c>
      <c r="M217" s="1" t="str">
        <f>LOOKUP(1,0/(('BSC-IP(信令)'!$B$1:$B$652=J217)*('BSC-IP(信令)'!$C$1:$C$652=L217)),'BSC-IP(信令)'!$D$1:$D$652)</f>
        <v>10.111.209.212</v>
      </c>
      <c r="N217" s="1" t="str">
        <f>LOOKUP(1,0/(('BSC-IP(信令)'!$B$1:$B$652=J217)*('BSC-IP(信令)'!$C$1:$C$652=L217)),'BSC-IP(信令)'!$E$1:$E$652)</f>
        <v>10.111.92.84</v>
      </c>
      <c r="O217" s="8"/>
      <c r="P217" s="8">
        <f>LOOKUP(1,0/(('BSC-IP(信令)'!$B$1:$B$652=J217)*('BSC-IP(信令)'!$C$1:$C$652=L217)),'BSC-IP(信令)'!$F$1:$F$652)</f>
        <v>28</v>
      </c>
      <c r="Q217" s="11" t="str">
        <f t="shared" si="30"/>
        <v>ZQRX:BCSU,1::PING:IP="10.111.138.132",SRC="10.111.209.212",:;</v>
      </c>
      <c r="R217" s="11" t="str">
        <f t="shared" si="31"/>
        <v>ZQRX:BCSU,1::PING:IP="10.111.138.164",SRC="10.111.92.84",:;</v>
      </c>
      <c r="S217" s="11"/>
      <c r="T217" s="11"/>
      <c r="U217" s="11" t="str">
        <f t="shared" si="32"/>
        <v>ZOYA:BGS11:BCSU,1:AOIP:;</v>
      </c>
      <c r="V217" s="11" t="str">
        <f t="shared" si="33"/>
        <v>ZOYP:M3UA:BGS11,2:"10.111.209.212","10.111.92.84",:"10.111.138.132",27,"10.111.138.164",27,2905:;</v>
      </c>
      <c r="W217" s="11" t="str">
        <f t="shared" si="34"/>
        <v>ZOYS:M3UA:BGS11,2:ACT:;</v>
      </c>
      <c r="X217" s="11"/>
      <c r="Z217" s="47" t="s">
        <v>3935</v>
      </c>
      <c r="AA217" s="10" t="str">
        <f t="shared" si="35"/>
        <v>ZQRX:BSU,15::IP=10.111.209.212:PING:SRC=10.111.138.132,:;</v>
      </c>
      <c r="AB217" s="10" t="str">
        <f t="shared" si="36"/>
        <v>ZQRX:BSU,15::IP=10.111.92.84:PING:SRC=10.111.138.164,:;</v>
      </c>
      <c r="AC217" s="10"/>
      <c r="AD217" s="10"/>
      <c r="AE217" s="10" t="str">
        <f t="shared" si="37"/>
        <v>ZOYA:R0126:BSU,15:AOIP:;</v>
      </c>
      <c r="AF217" s="10" t="str">
        <f t="shared" si="38"/>
        <v>ZOYP:M3UA:R0126,2:"10.111.138.132","10.111.138.164",2905:"10.111.209.212",28,"10.111.92.84",28,:;</v>
      </c>
      <c r="AG217" s="10" t="str">
        <f t="shared" si="39"/>
        <v>ZOYS:M3UA:R0126,2:ACT:;</v>
      </c>
      <c r="AH217" s="10"/>
    </row>
    <row r="218" spans="1:34" ht="12" customHeight="1">
      <c r="A218" s="7">
        <v>24</v>
      </c>
      <c r="B218" s="7" t="s">
        <v>75</v>
      </c>
      <c r="C218" s="7">
        <v>3</v>
      </c>
      <c r="D218" s="7">
        <v>1</v>
      </c>
      <c r="E218" s="7" t="str">
        <f>LOOKUP(1,0/(('MSS-IP'!$B$1:$B$583=B218)*('MSS-IP'!$C$1:$C$583=D218)),'MSS-IP'!$D$1:$D$583)</f>
        <v>10.111.138.133</v>
      </c>
      <c r="F218" s="7" t="str">
        <f>LOOKUP(1,0/(('MSS-IP'!$B$1:$B$583=B218)*('MSS-IP'!$C$1:$C$583=D218)),'MSS-IP'!$E$1:$E$583)</f>
        <v>10.111.138.165</v>
      </c>
      <c r="G218" s="7">
        <v>2905</v>
      </c>
      <c r="H218" s="7">
        <f>LOOKUP(1,0/(('MSS-IP'!$B$1:$B$583=B218)*('MSS-IP'!$C$1:$C$583=D218)),'MSS-IP'!$F$1:$F$583)</f>
        <v>27</v>
      </c>
      <c r="I218" s="8">
        <v>12</v>
      </c>
      <c r="J218" s="8" t="s">
        <v>86</v>
      </c>
      <c r="K218" s="8">
        <v>3</v>
      </c>
      <c r="L218" s="8">
        <v>0</v>
      </c>
      <c r="M218" s="1" t="str">
        <f>LOOKUP(1,0/(('BSC-IP(信令)'!$B$1:$B$652=J218)*('BSC-IP(信令)'!$C$1:$C$652=L218)),'BSC-IP(信令)'!$D$1:$D$652)</f>
        <v>10.111.209.213</v>
      </c>
      <c r="N218" s="1" t="str">
        <f>LOOKUP(1,0/(('BSC-IP(信令)'!$B$1:$B$652=J218)*('BSC-IP(信令)'!$C$1:$C$652=L218)),'BSC-IP(信令)'!$E$1:$E$652)</f>
        <v>10.111.92.85</v>
      </c>
      <c r="O218" s="8"/>
      <c r="P218" s="8">
        <f>LOOKUP(1,0/(('BSC-IP(信令)'!$B$1:$B$652=J218)*('BSC-IP(信令)'!$C$1:$C$652=L218)),'BSC-IP(信令)'!$F$1:$F$652)</f>
        <v>28</v>
      </c>
      <c r="Q218" s="11" t="str">
        <f t="shared" si="30"/>
        <v>ZQRX:BCSU,0::PING:IP="10.111.138.133",SRC="10.111.209.213",:;</v>
      </c>
      <c r="R218" s="11" t="str">
        <f t="shared" si="31"/>
        <v>ZQRX:BCSU,0::PING:IP="10.111.138.165",SRC="10.111.92.85",:;</v>
      </c>
      <c r="S218" s="11"/>
      <c r="T218" s="11"/>
      <c r="U218" s="11" t="str">
        <f t="shared" si="32"/>
        <v>ZOYA:BGS11:BCSU,0:AOIP:;</v>
      </c>
      <c r="V218" s="11" t="str">
        <f t="shared" si="33"/>
        <v>ZOYP:M3UA:BGS11,3:"10.111.209.213","10.111.92.85",:"10.111.138.133",27,"10.111.138.165",27,2905:;</v>
      </c>
      <c r="W218" s="11" t="str">
        <f t="shared" si="34"/>
        <v>ZOYS:M3UA:BGS11,3:ACT:;</v>
      </c>
      <c r="X218" s="11"/>
      <c r="Z218" s="47" t="s">
        <v>3935</v>
      </c>
      <c r="AA218" s="10" t="str">
        <f t="shared" si="35"/>
        <v>ZQRX:BSU,1::IP=10.111.209.213:PING:SRC=10.111.138.133,:;</v>
      </c>
      <c r="AB218" s="10" t="str">
        <f t="shared" si="36"/>
        <v>ZQRX:BSU,1::IP=10.111.92.85:PING:SRC=10.111.138.165,:;</v>
      </c>
      <c r="AC218" s="10"/>
      <c r="AD218" s="10"/>
      <c r="AE218" s="10" t="str">
        <f t="shared" si="37"/>
        <v>ZOYA:R0126:BSU,1:AOIP:;</v>
      </c>
      <c r="AF218" s="10" t="str">
        <f t="shared" si="38"/>
        <v>ZOYP:M3UA:R0126,3:"10.111.138.133","10.111.138.165",2905:"10.111.209.213",28,"10.111.92.85",28,:;</v>
      </c>
      <c r="AG218" s="10" t="str">
        <f t="shared" si="39"/>
        <v>ZOYS:M3UA:R0126,3:ACT:;</v>
      </c>
      <c r="AH218" s="10"/>
    </row>
    <row r="219" spans="1:34" ht="12" customHeight="1">
      <c r="A219" s="7">
        <v>25</v>
      </c>
      <c r="B219" s="7" t="s">
        <v>75</v>
      </c>
      <c r="C219" s="7">
        <v>0</v>
      </c>
      <c r="D219" s="7">
        <v>3</v>
      </c>
      <c r="E219" s="7" t="str">
        <f>LOOKUP(1,0/(('MSS-IP'!$B$1:$B$583=B219)*('MSS-IP'!$C$1:$C$583=D219)),'MSS-IP'!$D$1:$D$583)</f>
        <v>10.111.138.135</v>
      </c>
      <c r="F219" s="7" t="str">
        <f>LOOKUP(1,0/(('MSS-IP'!$B$1:$B$583=B219)*('MSS-IP'!$C$1:$C$583=D219)),'MSS-IP'!$E$1:$E$583)</f>
        <v>10.111.138.167</v>
      </c>
      <c r="G219" s="7">
        <v>2905</v>
      </c>
      <c r="H219" s="7">
        <f>LOOKUP(1,0/(('MSS-IP'!$B$1:$B$583=B219)*('MSS-IP'!$C$1:$C$583=D219)),'MSS-IP'!$F$1:$F$583)</f>
        <v>27</v>
      </c>
      <c r="I219" s="8">
        <v>9</v>
      </c>
      <c r="J219" s="8" t="s">
        <v>87</v>
      </c>
      <c r="K219" s="8">
        <v>0</v>
      </c>
      <c r="L219" s="1">
        <v>3</v>
      </c>
      <c r="M219" s="1" t="str">
        <f>LOOKUP(1,0/(('BSC-IP(信令)'!$B$1:$B$652=J219)*('BSC-IP(信令)'!$C$1:$C$652=L219)),'BSC-IP(信令)'!$D$1:$D$652)</f>
        <v>10.111.210.2</v>
      </c>
      <c r="N219" s="1" t="str">
        <f>LOOKUP(1,0/(('BSC-IP(信令)'!$B$1:$B$652=J219)*('BSC-IP(信令)'!$C$1:$C$652=L219)),'BSC-IP(信令)'!$E$1:$E$652)</f>
        <v>10.111.210.130</v>
      </c>
      <c r="O219" s="8"/>
      <c r="P219" s="8">
        <f>LOOKUP(1,0/(('BSC-IP(信令)'!$B$1:$B$652=J219)*('BSC-IP(信令)'!$C$1:$C$652=L219)),'BSC-IP(信令)'!$F$1:$F$652)</f>
        <v>28</v>
      </c>
      <c r="Q219" s="11" t="str">
        <f t="shared" si="30"/>
        <v>ZQRX:BCSU,3::PING:IP="10.111.138.135",SRC="10.111.210.2",:;</v>
      </c>
      <c r="R219" s="11" t="str">
        <f t="shared" si="31"/>
        <v>ZQRX:BCSU,3::PING:IP="10.111.138.167",SRC="10.111.210.130",:;</v>
      </c>
      <c r="S219" s="11" t="str">
        <f>CONCATENATE("ZOYC:",LEFT(B219,1),MID(B219,3,4),":C:M3UA:;")</f>
        <v>ZOYC:BGS11:C:M3UA:;</v>
      </c>
      <c r="T219" s="11" t="str">
        <f>CONCATENATE("ZOYM:",LEFT(B219,1),MID(B219,3,4),":REG=Y:;")</f>
        <v>ZOYM:BGS11:REG=Y:;</v>
      </c>
      <c r="U219" s="11" t="str">
        <f t="shared" si="32"/>
        <v>ZOYA:BGS11:BCSU,3:AOIP:;</v>
      </c>
      <c r="V219" s="11" t="str">
        <f t="shared" si="33"/>
        <v>ZOYP:M3UA:BGS11,0:"10.111.210.2","10.111.210.130",:"10.111.138.135",27,"10.111.138.167",27,2905:;</v>
      </c>
      <c r="W219" s="11" t="str">
        <f t="shared" si="34"/>
        <v>ZOYS:M3UA:BGS11,0:ACT:;</v>
      </c>
      <c r="X219" s="11" t="str">
        <f>CONCATENATE("ZOYI:NAME=",LEFT(B219,1),RIGHT(B219,4),":A:;")</f>
        <v>ZOYI:NAME=BGS11:A:;</v>
      </c>
      <c r="Z219" s="47" t="s">
        <v>3935</v>
      </c>
      <c r="AA219" s="10" t="str">
        <f t="shared" si="35"/>
        <v>ZQRX:BSU,3::IP=10.111.210.2:PING:SRC=10.111.138.135,:;</v>
      </c>
      <c r="AB219" s="10" t="str">
        <f t="shared" si="36"/>
        <v>ZQRX:BSU,3::IP=10.111.210.130:PING:SRC=10.111.138.167,:;</v>
      </c>
      <c r="AC219" s="10" t="str">
        <f>CONCATENATE("ZOYC:",J219,":S:M3UA:;")</f>
        <v>ZOYC:R0721:S:M3UA:;</v>
      </c>
      <c r="AD219" s="10" t="str">
        <f>CONCATENATE("ZOYM:",J219,":REG=Y:;")</f>
        <v>ZOYM:R0721:REG=Y:;</v>
      </c>
      <c r="AE219" s="10" t="str">
        <f t="shared" si="37"/>
        <v>ZOYA:R0721:BSU,3:AOIP:;</v>
      </c>
      <c r="AF219" s="10" t="str">
        <f t="shared" si="38"/>
        <v>ZOYP:M3UA:R0721,0:"10.111.138.135","10.111.138.167",2905:"10.111.210.2",28,"10.111.210.130",28,:;</v>
      </c>
      <c r="AG219" s="10" t="str">
        <f t="shared" si="39"/>
        <v>ZOYS:M3UA:R0721,0:ACT:;</v>
      </c>
      <c r="AH219" s="10" t="str">
        <f>CONCATENATE("ZOYI:NAME=",J219,":A:;")</f>
        <v>ZOYI:NAME=R0721:A:;</v>
      </c>
    </row>
    <row r="220" spans="1:34" ht="12" customHeight="1">
      <c r="A220" s="7">
        <v>26</v>
      </c>
      <c r="B220" s="7" t="s">
        <v>75</v>
      </c>
      <c r="C220" s="7">
        <v>1</v>
      </c>
      <c r="D220" s="7">
        <v>4</v>
      </c>
      <c r="E220" s="7" t="str">
        <f>LOOKUP(1,0/(('MSS-IP'!$B$1:$B$583=B220)*('MSS-IP'!$C$1:$C$583=D220)),'MSS-IP'!$D$1:$D$583)</f>
        <v>10.111.138.136</v>
      </c>
      <c r="F220" s="7" t="str">
        <f>LOOKUP(1,0/(('MSS-IP'!$B$1:$B$583=B220)*('MSS-IP'!$C$1:$C$583=D220)),'MSS-IP'!$E$1:$E$583)</f>
        <v>10.111.138.168</v>
      </c>
      <c r="G220" s="7">
        <v>2905</v>
      </c>
      <c r="H220" s="7">
        <f>LOOKUP(1,0/(('MSS-IP'!$B$1:$B$583=B220)*('MSS-IP'!$C$1:$C$583=D220)),'MSS-IP'!$F$1:$F$583)</f>
        <v>27</v>
      </c>
      <c r="I220" s="8">
        <v>10</v>
      </c>
      <c r="J220" s="8" t="s">
        <v>87</v>
      </c>
      <c r="K220" s="8">
        <v>1</v>
      </c>
      <c r="L220" s="1">
        <v>1</v>
      </c>
      <c r="M220" s="1" t="str">
        <f>LOOKUP(1,0/(('BSC-IP(信令)'!$B$1:$B$652=J220)*('BSC-IP(信令)'!$C$1:$C$652=L220)),'BSC-IP(信令)'!$D$1:$D$652)</f>
        <v>10.111.210.3</v>
      </c>
      <c r="N220" s="1" t="str">
        <f>LOOKUP(1,0/(('BSC-IP(信令)'!$B$1:$B$652=J220)*('BSC-IP(信令)'!$C$1:$C$652=L220)),'BSC-IP(信令)'!$E$1:$E$652)</f>
        <v>10.111.210.131</v>
      </c>
      <c r="O220" s="8"/>
      <c r="P220" s="8">
        <f>LOOKUP(1,0/(('BSC-IP(信令)'!$B$1:$B$652=J220)*('BSC-IP(信令)'!$C$1:$C$652=L220)),'BSC-IP(信令)'!$F$1:$F$652)</f>
        <v>28</v>
      </c>
      <c r="Q220" s="11" t="str">
        <f t="shared" si="30"/>
        <v>ZQRX:BCSU,1::PING:IP="10.111.138.136",SRC="10.111.210.3",:;</v>
      </c>
      <c r="R220" s="11" t="str">
        <f t="shared" si="31"/>
        <v>ZQRX:BCSU,1::PING:IP="10.111.138.168",SRC="10.111.210.131",:;</v>
      </c>
      <c r="S220" s="11"/>
      <c r="T220" s="11"/>
      <c r="U220" s="11" t="str">
        <f t="shared" si="32"/>
        <v>ZOYA:BGS11:BCSU,1:AOIP:;</v>
      </c>
      <c r="V220" s="11" t="str">
        <f t="shared" si="33"/>
        <v>ZOYP:M3UA:BGS11,1:"10.111.210.3","10.111.210.131",:"10.111.138.136",27,"10.111.138.168",27,2905:;</v>
      </c>
      <c r="W220" s="11" t="str">
        <f t="shared" si="34"/>
        <v>ZOYS:M3UA:BGS11,1:ACT:;</v>
      </c>
      <c r="X220" s="11"/>
      <c r="Z220" s="47" t="s">
        <v>3935</v>
      </c>
      <c r="AA220" s="10" t="str">
        <f t="shared" si="35"/>
        <v>ZQRX:BSU,4::IP=10.111.210.3:PING:SRC=10.111.138.136,:;</v>
      </c>
      <c r="AB220" s="10" t="str">
        <f t="shared" si="36"/>
        <v>ZQRX:BSU,4::IP=10.111.210.131:PING:SRC=10.111.138.168,:;</v>
      </c>
      <c r="AC220" s="10"/>
      <c r="AD220" s="10"/>
      <c r="AE220" s="10" t="str">
        <f t="shared" si="37"/>
        <v>ZOYA:R0721:BSU,4:AOIP:;</v>
      </c>
      <c r="AF220" s="10" t="str">
        <f t="shared" si="38"/>
        <v>ZOYP:M3UA:R0721,1:"10.111.138.136","10.111.138.168",2905:"10.111.210.3",28,"10.111.210.131",28,:;</v>
      </c>
      <c r="AG220" s="10" t="str">
        <f t="shared" si="39"/>
        <v>ZOYS:M3UA:R0721,1:ACT:;</v>
      </c>
      <c r="AH220" s="10"/>
    </row>
    <row r="221" spans="1:34" ht="12" customHeight="1">
      <c r="A221" s="7">
        <v>27</v>
      </c>
      <c r="B221" s="7" t="s">
        <v>75</v>
      </c>
      <c r="C221" s="7">
        <v>2</v>
      </c>
      <c r="D221" s="7">
        <v>5</v>
      </c>
      <c r="E221" s="7" t="str">
        <f>LOOKUP(1,0/(('MSS-IP'!$B$1:$B$583=B221)*('MSS-IP'!$C$1:$C$583=D221)),'MSS-IP'!$D$1:$D$583)</f>
        <v>10.111.138.137</v>
      </c>
      <c r="F221" s="7" t="str">
        <f>LOOKUP(1,0/(('MSS-IP'!$B$1:$B$583=B221)*('MSS-IP'!$C$1:$C$583=D221)),'MSS-IP'!$E$1:$E$583)</f>
        <v>10.111.138.169</v>
      </c>
      <c r="G221" s="7">
        <v>2905</v>
      </c>
      <c r="H221" s="7">
        <f>LOOKUP(1,0/(('MSS-IP'!$B$1:$B$583=B221)*('MSS-IP'!$C$1:$C$583=D221)),'MSS-IP'!$F$1:$F$583)</f>
        <v>27</v>
      </c>
      <c r="I221" s="8">
        <v>11</v>
      </c>
      <c r="J221" s="8" t="s">
        <v>87</v>
      </c>
      <c r="K221" s="8">
        <v>2</v>
      </c>
      <c r="L221" s="1">
        <v>2</v>
      </c>
      <c r="M221" s="1" t="str">
        <f>LOOKUP(1,0/(('BSC-IP(信令)'!$B$1:$B$652=J221)*('BSC-IP(信令)'!$C$1:$C$652=L221)),'BSC-IP(信令)'!$D$1:$D$652)</f>
        <v>10.111.210.4</v>
      </c>
      <c r="N221" s="1" t="str">
        <f>LOOKUP(1,0/(('BSC-IP(信令)'!$B$1:$B$652=J221)*('BSC-IP(信令)'!$C$1:$C$652=L221)),'BSC-IP(信令)'!$E$1:$E$652)</f>
        <v>10.111.210.132</v>
      </c>
      <c r="O221" s="8"/>
      <c r="P221" s="8">
        <f>LOOKUP(1,0/(('BSC-IP(信令)'!$B$1:$B$652=J221)*('BSC-IP(信令)'!$C$1:$C$652=L221)),'BSC-IP(信令)'!$F$1:$F$652)</f>
        <v>28</v>
      </c>
      <c r="Q221" s="11" t="str">
        <f t="shared" si="30"/>
        <v>ZQRX:BCSU,2::PING:IP="10.111.138.137",SRC="10.111.210.4",:;</v>
      </c>
      <c r="R221" s="11" t="str">
        <f t="shared" si="31"/>
        <v>ZQRX:BCSU,2::PING:IP="10.111.138.169",SRC="10.111.210.132",:;</v>
      </c>
      <c r="S221" s="11"/>
      <c r="T221" s="11"/>
      <c r="U221" s="11" t="str">
        <f t="shared" si="32"/>
        <v>ZOYA:BGS11:BCSU,2:AOIP:;</v>
      </c>
      <c r="V221" s="11" t="str">
        <f t="shared" si="33"/>
        <v>ZOYP:M3UA:BGS11,2:"10.111.210.4","10.111.210.132",:"10.111.138.137",27,"10.111.138.169",27,2905:;</v>
      </c>
      <c r="W221" s="11" t="str">
        <f t="shared" si="34"/>
        <v>ZOYS:M3UA:BGS11,2:ACT:;</v>
      </c>
      <c r="X221" s="11"/>
      <c r="Z221" s="47" t="s">
        <v>3935</v>
      </c>
      <c r="AA221" s="10" t="str">
        <f t="shared" si="35"/>
        <v>ZQRX:BSU,5::IP=10.111.210.4:PING:SRC=10.111.138.137,:;</v>
      </c>
      <c r="AB221" s="10" t="str">
        <f t="shared" si="36"/>
        <v>ZQRX:BSU,5::IP=10.111.210.132:PING:SRC=10.111.138.169,:;</v>
      </c>
      <c r="AC221" s="10"/>
      <c r="AD221" s="10"/>
      <c r="AE221" s="10" t="str">
        <f t="shared" si="37"/>
        <v>ZOYA:R0721:BSU,5:AOIP:;</v>
      </c>
      <c r="AF221" s="10" t="str">
        <f t="shared" si="38"/>
        <v>ZOYP:M3UA:R0721,2:"10.111.138.137","10.111.138.169",2905:"10.111.210.4",28,"10.111.210.132",28,:;</v>
      </c>
      <c r="AG221" s="10" t="str">
        <f t="shared" si="39"/>
        <v>ZOYS:M3UA:R0721,2:ACT:;</v>
      </c>
      <c r="AH221" s="10"/>
    </row>
    <row r="222" spans="1:34" ht="12" customHeight="1">
      <c r="A222" s="7">
        <v>28</v>
      </c>
      <c r="B222" s="7" t="s">
        <v>75</v>
      </c>
      <c r="C222" s="7">
        <v>3</v>
      </c>
      <c r="D222" s="7">
        <v>6</v>
      </c>
      <c r="E222" s="7" t="str">
        <f>LOOKUP(1,0/(('MSS-IP'!$B$1:$B$583=B222)*('MSS-IP'!$C$1:$C$583=D222)),'MSS-IP'!$D$1:$D$583)</f>
        <v>10.111.138.138</v>
      </c>
      <c r="F222" s="7" t="str">
        <f>LOOKUP(1,0/(('MSS-IP'!$B$1:$B$583=B222)*('MSS-IP'!$C$1:$C$583=D222)),'MSS-IP'!$E$1:$E$583)</f>
        <v>10.111.138.170</v>
      </c>
      <c r="G222" s="7">
        <v>2905</v>
      </c>
      <c r="H222" s="7">
        <f>LOOKUP(1,0/(('MSS-IP'!$B$1:$B$583=B222)*('MSS-IP'!$C$1:$C$583=D222)),'MSS-IP'!$F$1:$F$583)</f>
        <v>27</v>
      </c>
      <c r="I222" s="8">
        <v>12</v>
      </c>
      <c r="J222" s="8" t="s">
        <v>87</v>
      </c>
      <c r="K222" s="8">
        <v>3</v>
      </c>
      <c r="L222" s="1">
        <v>0</v>
      </c>
      <c r="M222" s="1" t="str">
        <f>LOOKUP(1,0/(('BSC-IP(信令)'!$B$1:$B$652=J222)*('BSC-IP(信令)'!$C$1:$C$652=L222)),'BSC-IP(信令)'!$D$1:$D$652)</f>
        <v>10.111.210.5</v>
      </c>
      <c r="N222" s="1" t="str">
        <f>LOOKUP(1,0/(('BSC-IP(信令)'!$B$1:$B$652=J222)*('BSC-IP(信令)'!$C$1:$C$652=L222)),'BSC-IP(信令)'!$E$1:$E$652)</f>
        <v>10.111.210.133</v>
      </c>
      <c r="O222" s="8"/>
      <c r="P222" s="8">
        <f>LOOKUP(1,0/(('BSC-IP(信令)'!$B$1:$B$652=J222)*('BSC-IP(信令)'!$C$1:$C$652=L222)),'BSC-IP(信令)'!$F$1:$F$652)</f>
        <v>28</v>
      </c>
      <c r="Q222" s="11" t="str">
        <f t="shared" si="30"/>
        <v>ZQRX:BCSU,0::PING:IP="10.111.138.138",SRC="10.111.210.5",:;</v>
      </c>
      <c r="R222" s="11" t="str">
        <f t="shared" si="31"/>
        <v>ZQRX:BCSU,0::PING:IP="10.111.138.170",SRC="10.111.210.133",:;</v>
      </c>
      <c r="S222" s="11"/>
      <c r="T222" s="11"/>
      <c r="U222" s="11" t="str">
        <f t="shared" si="32"/>
        <v>ZOYA:BGS11:BCSU,0:AOIP:;</v>
      </c>
      <c r="V222" s="11" t="str">
        <f t="shared" si="33"/>
        <v>ZOYP:M3UA:BGS11,3:"10.111.210.5","10.111.210.133",:"10.111.138.138",27,"10.111.138.170",27,2905:;</v>
      </c>
      <c r="W222" s="11" t="str">
        <f t="shared" si="34"/>
        <v>ZOYS:M3UA:BGS11,3:ACT:;</v>
      </c>
      <c r="X222" s="11"/>
      <c r="Z222" s="47" t="s">
        <v>3935</v>
      </c>
      <c r="AA222" s="10" t="str">
        <f t="shared" si="35"/>
        <v>ZQRX:BSU,6::IP=10.111.210.5:PING:SRC=10.111.138.138,:;</v>
      </c>
      <c r="AB222" s="10" t="str">
        <f t="shared" si="36"/>
        <v>ZQRX:BSU,6::IP=10.111.210.133:PING:SRC=10.111.138.170,:;</v>
      </c>
      <c r="AC222" s="10"/>
      <c r="AD222" s="10"/>
      <c r="AE222" s="10" t="str">
        <f t="shared" si="37"/>
        <v>ZOYA:R0721:BSU,6:AOIP:;</v>
      </c>
      <c r="AF222" s="10" t="str">
        <f t="shared" si="38"/>
        <v>ZOYP:M3UA:R0721,3:"10.111.138.138","10.111.138.170",2905:"10.111.210.5",28,"10.111.210.133",28,:;</v>
      </c>
      <c r="AG222" s="10" t="str">
        <f t="shared" si="39"/>
        <v>ZOYS:M3UA:R0721,3:ACT:;</v>
      </c>
      <c r="AH222" s="10"/>
    </row>
    <row r="223" spans="1:34" ht="12" customHeight="1">
      <c r="A223" s="7">
        <v>29</v>
      </c>
      <c r="B223" s="7" t="s">
        <v>75</v>
      </c>
      <c r="C223" s="7">
        <v>0</v>
      </c>
      <c r="D223" s="7">
        <v>7</v>
      </c>
      <c r="E223" s="7" t="str">
        <f>LOOKUP(1,0/(('MSS-IP'!$B$1:$B$583=B223)*('MSS-IP'!$C$1:$C$583=D223)),'MSS-IP'!$D$1:$D$583)</f>
        <v>10.111.138.139</v>
      </c>
      <c r="F223" s="7" t="str">
        <f>LOOKUP(1,0/(('MSS-IP'!$B$1:$B$583=B223)*('MSS-IP'!$C$1:$C$583=D223)),'MSS-IP'!$E$1:$E$583)</f>
        <v>10.111.138.171</v>
      </c>
      <c r="G223" s="7">
        <v>2905</v>
      </c>
      <c r="H223" s="7">
        <f>LOOKUP(1,0/(('MSS-IP'!$B$1:$B$583=B223)*('MSS-IP'!$C$1:$C$583=D223)),'MSS-IP'!$F$1:$F$583)</f>
        <v>27</v>
      </c>
      <c r="I223" s="8">
        <v>9</v>
      </c>
      <c r="J223" s="8" t="s">
        <v>88</v>
      </c>
      <c r="K223" s="8">
        <v>0</v>
      </c>
      <c r="L223" s="1">
        <v>1</v>
      </c>
      <c r="M223" s="1" t="str">
        <f>LOOKUP(1,0/(('BSC-IP(信令)'!$B$1:$B$652=J223)*('BSC-IP(信令)'!$C$1:$C$652=L223)),'BSC-IP(信令)'!$D$1:$D$652)</f>
        <v>10.111.210.18</v>
      </c>
      <c r="N223" s="1" t="str">
        <f>LOOKUP(1,0/(('BSC-IP(信令)'!$B$1:$B$652=J223)*('BSC-IP(信令)'!$C$1:$C$652=L223)),'BSC-IP(信令)'!$E$1:$E$652)</f>
        <v>10.111.210.146</v>
      </c>
      <c r="O223" s="8"/>
      <c r="P223" s="8">
        <f>LOOKUP(1,0/(('BSC-IP(信令)'!$B$1:$B$652=J223)*('BSC-IP(信令)'!$C$1:$C$652=L223)),'BSC-IP(信令)'!$F$1:$F$652)</f>
        <v>28</v>
      </c>
      <c r="Q223" s="11" t="str">
        <f t="shared" si="30"/>
        <v>ZQRX:BCSU,1::PING:IP="10.111.138.139",SRC="10.111.210.18",:;</v>
      </c>
      <c r="R223" s="11" t="str">
        <f t="shared" si="31"/>
        <v>ZQRX:BCSU,1::PING:IP="10.111.138.171",SRC="10.111.210.146",:;</v>
      </c>
      <c r="S223" s="11" t="str">
        <f>CONCATENATE("ZOYC:",LEFT(B223,1),MID(B223,3,4),":C:M3UA:;")</f>
        <v>ZOYC:BGS11:C:M3UA:;</v>
      </c>
      <c r="T223" s="11" t="str">
        <f>CONCATENATE("ZOYM:",LEFT(B223,1),MID(B223,3,4),":REG=Y:;")</f>
        <v>ZOYM:BGS11:REG=Y:;</v>
      </c>
      <c r="U223" s="11" t="str">
        <f t="shared" si="32"/>
        <v>ZOYA:BGS11:BCSU,1:AOIP:;</v>
      </c>
      <c r="V223" s="11" t="str">
        <f t="shared" si="33"/>
        <v>ZOYP:M3UA:BGS11,0:"10.111.210.18","10.111.210.146",:"10.111.138.139",27,"10.111.138.171",27,2905:;</v>
      </c>
      <c r="W223" s="11" t="str">
        <f t="shared" si="34"/>
        <v>ZOYS:M3UA:BGS11,0:ACT:;</v>
      </c>
      <c r="X223" s="11" t="str">
        <f>CONCATENATE("ZOYI:NAME=",LEFT(B223,1),RIGHT(B223,4),":A:;")</f>
        <v>ZOYI:NAME=BGS11:A:;</v>
      </c>
      <c r="Z223" s="47" t="s">
        <v>3935</v>
      </c>
      <c r="AA223" s="10" t="str">
        <f t="shared" si="35"/>
        <v>ZQRX:BSU,7::IP=10.111.210.18:PING:SRC=10.111.138.139,:;</v>
      </c>
      <c r="AB223" s="10" t="str">
        <f t="shared" si="36"/>
        <v>ZQRX:BSU,7::IP=10.111.210.146:PING:SRC=10.111.138.171,:;</v>
      </c>
      <c r="AC223" s="10" t="str">
        <f>CONCATENATE("ZOYC:",J223,":S:M3UA:;")</f>
        <v>ZOYC:R0722:S:M3UA:;</v>
      </c>
      <c r="AD223" s="10" t="str">
        <f>CONCATENATE("ZOYM:",J223,":REG=Y:;")</f>
        <v>ZOYM:R0722:REG=Y:;</v>
      </c>
      <c r="AE223" s="10" t="str">
        <f t="shared" si="37"/>
        <v>ZOYA:R0722:BSU,7:AOIP:;</v>
      </c>
      <c r="AF223" s="10" t="str">
        <f t="shared" si="38"/>
        <v>ZOYP:M3UA:R0722,0:"10.111.138.139","10.111.138.171",2905:"10.111.210.18",28,"10.111.210.146",28,:;</v>
      </c>
      <c r="AG223" s="10" t="str">
        <f t="shared" si="39"/>
        <v>ZOYS:M3UA:R0722,0:ACT:;</v>
      </c>
      <c r="AH223" s="10" t="str">
        <f>CONCATENATE("ZOYI:NAME=",J223,":A:;")</f>
        <v>ZOYI:NAME=R0722:A:;</v>
      </c>
    </row>
    <row r="224" spans="1:34" ht="12" customHeight="1">
      <c r="A224" s="7">
        <v>30</v>
      </c>
      <c r="B224" s="7" t="s">
        <v>75</v>
      </c>
      <c r="C224" s="7">
        <v>1</v>
      </c>
      <c r="D224" s="7">
        <v>8</v>
      </c>
      <c r="E224" s="7" t="str">
        <f>LOOKUP(1,0/(('MSS-IP'!$B$1:$B$583=B224)*('MSS-IP'!$C$1:$C$583=D224)),'MSS-IP'!$D$1:$D$583)</f>
        <v>10.111.138.140</v>
      </c>
      <c r="F224" s="7" t="str">
        <f>LOOKUP(1,0/(('MSS-IP'!$B$1:$B$583=B224)*('MSS-IP'!$C$1:$C$583=D224)),'MSS-IP'!$E$1:$E$583)</f>
        <v>10.111.138.172</v>
      </c>
      <c r="G224" s="7">
        <v>2905</v>
      </c>
      <c r="H224" s="7">
        <f>LOOKUP(1,0/(('MSS-IP'!$B$1:$B$583=B224)*('MSS-IP'!$C$1:$C$583=D224)),'MSS-IP'!$F$1:$F$583)</f>
        <v>27</v>
      </c>
      <c r="I224" s="8">
        <v>10</v>
      </c>
      <c r="J224" s="8" t="s">
        <v>88</v>
      </c>
      <c r="K224" s="8">
        <v>1</v>
      </c>
      <c r="L224" s="1">
        <v>3</v>
      </c>
      <c r="M224" s="1" t="str">
        <f>LOOKUP(1,0/(('BSC-IP(信令)'!$B$1:$B$652=J224)*('BSC-IP(信令)'!$C$1:$C$652=L224)),'BSC-IP(信令)'!$D$1:$D$652)</f>
        <v>10.111.210.19</v>
      </c>
      <c r="N224" s="1" t="str">
        <f>LOOKUP(1,0/(('BSC-IP(信令)'!$B$1:$B$652=J224)*('BSC-IP(信令)'!$C$1:$C$652=L224)),'BSC-IP(信令)'!$E$1:$E$652)</f>
        <v>10.111.210.147</v>
      </c>
      <c r="O224" s="8"/>
      <c r="P224" s="8">
        <f>LOOKUP(1,0/(('BSC-IP(信令)'!$B$1:$B$652=J224)*('BSC-IP(信令)'!$C$1:$C$652=L224)),'BSC-IP(信令)'!$F$1:$F$652)</f>
        <v>28</v>
      </c>
      <c r="Q224" s="11" t="str">
        <f t="shared" si="30"/>
        <v>ZQRX:BCSU,3::PING:IP="10.111.138.140",SRC="10.111.210.19",:;</v>
      </c>
      <c r="R224" s="11" t="str">
        <f t="shared" si="31"/>
        <v>ZQRX:BCSU,3::PING:IP="10.111.138.172",SRC="10.111.210.147",:;</v>
      </c>
      <c r="S224" s="11"/>
      <c r="T224" s="11"/>
      <c r="U224" s="11" t="str">
        <f t="shared" si="32"/>
        <v>ZOYA:BGS11:BCSU,3:AOIP:;</v>
      </c>
      <c r="V224" s="11" t="str">
        <f t="shared" si="33"/>
        <v>ZOYP:M3UA:BGS11,1:"10.111.210.19","10.111.210.147",:"10.111.138.140",27,"10.111.138.172",27,2905:;</v>
      </c>
      <c r="W224" s="11" t="str">
        <f t="shared" si="34"/>
        <v>ZOYS:M3UA:BGS11,1:ACT:;</v>
      </c>
      <c r="X224" s="11"/>
      <c r="Z224" s="47" t="s">
        <v>3935</v>
      </c>
      <c r="AA224" s="10" t="str">
        <f t="shared" si="35"/>
        <v>ZQRX:BSU,8::IP=10.111.210.19:PING:SRC=10.111.138.140,:;</v>
      </c>
      <c r="AB224" s="10" t="str">
        <f t="shared" si="36"/>
        <v>ZQRX:BSU,8::IP=10.111.210.147:PING:SRC=10.111.138.172,:;</v>
      </c>
      <c r="AC224" s="10"/>
      <c r="AD224" s="10"/>
      <c r="AE224" s="10" t="str">
        <f t="shared" si="37"/>
        <v>ZOYA:R0722:BSU,8:AOIP:;</v>
      </c>
      <c r="AF224" s="10" t="str">
        <f t="shared" si="38"/>
        <v>ZOYP:M3UA:R0722,1:"10.111.138.140","10.111.138.172",2905:"10.111.210.19",28,"10.111.210.147",28,:;</v>
      </c>
      <c r="AG224" s="10" t="str">
        <f t="shared" si="39"/>
        <v>ZOYS:M3UA:R0722,1:ACT:;</v>
      </c>
      <c r="AH224" s="10"/>
    </row>
    <row r="225" spans="1:34" ht="12" customHeight="1">
      <c r="A225" s="7">
        <v>31</v>
      </c>
      <c r="B225" s="7" t="s">
        <v>75</v>
      </c>
      <c r="C225" s="7">
        <v>2</v>
      </c>
      <c r="D225" s="7">
        <v>0</v>
      </c>
      <c r="E225" s="7" t="str">
        <f>LOOKUP(1,0/(('MSS-IP'!$B$1:$B$583=B225)*('MSS-IP'!$C$1:$C$583=D225)),'MSS-IP'!$D$1:$D$583)</f>
        <v>10.111.138.141</v>
      </c>
      <c r="F225" s="7" t="str">
        <f>LOOKUP(1,0/(('MSS-IP'!$B$1:$B$583=B225)*('MSS-IP'!$C$1:$C$583=D225)),'MSS-IP'!$E$1:$E$583)</f>
        <v>10.111.138.173</v>
      </c>
      <c r="G225" s="7">
        <v>2905</v>
      </c>
      <c r="H225" s="7">
        <f>LOOKUP(1,0/(('MSS-IP'!$B$1:$B$583=B225)*('MSS-IP'!$C$1:$C$583=D225)),'MSS-IP'!$F$1:$F$583)</f>
        <v>27</v>
      </c>
      <c r="I225" s="8">
        <v>11</v>
      </c>
      <c r="J225" s="8" t="s">
        <v>88</v>
      </c>
      <c r="K225" s="8">
        <v>2</v>
      </c>
      <c r="L225" s="1">
        <v>4</v>
      </c>
      <c r="M225" s="1" t="str">
        <f>LOOKUP(1,0/(('BSC-IP(信令)'!$B$1:$B$652=J225)*('BSC-IP(信令)'!$C$1:$C$652=L225)),'BSC-IP(信令)'!$D$1:$D$652)</f>
        <v>10.111.210.20</v>
      </c>
      <c r="N225" s="1" t="str">
        <f>LOOKUP(1,0/(('BSC-IP(信令)'!$B$1:$B$652=J225)*('BSC-IP(信令)'!$C$1:$C$652=L225)),'BSC-IP(信令)'!$E$1:$E$652)</f>
        <v>10.111.210.148</v>
      </c>
      <c r="O225" s="8"/>
      <c r="P225" s="8">
        <f>LOOKUP(1,0/(('BSC-IP(信令)'!$B$1:$B$652=J225)*('BSC-IP(信令)'!$C$1:$C$652=L225)),'BSC-IP(信令)'!$F$1:$F$652)</f>
        <v>28</v>
      </c>
      <c r="Q225" s="11" t="str">
        <f t="shared" si="30"/>
        <v>ZQRX:BCSU,4::PING:IP="10.111.138.141",SRC="10.111.210.20",:;</v>
      </c>
      <c r="R225" s="11" t="str">
        <f t="shared" si="31"/>
        <v>ZQRX:BCSU,4::PING:IP="10.111.138.173",SRC="10.111.210.148",:;</v>
      </c>
      <c r="S225" s="11"/>
      <c r="T225" s="11"/>
      <c r="U225" s="11" t="str">
        <f t="shared" si="32"/>
        <v>ZOYA:BGS11:BCSU,4:AOIP:;</v>
      </c>
      <c r="V225" s="11" t="str">
        <f t="shared" si="33"/>
        <v>ZOYP:M3UA:BGS11,2:"10.111.210.20","10.111.210.148",:"10.111.138.141",27,"10.111.138.173",27,2905:;</v>
      </c>
      <c r="W225" s="11" t="str">
        <f t="shared" si="34"/>
        <v>ZOYS:M3UA:BGS11,2:ACT:;</v>
      </c>
      <c r="X225" s="11"/>
      <c r="Z225" s="47" t="s">
        <v>3935</v>
      </c>
      <c r="AA225" s="10" t="str">
        <f t="shared" si="35"/>
        <v>ZQRX:BSU,0::IP=10.111.210.20:PING:SRC=10.111.138.141,:;</v>
      </c>
      <c r="AB225" s="10" t="str">
        <f t="shared" si="36"/>
        <v>ZQRX:BSU,0::IP=10.111.210.148:PING:SRC=10.111.138.173,:;</v>
      </c>
      <c r="AC225" s="10"/>
      <c r="AD225" s="10"/>
      <c r="AE225" s="10" t="str">
        <f t="shared" si="37"/>
        <v>ZOYA:R0722:BSU,0:AOIP:;</v>
      </c>
      <c r="AF225" s="10" t="str">
        <f t="shared" si="38"/>
        <v>ZOYP:M3UA:R0722,2:"10.111.138.141","10.111.138.173",2905:"10.111.210.20",28,"10.111.210.148",28,:;</v>
      </c>
      <c r="AG225" s="10" t="str">
        <f t="shared" si="39"/>
        <v>ZOYS:M3UA:R0722,2:ACT:;</v>
      </c>
      <c r="AH225" s="10"/>
    </row>
    <row r="226" spans="1:34" ht="12" customHeight="1">
      <c r="A226" s="7">
        <v>32</v>
      </c>
      <c r="B226" s="7" t="s">
        <v>75</v>
      </c>
      <c r="C226" s="7">
        <v>3</v>
      </c>
      <c r="D226" s="7">
        <v>10</v>
      </c>
      <c r="E226" s="7" t="str">
        <f>LOOKUP(1,0/(('MSS-IP'!$B$1:$B$583=B226)*('MSS-IP'!$C$1:$C$583=D226)),'MSS-IP'!$D$1:$D$583)</f>
        <v>10.111.138.142</v>
      </c>
      <c r="F226" s="7" t="str">
        <f>LOOKUP(1,0/(('MSS-IP'!$B$1:$B$583=B226)*('MSS-IP'!$C$1:$C$583=D226)),'MSS-IP'!$E$1:$E$583)</f>
        <v>10.111.138.174</v>
      </c>
      <c r="G226" s="7">
        <v>2905</v>
      </c>
      <c r="H226" s="7">
        <f>LOOKUP(1,0/(('MSS-IP'!$B$1:$B$583=B226)*('MSS-IP'!$C$1:$C$583=D226)),'MSS-IP'!$F$1:$F$583)</f>
        <v>27</v>
      </c>
      <c r="I226" s="8">
        <v>12</v>
      </c>
      <c r="J226" s="8" t="s">
        <v>88</v>
      </c>
      <c r="K226" s="8">
        <v>3</v>
      </c>
      <c r="L226" s="1">
        <v>2</v>
      </c>
      <c r="M226" s="1" t="str">
        <f>LOOKUP(1,0/(('BSC-IP(信令)'!$B$1:$B$652=J226)*('BSC-IP(信令)'!$C$1:$C$652=L226)),'BSC-IP(信令)'!$D$1:$D$652)</f>
        <v>10.111.210.21</v>
      </c>
      <c r="N226" s="1" t="str">
        <f>LOOKUP(1,0/(('BSC-IP(信令)'!$B$1:$B$652=J226)*('BSC-IP(信令)'!$C$1:$C$652=L226)),'BSC-IP(信令)'!$E$1:$E$652)</f>
        <v>10.111.210.149</v>
      </c>
      <c r="O226" s="8"/>
      <c r="P226" s="8">
        <f>LOOKUP(1,0/(('BSC-IP(信令)'!$B$1:$B$652=J226)*('BSC-IP(信令)'!$C$1:$C$652=L226)),'BSC-IP(信令)'!$F$1:$F$652)</f>
        <v>28</v>
      </c>
      <c r="Q226" s="11" t="str">
        <f t="shared" si="30"/>
        <v>ZQRX:BCSU,2::PING:IP="10.111.138.142",SRC="10.111.210.21",:;</v>
      </c>
      <c r="R226" s="11" t="str">
        <f t="shared" si="31"/>
        <v>ZQRX:BCSU,2::PING:IP="10.111.138.174",SRC="10.111.210.149",:;</v>
      </c>
      <c r="S226" s="11"/>
      <c r="T226" s="11"/>
      <c r="U226" s="11" t="str">
        <f t="shared" si="32"/>
        <v>ZOYA:BGS11:BCSU,2:AOIP:;</v>
      </c>
      <c r="V226" s="11" t="str">
        <f t="shared" si="33"/>
        <v>ZOYP:M3UA:BGS11,3:"10.111.210.21","10.111.210.149",:"10.111.138.142",27,"10.111.138.174",27,2905:;</v>
      </c>
      <c r="W226" s="11" t="str">
        <f t="shared" si="34"/>
        <v>ZOYS:M3UA:BGS11,3:ACT:;</v>
      </c>
      <c r="X226" s="11"/>
      <c r="Z226" s="47" t="s">
        <v>3935</v>
      </c>
      <c r="AA226" s="10" t="str">
        <f t="shared" si="35"/>
        <v>ZQRX:BSU,10::IP=10.111.210.21:PING:SRC=10.111.138.142,:;</v>
      </c>
      <c r="AB226" s="10" t="str">
        <f t="shared" si="36"/>
        <v>ZQRX:BSU,10::IP=10.111.210.149:PING:SRC=10.111.138.174,:;</v>
      </c>
      <c r="AC226" s="10"/>
      <c r="AD226" s="10"/>
      <c r="AE226" s="10" t="str">
        <f t="shared" si="37"/>
        <v>ZOYA:R0722:BSU,10:AOIP:;</v>
      </c>
      <c r="AF226" s="10" t="str">
        <f t="shared" si="38"/>
        <v>ZOYP:M3UA:R0722,3:"10.111.138.142","10.111.138.174",2905:"10.111.210.21",28,"10.111.210.149",28,:;</v>
      </c>
      <c r="AG226" s="10" t="str">
        <f t="shared" si="39"/>
        <v>ZOYS:M3UA:R0722,3:ACT:;</v>
      </c>
      <c r="AH226" s="10"/>
    </row>
    <row r="227" spans="1:34" ht="12" customHeight="1">
      <c r="A227" s="7">
        <v>33</v>
      </c>
      <c r="B227" s="7" t="s">
        <v>75</v>
      </c>
      <c r="C227" s="7">
        <v>0</v>
      </c>
      <c r="D227" s="7">
        <v>11</v>
      </c>
      <c r="E227" s="7" t="str">
        <f>LOOKUP(1,0/(('MSS-IP'!$B$1:$B$583=B227)*('MSS-IP'!$C$1:$C$583=D227)),'MSS-IP'!$D$1:$D$583)</f>
        <v>10.111.138.143</v>
      </c>
      <c r="F227" s="7" t="str">
        <f>LOOKUP(1,0/(('MSS-IP'!$B$1:$B$583=B227)*('MSS-IP'!$C$1:$C$583=D227)),'MSS-IP'!$E$1:$E$583)</f>
        <v>10.111.138.175</v>
      </c>
      <c r="G227" s="7">
        <v>2905</v>
      </c>
      <c r="H227" s="7">
        <f>LOOKUP(1,0/(('MSS-IP'!$B$1:$B$583=B227)*('MSS-IP'!$C$1:$C$583=D227)),'MSS-IP'!$F$1:$F$583)</f>
        <v>27</v>
      </c>
      <c r="I227" s="8">
        <v>9</v>
      </c>
      <c r="J227" s="8" t="s">
        <v>89</v>
      </c>
      <c r="K227" s="8">
        <v>0</v>
      </c>
      <c r="L227" s="1">
        <v>3</v>
      </c>
      <c r="M227" s="1" t="str">
        <f>LOOKUP(1,0/(('BSC-IP(信令)'!$B$1:$B$652=J227)*('BSC-IP(信令)'!$C$1:$C$652=L227)),'BSC-IP(信令)'!$D$1:$D$652)</f>
        <v>10.111.210.34</v>
      </c>
      <c r="N227" s="1" t="str">
        <f>LOOKUP(1,0/(('BSC-IP(信令)'!$B$1:$B$652=J227)*('BSC-IP(信令)'!$C$1:$C$652=L227)),'BSC-IP(信令)'!$E$1:$E$652)</f>
        <v>10.111.210.162</v>
      </c>
      <c r="O227" s="8"/>
      <c r="P227" s="8">
        <f>LOOKUP(1,0/(('BSC-IP(信令)'!$B$1:$B$652=J227)*('BSC-IP(信令)'!$C$1:$C$652=L227)),'BSC-IP(信令)'!$F$1:$F$652)</f>
        <v>28</v>
      </c>
      <c r="Q227" s="11" t="str">
        <f t="shared" si="30"/>
        <v>ZQRX:BCSU,3::PING:IP="10.111.138.143",SRC="10.111.210.34",:;</v>
      </c>
      <c r="R227" s="11" t="str">
        <f t="shared" si="31"/>
        <v>ZQRX:BCSU,3::PING:IP="10.111.138.175",SRC="10.111.210.162",:;</v>
      </c>
      <c r="S227" s="11" t="str">
        <f>CONCATENATE("ZOYC:",LEFT(B227,1),MID(B227,3,4),":C:M3UA:;")</f>
        <v>ZOYC:BGS11:C:M3UA:;</v>
      </c>
      <c r="T227" s="11" t="str">
        <f>CONCATENATE("ZOYM:",LEFT(B227,1),MID(B227,3,4),":REG=Y:;")</f>
        <v>ZOYM:BGS11:REG=Y:;</v>
      </c>
      <c r="U227" s="11" t="str">
        <f t="shared" si="32"/>
        <v>ZOYA:BGS11:BCSU,3:AOIP:;</v>
      </c>
      <c r="V227" s="11" t="str">
        <f t="shared" si="33"/>
        <v>ZOYP:M3UA:BGS11,0:"10.111.210.34","10.111.210.162",:"10.111.138.143",27,"10.111.138.175",27,2905:;</v>
      </c>
      <c r="W227" s="11" t="str">
        <f t="shared" si="34"/>
        <v>ZOYS:M3UA:BGS11,0:ACT:;</v>
      </c>
      <c r="X227" s="11" t="str">
        <f>CONCATENATE("ZOYI:NAME=",LEFT(B227,1),RIGHT(B227,4),":A:;")</f>
        <v>ZOYI:NAME=BGS11:A:;</v>
      </c>
      <c r="Z227" s="47" t="s">
        <v>3935</v>
      </c>
      <c r="AA227" s="10" t="str">
        <f t="shared" si="35"/>
        <v>ZQRX:BSU,11::IP=10.111.210.34:PING:SRC=10.111.138.143,:;</v>
      </c>
      <c r="AB227" s="10" t="str">
        <f t="shared" si="36"/>
        <v>ZQRX:BSU,11::IP=10.111.210.162:PING:SRC=10.111.138.175,:;</v>
      </c>
      <c r="AC227" s="10" t="str">
        <f>CONCATENATE("ZOYC:",J227,":S:M3UA:;")</f>
        <v>ZOYC:R0723:S:M3UA:;</v>
      </c>
      <c r="AD227" s="10" t="str">
        <f>CONCATENATE("ZOYM:",J227,":REG=Y:;")</f>
        <v>ZOYM:R0723:REG=Y:;</v>
      </c>
      <c r="AE227" s="10" t="str">
        <f t="shared" si="37"/>
        <v>ZOYA:R0723:BSU,11:AOIP:;</v>
      </c>
      <c r="AF227" s="10" t="str">
        <f t="shared" si="38"/>
        <v>ZOYP:M3UA:R0723,0:"10.111.138.143","10.111.138.175",2905:"10.111.210.34",28,"10.111.210.162",28,:;</v>
      </c>
      <c r="AG227" s="10" t="str">
        <f t="shared" si="39"/>
        <v>ZOYS:M3UA:R0723,0:ACT:;</v>
      </c>
      <c r="AH227" s="10" t="str">
        <f>CONCATENATE("ZOYI:NAME=",J227,":A:;")</f>
        <v>ZOYI:NAME=R0723:A:;</v>
      </c>
    </row>
    <row r="228" spans="1:34" ht="12" customHeight="1">
      <c r="A228" s="7">
        <v>34</v>
      </c>
      <c r="B228" s="7" t="s">
        <v>75</v>
      </c>
      <c r="C228" s="7">
        <v>1</v>
      </c>
      <c r="D228" s="7">
        <v>12</v>
      </c>
      <c r="E228" s="7" t="str">
        <f>LOOKUP(1,0/(('MSS-IP'!$B$1:$B$583=B228)*('MSS-IP'!$C$1:$C$583=D228)),'MSS-IP'!$D$1:$D$583)</f>
        <v>10.111.138.144</v>
      </c>
      <c r="F228" s="7" t="str">
        <f>LOOKUP(1,0/(('MSS-IP'!$B$1:$B$583=B228)*('MSS-IP'!$C$1:$C$583=D228)),'MSS-IP'!$E$1:$E$583)</f>
        <v>10.111.138.176</v>
      </c>
      <c r="G228" s="7">
        <v>2905</v>
      </c>
      <c r="H228" s="7">
        <f>LOOKUP(1,0/(('MSS-IP'!$B$1:$B$583=B228)*('MSS-IP'!$C$1:$C$583=D228)),'MSS-IP'!$F$1:$F$583)</f>
        <v>27</v>
      </c>
      <c r="I228" s="8">
        <v>10</v>
      </c>
      <c r="J228" s="8" t="s">
        <v>89</v>
      </c>
      <c r="K228" s="8">
        <v>1</v>
      </c>
      <c r="L228" s="1">
        <v>4</v>
      </c>
      <c r="M228" s="1" t="str">
        <f>LOOKUP(1,0/(('BSC-IP(信令)'!$B$1:$B$652=J228)*('BSC-IP(信令)'!$C$1:$C$652=L228)),'BSC-IP(信令)'!$D$1:$D$652)</f>
        <v>10.111.210.35</v>
      </c>
      <c r="N228" s="1" t="str">
        <f>LOOKUP(1,0/(('BSC-IP(信令)'!$B$1:$B$652=J228)*('BSC-IP(信令)'!$C$1:$C$652=L228)),'BSC-IP(信令)'!$E$1:$E$652)</f>
        <v>10.111.210.163</v>
      </c>
      <c r="O228" s="8"/>
      <c r="P228" s="8">
        <f>LOOKUP(1,0/(('BSC-IP(信令)'!$B$1:$B$652=J228)*('BSC-IP(信令)'!$C$1:$C$652=L228)),'BSC-IP(信令)'!$F$1:$F$652)</f>
        <v>28</v>
      </c>
      <c r="Q228" s="11" t="str">
        <f t="shared" si="30"/>
        <v>ZQRX:BCSU,4::PING:IP="10.111.138.144",SRC="10.111.210.35",:;</v>
      </c>
      <c r="R228" s="11" t="str">
        <f t="shared" si="31"/>
        <v>ZQRX:BCSU,4::PING:IP="10.111.138.176",SRC="10.111.210.163",:;</v>
      </c>
      <c r="S228" s="11"/>
      <c r="T228" s="11"/>
      <c r="U228" s="11" t="str">
        <f t="shared" si="32"/>
        <v>ZOYA:BGS11:BCSU,4:AOIP:;</v>
      </c>
      <c r="V228" s="11" t="str">
        <f t="shared" si="33"/>
        <v>ZOYP:M3UA:BGS11,1:"10.111.210.35","10.111.210.163",:"10.111.138.144",27,"10.111.138.176",27,2905:;</v>
      </c>
      <c r="W228" s="11" t="str">
        <f t="shared" si="34"/>
        <v>ZOYS:M3UA:BGS11,1:ACT:;</v>
      </c>
      <c r="X228" s="11"/>
      <c r="Z228" s="47" t="s">
        <v>3935</v>
      </c>
      <c r="AA228" s="10" t="str">
        <f t="shared" si="35"/>
        <v>ZQRX:BSU,12::IP=10.111.210.35:PING:SRC=10.111.138.144,:;</v>
      </c>
      <c r="AB228" s="10" t="str">
        <f t="shared" si="36"/>
        <v>ZQRX:BSU,12::IP=10.111.210.163:PING:SRC=10.111.138.176,:;</v>
      </c>
      <c r="AC228" s="10"/>
      <c r="AD228" s="10"/>
      <c r="AE228" s="10" t="str">
        <f t="shared" si="37"/>
        <v>ZOYA:R0723:BSU,12:AOIP:;</v>
      </c>
      <c r="AF228" s="10" t="str">
        <f t="shared" si="38"/>
        <v>ZOYP:M3UA:R0723,1:"10.111.138.144","10.111.138.176",2905:"10.111.210.35",28,"10.111.210.163",28,:;</v>
      </c>
      <c r="AG228" s="10" t="str">
        <f t="shared" si="39"/>
        <v>ZOYS:M3UA:R0723,1:ACT:;</v>
      </c>
      <c r="AH228" s="10"/>
    </row>
    <row r="229" spans="1:34" ht="12" customHeight="1">
      <c r="A229" s="7">
        <v>35</v>
      </c>
      <c r="B229" s="7" t="s">
        <v>75</v>
      </c>
      <c r="C229" s="7">
        <v>2</v>
      </c>
      <c r="D229" s="7">
        <v>13</v>
      </c>
      <c r="E229" s="7" t="str">
        <f>LOOKUP(1,0/(('MSS-IP'!$B$1:$B$583=B229)*('MSS-IP'!$C$1:$C$583=D229)),'MSS-IP'!$D$1:$D$583)</f>
        <v>10.111.138.145</v>
      </c>
      <c r="F229" s="7" t="str">
        <f>LOOKUP(1,0/(('MSS-IP'!$B$1:$B$583=B229)*('MSS-IP'!$C$1:$C$583=D229)),'MSS-IP'!$E$1:$E$583)</f>
        <v>10.111.138.177</v>
      </c>
      <c r="G229" s="7">
        <v>2905</v>
      </c>
      <c r="H229" s="7">
        <f>LOOKUP(1,0/(('MSS-IP'!$B$1:$B$583=B229)*('MSS-IP'!$C$1:$C$583=D229)),'MSS-IP'!$F$1:$F$583)</f>
        <v>27</v>
      </c>
      <c r="I229" s="8">
        <v>11</v>
      </c>
      <c r="J229" s="8" t="s">
        <v>89</v>
      </c>
      <c r="K229" s="8">
        <v>2</v>
      </c>
      <c r="L229" s="1">
        <v>0</v>
      </c>
      <c r="M229" s="1" t="str">
        <f>LOOKUP(1,0/(('BSC-IP(信令)'!$B$1:$B$652=J229)*('BSC-IP(信令)'!$C$1:$C$652=L229)),'BSC-IP(信令)'!$D$1:$D$652)</f>
        <v>10.111.210.36</v>
      </c>
      <c r="N229" s="1" t="str">
        <f>LOOKUP(1,0/(('BSC-IP(信令)'!$B$1:$B$652=J229)*('BSC-IP(信令)'!$C$1:$C$652=L229)),'BSC-IP(信令)'!$E$1:$E$652)</f>
        <v>10.111.210.164</v>
      </c>
      <c r="O229" s="8"/>
      <c r="P229" s="8">
        <f>LOOKUP(1,0/(('BSC-IP(信令)'!$B$1:$B$652=J229)*('BSC-IP(信令)'!$C$1:$C$652=L229)),'BSC-IP(信令)'!$F$1:$F$652)</f>
        <v>28</v>
      </c>
      <c r="Q229" s="11" t="str">
        <f t="shared" si="30"/>
        <v>ZQRX:BCSU,0::PING:IP="10.111.138.145",SRC="10.111.210.36",:;</v>
      </c>
      <c r="R229" s="11" t="str">
        <f t="shared" si="31"/>
        <v>ZQRX:BCSU,0::PING:IP="10.111.138.177",SRC="10.111.210.164",:;</v>
      </c>
      <c r="S229" s="11"/>
      <c r="T229" s="11"/>
      <c r="U229" s="11" t="str">
        <f t="shared" si="32"/>
        <v>ZOYA:BGS11:BCSU,0:AOIP:;</v>
      </c>
      <c r="V229" s="11" t="str">
        <f t="shared" si="33"/>
        <v>ZOYP:M3UA:BGS11,2:"10.111.210.36","10.111.210.164",:"10.111.138.145",27,"10.111.138.177",27,2905:;</v>
      </c>
      <c r="W229" s="11" t="str">
        <f t="shared" si="34"/>
        <v>ZOYS:M3UA:BGS11,2:ACT:;</v>
      </c>
      <c r="X229" s="11"/>
      <c r="Z229" s="47" t="s">
        <v>3935</v>
      </c>
      <c r="AA229" s="10" t="str">
        <f t="shared" si="35"/>
        <v>ZQRX:BSU,13::IP=10.111.210.36:PING:SRC=10.111.138.145,:;</v>
      </c>
      <c r="AB229" s="10" t="str">
        <f t="shared" si="36"/>
        <v>ZQRX:BSU,13::IP=10.111.210.164:PING:SRC=10.111.138.177,:;</v>
      </c>
      <c r="AC229" s="10"/>
      <c r="AD229" s="10"/>
      <c r="AE229" s="10" t="str">
        <f t="shared" si="37"/>
        <v>ZOYA:R0723:BSU,13:AOIP:;</v>
      </c>
      <c r="AF229" s="10" t="str">
        <f t="shared" si="38"/>
        <v>ZOYP:M3UA:R0723,2:"10.111.138.145","10.111.138.177",2905:"10.111.210.36",28,"10.111.210.164",28,:;</v>
      </c>
      <c r="AG229" s="10" t="str">
        <f t="shared" si="39"/>
        <v>ZOYS:M3UA:R0723,2:ACT:;</v>
      </c>
      <c r="AH229" s="10"/>
    </row>
    <row r="230" spans="1:34" ht="12" customHeight="1">
      <c r="A230" s="7">
        <v>36</v>
      </c>
      <c r="B230" s="7" t="s">
        <v>75</v>
      </c>
      <c r="C230" s="7">
        <v>3</v>
      </c>
      <c r="D230" s="7">
        <v>14</v>
      </c>
      <c r="E230" s="7" t="str">
        <f>LOOKUP(1,0/(('MSS-IP'!$B$1:$B$583=B230)*('MSS-IP'!$C$1:$C$583=D230)),'MSS-IP'!$D$1:$D$583)</f>
        <v>10.111.138.146</v>
      </c>
      <c r="F230" s="7" t="str">
        <f>LOOKUP(1,0/(('MSS-IP'!$B$1:$B$583=B230)*('MSS-IP'!$C$1:$C$583=D230)),'MSS-IP'!$E$1:$E$583)</f>
        <v>10.111.138.178</v>
      </c>
      <c r="G230" s="7">
        <v>2905</v>
      </c>
      <c r="H230" s="7">
        <f>LOOKUP(1,0/(('MSS-IP'!$B$1:$B$583=B230)*('MSS-IP'!$C$1:$C$583=D230)),'MSS-IP'!$F$1:$F$583)</f>
        <v>27</v>
      </c>
      <c r="I230" s="8">
        <v>12</v>
      </c>
      <c r="J230" s="8" t="s">
        <v>89</v>
      </c>
      <c r="K230" s="8">
        <v>3</v>
      </c>
      <c r="L230" s="1">
        <v>1</v>
      </c>
      <c r="M230" s="1" t="str">
        <f>LOOKUP(1,0/(('BSC-IP(信令)'!$B$1:$B$652=J230)*('BSC-IP(信令)'!$C$1:$C$652=L230)),'BSC-IP(信令)'!$D$1:$D$652)</f>
        <v>10.111.210.37</v>
      </c>
      <c r="N230" s="1" t="str">
        <f>LOOKUP(1,0/(('BSC-IP(信令)'!$B$1:$B$652=J230)*('BSC-IP(信令)'!$C$1:$C$652=L230)),'BSC-IP(信令)'!$E$1:$E$652)</f>
        <v>10.111.210.165</v>
      </c>
      <c r="O230" s="8"/>
      <c r="P230" s="8">
        <f>LOOKUP(1,0/(('BSC-IP(信令)'!$B$1:$B$652=J230)*('BSC-IP(信令)'!$C$1:$C$652=L230)),'BSC-IP(信令)'!$F$1:$F$652)</f>
        <v>28</v>
      </c>
      <c r="Q230" s="11" t="str">
        <f t="shared" si="30"/>
        <v>ZQRX:BCSU,1::PING:IP="10.111.138.146",SRC="10.111.210.37",:;</v>
      </c>
      <c r="R230" s="11" t="str">
        <f t="shared" si="31"/>
        <v>ZQRX:BCSU,1::PING:IP="10.111.138.178",SRC="10.111.210.165",:;</v>
      </c>
      <c r="S230" s="11"/>
      <c r="T230" s="11"/>
      <c r="U230" s="11" t="str">
        <f t="shared" si="32"/>
        <v>ZOYA:BGS11:BCSU,1:AOIP:;</v>
      </c>
      <c r="V230" s="11" t="str">
        <f t="shared" si="33"/>
        <v>ZOYP:M3UA:BGS11,3:"10.111.210.37","10.111.210.165",:"10.111.138.146",27,"10.111.138.178",27,2905:;</v>
      </c>
      <c r="W230" s="11" t="str">
        <f t="shared" si="34"/>
        <v>ZOYS:M3UA:BGS11,3:ACT:;</v>
      </c>
      <c r="X230" s="11"/>
      <c r="Z230" s="47" t="s">
        <v>3935</v>
      </c>
      <c r="AA230" s="10" t="str">
        <f t="shared" si="35"/>
        <v>ZQRX:BSU,14::IP=10.111.210.37:PING:SRC=10.111.138.146,:;</v>
      </c>
      <c r="AB230" s="10" t="str">
        <f t="shared" si="36"/>
        <v>ZQRX:BSU,14::IP=10.111.210.165:PING:SRC=10.111.138.178,:;</v>
      </c>
      <c r="AC230" s="10"/>
      <c r="AD230" s="10"/>
      <c r="AE230" s="10" t="str">
        <f t="shared" si="37"/>
        <v>ZOYA:R0723:BSU,14:AOIP:;</v>
      </c>
      <c r="AF230" s="10" t="str">
        <f t="shared" si="38"/>
        <v>ZOYP:M3UA:R0723,3:"10.111.138.146","10.111.138.178",2905:"10.111.210.37",28,"10.111.210.165",28,:;</v>
      </c>
      <c r="AG230" s="10" t="str">
        <f t="shared" si="39"/>
        <v>ZOYS:M3UA:R0723,3:ACT:;</v>
      </c>
      <c r="AH230" s="10"/>
    </row>
    <row r="231" spans="1:34" ht="12" customHeight="1">
      <c r="A231" s="7">
        <v>37</v>
      </c>
      <c r="B231" s="7" t="s">
        <v>75</v>
      </c>
      <c r="C231" s="7">
        <v>0</v>
      </c>
      <c r="D231" s="7">
        <v>16</v>
      </c>
      <c r="E231" s="7" t="str">
        <f>LOOKUP(1,0/(('MSS-IP'!$B$1:$B$583=B231)*('MSS-IP'!$C$1:$C$583=D231)),'MSS-IP'!$D$1:$D$583)</f>
        <v>10.111.138.147</v>
      </c>
      <c r="F231" s="7" t="str">
        <f>LOOKUP(1,0/(('MSS-IP'!$B$1:$B$583=B231)*('MSS-IP'!$C$1:$C$583=D231)),'MSS-IP'!$E$1:$E$583)</f>
        <v>10.111.138.179</v>
      </c>
      <c r="G231" s="7">
        <v>2905</v>
      </c>
      <c r="H231" s="7">
        <f>LOOKUP(1,0/(('MSS-IP'!$B$1:$B$583=B231)*('MSS-IP'!$C$1:$C$583=D231)),'MSS-IP'!$F$1:$F$583)</f>
        <v>27</v>
      </c>
      <c r="I231" s="8">
        <v>9</v>
      </c>
      <c r="J231" s="8" t="s">
        <v>90</v>
      </c>
      <c r="K231" s="8">
        <v>0</v>
      </c>
      <c r="L231" s="1">
        <v>0</v>
      </c>
      <c r="M231" s="1" t="str">
        <f>LOOKUP(1,0/(('BSC-IP(信令)'!$B$1:$B$652=J231)*('BSC-IP(信令)'!$C$1:$C$652=L231)),'BSC-IP(信令)'!$D$1:$D$652)</f>
        <v>10.111.210.50</v>
      </c>
      <c r="N231" s="1" t="str">
        <f>LOOKUP(1,0/(('BSC-IP(信令)'!$B$1:$B$652=J231)*('BSC-IP(信令)'!$C$1:$C$652=L231)),'BSC-IP(信令)'!$E$1:$E$652)</f>
        <v>10.111.210.178</v>
      </c>
      <c r="O231" s="8"/>
      <c r="P231" s="8">
        <f>LOOKUP(1,0/(('BSC-IP(信令)'!$B$1:$B$652=J231)*('BSC-IP(信令)'!$C$1:$C$652=L231)),'BSC-IP(信令)'!$F$1:$F$652)</f>
        <v>28</v>
      </c>
      <c r="Q231" s="11" t="str">
        <f t="shared" si="30"/>
        <v>ZQRX:BCSU,0::PING:IP="10.111.138.147",SRC="10.111.210.50",:;</v>
      </c>
      <c r="R231" s="11" t="str">
        <f t="shared" si="31"/>
        <v>ZQRX:BCSU,0::PING:IP="10.111.138.179",SRC="10.111.210.178",:;</v>
      </c>
      <c r="S231" s="11" t="str">
        <f>CONCATENATE("ZOYC:",LEFT(B231,1),MID(B231,3,4),":C:M3UA:;")</f>
        <v>ZOYC:BGS11:C:M3UA:;</v>
      </c>
      <c r="T231" s="11" t="str">
        <f>CONCATENATE("ZOYM:",LEFT(B231,1),MID(B231,3,4),":REG=Y:;")</f>
        <v>ZOYM:BGS11:REG=Y:;</v>
      </c>
      <c r="U231" s="11" t="str">
        <f t="shared" si="32"/>
        <v>ZOYA:BGS11:BCSU,0:AOIP:;</v>
      </c>
      <c r="V231" s="11" t="str">
        <f t="shared" si="33"/>
        <v>ZOYP:M3UA:BGS11,0:"10.111.210.50","10.111.210.178",:"10.111.138.147",27,"10.111.138.179",27,2905:;</v>
      </c>
      <c r="W231" s="11" t="str">
        <f t="shared" si="34"/>
        <v>ZOYS:M3UA:BGS11,0:ACT:;</v>
      </c>
      <c r="X231" s="11" t="str">
        <f>CONCATENATE("ZOYI:NAME=",LEFT(B231,1),RIGHT(B231,4),":A:;")</f>
        <v>ZOYI:NAME=BGS11:A:;</v>
      </c>
      <c r="Z231" s="47" t="s">
        <v>3935</v>
      </c>
      <c r="AA231" s="10" t="str">
        <f t="shared" si="35"/>
        <v>ZQRX:BSU,16::IP=10.111.210.50:PING:SRC=10.111.138.147,:;</v>
      </c>
      <c r="AB231" s="10" t="str">
        <f t="shared" si="36"/>
        <v>ZQRX:BSU,16::IP=10.111.210.178:PING:SRC=10.111.138.179,:;</v>
      </c>
      <c r="AC231" s="10" t="str">
        <f>CONCATENATE("ZOYC:",J231,":S:M3UA:;")</f>
        <v>ZOYC:R0724:S:M3UA:;</v>
      </c>
      <c r="AD231" s="10" t="str">
        <f>CONCATENATE("ZOYM:",J231,":REG=Y:;")</f>
        <v>ZOYM:R0724:REG=Y:;</v>
      </c>
      <c r="AE231" s="10" t="str">
        <f t="shared" si="37"/>
        <v>ZOYA:R0724:BSU,16:AOIP:;</v>
      </c>
      <c r="AF231" s="10" t="str">
        <f t="shared" si="38"/>
        <v>ZOYP:M3UA:R0724,0:"10.111.138.147","10.111.138.179",2905:"10.111.210.50",28,"10.111.210.178",28,:;</v>
      </c>
      <c r="AG231" s="10" t="str">
        <f t="shared" si="39"/>
        <v>ZOYS:M3UA:R0724,0:ACT:;</v>
      </c>
      <c r="AH231" s="10" t="str">
        <f>CONCATENATE("ZOYI:NAME=",J231,":A:;")</f>
        <v>ZOYI:NAME=R0724:A:;</v>
      </c>
    </row>
    <row r="232" spans="1:34" ht="12" customHeight="1">
      <c r="A232" s="7">
        <v>38</v>
      </c>
      <c r="B232" s="7" t="s">
        <v>75</v>
      </c>
      <c r="C232" s="7">
        <v>1</v>
      </c>
      <c r="D232" s="7">
        <v>15</v>
      </c>
      <c r="E232" s="7" t="str">
        <f>LOOKUP(1,0/(('MSS-IP'!$B$1:$B$583=B232)*('MSS-IP'!$C$1:$C$583=D232)),'MSS-IP'!$D$1:$D$583)</f>
        <v>10.111.138.132</v>
      </c>
      <c r="F232" s="7" t="str">
        <f>LOOKUP(1,0/(('MSS-IP'!$B$1:$B$583=B232)*('MSS-IP'!$C$1:$C$583=D232)),'MSS-IP'!$E$1:$E$583)</f>
        <v>10.111.138.164</v>
      </c>
      <c r="G232" s="7">
        <v>2905</v>
      </c>
      <c r="H232" s="7">
        <f>LOOKUP(1,0/(('MSS-IP'!$B$1:$B$583=B232)*('MSS-IP'!$C$1:$C$583=D232)),'MSS-IP'!$F$1:$F$583)</f>
        <v>27</v>
      </c>
      <c r="I232" s="8">
        <v>10</v>
      </c>
      <c r="J232" s="8" t="s">
        <v>90</v>
      </c>
      <c r="K232" s="8">
        <v>1</v>
      </c>
      <c r="L232" s="1">
        <v>1</v>
      </c>
      <c r="M232" s="1" t="str">
        <f>LOOKUP(1,0/(('BSC-IP(信令)'!$B$1:$B$652=J232)*('BSC-IP(信令)'!$C$1:$C$652=L232)),'BSC-IP(信令)'!$D$1:$D$652)</f>
        <v>10.111.210.51</v>
      </c>
      <c r="N232" s="1" t="str">
        <f>LOOKUP(1,0/(('BSC-IP(信令)'!$B$1:$B$652=J232)*('BSC-IP(信令)'!$C$1:$C$652=L232)),'BSC-IP(信令)'!$E$1:$E$652)</f>
        <v>10.111.210.179</v>
      </c>
      <c r="O232" s="8"/>
      <c r="P232" s="8">
        <f>LOOKUP(1,0/(('BSC-IP(信令)'!$B$1:$B$652=J232)*('BSC-IP(信令)'!$C$1:$C$652=L232)),'BSC-IP(信令)'!$F$1:$F$652)</f>
        <v>28</v>
      </c>
      <c r="Q232" s="11" t="str">
        <f t="shared" si="30"/>
        <v>ZQRX:BCSU,1::PING:IP="10.111.138.132",SRC="10.111.210.51",:;</v>
      </c>
      <c r="R232" s="11" t="str">
        <f t="shared" si="31"/>
        <v>ZQRX:BCSU,1::PING:IP="10.111.138.164",SRC="10.111.210.179",:;</v>
      </c>
      <c r="S232" s="11"/>
      <c r="T232" s="11"/>
      <c r="U232" s="11" t="str">
        <f t="shared" si="32"/>
        <v>ZOYA:BGS11:BCSU,1:AOIP:;</v>
      </c>
      <c r="V232" s="11" t="str">
        <f t="shared" si="33"/>
        <v>ZOYP:M3UA:BGS11,1:"10.111.210.51","10.111.210.179",:"10.111.138.132",27,"10.111.138.164",27,2905:;</v>
      </c>
      <c r="W232" s="11" t="str">
        <f t="shared" si="34"/>
        <v>ZOYS:M3UA:BGS11,1:ACT:;</v>
      </c>
      <c r="X232" s="11"/>
      <c r="Z232" s="47" t="s">
        <v>3935</v>
      </c>
      <c r="AA232" s="10" t="str">
        <f t="shared" si="35"/>
        <v>ZQRX:BSU,15::IP=10.111.210.51:PING:SRC=10.111.138.132,:;</v>
      </c>
      <c r="AB232" s="10" t="str">
        <f t="shared" si="36"/>
        <v>ZQRX:BSU,15::IP=10.111.210.179:PING:SRC=10.111.138.164,:;</v>
      </c>
      <c r="AC232" s="10"/>
      <c r="AD232" s="10"/>
      <c r="AE232" s="10" t="str">
        <f t="shared" si="37"/>
        <v>ZOYA:R0724:BSU,15:AOIP:;</v>
      </c>
      <c r="AF232" s="10" t="str">
        <f t="shared" si="38"/>
        <v>ZOYP:M3UA:R0724,1:"10.111.138.132","10.111.138.164",2905:"10.111.210.51",28,"10.111.210.179",28,:;</v>
      </c>
      <c r="AG232" s="10" t="str">
        <f t="shared" si="39"/>
        <v>ZOYS:M3UA:R0724,1:ACT:;</v>
      </c>
      <c r="AH232" s="10"/>
    </row>
    <row r="233" spans="1:34" ht="12" customHeight="1">
      <c r="A233" s="7">
        <v>39</v>
      </c>
      <c r="B233" s="7" t="s">
        <v>75</v>
      </c>
      <c r="C233" s="7">
        <v>2</v>
      </c>
      <c r="D233" s="7">
        <v>1</v>
      </c>
      <c r="E233" s="7" t="str">
        <f>LOOKUP(1,0/(('MSS-IP'!$B$1:$B$583=B233)*('MSS-IP'!$C$1:$C$583=D233)),'MSS-IP'!$D$1:$D$583)</f>
        <v>10.111.138.133</v>
      </c>
      <c r="F233" s="7" t="str">
        <f>LOOKUP(1,0/(('MSS-IP'!$B$1:$B$583=B233)*('MSS-IP'!$C$1:$C$583=D233)),'MSS-IP'!$E$1:$E$583)</f>
        <v>10.111.138.165</v>
      </c>
      <c r="G233" s="7">
        <v>2905</v>
      </c>
      <c r="H233" s="7">
        <f>LOOKUP(1,0/(('MSS-IP'!$B$1:$B$583=B233)*('MSS-IP'!$C$1:$C$583=D233)),'MSS-IP'!$F$1:$F$583)</f>
        <v>27</v>
      </c>
      <c r="I233" s="8">
        <v>11</v>
      </c>
      <c r="J233" s="8" t="s">
        <v>90</v>
      </c>
      <c r="K233" s="8">
        <v>2</v>
      </c>
      <c r="L233" s="1">
        <v>2</v>
      </c>
      <c r="M233" s="1" t="str">
        <f>LOOKUP(1,0/(('BSC-IP(信令)'!$B$1:$B$652=J233)*('BSC-IP(信令)'!$C$1:$C$652=L233)),'BSC-IP(信令)'!$D$1:$D$652)</f>
        <v>10.111.210.52</v>
      </c>
      <c r="N233" s="1" t="str">
        <f>LOOKUP(1,0/(('BSC-IP(信令)'!$B$1:$B$652=J233)*('BSC-IP(信令)'!$C$1:$C$652=L233)),'BSC-IP(信令)'!$E$1:$E$652)</f>
        <v>10.111.210.180</v>
      </c>
      <c r="O233" s="8"/>
      <c r="P233" s="8">
        <f>LOOKUP(1,0/(('BSC-IP(信令)'!$B$1:$B$652=J233)*('BSC-IP(信令)'!$C$1:$C$652=L233)),'BSC-IP(信令)'!$F$1:$F$652)</f>
        <v>28</v>
      </c>
      <c r="Q233" s="11" t="str">
        <f t="shared" si="30"/>
        <v>ZQRX:BCSU,2::PING:IP="10.111.138.133",SRC="10.111.210.52",:;</v>
      </c>
      <c r="R233" s="11" t="str">
        <f t="shared" si="31"/>
        <v>ZQRX:BCSU,2::PING:IP="10.111.138.165",SRC="10.111.210.180",:;</v>
      </c>
      <c r="S233" s="11"/>
      <c r="T233" s="11"/>
      <c r="U233" s="11" t="str">
        <f t="shared" si="32"/>
        <v>ZOYA:BGS11:BCSU,2:AOIP:;</v>
      </c>
      <c r="V233" s="11" t="str">
        <f t="shared" si="33"/>
        <v>ZOYP:M3UA:BGS11,2:"10.111.210.52","10.111.210.180",:"10.111.138.133",27,"10.111.138.165",27,2905:;</v>
      </c>
      <c r="W233" s="11" t="str">
        <f t="shared" si="34"/>
        <v>ZOYS:M3UA:BGS11,2:ACT:;</v>
      </c>
      <c r="X233" s="11"/>
      <c r="Z233" s="47" t="s">
        <v>3935</v>
      </c>
      <c r="AA233" s="10" t="str">
        <f t="shared" si="35"/>
        <v>ZQRX:BSU,1::IP=10.111.210.52:PING:SRC=10.111.138.133,:;</v>
      </c>
      <c r="AB233" s="10" t="str">
        <f t="shared" si="36"/>
        <v>ZQRX:BSU,1::IP=10.111.210.180:PING:SRC=10.111.138.165,:;</v>
      </c>
      <c r="AC233" s="10"/>
      <c r="AD233" s="10"/>
      <c r="AE233" s="10" t="str">
        <f t="shared" si="37"/>
        <v>ZOYA:R0724:BSU,1:AOIP:;</v>
      </c>
      <c r="AF233" s="10" t="str">
        <f t="shared" si="38"/>
        <v>ZOYP:M3UA:R0724,2:"10.111.138.133","10.111.138.165",2905:"10.111.210.52",28,"10.111.210.180",28,:;</v>
      </c>
      <c r="AG233" s="10" t="str">
        <f t="shared" si="39"/>
        <v>ZOYS:M3UA:R0724,2:ACT:;</v>
      </c>
      <c r="AH233" s="10"/>
    </row>
    <row r="234" spans="1:34" ht="12" customHeight="1">
      <c r="A234" s="7">
        <v>40</v>
      </c>
      <c r="B234" s="7" t="s">
        <v>75</v>
      </c>
      <c r="C234" s="7">
        <v>3</v>
      </c>
      <c r="D234" s="7">
        <v>2</v>
      </c>
      <c r="E234" s="7" t="str">
        <f>LOOKUP(1,0/(('MSS-IP'!$B$1:$B$583=B234)*('MSS-IP'!$C$1:$C$583=D234)),'MSS-IP'!$D$1:$D$583)</f>
        <v>10.111.138.134</v>
      </c>
      <c r="F234" s="7" t="str">
        <f>LOOKUP(1,0/(('MSS-IP'!$B$1:$B$583=B234)*('MSS-IP'!$C$1:$C$583=D234)),'MSS-IP'!$E$1:$E$583)</f>
        <v>10.111.138.166</v>
      </c>
      <c r="G234" s="7">
        <v>2905</v>
      </c>
      <c r="H234" s="7">
        <f>LOOKUP(1,0/(('MSS-IP'!$B$1:$B$583=B234)*('MSS-IP'!$C$1:$C$583=D234)),'MSS-IP'!$F$1:$F$583)</f>
        <v>27</v>
      </c>
      <c r="I234" s="8">
        <v>12</v>
      </c>
      <c r="J234" s="8" t="s">
        <v>90</v>
      </c>
      <c r="K234" s="8">
        <v>3</v>
      </c>
      <c r="L234" s="1">
        <v>3</v>
      </c>
      <c r="M234" s="1" t="str">
        <f>LOOKUP(1,0/(('BSC-IP(信令)'!$B$1:$B$652=J234)*('BSC-IP(信令)'!$C$1:$C$652=L234)),'BSC-IP(信令)'!$D$1:$D$652)</f>
        <v>10.111.210.53</v>
      </c>
      <c r="N234" s="1" t="str">
        <f>LOOKUP(1,0/(('BSC-IP(信令)'!$B$1:$B$652=J234)*('BSC-IP(信令)'!$C$1:$C$652=L234)),'BSC-IP(信令)'!$E$1:$E$652)</f>
        <v>10.111.210.181</v>
      </c>
      <c r="O234" s="8"/>
      <c r="P234" s="8">
        <f>LOOKUP(1,0/(('BSC-IP(信令)'!$B$1:$B$652=J234)*('BSC-IP(信令)'!$C$1:$C$652=L234)),'BSC-IP(信令)'!$F$1:$F$652)</f>
        <v>28</v>
      </c>
      <c r="Q234" s="11" t="str">
        <f t="shared" si="30"/>
        <v>ZQRX:BCSU,3::PING:IP="10.111.138.134",SRC="10.111.210.53",:;</v>
      </c>
      <c r="R234" s="11" t="str">
        <f t="shared" si="31"/>
        <v>ZQRX:BCSU,3::PING:IP="10.111.138.166",SRC="10.111.210.181",:;</v>
      </c>
      <c r="S234" s="11"/>
      <c r="T234" s="11"/>
      <c r="U234" s="11" t="str">
        <f t="shared" si="32"/>
        <v>ZOYA:BGS11:BCSU,3:AOIP:;</v>
      </c>
      <c r="V234" s="11" t="str">
        <f t="shared" si="33"/>
        <v>ZOYP:M3UA:BGS11,3:"10.111.210.53","10.111.210.181",:"10.111.138.134",27,"10.111.138.166",27,2905:;</v>
      </c>
      <c r="W234" s="11" t="str">
        <f t="shared" si="34"/>
        <v>ZOYS:M3UA:BGS11,3:ACT:;</v>
      </c>
      <c r="X234" s="11"/>
      <c r="Z234" s="47" t="s">
        <v>3935</v>
      </c>
      <c r="AA234" s="10" t="str">
        <f t="shared" si="35"/>
        <v>ZQRX:BSU,2::IP=10.111.210.53:PING:SRC=10.111.138.134,:;</v>
      </c>
      <c r="AB234" s="10" t="str">
        <f t="shared" si="36"/>
        <v>ZQRX:BSU,2::IP=10.111.210.181:PING:SRC=10.111.138.166,:;</v>
      </c>
      <c r="AC234" s="10"/>
      <c r="AD234" s="10"/>
      <c r="AE234" s="10" t="str">
        <f t="shared" si="37"/>
        <v>ZOYA:R0724:BSU,2:AOIP:;</v>
      </c>
      <c r="AF234" s="10" t="str">
        <f t="shared" si="38"/>
        <v>ZOYP:M3UA:R0724,3:"10.111.138.134","10.111.138.166",2905:"10.111.210.53",28,"10.111.210.181",28,:;</v>
      </c>
      <c r="AG234" s="10" t="str">
        <f t="shared" si="39"/>
        <v>ZOYS:M3UA:R0724,3:ACT:;</v>
      </c>
      <c r="AH234" s="10"/>
    </row>
    <row r="235" spans="1:34" ht="12" customHeight="1">
      <c r="A235" s="7">
        <v>41</v>
      </c>
      <c r="B235" s="7" t="s">
        <v>75</v>
      </c>
      <c r="C235" s="7">
        <v>0</v>
      </c>
      <c r="D235" s="7">
        <v>4</v>
      </c>
      <c r="E235" s="7" t="str">
        <f>LOOKUP(1,0/(('MSS-IP'!$B$1:$B$583=B235)*('MSS-IP'!$C$1:$C$583=D235)),'MSS-IP'!$D$1:$D$583)</f>
        <v>10.111.138.136</v>
      </c>
      <c r="F235" s="7" t="str">
        <f>LOOKUP(1,0/(('MSS-IP'!$B$1:$B$583=B235)*('MSS-IP'!$C$1:$C$583=D235)),'MSS-IP'!$E$1:$E$583)</f>
        <v>10.111.138.168</v>
      </c>
      <c r="G235" s="7">
        <v>2905</v>
      </c>
      <c r="H235" s="7">
        <f>LOOKUP(1,0/(('MSS-IP'!$B$1:$B$583=B235)*('MSS-IP'!$C$1:$C$583=D235)),'MSS-IP'!$F$1:$F$583)</f>
        <v>27</v>
      </c>
      <c r="I235" s="8">
        <v>9</v>
      </c>
      <c r="J235" s="8" t="s">
        <v>91</v>
      </c>
      <c r="K235" s="8">
        <v>0</v>
      </c>
      <c r="L235" s="1">
        <v>3</v>
      </c>
      <c r="M235" s="1" t="str">
        <f>LOOKUP(1,0/(('BSC-IP(信令)'!$B$1:$B$652=J235)*('BSC-IP(信令)'!$C$1:$C$652=L235)),'BSC-IP(信令)'!$D$1:$D$652)</f>
        <v>10.111.210.66</v>
      </c>
      <c r="N235" s="1" t="str">
        <f>LOOKUP(1,0/(('BSC-IP(信令)'!$B$1:$B$652=J235)*('BSC-IP(信令)'!$C$1:$C$652=L235)),'BSC-IP(信令)'!$E$1:$E$652)</f>
        <v>10.111.210.194</v>
      </c>
      <c r="O235" s="8"/>
      <c r="P235" s="8">
        <f>LOOKUP(1,0/(('BSC-IP(信令)'!$B$1:$B$652=J235)*('BSC-IP(信令)'!$C$1:$C$652=L235)),'BSC-IP(信令)'!$F$1:$F$652)</f>
        <v>28</v>
      </c>
      <c r="Q235" s="11" t="str">
        <f t="shared" si="30"/>
        <v>ZQRX:BCSU,3::PING:IP="10.111.138.136",SRC="10.111.210.66",:;</v>
      </c>
      <c r="R235" s="11" t="str">
        <f t="shared" si="31"/>
        <v>ZQRX:BCSU,3::PING:IP="10.111.138.168",SRC="10.111.210.194",:;</v>
      </c>
      <c r="S235" s="11" t="str">
        <f>CONCATENATE("ZOYC:",LEFT(B235,1),MID(B235,3,4),":C:M3UA:;")</f>
        <v>ZOYC:BGS11:C:M3UA:;</v>
      </c>
      <c r="T235" s="11" t="str">
        <f>CONCATENATE("ZOYM:",LEFT(B235,1),MID(B235,3,4),":REG=Y:;")</f>
        <v>ZOYM:BGS11:REG=Y:;</v>
      </c>
      <c r="U235" s="11" t="str">
        <f t="shared" si="32"/>
        <v>ZOYA:BGS11:BCSU,3:AOIP:;</v>
      </c>
      <c r="V235" s="11" t="str">
        <f t="shared" si="33"/>
        <v>ZOYP:M3UA:BGS11,0:"10.111.210.66","10.111.210.194",:"10.111.138.136",27,"10.111.138.168",27,2905:;</v>
      </c>
      <c r="W235" s="11" t="str">
        <f t="shared" si="34"/>
        <v>ZOYS:M3UA:BGS11,0:ACT:;</v>
      </c>
      <c r="X235" s="11" t="str">
        <f>CONCATENATE("ZOYI:NAME=",LEFT(B235,1),RIGHT(B235,4),":A:;")</f>
        <v>ZOYI:NAME=BGS11:A:;</v>
      </c>
      <c r="Z235" s="47" t="s">
        <v>3935</v>
      </c>
      <c r="AA235" s="10" t="str">
        <f t="shared" si="35"/>
        <v>ZQRX:BSU,4::IP=10.111.210.66:PING:SRC=10.111.138.136,:;</v>
      </c>
      <c r="AB235" s="10" t="str">
        <f t="shared" si="36"/>
        <v>ZQRX:BSU,4::IP=10.111.210.194:PING:SRC=10.111.138.168,:;</v>
      </c>
      <c r="AC235" s="10" t="str">
        <f>CONCATENATE("ZOYC:",J235,":S:M3UA:;")</f>
        <v>ZOYC:R0725:S:M3UA:;</v>
      </c>
      <c r="AD235" s="10" t="str">
        <f>CONCATENATE("ZOYM:",J235,":REG=Y:;")</f>
        <v>ZOYM:R0725:REG=Y:;</v>
      </c>
      <c r="AE235" s="10" t="str">
        <f t="shared" si="37"/>
        <v>ZOYA:R0725:BSU,4:AOIP:;</v>
      </c>
      <c r="AF235" s="10" t="str">
        <f t="shared" si="38"/>
        <v>ZOYP:M3UA:R0725,0:"10.111.138.136","10.111.138.168",2905:"10.111.210.66",28,"10.111.210.194",28,:;</v>
      </c>
      <c r="AG235" s="10" t="str">
        <f t="shared" si="39"/>
        <v>ZOYS:M3UA:R0725,0:ACT:;</v>
      </c>
      <c r="AH235" s="10" t="str">
        <f>CONCATENATE("ZOYI:NAME=",J235,":A:;")</f>
        <v>ZOYI:NAME=R0725:A:;</v>
      </c>
    </row>
    <row r="236" spans="1:34" ht="12" customHeight="1">
      <c r="A236" s="7">
        <v>42</v>
      </c>
      <c r="B236" s="7" t="s">
        <v>75</v>
      </c>
      <c r="C236" s="7">
        <v>1</v>
      </c>
      <c r="D236" s="7">
        <v>5</v>
      </c>
      <c r="E236" s="7" t="str">
        <f>LOOKUP(1,0/(('MSS-IP'!$B$1:$B$583=B236)*('MSS-IP'!$C$1:$C$583=D236)),'MSS-IP'!$D$1:$D$583)</f>
        <v>10.111.138.137</v>
      </c>
      <c r="F236" s="7" t="str">
        <f>LOOKUP(1,0/(('MSS-IP'!$B$1:$B$583=B236)*('MSS-IP'!$C$1:$C$583=D236)),'MSS-IP'!$E$1:$E$583)</f>
        <v>10.111.138.169</v>
      </c>
      <c r="G236" s="7">
        <v>2905</v>
      </c>
      <c r="H236" s="7">
        <f>LOOKUP(1,0/(('MSS-IP'!$B$1:$B$583=B236)*('MSS-IP'!$C$1:$C$583=D236)),'MSS-IP'!$F$1:$F$583)</f>
        <v>27</v>
      </c>
      <c r="I236" s="8">
        <v>10</v>
      </c>
      <c r="J236" s="8" t="s">
        <v>91</v>
      </c>
      <c r="K236" s="8">
        <v>1</v>
      </c>
      <c r="L236" s="1">
        <v>0</v>
      </c>
      <c r="M236" s="1" t="str">
        <f>LOOKUP(1,0/(('BSC-IP(信令)'!$B$1:$B$652=J236)*('BSC-IP(信令)'!$C$1:$C$652=L236)),'BSC-IP(信令)'!$D$1:$D$652)</f>
        <v>10.111.210.67</v>
      </c>
      <c r="N236" s="1" t="str">
        <f>LOOKUP(1,0/(('BSC-IP(信令)'!$B$1:$B$652=J236)*('BSC-IP(信令)'!$C$1:$C$652=L236)),'BSC-IP(信令)'!$E$1:$E$652)</f>
        <v>10.111.210.195</v>
      </c>
      <c r="O236" s="8"/>
      <c r="P236" s="8">
        <f>LOOKUP(1,0/(('BSC-IP(信令)'!$B$1:$B$652=J236)*('BSC-IP(信令)'!$C$1:$C$652=L236)),'BSC-IP(信令)'!$F$1:$F$652)</f>
        <v>28</v>
      </c>
      <c r="Q236" s="11" t="str">
        <f t="shared" si="30"/>
        <v>ZQRX:BCSU,0::PING:IP="10.111.138.137",SRC="10.111.210.67",:;</v>
      </c>
      <c r="R236" s="11" t="str">
        <f t="shared" si="31"/>
        <v>ZQRX:BCSU,0::PING:IP="10.111.138.169",SRC="10.111.210.195",:;</v>
      </c>
      <c r="S236" s="11"/>
      <c r="T236" s="11"/>
      <c r="U236" s="11" t="str">
        <f t="shared" si="32"/>
        <v>ZOYA:BGS11:BCSU,0:AOIP:;</v>
      </c>
      <c r="V236" s="11" t="str">
        <f t="shared" si="33"/>
        <v>ZOYP:M3UA:BGS11,1:"10.111.210.67","10.111.210.195",:"10.111.138.137",27,"10.111.138.169",27,2905:;</v>
      </c>
      <c r="W236" s="11" t="str">
        <f t="shared" si="34"/>
        <v>ZOYS:M3UA:BGS11,1:ACT:;</v>
      </c>
      <c r="X236" s="11"/>
      <c r="Z236" s="47" t="s">
        <v>3935</v>
      </c>
      <c r="AA236" s="10" t="str">
        <f t="shared" si="35"/>
        <v>ZQRX:BSU,5::IP=10.111.210.67:PING:SRC=10.111.138.137,:;</v>
      </c>
      <c r="AB236" s="10" t="str">
        <f t="shared" si="36"/>
        <v>ZQRX:BSU,5::IP=10.111.210.195:PING:SRC=10.111.138.169,:;</v>
      </c>
      <c r="AC236" s="10"/>
      <c r="AD236" s="10"/>
      <c r="AE236" s="10" t="str">
        <f t="shared" si="37"/>
        <v>ZOYA:R0725:BSU,5:AOIP:;</v>
      </c>
      <c r="AF236" s="10" t="str">
        <f t="shared" si="38"/>
        <v>ZOYP:M3UA:R0725,1:"10.111.138.137","10.111.138.169",2905:"10.111.210.67",28,"10.111.210.195",28,:;</v>
      </c>
      <c r="AG236" s="10" t="str">
        <f t="shared" si="39"/>
        <v>ZOYS:M3UA:R0725,1:ACT:;</v>
      </c>
      <c r="AH236" s="10"/>
    </row>
    <row r="237" spans="1:34" ht="12" customHeight="1">
      <c r="A237" s="7">
        <v>43</v>
      </c>
      <c r="B237" s="7" t="s">
        <v>75</v>
      </c>
      <c r="C237" s="7">
        <v>2</v>
      </c>
      <c r="D237" s="7">
        <v>6</v>
      </c>
      <c r="E237" s="7" t="str">
        <f>LOOKUP(1,0/(('MSS-IP'!$B$1:$B$583=B237)*('MSS-IP'!$C$1:$C$583=D237)),'MSS-IP'!$D$1:$D$583)</f>
        <v>10.111.138.138</v>
      </c>
      <c r="F237" s="7" t="str">
        <f>LOOKUP(1,0/(('MSS-IP'!$B$1:$B$583=B237)*('MSS-IP'!$C$1:$C$583=D237)),'MSS-IP'!$E$1:$E$583)</f>
        <v>10.111.138.170</v>
      </c>
      <c r="G237" s="7">
        <v>2905</v>
      </c>
      <c r="H237" s="7">
        <f>LOOKUP(1,0/(('MSS-IP'!$B$1:$B$583=B237)*('MSS-IP'!$C$1:$C$583=D237)),'MSS-IP'!$F$1:$F$583)</f>
        <v>27</v>
      </c>
      <c r="I237" s="8">
        <v>11</v>
      </c>
      <c r="J237" s="8" t="s">
        <v>91</v>
      </c>
      <c r="K237" s="8">
        <v>2</v>
      </c>
      <c r="L237" s="1">
        <v>2</v>
      </c>
      <c r="M237" s="1" t="str">
        <f>LOOKUP(1,0/(('BSC-IP(信令)'!$B$1:$B$652=J237)*('BSC-IP(信令)'!$C$1:$C$652=L237)),'BSC-IP(信令)'!$D$1:$D$652)</f>
        <v>10.111.210.68</v>
      </c>
      <c r="N237" s="1" t="str">
        <f>LOOKUP(1,0/(('BSC-IP(信令)'!$B$1:$B$652=J237)*('BSC-IP(信令)'!$C$1:$C$652=L237)),'BSC-IP(信令)'!$E$1:$E$652)</f>
        <v>10.111.210.196</v>
      </c>
      <c r="O237" s="8"/>
      <c r="P237" s="8">
        <f>LOOKUP(1,0/(('BSC-IP(信令)'!$B$1:$B$652=J237)*('BSC-IP(信令)'!$C$1:$C$652=L237)),'BSC-IP(信令)'!$F$1:$F$652)</f>
        <v>28</v>
      </c>
      <c r="Q237" s="11" t="str">
        <f t="shared" si="30"/>
        <v>ZQRX:BCSU,2::PING:IP="10.111.138.138",SRC="10.111.210.68",:;</v>
      </c>
      <c r="R237" s="11" t="str">
        <f t="shared" si="31"/>
        <v>ZQRX:BCSU,2::PING:IP="10.111.138.170",SRC="10.111.210.196",:;</v>
      </c>
      <c r="S237" s="11"/>
      <c r="T237" s="11"/>
      <c r="U237" s="11" t="str">
        <f t="shared" si="32"/>
        <v>ZOYA:BGS11:BCSU,2:AOIP:;</v>
      </c>
      <c r="V237" s="11" t="str">
        <f t="shared" si="33"/>
        <v>ZOYP:M3UA:BGS11,2:"10.111.210.68","10.111.210.196",:"10.111.138.138",27,"10.111.138.170",27,2905:;</v>
      </c>
      <c r="W237" s="11" t="str">
        <f t="shared" si="34"/>
        <v>ZOYS:M3UA:BGS11,2:ACT:;</v>
      </c>
      <c r="X237" s="11"/>
      <c r="Z237" s="47" t="s">
        <v>3935</v>
      </c>
      <c r="AA237" s="10" t="str">
        <f t="shared" si="35"/>
        <v>ZQRX:BSU,6::IP=10.111.210.68:PING:SRC=10.111.138.138,:;</v>
      </c>
      <c r="AB237" s="10" t="str">
        <f t="shared" si="36"/>
        <v>ZQRX:BSU,6::IP=10.111.210.196:PING:SRC=10.111.138.170,:;</v>
      </c>
      <c r="AC237" s="10"/>
      <c r="AD237" s="10"/>
      <c r="AE237" s="10" t="str">
        <f t="shared" si="37"/>
        <v>ZOYA:R0725:BSU,6:AOIP:;</v>
      </c>
      <c r="AF237" s="10" t="str">
        <f t="shared" si="38"/>
        <v>ZOYP:M3UA:R0725,2:"10.111.138.138","10.111.138.170",2905:"10.111.210.68",28,"10.111.210.196",28,:;</v>
      </c>
      <c r="AG237" s="10" t="str">
        <f t="shared" si="39"/>
        <v>ZOYS:M3UA:R0725,2:ACT:;</v>
      </c>
      <c r="AH237" s="10"/>
    </row>
    <row r="238" spans="1:34" ht="12" customHeight="1">
      <c r="A238" s="7">
        <v>44</v>
      </c>
      <c r="B238" s="7" t="s">
        <v>75</v>
      </c>
      <c r="C238" s="7">
        <v>3</v>
      </c>
      <c r="D238" s="7">
        <v>7</v>
      </c>
      <c r="E238" s="7" t="str">
        <f>LOOKUP(1,0/(('MSS-IP'!$B$1:$B$583=B238)*('MSS-IP'!$C$1:$C$583=D238)),'MSS-IP'!$D$1:$D$583)</f>
        <v>10.111.138.139</v>
      </c>
      <c r="F238" s="7" t="str">
        <f>LOOKUP(1,0/(('MSS-IP'!$B$1:$B$583=B238)*('MSS-IP'!$C$1:$C$583=D238)),'MSS-IP'!$E$1:$E$583)</f>
        <v>10.111.138.171</v>
      </c>
      <c r="G238" s="7">
        <v>2905</v>
      </c>
      <c r="H238" s="7">
        <f>LOOKUP(1,0/(('MSS-IP'!$B$1:$B$583=B238)*('MSS-IP'!$C$1:$C$583=D238)),'MSS-IP'!$F$1:$F$583)</f>
        <v>27</v>
      </c>
      <c r="I238" s="8">
        <v>12</v>
      </c>
      <c r="J238" s="8" t="s">
        <v>91</v>
      </c>
      <c r="K238" s="8">
        <v>3</v>
      </c>
      <c r="L238" s="1">
        <v>1</v>
      </c>
      <c r="M238" s="1" t="str">
        <f>LOOKUP(1,0/(('BSC-IP(信令)'!$B$1:$B$652=J238)*('BSC-IP(信令)'!$C$1:$C$652=L238)),'BSC-IP(信令)'!$D$1:$D$652)</f>
        <v>10.111.210.69</v>
      </c>
      <c r="N238" s="1" t="str">
        <f>LOOKUP(1,0/(('BSC-IP(信令)'!$B$1:$B$652=J238)*('BSC-IP(信令)'!$C$1:$C$652=L238)),'BSC-IP(信令)'!$E$1:$E$652)</f>
        <v>10.111.210.197</v>
      </c>
      <c r="O238" s="8"/>
      <c r="P238" s="8">
        <f>LOOKUP(1,0/(('BSC-IP(信令)'!$B$1:$B$652=J238)*('BSC-IP(信令)'!$C$1:$C$652=L238)),'BSC-IP(信令)'!$F$1:$F$652)</f>
        <v>28</v>
      </c>
      <c r="Q238" s="11" t="str">
        <f t="shared" si="30"/>
        <v>ZQRX:BCSU,1::PING:IP="10.111.138.139",SRC="10.111.210.69",:;</v>
      </c>
      <c r="R238" s="11" t="str">
        <f t="shared" si="31"/>
        <v>ZQRX:BCSU,1::PING:IP="10.111.138.171",SRC="10.111.210.197",:;</v>
      </c>
      <c r="S238" s="11"/>
      <c r="T238" s="11"/>
      <c r="U238" s="11" t="str">
        <f t="shared" si="32"/>
        <v>ZOYA:BGS11:BCSU,1:AOIP:;</v>
      </c>
      <c r="V238" s="11" t="str">
        <f t="shared" si="33"/>
        <v>ZOYP:M3UA:BGS11,3:"10.111.210.69","10.111.210.197",:"10.111.138.139",27,"10.111.138.171",27,2905:;</v>
      </c>
      <c r="W238" s="11" t="str">
        <f t="shared" si="34"/>
        <v>ZOYS:M3UA:BGS11,3:ACT:;</v>
      </c>
      <c r="X238" s="11"/>
      <c r="Z238" s="47" t="s">
        <v>3935</v>
      </c>
      <c r="AA238" s="10" t="str">
        <f t="shared" si="35"/>
        <v>ZQRX:BSU,7::IP=10.111.210.69:PING:SRC=10.111.138.139,:;</v>
      </c>
      <c r="AB238" s="10" t="str">
        <f t="shared" si="36"/>
        <v>ZQRX:BSU,7::IP=10.111.210.197:PING:SRC=10.111.138.171,:;</v>
      </c>
      <c r="AC238" s="10"/>
      <c r="AD238" s="10"/>
      <c r="AE238" s="10" t="str">
        <f t="shared" si="37"/>
        <v>ZOYA:R0725:BSU,7:AOIP:;</v>
      </c>
      <c r="AF238" s="10" t="str">
        <f t="shared" si="38"/>
        <v>ZOYP:M3UA:R0725,3:"10.111.138.139","10.111.138.171",2905:"10.111.210.69",28,"10.111.210.197",28,:;</v>
      </c>
      <c r="AG238" s="10" t="str">
        <f t="shared" si="39"/>
        <v>ZOYS:M3UA:R0725,3:ACT:;</v>
      </c>
      <c r="AH238" s="10"/>
    </row>
    <row r="239" spans="1:34" ht="12" customHeight="1">
      <c r="A239" s="7">
        <v>45</v>
      </c>
      <c r="B239" s="7" t="s">
        <v>75</v>
      </c>
      <c r="C239" s="7">
        <v>0</v>
      </c>
      <c r="D239" s="7">
        <v>8</v>
      </c>
      <c r="E239" s="7" t="str">
        <f>LOOKUP(1,0/(('MSS-IP'!$B$1:$B$583=B239)*('MSS-IP'!$C$1:$C$583=D239)),'MSS-IP'!$D$1:$D$583)</f>
        <v>10.111.138.140</v>
      </c>
      <c r="F239" s="7" t="str">
        <f>LOOKUP(1,0/(('MSS-IP'!$B$1:$B$583=B239)*('MSS-IP'!$C$1:$C$583=D239)),'MSS-IP'!$E$1:$E$583)</f>
        <v>10.111.138.172</v>
      </c>
      <c r="G239" s="7">
        <v>2905</v>
      </c>
      <c r="H239" s="7">
        <f>LOOKUP(1,0/(('MSS-IP'!$B$1:$B$583=B239)*('MSS-IP'!$C$1:$C$583=D239)),'MSS-IP'!$F$1:$F$583)</f>
        <v>27</v>
      </c>
      <c r="I239" s="8">
        <v>9</v>
      </c>
      <c r="J239" s="8" t="s">
        <v>92</v>
      </c>
      <c r="K239" s="8">
        <v>0</v>
      </c>
      <c r="L239" s="1">
        <v>1</v>
      </c>
      <c r="M239" s="1" t="str">
        <f>LOOKUP(1,0/(('BSC-IP(信令)'!$B$1:$B$652=J239)*('BSC-IP(信令)'!$C$1:$C$652=L239)),'BSC-IP(信令)'!$D$1:$D$652)</f>
        <v>10.111.210.82</v>
      </c>
      <c r="N239" s="1" t="str">
        <f>LOOKUP(1,0/(('BSC-IP(信令)'!$B$1:$B$652=J239)*('BSC-IP(信令)'!$C$1:$C$652=L239)),'BSC-IP(信令)'!$E$1:$E$652)</f>
        <v>10.111.210.210</v>
      </c>
      <c r="O239" s="8"/>
      <c r="P239" s="8">
        <f>LOOKUP(1,0/(('BSC-IP(信令)'!$B$1:$B$652=J239)*('BSC-IP(信令)'!$C$1:$C$652=L239)),'BSC-IP(信令)'!$F$1:$F$652)</f>
        <v>28</v>
      </c>
      <c r="Q239" s="11" t="str">
        <f t="shared" si="30"/>
        <v>ZQRX:BCSU,1::PING:IP="10.111.138.140",SRC="10.111.210.82",:;</v>
      </c>
      <c r="R239" s="11" t="str">
        <f t="shared" si="31"/>
        <v>ZQRX:BCSU,1::PING:IP="10.111.138.172",SRC="10.111.210.210",:;</v>
      </c>
      <c r="S239" s="11" t="str">
        <f>CONCATENATE("ZOYC:",LEFT(B239,1),MID(B239,3,4),":C:M3UA:;")</f>
        <v>ZOYC:BGS11:C:M3UA:;</v>
      </c>
      <c r="T239" s="11" t="str">
        <f>CONCATENATE("ZOYM:",LEFT(B239,1),MID(B239,3,4),":REG=Y:;")</f>
        <v>ZOYM:BGS11:REG=Y:;</v>
      </c>
      <c r="U239" s="11" t="str">
        <f t="shared" si="32"/>
        <v>ZOYA:BGS11:BCSU,1:AOIP:;</v>
      </c>
      <c r="V239" s="11" t="str">
        <f t="shared" si="33"/>
        <v>ZOYP:M3UA:BGS11,0:"10.111.210.82","10.111.210.210",:"10.111.138.140",27,"10.111.138.172",27,2905:;</v>
      </c>
      <c r="W239" s="11" t="str">
        <f t="shared" si="34"/>
        <v>ZOYS:M3UA:BGS11,0:ACT:;</v>
      </c>
      <c r="X239" s="11" t="str">
        <f>CONCATENATE("ZOYI:NAME=",LEFT(B239,1),RIGHT(B239,4),":A:;")</f>
        <v>ZOYI:NAME=BGS11:A:;</v>
      </c>
      <c r="Z239" s="47" t="s">
        <v>3935</v>
      </c>
      <c r="AA239" s="10" t="str">
        <f t="shared" si="35"/>
        <v>ZQRX:BSU,8::IP=10.111.210.82:PING:SRC=10.111.138.140,:;</v>
      </c>
      <c r="AB239" s="10" t="str">
        <f t="shared" si="36"/>
        <v>ZQRX:BSU,8::IP=10.111.210.210:PING:SRC=10.111.138.172,:;</v>
      </c>
      <c r="AC239" s="10" t="str">
        <f>CONCATENATE("ZOYC:",J239,":S:M3UA:;")</f>
        <v>ZOYC:R0726:S:M3UA:;</v>
      </c>
      <c r="AD239" s="10" t="str">
        <f>CONCATENATE("ZOYM:",J239,":REG=Y:;")</f>
        <v>ZOYM:R0726:REG=Y:;</v>
      </c>
      <c r="AE239" s="10" t="str">
        <f t="shared" si="37"/>
        <v>ZOYA:R0726:BSU,8:AOIP:;</v>
      </c>
      <c r="AF239" s="10" t="str">
        <f t="shared" si="38"/>
        <v>ZOYP:M3UA:R0726,0:"10.111.138.140","10.111.138.172",2905:"10.111.210.82",28,"10.111.210.210",28,:;</v>
      </c>
      <c r="AG239" s="10" t="str">
        <f t="shared" si="39"/>
        <v>ZOYS:M3UA:R0726,0:ACT:;</v>
      </c>
      <c r="AH239" s="10" t="str">
        <f>CONCATENATE("ZOYI:NAME=",J239,":A:;")</f>
        <v>ZOYI:NAME=R0726:A:;</v>
      </c>
    </row>
    <row r="240" spans="1:34" ht="12" customHeight="1">
      <c r="A240" s="7">
        <v>46</v>
      </c>
      <c r="B240" s="7" t="s">
        <v>75</v>
      </c>
      <c r="C240" s="7">
        <v>1</v>
      </c>
      <c r="D240" s="7">
        <v>0</v>
      </c>
      <c r="E240" s="7" t="str">
        <f>LOOKUP(1,0/(('MSS-IP'!$B$1:$B$583=B240)*('MSS-IP'!$C$1:$C$583=D240)),'MSS-IP'!$D$1:$D$583)</f>
        <v>10.111.138.141</v>
      </c>
      <c r="F240" s="7" t="str">
        <f>LOOKUP(1,0/(('MSS-IP'!$B$1:$B$583=B240)*('MSS-IP'!$C$1:$C$583=D240)),'MSS-IP'!$E$1:$E$583)</f>
        <v>10.111.138.173</v>
      </c>
      <c r="G240" s="7">
        <v>2905</v>
      </c>
      <c r="H240" s="7">
        <f>LOOKUP(1,0/(('MSS-IP'!$B$1:$B$583=B240)*('MSS-IP'!$C$1:$C$583=D240)),'MSS-IP'!$F$1:$F$583)</f>
        <v>27</v>
      </c>
      <c r="I240" s="8">
        <v>10</v>
      </c>
      <c r="J240" s="8" t="s">
        <v>92</v>
      </c>
      <c r="K240" s="8">
        <v>1</v>
      </c>
      <c r="L240" s="1">
        <v>3</v>
      </c>
      <c r="M240" s="1" t="str">
        <f>LOOKUP(1,0/(('BSC-IP(信令)'!$B$1:$B$652=J240)*('BSC-IP(信令)'!$C$1:$C$652=L240)),'BSC-IP(信令)'!$D$1:$D$652)</f>
        <v>10.111.210.83</v>
      </c>
      <c r="N240" s="1" t="str">
        <f>LOOKUP(1,0/(('BSC-IP(信令)'!$B$1:$B$652=J240)*('BSC-IP(信令)'!$C$1:$C$652=L240)),'BSC-IP(信令)'!$E$1:$E$652)</f>
        <v>10.111.210.211</v>
      </c>
      <c r="O240" s="8"/>
      <c r="P240" s="8">
        <f>LOOKUP(1,0/(('BSC-IP(信令)'!$B$1:$B$652=J240)*('BSC-IP(信令)'!$C$1:$C$652=L240)),'BSC-IP(信令)'!$F$1:$F$652)</f>
        <v>28</v>
      </c>
      <c r="Q240" s="11" t="str">
        <f t="shared" si="30"/>
        <v>ZQRX:BCSU,3::PING:IP="10.111.138.141",SRC="10.111.210.83",:;</v>
      </c>
      <c r="R240" s="11" t="str">
        <f t="shared" si="31"/>
        <v>ZQRX:BCSU,3::PING:IP="10.111.138.173",SRC="10.111.210.211",:;</v>
      </c>
      <c r="S240" s="11"/>
      <c r="T240" s="11"/>
      <c r="U240" s="11" t="str">
        <f t="shared" si="32"/>
        <v>ZOYA:BGS11:BCSU,3:AOIP:;</v>
      </c>
      <c r="V240" s="11" t="str">
        <f t="shared" si="33"/>
        <v>ZOYP:M3UA:BGS11,1:"10.111.210.83","10.111.210.211",:"10.111.138.141",27,"10.111.138.173",27,2905:;</v>
      </c>
      <c r="W240" s="11" t="str">
        <f t="shared" si="34"/>
        <v>ZOYS:M3UA:BGS11,1:ACT:;</v>
      </c>
      <c r="X240" s="11"/>
      <c r="Z240" s="47" t="s">
        <v>3935</v>
      </c>
      <c r="AA240" s="10" t="str">
        <f t="shared" si="35"/>
        <v>ZQRX:BSU,0::IP=10.111.210.83:PING:SRC=10.111.138.141,:;</v>
      </c>
      <c r="AB240" s="10" t="str">
        <f t="shared" si="36"/>
        <v>ZQRX:BSU,0::IP=10.111.210.211:PING:SRC=10.111.138.173,:;</v>
      </c>
      <c r="AC240" s="10"/>
      <c r="AD240" s="10"/>
      <c r="AE240" s="10" t="str">
        <f t="shared" si="37"/>
        <v>ZOYA:R0726:BSU,0:AOIP:;</v>
      </c>
      <c r="AF240" s="10" t="str">
        <f t="shared" si="38"/>
        <v>ZOYP:M3UA:R0726,1:"10.111.138.141","10.111.138.173",2905:"10.111.210.83",28,"10.111.210.211",28,:;</v>
      </c>
      <c r="AG240" s="10" t="str">
        <f t="shared" si="39"/>
        <v>ZOYS:M3UA:R0726,1:ACT:;</v>
      </c>
      <c r="AH240" s="10"/>
    </row>
    <row r="241" spans="1:34" ht="12" customHeight="1">
      <c r="A241" s="7">
        <v>47</v>
      </c>
      <c r="B241" s="7" t="s">
        <v>75</v>
      </c>
      <c r="C241" s="7">
        <v>2</v>
      </c>
      <c r="D241" s="7">
        <v>10</v>
      </c>
      <c r="E241" s="7" t="str">
        <f>LOOKUP(1,0/(('MSS-IP'!$B$1:$B$583=B241)*('MSS-IP'!$C$1:$C$583=D241)),'MSS-IP'!$D$1:$D$583)</f>
        <v>10.111.138.142</v>
      </c>
      <c r="F241" s="7" t="str">
        <f>LOOKUP(1,0/(('MSS-IP'!$B$1:$B$583=B241)*('MSS-IP'!$C$1:$C$583=D241)),'MSS-IP'!$E$1:$E$583)</f>
        <v>10.111.138.174</v>
      </c>
      <c r="G241" s="7">
        <v>2905</v>
      </c>
      <c r="H241" s="7">
        <f>LOOKUP(1,0/(('MSS-IP'!$B$1:$B$583=B241)*('MSS-IP'!$C$1:$C$583=D241)),'MSS-IP'!$F$1:$F$583)</f>
        <v>27</v>
      </c>
      <c r="I241" s="8">
        <v>11</v>
      </c>
      <c r="J241" s="8" t="s">
        <v>92</v>
      </c>
      <c r="K241" s="8">
        <v>2</v>
      </c>
      <c r="L241" s="1">
        <v>0</v>
      </c>
      <c r="M241" s="1" t="str">
        <f>LOOKUP(1,0/(('BSC-IP(信令)'!$B$1:$B$652=J241)*('BSC-IP(信令)'!$C$1:$C$652=L241)),'BSC-IP(信令)'!$D$1:$D$652)</f>
        <v>10.111.210.84</v>
      </c>
      <c r="N241" s="1" t="str">
        <f>LOOKUP(1,0/(('BSC-IP(信令)'!$B$1:$B$652=J241)*('BSC-IP(信令)'!$C$1:$C$652=L241)),'BSC-IP(信令)'!$E$1:$E$652)</f>
        <v>10.111.210.212</v>
      </c>
      <c r="O241" s="8"/>
      <c r="P241" s="8">
        <f>LOOKUP(1,0/(('BSC-IP(信令)'!$B$1:$B$652=J241)*('BSC-IP(信令)'!$C$1:$C$652=L241)),'BSC-IP(信令)'!$F$1:$F$652)</f>
        <v>28</v>
      </c>
      <c r="Q241" s="11" t="str">
        <f t="shared" si="30"/>
        <v>ZQRX:BCSU,0::PING:IP="10.111.138.142",SRC="10.111.210.84",:;</v>
      </c>
      <c r="R241" s="11" t="str">
        <f t="shared" si="31"/>
        <v>ZQRX:BCSU,0::PING:IP="10.111.138.174",SRC="10.111.210.212",:;</v>
      </c>
      <c r="S241" s="11"/>
      <c r="T241" s="11"/>
      <c r="U241" s="11" t="str">
        <f t="shared" si="32"/>
        <v>ZOYA:BGS11:BCSU,0:AOIP:;</v>
      </c>
      <c r="V241" s="11" t="str">
        <f t="shared" si="33"/>
        <v>ZOYP:M3UA:BGS11,2:"10.111.210.84","10.111.210.212",:"10.111.138.142",27,"10.111.138.174",27,2905:;</v>
      </c>
      <c r="W241" s="11" t="str">
        <f t="shared" si="34"/>
        <v>ZOYS:M3UA:BGS11,2:ACT:;</v>
      </c>
      <c r="X241" s="11"/>
      <c r="Z241" s="47" t="s">
        <v>3935</v>
      </c>
      <c r="AA241" s="10" t="str">
        <f t="shared" si="35"/>
        <v>ZQRX:BSU,10::IP=10.111.210.84:PING:SRC=10.111.138.142,:;</v>
      </c>
      <c r="AB241" s="10" t="str">
        <f t="shared" si="36"/>
        <v>ZQRX:BSU,10::IP=10.111.210.212:PING:SRC=10.111.138.174,:;</v>
      </c>
      <c r="AC241" s="10"/>
      <c r="AD241" s="10"/>
      <c r="AE241" s="10" t="str">
        <f t="shared" si="37"/>
        <v>ZOYA:R0726:BSU,10:AOIP:;</v>
      </c>
      <c r="AF241" s="10" t="str">
        <f t="shared" si="38"/>
        <v>ZOYP:M3UA:R0726,2:"10.111.138.142","10.111.138.174",2905:"10.111.210.84",28,"10.111.210.212",28,:;</v>
      </c>
      <c r="AG241" s="10" t="str">
        <f t="shared" si="39"/>
        <v>ZOYS:M3UA:R0726,2:ACT:;</v>
      </c>
      <c r="AH241" s="10"/>
    </row>
    <row r="242" spans="1:34" ht="12" customHeight="1">
      <c r="A242" s="7">
        <v>48</v>
      </c>
      <c r="B242" s="7" t="s">
        <v>75</v>
      </c>
      <c r="C242" s="7">
        <v>3</v>
      </c>
      <c r="D242" s="7">
        <v>11</v>
      </c>
      <c r="E242" s="7" t="str">
        <f>LOOKUP(1,0/(('MSS-IP'!$B$1:$B$583=B242)*('MSS-IP'!$C$1:$C$583=D242)),'MSS-IP'!$D$1:$D$583)</f>
        <v>10.111.138.143</v>
      </c>
      <c r="F242" s="7" t="str">
        <f>LOOKUP(1,0/(('MSS-IP'!$B$1:$B$583=B242)*('MSS-IP'!$C$1:$C$583=D242)),'MSS-IP'!$E$1:$E$583)</f>
        <v>10.111.138.175</v>
      </c>
      <c r="G242" s="7">
        <v>2905</v>
      </c>
      <c r="H242" s="7">
        <f>LOOKUP(1,0/(('MSS-IP'!$B$1:$B$583=B242)*('MSS-IP'!$C$1:$C$583=D242)),'MSS-IP'!$F$1:$F$583)</f>
        <v>27</v>
      </c>
      <c r="I242" s="8">
        <v>12</v>
      </c>
      <c r="J242" s="8" t="s">
        <v>92</v>
      </c>
      <c r="K242" s="8">
        <v>3</v>
      </c>
      <c r="L242" s="1">
        <v>2</v>
      </c>
      <c r="M242" s="1" t="str">
        <f>LOOKUP(1,0/(('BSC-IP(信令)'!$B$1:$B$652=J242)*('BSC-IP(信令)'!$C$1:$C$652=L242)),'BSC-IP(信令)'!$D$1:$D$652)</f>
        <v>10.111.210.85</v>
      </c>
      <c r="N242" s="1" t="str">
        <f>LOOKUP(1,0/(('BSC-IP(信令)'!$B$1:$B$652=J242)*('BSC-IP(信令)'!$C$1:$C$652=L242)),'BSC-IP(信令)'!$E$1:$E$652)</f>
        <v>10.111.210.213</v>
      </c>
      <c r="O242" s="8"/>
      <c r="P242" s="8">
        <f>LOOKUP(1,0/(('BSC-IP(信令)'!$B$1:$B$652=J242)*('BSC-IP(信令)'!$C$1:$C$652=L242)),'BSC-IP(信令)'!$F$1:$F$652)</f>
        <v>28</v>
      </c>
      <c r="Q242" s="11" t="str">
        <f t="shared" si="30"/>
        <v>ZQRX:BCSU,2::PING:IP="10.111.138.143",SRC="10.111.210.85",:;</v>
      </c>
      <c r="R242" s="11" t="str">
        <f t="shared" si="31"/>
        <v>ZQRX:BCSU,2::PING:IP="10.111.138.175",SRC="10.111.210.213",:;</v>
      </c>
      <c r="S242" s="11"/>
      <c r="T242" s="11"/>
      <c r="U242" s="11" t="str">
        <f t="shared" si="32"/>
        <v>ZOYA:BGS11:BCSU,2:AOIP:;</v>
      </c>
      <c r="V242" s="11" t="str">
        <f t="shared" si="33"/>
        <v>ZOYP:M3UA:BGS11,3:"10.111.210.85","10.111.210.213",:"10.111.138.143",27,"10.111.138.175",27,2905:;</v>
      </c>
      <c r="W242" s="11" t="str">
        <f t="shared" si="34"/>
        <v>ZOYS:M3UA:BGS11,3:ACT:;</v>
      </c>
      <c r="X242" s="11"/>
      <c r="Z242" s="47" t="s">
        <v>3935</v>
      </c>
      <c r="AA242" s="10" t="str">
        <f t="shared" si="35"/>
        <v>ZQRX:BSU,11::IP=10.111.210.85:PING:SRC=10.111.138.143,:;</v>
      </c>
      <c r="AB242" s="10" t="str">
        <f t="shared" si="36"/>
        <v>ZQRX:BSU,11::IP=10.111.210.213:PING:SRC=10.111.138.175,:;</v>
      </c>
      <c r="AC242" s="10"/>
      <c r="AD242" s="10"/>
      <c r="AE242" s="10" t="str">
        <f t="shared" si="37"/>
        <v>ZOYA:R0726:BSU,11:AOIP:;</v>
      </c>
      <c r="AF242" s="10" t="str">
        <f t="shared" si="38"/>
        <v>ZOYP:M3UA:R0726,3:"10.111.138.143","10.111.138.175",2905:"10.111.210.85",28,"10.111.210.213",28,:;</v>
      </c>
      <c r="AG242" s="10" t="str">
        <f t="shared" si="39"/>
        <v>ZOYS:M3UA:R0726,3:ACT:;</v>
      </c>
      <c r="AH242" s="10"/>
    </row>
    <row r="243" spans="1:34" ht="12" customHeight="1">
      <c r="A243" s="7">
        <v>49</v>
      </c>
      <c r="B243" s="7" t="s">
        <v>75</v>
      </c>
      <c r="C243" s="7">
        <v>0</v>
      </c>
      <c r="D243" s="7">
        <v>15</v>
      </c>
      <c r="E243" s="7" t="str">
        <f>LOOKUP(1,0/(('MSS-IP'!$B$1:$B$583=B243)*('MSS-IP'!$C$1:$C$583=D243)),'MSS-IP'!$D$1:$D$583)</f>
        <v>10.111.138.132</v>
      </c>
      <c r="F243" s="7" t="str">
        <f>LOOKUP(1,0/(('MSS-IP'!$B$1:$B$583=B243)*('MSS-IP'!$C$1:$C$583=D243)),'MSS-IP'!$E$1:$E$583)</f>
        <v>10.111.138.164</v>
      </c>
      <c r="G243" s="7">
        <v>2905</v>
      </c>
      <c r="H243" s="7">
        <f>LOOKUP(1,0/(('MSS-IP'!$B$1:$B$583=B243)*('MSS-IP'!$C$1:$C$583=D243)),'MSS-IP'!$F$1:$F$583)</f>
        <v>27</v>
      </c>
      <c r="I243" s="8">
        <v>9</v>
      </c>
      <c r="J243" s="8" t="s">
        <v>93</v>
      </c>
      <c r="K243" s="8">
        <v>0</v>
      </c>
      <c r="L243" s="1">
        <v>2</v>
      </c>
      <c r="M243" s="1" t="str">
        <f>LOOKUP(1,0/(('BSC-IP(信令)'!$B$1:$B$652=J243)*('BSC-IP(信令)'!$C$1:$C$652=L243)),'BSC-IP(信令)'!$D$1:$D$652)</f>
        <v>10.111.208.2</v>
      </c>
      <c r="N243" s="1" t="str">
        <f>LOOKUP(1,0/(('BSC-IP(信令)'!$B$1:$B$652=J243)*('BSC-IP(信令)'!$C$1:$C$652=L243)),'BSC-IP(信令)'!$E$1:$E$652)</f>
        <v>10.111.208.130</v>
      </c>
      <c r="O243" s="8"/>
      <c r="P243" s="8">
        <f>LOOKUP(1,0/(('BSC-IP(信令)'!$B$1:$B$652=J243)*('BSC-IP(信令)'!$C$1:$C$652=L243)),'BSC-IP(信令)'!$F$1:$F$652)</f>
        <v>28</v>
      </c>
      <c r="Q243" s="11" t="str">
        <f t="shared" si="30"/>
        <v>ZQRX:BCSU,2::PING:IP="10.111.138.132",SRC="10.111.208.2",:;</v>
      </c>
      <c r="R243" s="11" t="str">
        <f t="shared" si="31"/>
        <v>ZQRX:BCSU,2::PING:IP="10.111.138.164",SRC="10.111.208.130",:;</v>
      </c>
      <c r="S243" s="11" t="str">
        <f>CONCATENATE("ZOYC:",LEFT(B243,1),MID(B243,3,4),":C:M3UA:;")</f>
        <v>ZOYC:BGS11:C:M3UA:;</v>
      </c>
      <c r="T243" s="11" t="str">
        <f>CONCATENATE("ZOYM:",LEFT(B243,1),MID(B243,3,4),":REG=Y:;")</f>
        <v>ZOYM:BGS11:REG=Y:;</v>
      </c>
      <c r="U243" s="11" t="str">
        <f t="shared" si="32"/>
        <v>ZOYA:BGS11:BCSU,2:AOIP:;</v>
      </c>
      <c r="V243" s="11" t="str">
        <f t="shared" si="33"/>
        <v>ZOYP:M3UA:BGS11,0:"10.111.208.2","10.111.208.130",:"10.111.138.132",27,"10.111.138.164",27,2905:;</v>
      </c>
      <c r="W243" s="11" t="str">
        <f t="shared" si="34"/>
        <v>ZOYS:M3UA:BGS11,0:ACT:;</v>
      </c>
      <c r="X243" s="11" t="str">
        <f>CONCATENATE("ZOYI:NAME=",LEFT(B243,1),RIGHT(B243,4),":A:;")</f>
        <v>ZOYI:NAME=BGS11:A:;</v>
      </c>
      <c r="Z243" s="47" t="s">
        <v>3935</v>
      </c>
      <c r="AA243" s="10" t="str">
        <f t="shared" si="35"/>
        <v>ZQRX:BSU,15::IP=10.111.208.2:PING:SRC=10.111.138.132,:;</v>
      </c>
      <c r="AB243" s="10" t="str">
        <f t="shared" si="36"/>
        <v>ZQRX:BSU,15::IP=10.111.208.130:PING:SRC=10.111.138.164,:;</v>
      </c>
      <c r="AC243" s="10" t="str">
        <f>CONCATENATE("ZOYC:",J243,":S:M3UA:;")</f>
        <v>ZOYC:R1121:S:M3UA:;</v>
      </c>
      <c r="AD243" s="10" t="str">
        <f>CONCATENATE("ZOYM:",J243,":REG=Y:;")</f>
        <v>ZOYM:R1121:REG=Y:;</v>
      </c>
      <c r="AE243" s="10" t="str">
        <f t="shared" si="37"/>
        <v>ZOYA:R1121:BSU,15:AOIP:;</v>
      </c>
      <c r="AF243" s="10" t="str">
        <f t="shared" si="38"/>
        <v>ZOYP:M3UA:R1121,0:"10.111.138.132","10.111.138.164",2905:"10.111.208.2",28,"10.111.208.130",28,:;</v>
      </c>
      <c r="AG243" s="10" t="str">
        <f t="shared" si="39"/>
        <v>ZOYS:M3UA:R1121,0:ACT:;</v>
      </c>
      <c r="AH243" s="10" t="str">
        <f>CONCATENATE("ZOYI:NAME=",J243,":A:;")</f>
        <v>ZOYI:NAME=R1121:A:;</v>
      </c>
    </row>
    <row r="244" spans="1:34" ht="12" customHeight="1">
      <c r="A244" s="7">
        <v>50</v>
      </c>
      <c r="B244" s="7" t="s">
        <v>75</v>
      </c>
      <c r="C244" s="7">
        <v>1</v>
      </c>
      <c r="D244" s="7">
        <v>1</v>
      </c>
      <c r="E244" s="7" t="str">
        <f>LOOKUP(1,0/(('MSS-IP'!$B$1:$B$583=B244)*('MSS-IP'!$C$1:$C$583=D244)),'MSS-IP'!$D$1:$D$583)</f>
        <v>10.111.138.133</v>
      </c>
      <c r="F244" s="7" t="str">
        <f>LOOKUP(1,0/(('MSS-IP'!$B$1:$B$583=B244)*('MSS-IP'!$C$1:$C$583=D244)),'MSS-IP'!$E$1:$E$583)</f>
        <v>10.111.138.165</v>
      </c>
      <c r="G244" s="7">
        <v>2905</v>
      </c>
      <c r="H244" s="7">
        <f>LOOKUP(1,0/(('MSS-IP'!$B$1:$B$583=B244)*('MSS-IP'!$C$1:$C$583=D244)),'MSS-IP'!$F$1:$F$583)</f>
        <v>27</v>
      </c>
      <c r="I244" s="8">
        <v>10</v>
      </c>
      <c r="J244" s="8" t="s">
        <v>93</v>
      </c>
      <c r="K244" s="8">
        <v>1</v>
      </c>
      <c r="L244" s="1">
        <v>0</v>
      </c>
      <c r="M244" s="1" t="str">
        <f>LOOKUP(1,0/(('BSC-IP(信令)'!$B$1:$B$652=J244)*('BSC-IP(信令)'!$C$1:$C$652=L244)),'BSC-IP(信令)'!$D$1:$D$652)</f>
        <v>10.111.208.3</v>
      </c>
      <c r="N244" s="1" t="str">
        <f>LOOKUP(1,0/(('BSC-IP(信令)'!$B$1:$B$652=J244)*('BSC-IP(信令)'!$C$1:$C$652=L244)),'BSC-IP(信令)'!$E$1:$E$652)</f>
        <v>10.111.208.131</v>
      </c>
      <c r="O244" s="8"/>
      <c r="P244" s="8">
        <f>LOOKUP(1,0/(('BSC-IP(信令)'!$B$1:$B$652=J244)*('BSC-IP(信令)'!$C$1:$C$652=L244)),'BSC-IP(信令)'!$F$1:$F$652)</f>
        <v>28</v>
      </c>
      <c r="Q244" s="11" t="str">
        <f t="shared" si="30"/>
        <v>ZQRX:BCSU,0::PING:IP="10.111.138.133",SRC="10.111.208.3",:;</v>
      </c>
      <c r="R244" s="11" t="str">
        <f t="shared" si="31"/>
        <v>ZQRX:BCSU,0::PING:IP="10.111.138.165",SRC="10.111.208.131",:;</v>
      </c>
      <c r="S244" s="11"/>
      <c r="T244" s="11"/>
      <c r="U244" s="11" t="str">
        <f t="shared" si="32"/>
        <v>ZOYA:BGS11:BCSU,0:AOIP:;</v>
      </c>
      <c r="V244" s="11" t="str">
        <f t="shared" si="33"/>
        <v>ZOYP:M3UA:BGS11,1:"10.111.208.3","10.111.208.131",:"10.111.138.133",27,"10.111.138.165",27,2905:;</v>
      </c>
      <c r="W244" s="11" t="str">
        <f t="shared" si="34"/>
        <v>ZOYS:M3UA:BGS11,1:ACT:;</v>
      </c>
      <c r="X244" s="11"/>
      <c r="Z244" s="47" t="s">
        <v>3935</v>
      </c>
      <c r="AA244" s="10" t="str">
        <f t="shared" si="35"/>
        <v>ZQRX:BSU,1::IP=10.111.208.3:PING:SRC=10.111.138.133,:;</v>
      </c>
      <c r="AB244" s="10" t="str">
        <f t="shared" si="36"/>
        <v>ZQRX:BSU,1::IP=10.111.208.131:PING:SRC=10.111.138.165,:;</v>
      </c>
      <c r="AC244" s="10"/>
      <c r="AD244" s="10"/>
      <c r="AE244" s="10" t="str">
        <f t="shared" si="37"/>
        <v>ZOYA:R1121:BSU,1:AOIP:;</v>
      </c>
      <c r="AF244" s="10" t="str">
        <f t="shared" si="38"/>
        <v>ZOYP:M3UA:R1121,1:"10.111.138.133","10.111.138.165",2905:"10.111.208.3",28,"10.111.208.131",28,:;</v>
      </c>
      <c r="AG244" s="10" t="str">
        <f t="shared" si="39"/>
        <v>ZOYS:M3UA:R1121,1:ACT:;</v>
      </c>
      <c r="AH244" s="10"/>
    </row>
    <row r="245" spans="1:34" ht="12" customHeight="1">
      <c r="A245" s="7">
        <v>51</v>
      </c>
      <c r="B245" s="7" t="s">
        <v>75</v>
      </c>
      <c r="C245" s="7">
        <v>2</v>
      </c>
      <c r="D245" s="7">
        <v>2</v>
      </c>
      <c r="E245" s="7" t="str">
        <f>LOOKUP(1,0/(('MSS-IP'!$B$1:$B$583=B245)*('MSS-IP'!$C$1:$C$583=D245)),'MSS-IP'!$D$1:$D$583)</f>
        <v>10.111.138.134</v>
      </c>
      <c r="F245" s="7" t="str">
        <f>LOOKUP(1,0/(('MSS-IP'!$B$1:$B$583=B245)*('MSS-IP'!$C$1:$C$583=D245)),'MSS-IP'!$E$1:$E$583)</f>
        <v>10.111.138.166</v>
      </c>
      <c r="G245" s="7">
        <v>2905</v>
      </c>
      <c r="H245" s="7">
        <f>LOOKUP(1,0/(('MSS-IP'!$B$1:$B$583=B245)*('MSS-IP'!$C$1:$C$583=D245)),'MSS-IP'!$F$1:$F$583)</f>
        <v>27</v>
      </c>
      <c r="I245" s="8">
        <v>11</v>
      </c>
      <c r="J245" s="8" t="s">
        <v>93</v>
      </c>
      <c r="K245" s="8">
        <v>2</v>
      </c>
      <c r="L245" s="1">
        <v>1</v>
      </c>
      <c r="M245" s="1" t="str">
        <f>LOOKUP(1,0/(('BSC-IP(信令)'!$B$1:$B$652=J245)*('BSC-IP(信令)'!$C$1:$C$652=L245)),'BSC-IP(信令)'!$D$1:$D$652)</f>
        <v>10.111.208.4</v>
      </c>
      <c r="N245" s="1" t="str">
        <f>LOOKUP(1,0/(('BSC-IP(信令)'!$B$1:$B$652=J245)*('BSC-IP(信令)'!$C$1:$C$652=L245)),'BSC-IP(信令)'!$E$1:$E$652)</f>
        <v>10.111.208.132</v>
      </c>
      <c r="O245" s="8"/>
      <c r="P245" s="8">
        <f>LOOKUP(1,0/(('BSC-IP(信令)'!$B$1:$B$652=J245)*('BSC-IP(信令)'!$C$1:$C$652=L245)),'BSC-IP(信令)'!$F$1:$F$652)</f>
        <v>28</v>
      </c>
      <c r="Q245" s="11" t="str">
        <f t="shared" si="30"/>
        <v>ZQRX:BCSU,1::PING:IP="10.111.138.134",SRC="10.111.208.4",:;</v>
      </c>
      <c r="R245" s="11" t="str">
        <f t="shared" si="31"/>
        <v>ZQRX:BCSU,1::PING:IP="10.111.138.166",SRC="10.111.208.132",:;</v>
      </c>
      <c r="S245" s="11"/>
      <c r="T245" s="11"/>
      <c r="U245" s="11" t="str">
        <f t="shared" si="32"/>
        <v>ZOYA:BGS11:BCSU,1:AOIP:;</v>
      </c>
      <c r="V245" s="11" t="str">
        <f t="shared" si="33"/>
        <v>ZOYP:M3UA:BGS11,2:"10.111.208.4","10.111.208.132",:"10.111.138.134",27,"10.111.138.166",27,2905:;</v>
      </c>
      <c r="W245" s="11" t="str">
        <f t="shared" si="34"/>
        <v>ZOYS:M3UA:BGS11,2:ACT:;</v>
      </c>
      <c r="X245" s="11"/>
      <c r="Z245" s="47" t="s">
        <v>3935</v>
      </c>
      <c r="AA245" s="10" t="str">
        <f t="shared" si="35"/>
        <v>ZQRX:BSU,2::IP=10.111.208.4:PING:SRC=10.111.138.134,:;</v>
      </c>
      <c r="AB245" s="10" t="str">
        <f t="shared" si="36"/>
        <v>ZQRX:BSU,2::IP=10.111.208.132:PING:SRC=10.111.138.166,:;</v>
      </c>
      <c r="AC245" s="10"/>
      <c r="AD245" s="10"/>
      <c r="AE245" s="10" t="str">
        <f t="shared" si="37"/>
        <v>ZOYA:R1121:BSU,2:AOIP:;</v>
      </c>
      <c r="AF245" s="10" t="str">
        <f t="shared" si="38"/>
        <v>ZOYP:M3UA:R1121,2:"10.111.138.134","10.111.138.166",2905:"10.111.208.4",28,"10.111.208.132",28,:;</v>
      </c>
      <c r="AG245" s="10" t="str">
        <f t="shared" si="39"/>
        <v>ZOYS:M3UA:R1121,2:ACT:;</v>
      </c>
      <c r="AH245" s="10"/>
    </row>
    <row r="246" spans="1:34" ht="12" customHeight="1">
      <c r="A246" s="7">
        <v>52</v>
      </c>
      <c r="B246" s="7" t="s">
        <v>75</v>
      </c>
      <c r="C246" s="7">
        <v>3</v>
      </c>
      <c r="D246" s="7">
        <v>3</v>
      </c>
      <c r="E246" s="7" t="str">
        <f>LOOKUP(1,0/(('MSS-IP'!$B$1:$B$583=B246)*('MSS-IP'!$C$1:$C$583=D246)),'MSS-IP'!$D$1:$D$583)</f>
        <v>10.111.138.135</v>
      </c>
      <c r="F246" s="7" t="str">
        <f>LOOKUP(1,0/(('MSS-IP'!$B$1:$B$583=B246)*('MSS-IP'!$C$1:$C$583=D246)),'MSS-IP'!$E$1:$E$583)</f>
        <v>10.111.138.167</v>
      </c>
      <c r="G246" s="7">
        <v>2905</v>
      </c>
      <c r="H246" s="7">
        <f>LOOKUP(1,0/(('MSS-IP'!$B$1:$B$583=B246)*('MSS-IP'!$C$1:$C$583=D246)),'MSS-IP'!$F$1:$F$583)</f>
        <v>27</v>
      </c>
      <c r="I246" s="8">
        <v>12</v>
      </c>
      <c r="J246" s="8" t="s">
        <v>93</v>
      </c>
      <c r="K246" s="8">
        <v>3</v>
      </c>
      <c r="L246" s="1">
        <v>3</v>
      </c>
      <c r="M246" s="1" t="str">
        <f>LOOKUP(1,0/(('BSC-IP(信令)'!$B$1:$B$652=J246)*('BSC-IP(信令)'!$C$1:$C$652=L246)),'BSC-IP(信令)'!$D$1:$D$652)</f>
        <v>10.111.208.5</v>
      </c>
      <c r="N246" s="1" t="str">
        <f>LOOKUP(1,0/(('BSC-IP(信令)'!$B$1:$B$652=J246)*('BSC-IP(信令)'!$C$1:$C$652=L246)),'BSC-IP(信令)'!$E$1:$E$652)</f>
        <v>10.111.208.133</v>
      </c>
      <c r="O246" s="8"/>
      <c r="P246" s="8">
        <f>LOOKUP(1,0/(('BSC-IP(信令)'!$B$1:$B$652=J246)*('BSC-IP(信令)'!$C$1:$C$652=L246)),'BSC-IP(信令)'!$F$1:$F$652)</f>
        <v>28</v>
      </c>
      <c r="Q246" s="11" t="str">
        <f t="shared" si="30"/>
        <v>ZQRX:BCSU,3::PING:IP="10.111.138.135",SRC="10.111.208.5",:;</v>
      </c>
      <c r="R246" s="11" t="str">
        <f t="shared" si="31"/>
        <v>ZQRX:BCSU,3::PING:IP="10.111.138.167",SRC="10.111.208.133",:;</v>
      </c>
      <c r="S246" s="11"/>
      <c r="T246" s="11"/>
      <c r="U246" s="11" t="str">
        <f t="shared" si="32"/>
        <v>ZOYA:BGS11:BCSU,3:AOIP:;</v>
      </c>
      <c r="V246" s="11" t="str">
        <f t="shared" si="33"/>
        <v>ZOYP:M3UA:BGS11,3:"10.111.208.5","10.111.208.133",:"10.111.138.135",27,"10.111.138.167",27,2905:;</v>
      </c>
      <c r="W246" s="11" t="str">
        <f t="shared" si="34"/>
        <v>ZOYS:M3UA:BGS11,3:ACT:;</v>
      </c>
      <c r="X246" s="11"/>
      <c r="Z246" s="47" t="s">
        <v>3935</v>
      </c>
      <c r="AA246" s="10" t="str">
        <f t="shared" si="35"/>
        <v>ZQRX:BSU,3::IP=10.111.208.5:PING:SRC=10.111.138.135,:;</v>
      </c>
      <c r="AB246" s="10" t="str">
        <f t="shared" si="36"/>
        <v>ZQRX:BSU,3::IP=10.111.208.133:PING:SRC=10.111.138.167,:;</v>
      </c>
      <c r="AC246" s="10"/>
      <c r="AD246" s="10"/>
      <c r="AE246" s="10" t="str">
        <f t="shared" si="37"/>
        <v>ZOYA:R1121:BSU,3:AOIP:;</v>
      </c>
      <c r="AF246" s="10" t="str">
        <f t="shared" si="38"/>
        <v>ZOYP:M3UA:R1121,3:"10.111.138.135","10.111.138.167",2905:"10.111.208.5",28,"10.111.208.133",28,:;</v>
      </c>
      <c r="AG246" s="10" t="str">
        <f t="shared" si="39"/>
        <v>ZOYS:M3UA:R1121,3:ACT:;</v>
      </c>
      <c r="AH246" s="10"/>
    </row>
    <row r="247" spans="1:34" ht="12" customHeight="1">
      <c r="A247" s="7">
        <v>53</v>
      </c>
      <c r="B247" s="7" t="s">
        <v>75</v>
      </c>
      <c r="C247" s="7">
        <v>0</v>
      </c>
      <c r="D247" s="7">
        <v>4</v>
      </c>
      <c r="E247" s="7" t="str">
        <f>LOOKUP(1,0/(('MSS-IP'!$B$1:$B$583=B247)*('MSS-IP'!$C$1:$C$583=D247)),'MSS-IP'!$D$1:$D$583)</f>
        <v>10.111.138.136</v>
      </c>
      <c r="F247" s="7" t="str">
        <f>LOOKUP(1,0/(('MSS-IP'!$B$1:$B$583=B247)*('MSS-IP'!$C$1:$C$583=D247)),'MSS-IP'!$E$1:$E$583)</f>
        <v>10.111.138.168</v>
      </c>
      <c r="G247" s="7">
        <v>2905</v>
      </c>
      <c r="H247" s="7">
        <f>LOOKUP(1,0/(('MSS-IP'!$B$1:$B$583=B247)*('MSS-IP'!$C$1:$C$583=D247)),'MSS-IP'!$F$1:$F$583)</f>
        <v>27</v>
      </c>
      <c r="I247" s="8">
        <v>9</v>
      </c>
      <c r="J247" s="8" t="s">
        <v>94</v>
      </c>
      <c r="K247" s="8">
        <v>0</v>
      </c>
      <c r="L247" s="1">
        <v>4</v>
      </c>
      <c r="M247" s="1" t="str">
        <f>LOOKUP(1,0/(('BSC-IP(信令)'!$B$1:$B$652=J247)*('BSC-IP(信令)'!$C$1:$C$652=L247)),'BSC-IP(信令)'!$D$1:$D$652)</f>
        <v>10.111.208.18</v>
      </c>
      <c r="N247" s="1" t="str">
        <f>LOOKUP(1,0/(('BSC-IP(信令)'!$B$1:$B$652=J247)*('BSC-IP(信令)'!$C$1:$C$652=L247)),'BSC-IP(信令)'!$E$1:$E$652)</f>
        <v>10.111.208.146</v>
      </c>
      <c r="O247" s="8"/>
      <c r="P247" s="8">
        <f>LOOKUP(1,0/(('BSC-IP(信令)'!$B$1:$B$652=J247)*('BSC-IP(信令)'!$C$1:$C$652=L247)),'BSC-IP(信令)'!$F$1:$F$652)</f>
        <v>28</v>
      </c>
      <c r="Q247" s="11" t="str">
        <f t="shared" si="30"/>
        <v>ZQRX:BCSU,4::PING:IP="10.111.138.136",SRC="10.111.208.18",:;</v>
      </c>
      <c r="R247" s="11" t="str">
        <f t="shared" si="31"/>
        <v>ZQRX:BCSU,4::PING:IP="10.111.138.168",SRC="10.111.208.146",:;</v>
      </c>
      <c r="S247" s="11" t="str">
        <f>CONCATENATE("ZOYC:",LEFT(B247,1),MID(B247,3,4),":C:M3UA:;")</f>
        <v>ZOYC:BGS11:C:M3UA:;</v>
      </c>
      <c r="T247" s="11" t="str">
        <f>CONCATENATE("ZOYM:",LEFT(B247,1),MID(B247,3,4),":REG=Y:;")</f>
        <v>ZOYM:BGS11:REG=Y:;</v>
      </c>
      <c r="U247" s="11" t="str">
        <f t="shared" si="32"/>
        <v>ZOYA:BGS11:BCSU,4:AOIP:;</v>
      </c>
      <c r="V247" s="11" t="str">
        <f t="shared" si="33"/>
        <v>ZOYP:M3UA:BGS11,0:"10.111.208.18","10.111.208.146",:"10.111.138.136",27,"10.111.138.168",27,2905:;</v>
      </c>
      <c r="W247" s="11" t="str">
        <f t="shared" si="34"/>
        <v>ZOYS:M3UA:BGS11,0:ACT:;</v>
      </c>
      <c r="X247" s="11" t="str">
        <f>CONCATENATE("ZOYI:NAME=",LEFT(B247,1),RIGHT(B247,4),":A:;")</f>
        <v>ZOYI:NAME=BGS11:A:;</v>
      </c>
      <c r="Z247" s="47" t="s">
        <v>3935</v>
      </c>
      <c r="AA247" s="10" t="str">
        <f t="shared" si="35"/>
        <v>ZQRX:BSU,4::IP=10.111.208.18:PING:SRC=10.111.138.136,:;</v>
      </c>
      <c r="AB247" s="10" t="str">
        <f t="shared" si="36"/>
        <v>ZQRX:BSU,4::IP=10.111.208.146:PING:SRC=10.111.138.168,:;</v>
      </c>
      <c r="AC247" s="10" t="str">
        <f>CONCATENATE("ZOYC:",J247,":S:M3UA:;")</f>
        <v>ZOYC:R1122:S:M3UA:;</v>
      </c>
      <c r="AD247" s="10" t="str">
        <f>CONCATENATE("ZOYM:",J247,":REG=Y:;")</f>
        <v>ZOYM:R1122:REG=Y:;</v>
      </c>
      <c r="AE247" s="10" t="str">
        <f t="shared" si="37"/>
        <v>ZOYA:R1122:BSU,4:AOIP:;</v>
      </c>
      <c r="AF247" s="10" t="str">
        <f t="shared" si="38"/>
        <v>ZOYP:M3UA:R1122,0:"10.111.138.136","10.111.138.168",2905:"10.111.208.18",28,"10.111.208.146",28,:;</v>
      </c>
      <c r="AG247" s="10" t="str">
        <f t="shared" si="39"/>
        <v>ZOYS:M3UA:R1122,0:ACT:;</v>
      </c>
      <c r="AH247" s="10" t="str">
        <f>CONCATENATE("ZOYI:NAME=",J247,":A:;")</f>
        <v>ZOYI:NAME=R1122:A:;</v>
      </c>
    </row>
    <row r="248" spans="1:34" ht="12" customHeight="1">
      <c r="A248" s="7">
        <v>54</v>
      </c>
      <c r="B248" s="7" t="s">
        <v>75</v>
      </c>
      <c r="C248" s="7">
        <v>1</v>
      </c>
      <c r="D248" s="7">
        <v>5</v>
      </c>
      <c r="E248" s="7" t="str">
        <f>LOOKUP(1,0/(('MSS-IP'!$B$1:$B$583=B248)*('MSS-IP'!$C$1:$C$583=D248)),'MSS-IP'!$D$1:$D$583)</f>
        <v>10.111.138.137</v>
      </c>
      <c r="F248" s="7" t="str">
        <f>LOOKUP(1,0/(('MSS-IP'!$B$1:$B$583=B248)*('MSS-IP'!$C$1:$C$583=D248)),'MSS-IP'!$E$1:$E$583)</f>
        <v>10.111.138.169</v>
      </c>
      <c r="G248" s="7">
        <v>2905</v>
      </c>
      <c r="H248" s="7">
        <f>LOOKUP(1,0/(('MSS-IP'!$B$1:$B$583=B248)*('MSS-IP'!$C$1:$C$583=D248)),'MSS-IP'!$F$1:$F$583)</f>
        <v>27</v>
      </c>
      <c r="I248" s="8">
        <v>10</v>
      </c>
      <c r="J248" s="8" t="s">
        <v>94</v>
      </c>
      <c r="K248" s="8">
        <v>1</v>
      </c>
      <c r="L248" s="1">
        <v>2</v>
      </c>
      <c r="M248" s="1" t="str">
        <f>LOOKUP(1,0/(('BSC-IP(信令)'!$B$1:$B$652=J248)*('BSC-IP(信令)'!$C$1:$C$652=L248)),'BSC-IP(信令)'!$D$1:$D$652)</f>
        <v>10.111.208.19</v>
      </c>
      <c r="N248" s="1" t="str">
        <f>LOOKUP(1,0/(('BSC-IP(信令)'!$B$1:$B$652=J248)*('BSC-IP(信令)'!$C$1:$C$652=L248)),'BSC-IP(信令)'!$E$1:$E$652)</f>
        <v>10.111.208.147</v>
      </c>
      <c r="O248" s="8"/>
      <c r="P248" s="8">
        <f>LOOKUP(1,0/(('BSC-IP(信令)'!$B$1:$B$652=J248)*('BSC-IP(信令)'!$C$1:$C$652=L248)),'BSC-IP(信令)'!$F$1:$F$652)</f>
        <v>28</v>
      </c>
      <c r="Q248" s="11" t="str">
        <f t="shared" si="30"/>
        <v>ZQRX:BCSU,2::PING:IP="10.111.138.137",SRC="10.111.208.19",:;</v>
      </c>
      <c r="R248" s="11" t="str">
        <f t="shared" si="31"/>
        <v>ZQRX:BCSU,2::PING:IP="10.111.138.169",SRC="10.111.208.147",:;</v>
      </c>
      <c r="S248" s="11"/>
      <c r="T248" s="11"/>
      <c r="U248" s="11" t="str">
        <f t="shared" si="32"/>
        <v>ZOYA:BGS11:BCSU,2:AOIP:;</v>
      </c>
      <c r="V248" s="11" t="str">
        <f t="shared" si="33"/>
        <v>ZOYP:M3UA:BGS11,1:"10.111.208.19","10.111.208.147",:"10.111.138.137",27,"10.111.138.169",27,2905:;</v>
      </c>
      <c r="W248" s="11" t="str">
        <f t="shared" si="34"/>
        <v>ZOYS:M3UA:BGS11,1:ACT:;</v>
      </c>
      <c r="X248" s="11"/>
      <c r="Z248" s="47" t="s">
        <v>3935</v>
      </c>
      <c r="AA248" s="10" t="str">
        <f t="shared" si="35"/>
        <v>ZQRX:BSU,5::IP=10.111.208.19:PING:SRC=10.111.138.137,:;</v>
      </c>
      <c r="AB248" s="10" t="str">
        <f t="shared" si="36"/>
        <v>ZQRX:BSU,5::IP=10.111.208.147:PING:SRC=10.111.138.169,:;</v>
      </c>
      <c r="AC248" s="10"/>
      <c r="AD248" s="10"/>
      <c r="AE248" s="10" t="str">
        <f t="shared" si="37"/>
        <v>ZOYA:R1122:BSU,5:AOIP:;</v>
      </c>
      <c r="AF248" s="10" t="str">
        <f t="shared" si="38"/>
        <v>ZOYP:M3UA:R1122,1:"10.111.138.137","10.111.138.169",2905:"10.111.208.19",28,"10.111.208.147",28,:;</v>
      </c>
      <c r="AG248" s="10" t="str">
        <f t="shared" si="39"/>
        <v>ZOYS:M3UA:R1122,1:ACT:;</v>
      </c>
      <c r="AH248" s="10"/>
    </row>
    <row r="249" spans="1:34" ht="12" customHeight="1">
      <c r="A249" s="7">
        <v>55</v>
      </c>
      <c r="B249" s="7" t="s">
        <v>75</v>
      </c>
      <c r="C249" s="7">
        <v>2</v>
      </c>
      <c r="D249" s="7">
        <v>6</v>
      </c>
      <c r="E249" s="7" t="str">
        <f>LOOKUP(1,0/(('MSS-IP'!$B$1:$B$583=B249)*('MSS-IP'!$C$1:$C$583=D249)),'MSS-IP'!$D$1:$D$583)</f>
        <v>10.111.138.138</v>
      </c>
      <c r="F249" s="7" t="str">
        <f>LOOKUP(1,0/(('MSS-IP'!$B$1:$B$583=B249)*('MSS-IP'!$C$1:$C$583=D249)),'MSS-IP'!$E$1:$E$583)</f>
        <v>10.111.138.170</v>
      </c>
      <c r="G249" s="7">
        <v>2905</v>
      </c>
      <c r="H249" s="7">
        <f>LOOKUP(1,0/(('MSS-IP'!$B$1:$B$583=B249)*('MSS-IP'!$C$1:$C$583=D249)),'MSS-IP'!$F$1:$F$583)</f>
        <v>27</v>
      </c>
      <c r="I249" s="8">
        <v>11</v>
      </c>
      <c r="J249" s="8" t="s">
        <v>94</v>
      </c>
      <c r="K249" s="8">
        <v>2</v>
      </c>
      <c r="L249" s="1">
        <v>0</v>
      </c>
      <c r="M249" s="1" t="str">
        <f>LOOKUP(1,0/(('BSC-IP(信令)'!$B$1:$B$652=J249)*('BSC-IP(信令)'!$C$1:$C$652=L249)),'BSC-IP(信令)'!$D$1:$D$652)</f>
        <v>10.111.208.20</v>
      </c>
      <c r="N249" s="1" t="str">
        <f>LOOKUP(1,0/(('BSC-IP(信令)'!$B$1:$B$652=J249)*('BSC-IP(信令)'!$C$1:$C$652=L249)),'BSC-IP(信令)'!$E$1:$E$652)</f>
        <v>10.111.208.148</v>
      </c>
      <c r="O249" s="8"/>
      <c r="P249" s="8">
        <f>LOOKUP(1,0/(('BSC-IP(信令)'!$B$1:$B$652=J249)*('BSC-IP(信令)'!$C$1:$C$652=L249)),'BSC-IP(信令)'!$F$1:$F$652)</f>
        <v>28</v>
      </c>
      <c r="Q249" s="11" t="str">
        <f t="shared" si="30"/>
        <v>ZQRX:BCSU,0::PING:IP="10.111.138.138",SRC="10.111.208.20",:;</v>
      </c>
      <c r="R249" s="11" t="str">
        <f t="shared" si="31"/>
        <v>ZQRX:BCSU,0::PING:IP="10.111.138.170",SRC="10.111.208.148",:;</v>
      </c>
      <c r="S249" s="11"/>
      <c r="T249" s="11"/>
      <c r="U249" s="11" t="str">
        <f t="shared" si="32"/>
        <v>ZOYA:BGS11:BCSU,0:AOIP:;</v>
      </c>
      <c r="V249" s="11" t="str">
        <f t="shared" si="33"/>
        <v>ZOYP:M3UA:BGS11,2:"10.111.208.20","10.111.208.148",:"10.111.138.138",27,"10.111.138.170",27,2905:;</v>
      </c>
      <c r="W249" s="11" t="str">
        <f t="shared" si="34"/>
        <v>ZOYS:M3UA:BGS11,2:ACT:;</v>
      </c>
      <c r="X249" s="11"/>
      <c r="Z249" s="47" t="s">
        <v>3935</v>
      </c>
      <c r="AA249" s="10" t="str">
        <f t="shared" si="35"/>
        <v>ZQRX:BSU,6::IP=10.111.208.20:PING:SRC=10.111.138.138,:;</v>
      </c>
      <c r="AB249" s="10" t="str">
        <f t="shared" si="36"/>
        <v>ZQRX:BSU,6::IP=10.111.208.148:PING:SRC=10.111.138.170,:;</v>
      </c>
      <c r="AC249" s="10"/>
      <c r="AD249" s="10"/>
      <c r="AE249" s="10" t="str">
        <f t="shared" si="37"/>
        <v>ZOYA:R1122:BSU,6:AOIP:;</v>
      </c>
      <c r="AF249" s="10" t="str">
        <f t="shared" si="38"/>
        <v>ZOYP:M3UA:R1122,2:"10.111.138.138","10.111.138.170",2905:"10.111.208.20",28,"10.111.208.148",28,:;</v>
      </c>
      <c r="AG249" s="10" t="str">
        <f t="shared" si="39"/>
        <v>ZOYS:M3UA:R1122,2:ACT:;</v>
      </c>
      <c r="AH249" s="10"/>
    </row>
    <row r="250" spans="1:34" ht="12" customHeight="1">
      <c r="A250" s="7">
        <v>56</v>
      </c>
      <c r="B250" s="7" t="s">
        <v>75</v>
      </c>
      <c r="C250" s="7">
        <v>3</v>
      </c>
      <c r="D250" s="7">
        <v>7</v>
      </c>
      <c r="E250" s="7" t="str">
        <f>LOOKUP(1,0/(('MSS-IP'!$B$1:$B$583=B250)*('MSS-IP'!$C$1:$C$583=D250)),'MSS-IP'!$D$1:$D$583)</f>
        <v>10.111.138.139</v>
      </c>
      <c r="F250" s="7" t="str">
        <f>LOOKUP(1,0/(('MSS-IP'!$B$1:$B$583=B250)*('MSS-IP'!$C$1:$C$583=D250)),'MSS-IP'!$E$1:$E$583)</f>
        <v>10.111.138.171</v>
      </c>
      <c r="G250" s="7">
        <v>2905</v>
      </c>
      <c r="H250" s="7">
        <f>LOOKUP(1,0/(('MSS-IP'!$B$1:$B$583=B250)*('MSS-IP'!$C$1:$C$583=D250)),'MSS-IP'!$F$1:$F$583)</f>
        <v>27</v>
      </c>
      <c r="I250" s="8">
        <v>12</v>
      </c>
      <c r="J250" s="8" t="s">
        <v>94</v>
      </c>
      <c r="K250" s="8">
        <v>3</v>
      </c>
      <c r="L250" s="1">
        <v>1</v>
      </c>
      <c r="M250" s="1" t="str">
        <f>LOOKUP(1,0/(('BSC-IP(信令)'!$B$1:$B$652=J250)*('BSC-IP(信令)'!$C$1:$C$652=L250)),'BSC-IP(信令)'!$D$1:$D$652)</f>
        <v>10.111.208.21</v>
      </c>
      <c r="N250" s="1" t="str">
        <f>LOOKUP(1,0/(('BSC-IP(信令)'!$B$1:$B$652=J250)*('BSC-IP(信令)'!$C$1:$C$652=L250)),'BSC-IP(信令)'!$E$1:$E$652)</f>
        <v>10.111.208.149</v>
      </c>
      <c r="O250" s="8"/>
      <c r="P250" s="8">
        <f>LOOKUP(1,0/(('BSC-IP(信令)'!$B$1:$B$652=J250)*('BSC-IP(信令)'!$C$1:$C$652=L250)),'BSC-IP(信令)'!$F$1:$F$652)</f>
        <v>28</v>
      </c>
      <c r="Q250" s="11" t="str">
        <f t="shared" si="30"/>
        <v>ZQRX:BCSU,1::PING:IP="10.111.138.139",SRC="10.111.208.21",:;</v>
      </c>
      <c r="R250" s="11" t="str">
        <f t="shared" si="31"/>
        <v>ZQRX:BCSU,1::PING:IP="10.111.138.171",SRC="10.111.208.149",:;</v>
      </c>
      <c r="S250" s="11"/>
      <c r="T250" s="11"/>
      <c r="U250" s="11" t="str">
        <f t="shared" si="32"/>
        <v>ZOYA:BGS11:BCSU,1:AOIP:;</v>
      </c>
      <c r="V250" s="11" t="str">
        <f t="shared" si="33"/>
        <v>ZOYP:M3UA:BGS11,3:"10.111.208.21","10.111.208.149",:"10.111.138.139",27,"10.111.138.171",27,2905:;</v>
      </c>
      <c r="W250" s="11" t="str">
        <f t="shared" si="34"/>
        <v>ZOYS:M3UA:BGS11,3:ACT:;</v>
      </c>
      <c r="X250" s="11"/>
      <c r="Z250" s="47" t="s">
        <v>3935</v>
      </c>
      <c r="AA250" s="10" t="str">
        <f t="shared" si="35"/>
        <v>ZQRX:BSU,7::IP=10.111.208.21:PING:SRC=10.111.138.139,:;</v>
      </c>
      <c r="AB250" s="10" t="str">
        <f t="shared" si="36"/>
        <v>ZQRX:BSU,7::IP=10.111.208.149:PING:SRC=10.111.138.171,:;</v>
      </c>
      <c r="AC250" s="10"/>
      <c r="AD250" s="10"/>
      <c r="AE250" s="10" t="str">
        <f t="shared" si="37"/>
        <v>ZOYA:R1122:BSU,7:AOIP:;</v>
      </c>
      <c r="AF250" s="10" t="str">
        <f t="shared" si="38"/>
        <v>ZOYP:M3UA:R1122,3:"10.111.138.139","10.111.138.171",2905:"10.111.208.21",28,"10.111.208.149",28,:;</v>
      </c>
      <c r="AG250" s="10" t="str">
        <f t="shared" si="39"/>
        <v>ZOYS:M3UA:R1122,3:ACT:;</v>
      </c>
      <c r="AH250" s="10"/>
    </row>
    <row r="251" spans="1:34" ht="12" customHeight="1">
      <c r="A251" s="7">
        <v>57</v>
      </c>
      <c r="B251" s="7" t="s">
        <v>75</v>
      </c>
      <c r="C251" s="7">
        <v>0</v>
      </c>
      <c r="D251" s="7">
        <v>8</v>
      </c>
      <c r="E251" s="7" t="str">
        <f>LOOKUP(1,0/(('MSS-IP'!$B$1:$B$583=B251)*('MSS-IP'!$C$1:$C$583=D251)),'MSS-IP'!$D$1:$D$583)</f>
        <v>10.111.138.140</v>
      </c>
      <c r="F251" s="7" t="str">
        <f>LOOKUP(1,0/(('MSS-IP'!$B$1:$B$583=B251)*('MSS-IP'!$C$1:$C$583=D251)),'MSS-IP'!$E$1:$E$583)</f>
        <v>10.111.138.172</v>
      </c>
      <c r="G251" s="7">
        <v>2905</v>
      </c>
      <c r="H251" s="7">
        <f>LOOKUP(1,0/(('MSS-IP'!$B$1:$B$583=B251)*('MSS-IP'!$C$1:$C$583=D251)),'MSS-IP'!$F$1:$F$583)</f>
        <v>27</v>
      </c>
      <c r="I251" s="8">
        <v>9</v>
      </c>
      <c r="J251" s="8" t="s">
        <v>95</v>
      </c>
      <c r="K251" s="8">
        <v>0</v>
      </c>
      <c r="L251" s="1">
        <v>0</v>
      </c>
      <c r="M251" s="1" t="str">
        <f>LOOKUP(1,0/(('BSC-IP(信令)'!$B$1:$B$652=J251)*('BSC-IP(信令)'!$C$1:$C$652=L251)),'BSC-IP(信令)'!$D$1:$D$652)</f>
        <v>10.111.208.34</v>
      </c>
      <c r="N251" s="1" t="str">
        <f>LOOKUP(1,0/(('BSC-IP(信令)'!$B$1:$B$652=J251)*('BSC-IP(信令)'!$C$1:$C$652=L251)),'BSC-IP(信令)'!$E$1:$E$652)</f>
        <v>10.111.208.162</v>
      </c>
      <c r="O251" s="8"/>
      <c r="P251" s="8">
        <f>LOOKUP(1,0/(('BSC-IP(信令)'!$B$1:$B$652=J251)*('BSC-IP(信令)'!$C$1:$C$652=L251)),'BSC-IP(信令)'!$F$1:$F$652)</f>
        <v>28</v>
      </c>
      <c r="Q251" s="11" t="str">
        <f t="shared" si="30"/>
        <v>ZQRX:BCSU,0::PING:IP="10.111.138.140",SRC="10.111.208.34",:;</v>
      </c>
      <c r="R251" s="11" t="str">
        <f t="shared" si="31"/>
        <v>ZQRX:BCSU,0::PING:IP="10.111.138.172",SRC="10.111.208.162",:;</v>
      </c>
      <c r="S251" s="11" t="str">
        <f>CONCATENATE("ZOYC:",LEFT(B251,1),MID(B251,3,4),":C:M3UA:;")</f>
        <v>ZOYC:BGS11:C:M3UA:;</v>
      </c>
      <c r="T251" s="11" t="str">
        <f>CONCATENATE("ZOYM:",LEFT(B251,1),MID(B251,3,4),":REG=Y:;")</f>
        <v>ZOYM:BGS11:REG=Y:;</v>
      </c>
      <c r="U251" s="11" t="str">
        <f t="shared" si="32"/>
        <v>ZOYA:BGS11:BCSU,0:AOIP:;</v>
      </c>
      <c r="V251" s="11" t="str">
        <f t="shared" si="33"/>
        <v>ZOYP:M3UA:BGS11,0:"10.111.208.34","10.111.208.162",:"10.111.138.140",27,"10.111.138.172",27,2905:;</v>
      </c>
      <c r="W251" s="11" t="str">
        <f t="shared" si="34"/>
        <v>ZOYS:M3UA:BGS11,0:ACT:;</v>
      </c>
      <c r="X251" s="11" t="str">
        <f>CONCATENATE("ZOYI:NAME=",LEFT(B251,1),RIGHT(B251,4),":A:;")</f>
        <v>ZOYI:NAME=BGS11:A:;</v>
      </c>
      <c r="Z251" s="47" t="s">
        <v>3935</v>
      </c>
      <c r="AA251" s="10" t="str">
        <f t="shared" si="35"/>
        <v>ZQRX:BSU,8::IP=10.111.208.34:PING:SRC=10.111.138.140,:;</v>
      </c>
      <c r="AB251" s="10" t="str">
        <f t="shared" si="36"/>
        <v>ZQRX:BSU,8::IP=10.111.208.162:PING:SRC=10.111.138.172,:;</v>
      </c>
      <c r="AC251" s="10" t="str">
        <f>CONCATENATE("ZOYC:",J251,":S:M3UA:;")</f>
        <v>ZOYC:R1123:S:M3UA:;</v>
      </c>
      <c r="AD251" s="10" t="str">
        <f>CONCATENATE("ZOYM:",J251,":REG=Y:;")</f>
        <v>ZOYM:R1123:REG=Y:;</v>
      </c>
      <c r="AE251" s="10" t="str">
        <f t="shared" si="37"/>
        <v>ZOYA:R1123:BSU,8:AOIP:;</v>
      </c>
      <c r="AF251" s="10" t="str">
        <f t="shared" si="38"/>
        <v>ZOYP:M3UA:R1123,0:"10.111.138.140","10.111.138.172",2905:"10.111.208.34",28,"10.111.208.162",28,:;</v>
      </c>
      <c r="AG251" s="10" t="str">
        <f t="shared" si="39"/>
        <v>ZOYS:M3UA:R1123,0:ACT:;</v>
      </c>
      <c r="AH251" s="10" t="str">
        <f>CONCATENATE("ZOYI:NAME=",J251,":A:;")</f>
        <v>ZOYI:NAME=R1123:A:;</v>
      </c>
    </row>
    <row r="252" spans="1:34" ht="12" customHeight="1">
      <c r="A252" s="7">
        <v>58</v>
      </c>
      <c r="B252" s="7" t="s">
        <v>75</v>
      </c>
      <c r="C252" s="7">
        <v>1</v>
      </c>
      <c r="D252" s="7">
        <v>0</v>
      </c>
      <c r="E252" s="7" t="str">
        <f>LOOKUP(1,0/(('MSS-IP'!$B$1:$B$583=B252)*('MSS-IP'!$C$1:$C$583=D252)),'MSS-IP'!$D$1:$D$583)</f>
        <v>10.111.138.141</v>
      </c>
      <c r="F252" s="7" t="str">
        <f>LOOKUP(1,0/(('MSS-IP'!$B$1:$B$583=B252)*('MSS-IP'!$C$1:$C$583=D252)),'MSS-IP'!$E$1:$E$583)</f>
        <v>10.111.138.173</v>
      </c>
      <c r="G252" s="7">
        <v>2905</v>
      </c>
      <c r="H252" s="7">
        <f>LOOKUP(1,0/(('MSS-IP'!$B$1:$B$583=B252)*('MSS-IP'!$C$1:$C$583=D252)),'MSS-IP'!$F$1:$F$583)</f>
        <v>27</v>
      </c>
      <c r="I252" s="8">
        <v>10</v>
      </c>
      <c r="J252" s="8" t="s">
        <v>95</v>
      </c>
      <c r="K252" s="8">
        <v>1</v>
      </c>
      <c r="L252" s="1">
        <v>1</v>
      </c>
      <c r="M252" s="1" t="str">
        <f>LOOKUP(1,0/(('BSC-IP(信令)'!$B$1:$B$652=J252)*('BSC-IP(信令)'!$C$1:$C$652=L252)),'BSC-IP(信令)'!$D$1:$D$652)</f>
        <v>10.111.208.35</v>
      </c>
      <c r="N252" s="1" t="str">
        <f>LOOKUP(1,0/(('BSC-IP(信令)'!$B$1:$B$652=J252)*('BSC-IP(信令)'!$C$1:$C$652=L252)),'BSC-IP(信令)'!$E$1:$E$652)</f>
        <v>10.111.208.163</v>
      </c>
      <c r="O252" s="8"/>
      <c r="P252" s="8">
        <f>LOOKUP(1,0/(('BSC-IP(信令)'!$B$1:$B$652=J252)*('BSC-IP(信令)'!$C$1:$C$652=L252)),'BSC-IP(信令)'!$F$1:$F$652)</f>
        <v>28</v>
      </c>
      <c r="Q252" s="11" t="str">
        <f t="shared" si="30"/>
        <v>ZQRX:BCSU,1::PING:IP="10.111.138.141",SRC="10.111.208.35",:;</v>
      </c>
      <c r="R252" s="11" t="str">
        <f t="shared" si="31"/>
        <v>ZQRX:BCSU,1::PING:IP="10.111.138.173",SRC="10.111.208.163",:;</v>
      </c>
      <c r="S252" s="11"/>
      <c r="T252" s="11"/>
      <c r="U252" s="11" t="str">
        <f t="shared" si="32"/>
        <v>ZOYA:BGS11:BCSU,1:AOIP:;</v>
      </c>
      <c r="V252" s="11" t="str">
        <f t="shared" si="33"/>
        <v>ZOYP:M3UA:BGS11,1:"10.111.208.35","10.111.208.163",:"10.111.138.141",27,"10.111.138.173",27,2905:;</v>
      </c>
      <c r="W252" s="11" t="str">
        <f t="shared" si="34"/>
        <v>ZOYS:M3UA:BGS11,1:ACT:;</v>
      </c>
      <c r="X252" s="11"/>
      <c r="Z252" s="47" t="s">
        <v>3935</v>
      </c>
      <c r="AA252" s="10" t="str">
        <f t="shared" si="35"/>
        <v>ZQRX:BSU,0::IP=10.111.208.35:PING:SRC=10.111.138.141,:;</v>
      </c>
      <c r="AB252" s="10" t="str">
        <f t="shared" si="36"/>
        <v>ZQRX:BSU,0::IP=10.111.208.163:PING:SRC=10.111.138.173,:;</v>
      </c>
      <c r="AC252" s="10"/>
      <c r="AD252" s="10"/>
      <c r="AE252" s="10" t="str">
        <f t="shared" si="37"/>
        <v>ZOYA:R1123:BSU,0:AOIP:;</v>
      </c>
      <c r="AF252" s="10" t="str">
        <f t="shared" si="38"/>
        <v>ZOYP:M3UA:R1123,1:"10.111.138.141","10.111.138.173",2905:"10.111.208.35",28,"10.111.208.163",28,:;</v>
      </c>
      <c r="AG252" s="10" t="str">
        <f t="shared" si="39"/>
        <v>ZOYS:M3UA:R1123,1:ACT:;</v>
      </c>
      <c r="AH252" s="10"/>
    </row>
    <row r="253" spans="1:34" ht="12" customHeight="1">
      <c r="A253" s="7">
        <v>59</v>
      </c>
      <c r="B253" s="7" t="s">
        <v>75</v>
      </c>
      <c r="C253" s="7">
        <v>2</v>
      </c>
      <c r="D253" s="7">
        <v>10</v>
      </c>
      <c r="E253" s="7" t="str">
        <f>LOOKUP(1,0/(('MSS-IP'!$B$1:$B$583=B253)*('MSS-IP'!$C$1:$C$583=D253)),'MSS-IP'!$D$1:$D$583)</f>
        <v>10.111.138.142</v>
      </c>
      <c r="F253" s="7" t="str">
        <f>LOOKUP(1,0/(('MSS-IP'!$B$1:$B$583=B253)*('MSS-IP'!$C$1:$C$583=D253)),'MSS-IP'!$E$1:$E$583)</f>
        <v>10.111.138.174</v>
      </c>
      <c r="G253" s="7">
        <v>2905</v>
      </c>
      <c r="H253" s="7">
        <f>LOOKUP(1,0/(('MSS-IP'!$B$1:$B$583=B253)*('MSS-IP'!$C$1:$C$583=D253)),'MSS-IP'!$F$1:$F$583)</f>
        <v>27</v>
      </c>
      <c r="I253" s="8">
        <v>11</v>
      </c>
      <c r="J253" s="8" t="s">
        <v>95</v>
      </c>
      <c r="K253" s="8">
        <v>2</v>
      </c>
      <c r="L253" s="1">
        <v>3</v>
      </c>
      <c r="M253" s="1" t="str">
        <f>LOOKUP(1,0/(('BSC-IP(信令)'!$B$1:$B$652=J253)*('BSC-IP(信令)'!$C$1:$C$652=L253)),'BSC-IP(信令)'!$D$1:$D$652)</f>
        <v>10.111.208.36</v>
      </c>
      <c r="N253" s="1" t="str">
        <f>LOOKUP(1,0/(('BSC-IP(信令)'!$B$1:$B$652=J253)*('BSC-IP(信令)'!$C$1:$C$652=L253)),'BSC-IP(信令)'!$E$1:$E$652)</f>
        <v>10.111.208.164</v>
      </c>
      <c r="O253" s="8"/>
      <c r="P253" s="8">
        <f>LOOKUP(1,0/(('BSC-IP(信令)'!$B$1:$B$652=J253)*('BSC-IP(信令)'!$C$1:$C$652=L253)),'BSC-IP(信令)'!$F$1:$F$652)</f>
        <v>28</v>
      </c>
      <c r="Q253" s="11" t="str">
        <f t="shared" si="30"/>
        <v>ZQRX:BCSU,3::PING:IP="10.111.138.142",SRC="10.111.208.36",:;</v>
      </c>
      <c r="R253" s="11" t="str">
        <f t="shared" si="31"/>
        <v>ZQRX:BCSU,3::PING:IP="10.111.138.174",SRC="10.111.208.164",:;</v>
      </c>
      <c r="S253" s="11"/>
      <c r="T253" s="11"/>
      <c r="U253" s="11" t="str">
        <f t="shared" si="32"/>
        <v>ZOYA:BGS11:BCSU,3:AOIP:;</v>
      </c>
      <c r="V253" s="11" t="str">
        <f t="shared" si="33"/>
        <v>ZOYP:M3UA:BGS11,2:"10.111.208.36","10.111.208.164",:"10.111.138.142",27,"10.111.138.174",27,2905:;</v>
      </c>
      <c r="W253" s="11" t="str">
        <f t="shared" si="34"/>
        <v>ZOYS:M3UA:BGS11,2:ACT:;</v>
      </c>
      <c r="X253" s="11"/>
      <c r="Z253" s="47" t="s">
        <v>3935</v>
      </c>
      <c r="AA253" s="10" t="str">
        <f t="shared" si="35"/>
        <v>ZQRX:BSU,10::IP=10.111.208.36:PING:SRC=10.111.138.142,:;</v>
      </c>
      <c r="AB253" s="10" t="str">
        <f t="shared" si="36"/>
        <v>ZQRX:BSU,10::IP=10.111.208.164:PING:SRC=10.111.138.174,:;</v>
      </c>
      <c r="AC253" s="10"/>
      <c r="AD253" s="10"/>
      <c r="AE253" s="10" t="str">
        <f t="shared" si="37"/>
        <v>ZOYA:R1123:BSU,10:AOIP:;</v>
      </c>
      <c r="AF253" s="10" t="str">
        <f t="shared" si="38"/>
        <v>ZOYP:M3UA:R1123,2:"10.111.138.142","10.111.138.174",2905:"10.111.208.36",28,"10.111.208.164",28,:;</v>
      </c>
      <c r="AG253" s="10" t="str">
        <f t="shared" si="39"/>
        <v>ZOYS:M3UA:R1123,2:ACT:;</v>
      </c>
      <c r="AH253" s="10"/>
    </row>
    <row r="254" spans="1:34" ht="12" customHeight="1">
      <c r="A254" s="7">
        <v>60</v>
      </c>
      <c r="B254" s="7" t="s">
        <v>75</v>
      </c>
      <c r="C254" s="7">
        <v>3</v>
      </c>
      <c r="D254" s="7">
        <v>11</v>
      </c>
      <c r="E254" s="7" t="str">
        <f>LOOKUP(1,0/(('MSS-IP'!$B$1:$B$583=B254)*('MSS-IP'!$C$1:$C$583=D254)),'MSS-IP'!$D$1:$D$583)</f>
        <v>10.111.138.143</v>
      </c>
      <c r="F254" s="7" t="str">
        <f>LOOKUP(1,0/(('MSS-IP'!$B$1:$B$583=B254)*('MSS-IP'!$C$1:$C$583=D254)),'MSS-IP'!$E$1:$E$583)</f>
        <v>10.111.138.175</v>
      </c>
      <c r="G254" s="7">
        <v>2905</v>
      </c>
      <c r="H254" s="7">
        <f>LOOKUP(1,0/(('MSS-IP'!$B$1:$B$583=B254)*('MSS-IP'!$C$1:$C$583=D254)),'MSS-IP'!$F$1:$F$583)</f>
        <v>27</v>
      </c>
      <c r="I254" s="8">
        <v>12</v>
      </c>
      <c r="J254" s="8" t="s">
        <v>95</v>
      </c>
      <c r="K254" s="8">
        <v>3</v>
      </c>
      <c r="L254" s="1">
        <v>2</v>
      </c>
      <c r="M254" s="1" t="str">
        <f>LOOKUP(1,0/(('BSC-IP(信令)'!$B$1:$B$652=J254)*('BSC-IP(信令)'!$C$1:$C$652=L254)),'BSC-IP(信令)'!$D$1:$D$652)</f>
        <v>10.111.208.37</v>
      </c>
      <c r="N254" s="1" t="str">
        <f>LOOKUP(1,0/(('BSC-IP(信令)'!$B$1:$B$652=J254)*('BSC-IP(信令)'!$C$1:$C$652=L254)),'BSC-IP(信令)'!$E$1:$E$652)</f>
        <v>10.111.208.165</v>
      </c>
      <c r="O254" s="8"/>
      <c r="P254" s="8">
        <f>LOOKUP(1,0/(('BSC-IP(信令)'!$B$1:$B$652=J254)*('BSC-IP(信令)'!$C$1:$C$652=L254)),'BSC-IP(信令)'!$F$1:$F$652)</f>
        <v>28</v>
      </c>
      <c r="Q254" s="11" t="str">
        <f t="shared" si="30"/>
        <v>ZQRX:BCSU,2::PING:IP="10.111.138.143",SRC="10.111.208.37",:;</v>
      </c>
      <c r="R254" s="11" t="str">
        <f t="shared" si="31"/>
        <v>ZQRX:BCSU,2::PING:IP="10.111.138.175",SRC="10.111.208.165",:;</v>
      </c>
      <c r="S254" s="11"/>
      <c r="T254" s="11"/>
      <c r="U254" s="11" t="str">
        <f t="shared" si="32"/>
        <v>ZOYA:BGS11:BCSU,2:AOIP:;</v>
      </c>
      <c r="V254" s="11" t="str">
        <f t="shared" si="33"/>
        <v>ZOYP:M3UA:BGS11,3:"10.111.208.37","10.111.208.165",:"10.111.138.143",27,"10.111.138.175",27,2905:;</v>
      </c>
      <c r="W254" s="11" t="str">
        <f t="shared" si="34"/>
        <v>ZOYS:M3UA:BGS11,3:ACT:;</v>
      </c>
      <c r="X254" s="11"/>
      <c r="Z254" s="47" t="s">
        <v>3935</v>
      </c>
      <c r="AA254" s="10" t="str">
        <f t="shared" si="35"/>
        <v>ZQRX:BSU,11::IP=10.111.208.37:PING:SRC=10.111.138.143,:;</v>
      </c>
      <c r="AB254" s="10" t="str">
        <f t="shared" si="36"/>
        <v>ZQRX:BSU,11::IP=10.111.208.165:PING:SRC=10.111.138.175,:;</v>
      </c>
      <c r="AC254" s="10"/>
      <c r="AD254" s="10"/>
      <c r="AE254" s="10" t="str">
        <f t="shared" si="37"/>
        <v>ZOYA:R1123:BSU,11:AOIP:;</v>
      </c>
      <c r="AF254" s="10" t="str">
        <f t="shared" si="38"/>
        <v>ZOYP:M3UA:R1123,3:"10.111.138.143","10.111.138.175",2905:"10.111.208.37",28,"10.111.208.165",28,:;</v>
      </c>
      <c r="AG254" s="10" t="str">
        <f t="shared" si="39"/>
        <v>ZOYS:M3UA:R1123,3:ACT:;</v>
      </c>
      <c r="AH254" s="10"/>
    </row>
    <row r="255" spans="1:34" ht="12" customHeight="1">
      <c r="A255" s="7">
        <v>61</v>
      </c>
      <c r="B255" s="7" t="s">
        <v>75</v>
      </c>
      <c r="C255" s="7">
        <v>0</v>
      </c>
      <c r="D255" s="7">
        <v>12</v>
      </c>
      <c r="E255" s="7" t="str">
        <f>LOOKUP(1,0/(('MSS-IP'!$B$1:$B$583=B255)*('MSS-IP'!$C$1:$C$583=D255)),'MSS-IP'!$D$1:$D$583)</f>
        <v>10.111.138.144</v>
      </c>
      <c r="F255" s="7" t="str">
        <f>LOOKUP(1,0/(('MSS-IP'!$B$1:$B$583=B255)*('MSS-IP'!$C$1:$C$583=D255)),'MSS-IP'!$E$1:$E$583)</f>
        <v>10.111.138.176</v>
      </c>
      <c r="G255" s="7">
        <v>2905</v>
      </c>
      <c r="H255" s="7">
        <f>LOOKUP(1,0/(('MSS-IP'!$B$1:$B$583=B255)*('MSS-IP'!$C$1:$C$583=D255)),'MSS-IP'!$F$1:$F$583)</f>
        <v>27</v>
      </c>
      <c r="I255" s="8">
        <v>9</v>
      </c>
      <c r="J255" s="8" t="s">
        <v>96</v>
      </c>
      <c r="K255" s="8">
        <v>0</v>
      </c>
      <c r="L255" s="1">
        <v>1</v>
      </c>
      <c r="M255" s="1" t="str">
        <f>LOOKUP(1,0/(('BSC-IP(信令)'!$B$1:$B$652=J255)*('BSC-IP(信令)'!$C$1:$C$652=L255)),'BSC-IP(信令)'!$D$1:$D$652)</f>
        <v>10.111.208.50</v>
      </c>
      <c r="N255" s="1" t="str">
        <f>LOOKUP(1,0/(('BSC-IP(信令)'!$B$1:$B$652=J255)*('BSC-IP(信令)'!$C$1:$C$652=L255)),'BSC-IP(信令)'!$E$1:$E$652)</f>
        <v>10.111.208.178</v>
      </c>
      <c r="O255" s="8"/>
      <c r="P255" s="8">
        <f>LOOKUP(1,0/(('BSC-IP(信令)'!$B$1:$B$652=J255)*('BSC-IP(信令)'!$C$1:$C$652=L255)),'BSC-IP(信令)'!$F$1:$F$652)</f>
        <v>28</v>
      </c>
      <c r="Q255" s="11" t="str">
        <f t="shared" si="30"/>
        <v>ZQRX:BCSU,1::PING:IP="10.111.138.144",SRC="10.111.208.50",:;</v>
      </c>
      <c r="R255" s="11" t="str">
        <f t="shared" si="31"/>
        <v>ZQRX:BCSU,1::PING:IP="10.111.138.176",SRC="10.111.208.178",:;</v>
      </c>
      <c r="S255" s="11" t="str">
        <f>CONCATENATE("ZOYC:",LEFT(B255,1),MID(B255,3,4),":C:M3UA:;")</f>
        <v>ZOYC:BGS11:C:M3UA:;</v>
      </c>
      <c r="T255" s="11" t="str">
        <f>CONCATENATE("ZOYM:",LEFT(B255,1),MID(B255,3,4),":REG=Y:;")</f>
        <v>ZOYM:BGS11:REG=Y:;</v>
      </c>
      <c r="U255" s="11" t="str">
        <f t="shared" si="32"/>
        <v>ZOYA:BGS11:BCSU,1:AOIP:;</v>
      </c>
      <c r="V255" s="11" t="str">
        <f t="shared" si="33"/>
        <v>ZOYP:M3UA:BGS11,0:"10.111.208.50","10.111.208.178",:"10.111.138.144",27,"10.111.138.176",27,2905:;</v>
      </c>
      <c r="W255" s="11" t="str">
        <f t="shared" si="34"/>
        <v>ZOYS:M3UA:BGS11,0:ACT:;</v>
      </c>
      <c r="X255" s="11" t="str">
        <f>CONCATENATE("ZOYI:NAME=",LEFT(B255,1),RIGHT(B255,4),":A:;")</f>
        <v>ZOYI:NAME=BGS11:A:;</v>
      </c>
      <c r="Z255" s="47" t="s">
        <v>3935</v>
      </c>
      <c r="AA255" s="10" t="str">
        <f t="shared" si="35"/>
        <v>ZQRX:BSU,12::IP=10.111.208.50:PING:SRC=10.111.138.144,:;</v>
      </c>
      <c r="AB255" s="10" t="str">
        <f t="shared" si="36"/>
        <v>ZQRX:BSU,12::IP=10.111.208.178:PING:SRC=10.111.138.176,:;</v>
      </c>
      <c r="AC255" s="10" t="str">
        <f>CONCATENATE("ZOYC:",J255,":S:M3UA:;")</f>
        <v>ZOYC:R1124:S:M3UA:;</v>
      </c>
      <c r="AD255" s="10" t="str">
        <f>CONCATENATE("ZOYM:",J255,":REG=Y:;")</f>
        <v>ZOYM:R1124:REG=Y:;</v>
      </c>
      <c r="AE255" s="10" t="str">
        <f t="shared" si="37"/>
        <v>ZOYA:R1124:BSU,12:AOIP:;</v>
      </c>
      <c r="AF255" s="10" t="str">
        <f t="shared" si="38"/>
        <v>ZOYP:M3UA:R1124,0:"10.111.138.144","10.111.138.176",2905:"10.111.208.50",28,"10.111.208.178",28,:;</v>
      </c>
      <c r="AG255" s="10" t="str">
        <f t="shared" si="39"/>
        <v>ZOYS:M3UA:R1124,0:ACT:;</v>
      </c>
      <c r="AH255" s="10" t="str">
        <f>CONCATENATE("ZOYI:NAME=",J255,":A:;")</f>
        <v>ZOYI:NAME=R1124:A:;</v>
      </c>
    </row>
    <row r="256" spans="1:34" ht="12" customHeight="1">
      <c r="A256" s="7">
        <v>62</v>
      </c>
      <c r="B256" s="7" t="s">
        <v>75</v>
      </c>
      <c r="C256" s="7">
        <v>1</v>
      </c>
      <c r="D256" s="7">
        <v>13</v>
      </c>
      <c r="E256" s="7" t="str">
        <f>LOOKUP(1,0/(('MSS-IP'!$B$1:$B$583=B256)*('MSS-IP'!$C$1:$C$583=D256)),'MSS-IP'!$D$1:$D$583)</f>
        <v>10.111.138.145</v>
      </c>
      <c r="F256" s="7" t="str">
        <f>LOOKUP(1,0/(('MSS-IP'!$B$1:$B$583=B256)*('MSS-IP'!$C$1:$C$583=D256)),'MSS-IP'!$E$1:$E$583)</f>
        <v>10.111.138.177</v>
      </c>
      <c r="G256" s="7">
        <v>2905</v>
      </c>
      <c r="H256" s="7">
        <f>LOOKUP(1,0/(('MSS-IP'!$B$1:$B$583=B256)*('MSS-IP'!$C$1:$C$583=D256)),'MSS-IP'!$F$1:$F$583)</f>
        <v>27</v>
      </c>
      <c r="I256" s="8">
        <v>10</v>
      </c>
      <c r="J256" s="8" t="s">
        <v>96</v>
      </c>
      <c r="K256" s="8">
        <v>1</v>
      </c>
      <c r="L256" s="1">
        <v>2</v>
      </c>
      <c r="M256" s="1" t="str">
        <f>LOOKUP(1,0/(('BSC-IP(信令)'!$B$1:$B$652=J256)*('BSC-IP(信令)'!$C$1:$C$652=L256)),'BSC-IP(信令)'!$D$1:$D$652)</f>
        <v>10.111.208.51</v>
      </c>
      <c r="N256" s="1" t="str">
        <f>LOOKUP(1,0/(('BSC-IP(信令)'!$B$1:$B$652=J256)*('BSC-IP(信令)'!$C$1:$C$652=L256)),'BSC-IP(信令)'!$E$1:$E$652)</f>
        <v>10.111.208.179</v>
      </c>
      <c r="O256" s="8"/>
      <c r="P256" s="8">
        <f>LOOKUP(1,0/(('BSC-IP(信令)'!$B$1:$B$652=J256)*('BSC-IP(信令)'!$C$1:$C$652=L256)),'BSC-IP(信令)'!$F$1:$F$652)</f>
        <v>28</v>
      </c>
      <c r="Q256" s="11" t="str">
        <f t="shared" si="30"/>
        <v>ZQRX:BCSU,2::PING:IP="10.111.138.145",SRC="10.111.208.51",:;</v>
      </c>
      <c r="R256" s="11" t="str">
        <f t="shared" si="31"/>
        <v>ZQRX:BCSU,2::PING:IP="10.111.138.177",SRC="10.111.208.179",:;</v>
      </c>
      <c r="S256" s="11"/>
      <c r="T256" s="11"/>
      <c r="U256" s="11" t="str">
        <f t="shared" si="32"/>
        <v>ZOYA:BGS11:BCSU,2:AOIP:;</v>
      </c>
      <c r="V256" s="11" t="str">
        <f t="shared" si="33"/>
        <v>ZOYP:M3UA:BGS11,1:"10.111.208.51","10.111.208.179",:"10.111.138.145",27,"10.111.138.177",27,2905:;</v>
      </c>
      <c r="W256" s="11" t="str">
        <f t="shared" si="34"/>
        <v>ZOYS:M3UA:BGS11,1:ACT:;</v>
      </c>
      <c r="X256" s="11"/>
      <c r="Z256" s="47" t="s">
        <v>3935</v>
      </c>
      <c r="AA256" s="10" t="str">
        <f t="shared" si="35"/>
        <v>ZQRX:BSU,13::IP=10.111.208.51:PING:SRC=10.111.138.145,:;</v>
      </c>
      <c r="AB256" s="10" t="str">
        <f t="shared" si="36"/>
        <v>ZQRX:BSU,13::IP=10.111.208.179:PING:SRC=10.111.138.177,:;</v>
      </c>
      <c r="AC256" s="10"/>
      <c r="AD256" s="10"/>
      <c r="AE256" s="10" t="str">
        <f t="shared" si="37"/>
        <v>ZOYA:R1124:BSU,13:AOIP:;</v>
      </c>
      <c r="AF256" s="10" t="str">
        <f t="shared" si="38"/>
        <v>ZOYP:M3UA:R1124,1:"10.111.138.145","10.111.138.177",2905:"10.111.208.51",28,"10.111.208.179",28,:;</v>
      </c>
      <c r="AG256" s="10" t="str">
        <f t="shared" si="39"/>
        <v>ZOYS:M3UA:R1124,1:ACT:;</v>
      </c>
      <c r="AH256" s="10"/>
    </row>
    <row r="257" spans="1:34" ht="12" customHeight="1">
      <c r="A257" s="7">
        <v>63</v>
      </c>
      <c r="B257" s="7" t="s">
        <v>75</v>
      </c>
      <c r="C257" s="7">
        <v>2</v>
      </c>
      <c r="D257" s="7">
        <v>14</v>
      </c>
      <c r="E257" s="7" t="str">
        <f>LOOKUP(1,0/(('MSS-IP'!$B$1:$B$583=B257)*('MSS-IP'!$C$1:$C$583=D257)),'MSS-IP'!$D$1:$D$583)</f>
        <v>10.111.138.146</v>
      </c>
      <c r="F257" s="7" t="str">
        <f>LOOKUP(1,0/(('MSS-IP'!$B$1:$B$583=B257)*('MSS-IP'!$C$1:$C$583=D257)),'MSS-IP'!$E$1:$E$583)</f>
        <v>10.111.138.178</v>
      </c>
      <c r="G257" s="7">
        <v>2905</v>
      </c>
      <c r="H257" s="7">
        <f>LOOKUP(1,0/(('MSS-IP'!$B$1:$B$583=B257)*('MSS-IP'!$C$1:$C$583=D257)),'MSS-IP'!$F$1:$F$583)</f>
        <v>27</v>
      </c>
      <c r="I257" s="8">
        <v>11</v>
      </c>
      <c r="J257" s="8" t="s">
        <v>96</v>
      </c>
      <c r="K257" s="8">
        <v>2</v>
      </c>
      <c r="L257" s="1">
        <v>4</v>
      </c>
      <c r="M257" s="1" t="str">
        <f>LOOKUP(1,0/(('BSC-IP(信令)'!$B$1:$B$652=J257)*('BSC-IP(信令)'!$C$1:$C$652=L257)),'BSC-IP(信令)'!$D$1:$D$652)</f>
        <v>10.111.208.52</v>
      </c>
      <c r="N257" s="1" t="str">
        <f>LOOKUP(1,0/(('BSC-IP(信令)'!$B$1:$B$652=J257)*('BSC-IP(信令)'!$C$1:$C$652=L257)),'BSC-IP(信令)'!$E$1:$E$652)</f>
        <v>10.111.208.180</v>
      </c>
      <c r="O257" s="8"/>
      <c r="P257" s="8">
        <f>LOOKUP(1,0/(('BSC-IP(信令)'!$B$1:$B$652=J257)*('BSC-IP(信令)'!$C$1:$C$652=L257)),'BSC-IP(信令)'!$F$1:$F$652)</f>
        <v>28</v>
      </c>
      <c r="Q257" s="11" t="str">
        <f t="shared" si="30"/>
        <v>ZQRX:BCSU,4::PING:IP="10.111.138.146",SRC="10.111.208.52",:;</v>
      </c>
      <c r="R257" s="11" t="str">
        <f t="shared" si="31"/>
        <v>ZQRX:BCSU,4::PING:IP="10.111.138.178",SRC="10.111.208.180",:;</v>
      </c>
      <c r="S257" s="11"/>
      <c r="T257" s="11"/>
      <c r="U257" s="11" t="str">
        <f t="shared" si="32"/>
        <v>ZOYA:BGS11:BCSU,4:AOIP:;</v>
      </c>
      <c r="V257" s="11" t="str">
        <f t="shared" si="33"/>
        <v>ZOYP:M3UA:BGS11,2:"10.111.208.52","10.111.208.180",:"10.111.138.146",27,"10.111.138.178",27,2905:;</v>
      </c>
      <c r="W257" s="11" t="str">
        <f t="shared" si="34"/>
        <v>ZOYS:M3UA:BGS11,2:ACT:;</v>
      </c>
      <c r="X257" s="11"/>
      <c r="Z257" s="47" t="s">
        <v>3935</v>
      </c>
      <c r="AA257" s="10" t="str">
        <f t="shared" si="35"/>
        <v>ZQRX:BSU,14::IP=10.111.208.52:PING:SRC=10.111.138.146,:;</v>
      </c>
      <c r="AB257" s="10" t="str">
        <f t="shared" si="36"/>
        <v>ZQRX:BSU,14::IP=10.111.208.180:PING:SRC=10.111.138.178,:;</v>
      </c>
      <c r="AC257" s="10"/>
      <c r="AD257" s="10"/>
      <c r="AE257" s="10" t="str">
        <f t="shared" si="37"/>
        <v>ZOYA:R1124:BSU,14:AOIP:;</v>
      </c>
      <c r="AF257" s="10" t="str">
        <f t="shared" si="38"/>
        <v>ZOYP:M3UA:R1124,2:"10.111.138.146","10.111.138.178",2905:"10.111.208.52",28,"10.111.208.180",28,:;</v>
      </c>
      <c r="AG257" s="10" t="str">
        <f t="shared" si="39"/>
        <v>ZOYS:M3UA:R1124,2:ACT:;</v>
      </c>
      <c r="AH257" s="10"/>
    </row>
    <row r="258" spans="1:34" ht="12" customHeight="1">
      <c r="A258" s="7">
        <v>64</v>
      </c>
      <c r="B258" s="7" t="s">
        <v>75</v>
      </c>
      <c r="C258" s="7">
        <v>3</v>
      </c>
      <c r="D258" s="7">
        <v>16</v>
      </c>
      <c r="E258" s="7" t="str">
        <f>LOOKUP(1,0/(('MSS-IP'!$B$1:$B$583=B258)*('MSS-IP'!$C$1:$C$583=D258)),'MSS-IP'!$D$1:$D$583)</f>
        <v>10.111.138.147</v>
      </c>
      <c r="F258" s="7" t="str">
        <f>LOOKUP(1,0/(('MSS-IP'!$B$1:$B$583=B258)*('MSS-IP'!$C$1:$C$583=D258)),'MSS-IP'!$E$1:$E$583)</f>
        <v>10.111.138.179</v>
      </c>
      <c r="G258" s="7">
        <v>2905</v>
      </c>
      <c r="H258" s="7">
        <f>LOOKUP(1,0/(('MSS-IP'!$B$1:$B$583=B258)*('MSS-IP'!$C$1:$C$583=D258)),'MSS-IP'!$F$1:$F$583)</f>
        <v>27</v>
      </c>
      <c r="I258" s="8">
        <v>12</v>
      </c>
      <c r="J258" s="8" t="s">
        <v>96</v>
      </c>
      <c r="K258" s="8">
        <v>3</v>
      </c>
      <c r="L258" s="1">
        <v>0</v>
      </c>
      <c r="M258" s="1" t="str">
        <f>LOOKUP(1,0/(('BSC-IP(信令)'!$B$1:$B$652=J258)*('BSC-IP(信令)'!$C$1:$C$652=L258)),'BSC-IP(信令)'!$D$1:$D$652)</f>
        <v>10.111.208.53</v>
      </c>
      <c r="N258" s="1" t="str">
        <f>LOOKUP(1,0/(('BSC-IP(信令)'!$B$1:$B$652=J258)*('BSC-IP(信令)'!$C$1:$C$652=L258)),'BSC-IP(信令)'!$E$1:$E$652)</f>
        <v>10.111.208.181</v>
      </c>
      <c r="O258" s="8"/>
      <c r="P258" s="8">
        <f>LOOKUP(1,0/(('BSC-IP(信令)'!$B$1:$B$652=J258)*('BSC-IP(信令)'!$C$1:$C$652=L258)),'BSC-IP(信令)'!$F$1:$F$652)</f>
        <v>28</v>
      </c>
      <c r="Q258" s="11" t="str">
        <f t="shared" si="30"/>
        <v>ZQRX:BCSU,0::PING:IP="10.111.138.147",SRC="10.111.208.53",:;</v>
      </c>
      <c r="R258" s="11" t="str">
        <f t="shared" si="31"/>
        <v>ZQRX:BCSU,0::PING:IP="10.111.138.179",SRC="10.111.208.181",:;</v>
      </c>
      <c r="S258" s="11"/>
      <c r="T258" s="11"/>
      <c r="U258" s="11" t="str">
        <f t="shared" si="32"/>
        <v>ZOYA:BGS11:BCSU,0:AOIP:;</v>
      </c>
      <c r="V258" s="11" t="str">
        <f t="shared" si="33"/>
        <v>ZOYP:M3UA:BGS11,3:"10.111.208.53","10.111.208.181",:"10.111.138.147",27,"10.111.138.179",27,2905:;</v>
      </c>
      <c r="W258" s="11" t="str">
        <f t="shared" si="34"/>
        <v>ZOYS:M3UA:BGS11,3:ACT:;</v>
      </c>
      <c r="X258" s="11"/>
      <c r="Z258" s="47" t="s">
        <v>3935</v>
      </c>
      <c r="AA258" s="10" t="str">
        <f t="shared" si="35"/>
        <v>ZQRX:BSU,16::IP=10.111.208.53:PING:SRC=10.111.138.147,:;</v>
      </c>
      <c r="AB258" s="10" t="str">
        <f t="shared" si="36"/>
        <v>ZQRX:BSU,16::IP=10.111.208.181:PING:SRC=10.111.138.179,:;</v>
      </c>
      <c r="AC258" s="10"/>
      <c r="AD258" s="10"/>
      <c r="AE258" s="10" t="str">
        <f t="shared" si="37"/>
        <v>ZOYA:R1124:BSU,16:AOIP:;</v>
      </c>
      <c r="AF258" s="10" t="str">
        <f t="shared" si="38"/>
        <v>ZOYP:M3UA:R1124,3:"10.111.138.147","10.111.138.179",2905:"10.111.208.53",28,"10.111.208.181",28,:;</v>
      </c>
      <c r="AG258" s="10" t="str">
        <f t="shared" si="39"/>
        <v>ZOYS:M3UA:R1124,3:ACT:;</v>
      </c>
      <c r="AH258" s="10"/>
    </row>
    <row r="259" spans="1:34" ht="12" customHeight="1">
      <c r="A259" s="7">
        <v>65</v>
      </c>
      <c r="B259" s="7" t="s">
        <v>75</v>
      </c>
      <c r="C259" s="7">
        <v>0</v>
      </c>
      <c r="D259" s="7">
        <v>1</v>
      </c>
      <c r="E259" s="7" t="str">
        <f>LOOKUP(1,0/(('MSS-IP'!$B$1:$B$583=B259)*('MSS-IP'!$C$1:$C$583=D259)),'MSS-IP'!$D$1:$D$583)</f>
        <v>10.111.138.133</v>
      </c>
      <c r="F259" s="7" t="str">
        <f>LOOKUP(1,0/(('MSS-IP'!$B$1:$B$583=B259)*('MSS-IP'!$C$1:$C$583=D259)),'MSS-IP'!$E$1:$E$583)</f>
        <v>10.111.138.165</v>
      </c>
      <c r="G259" s="7">
        <v>2905</v>
      </c>
      <c r="H259" s="7">
        <f>LOOKUP(1,0/(('MSS-IP'!$B$1:$B$583=B259)*('MSS-IP'!$C$1:$C$583=D259)),'MSS-IP'!$F$1:$F$583)</f>
        <v>27</v>
      </c>
      <c r="I259" s="8">
        <v>9</v>
      </c>
      <c r="J259" s="8" t="s">
        <v>97</v>
      </c>
      <c r="K259" s="8">
        <v>0</v>
      </c>
      <c r="L259" s="1">
        <v>1</v>
      </c>
      <c r="M259" s="1" t="str">
        <f>LOOKUP(1,0/(('BSC-IP(信令)'!$B$1:$B$652=J259)*('BSC-IP(信令)'!$C$1:$C$652=L259)),'BSC-IP(信令)'!$D$1:$D$652)</f>
        <v>10.111.208.66</v>
      </c>
      <c r="N259" s="1" t="str">
        <f>LOOKUP(1,0/(('BSC-IP(信令)'!$B$1:$B$652=J259)*('BSC-IP(信令)'!$C$1:$C$652=L259)),'BSC-IP(信令)'!$E$1:$E$652)</f>
        <v>10.111.208.194</v>
      </c>
      <c r="O259" s="8"/>
      <c r="P259" s="8">
        <f>LOOKUP(1,0/(('BSC-IP(信令)'!$B$1:$B$652=J259)*('BSC-IP(信令)'!$C$1:$C$652=L259)),'BSC-IP(信令)'!$F$1:$F$652)</f>
        <v>28</v>
      </c>
      <c r="Q259" s="11" t="str">
        <f t="shared" ref="Q259:Q322" si="40">CONCATENATE("ZQRX:BCSU,",L259,"::PING:IP=","""",E259,"""",",SRC=","""",M259,"""",",:;")</f>
        <v>ZQRX:BCSU,1::PING:IP="10.111.138.133",SRC="10.111.208.66",:;</v>
      </c>
      <c r="R259" s="11" t="str">
        <f t="shared" ref="R259:R322" si="41">CONCATENATE("ZQRX:BCSU,",L259,"::PING:IP=","""",F259,"""",",SRC=","""",N259,"""",",:;")</f>
        <v>ZQRX:BCSU,1::PING:IP="10.111.138.165",SRC="10.111.208.194",:;</v>
      </c>
      <c r="S259" s="11" t="str">
        <f>CONCATENATE("ZOYC:",LEFT(B259,1),MID(B259,3,4),":C:M3UA:;")</f>
        <v>ZOYC:BGS11:C:M3UA:;</v>
      </c>
      <c r="T259" s="11" t="str">
        <f>CONCATENATE("ZOYM:",LEFT(B259,1),MID(B259,3,4),":REG=Y:;")</f>
        <v>ZOYM:BGS11:REG=Y:;</v>
      </c>
      <c r="U259" s="11" t="str">
        <f t="shared" ref="U259:U322" si="42">CONCATENATE("ZOYA:",LEFT(B259,1),MID(B259,3,4),":BCSU,",L259,":AOIP:;")</f>
        <v>ZOYA:BGS11:BCSU,1:AOIP:;</v>
      </c>
      <c r="V259" s="11" t="str">
        <f t="shared" ref="V259:V322" si="43">CONCATENATE("ZOYP:M3UA:",LEFT(B259,1),MID(B259,3,4),",",K259,":","""",M259,"""",",","""",N259,"""",",",O259,":","""",E259,"""",",",H259,",","""",F259,"""",",",H259,",",G259,":;")</f>
        <v>ZOYP:M3UA:BGS11,0:"10.111.208.66","10.111.208.194",:"10.111.138.133",27,"10.111.138.165",27,2905:;</v>
      </c>
      <c r="W259" s="11" t="str">
        <f t="shared" ref="W259:W322" si="44">CONCATENATE("ZOYS:M3UA:",LEFT(B259,1),MID(B259,3,4),",",C259,":ACT:;")</f>
        <v>ZOYS:M3UA:BGS11,0:ACT:;</v>
      </c>
      <c r="X259" s="11" t="str">
        <f>CONCATENATE("ZOYI:NAME=",LEFT(B259,1),RIGHT(B259,4),":A:;")</f>
        <v>ZOYI:NAME=BGS11:A:;</v>
      </c>
      <c r="Z259" s="47" t="s">
        <v>3935</v>
      </c>
      <c r="AA259" s="10" t="str">
        <f t="shared" ref="AA259:AA322" si="45">CONCATENATE("ZQRX:BSU,",D259,"::IP=",M259,":PING:SRC=",E259,",:;")</f>
        <v>ZQRX:BSU,1::IP=10.111.208.66:PING:SRC=10.111.138.133,:;</v>
      </c>
      <c r="AB259" s="10" t="str">
        <f t="shared" ref="AB259:AB322" si="46">CONCATENATE("ZQRX:BSU,",D259,"::IP=",N259,":PING:SRC=",F259,",:;")</f>
        <v>ZQRX:BSU,1::IP=10.111.208.194:PING:SRC=10.111.138.165,:;</v>
      </c>
      <c r="AC259" s="10" t="str">
        <f>CONCATENATE("ZOYC:",J259,":S:M3UA:;")</f>
        <v>ZOYC:R1125:S:M3UA:;</v>
      </c>
      <c r="AD259" s="10" t="str">
        <f>CONCATENATE("ZOYM:",J259,":REG=Y:;")</f>
        <v>ZOYM:R1125:REG=Y:;</v>
      </c>
      <c r="AE259" s="10" t="str">
        <f t="shared" ref="AE259:AE322" si="47">CONCATENATE("ZOYA:",J259,":BSU,",D259,":AOIP:;")</f>
        <v>ZOYA:R1125:BSU,1:AOIP:;</v>
      </c>
      <c r="AF259" s="10" t="str">
        <f t="shared" ref="AF259:AF322" si="48">CONCATENATE("ZOYP:M3UA:",J259,",",C259,":","""",E259,"""",",","""",F259,"""",",",G259,":","""",M259,"""",",",P259,",","""",N259,"""",",",P259,",:;")</f>
        <v>ZOYP:M3UA:R1125,0:"10.111.138.133","10.111.138.165",2905:"10.111.208.66",28,"10.111.208.194",28,:;</v>
      </c>
      <c r="AG259" s="10" t="str">
        <f t="shared" ref="AG259:AG322" si="49">CONCATENATE("ZOYS:M3UA:",J259,",",K259,":ACT:;")</f>
        <v>ZOYS:M3UA:R1125,0:ACT:;</v>
      </c>
      <c r="AH259" s="10" t="str">
        <f>CONCATENATE("ZOYI:NAME=",J259,":A:;")</f>
        <v>ZOYI:NAME=R1125:A:;</v>
      </c>
    </row>
    <row r="260" spans="1:34" ht="12" customHeight="1">
      <c r="A260" s="7">
        <v>66</v>
      </c>
      <c r="B260" s="7" t="s">
        <v>75</v>
      </c>
      <c r="C260" s="7">
        <v>1</v>
      </c>
      <c r="D260" s="7">
        <v>2</v>
      </c>
      <c r="E260" s="7" t="str">
        <f>LOOKUP(1,0/(('MSS-IP'!$B$1:$B$583=B260)*('MSS-IP'!$C$1:$C$583=D260)),'MSS-IP'!$D$1:$D$583)</f>
        <v>10.111.138.134</v>
      </c>
      <c r="F260" s="7" t="str">
        <f>LOOKUP(1,0/(('MSS-IP'!$B$1:$B$583=B260)*('MSS-IP'!$C$1:$C$583=D260)),'MSS-IP'!$E$1:$E$583)</f>
        <v>10.111.138.166</v>
      </c>
      <c r="G260" s="7">
        <v>2905</v>
      </c>
      <c r="H260" s="7">
        <f>LOOKUP(1,0/(('MSS-IP'!$B$1:$B$583=B260)*('MSS-IP'!$C$1:$C$583=D260)),'MSS-IP'!$F$1:$F$583)</f>
        <v>27</v>
      </c>
      <c r="I260" s="8">
        <v>10</v>
      </c>
      <c r="J260" s="8" t="s">
        <v>97</v>
      </c>
      <c r="K260" s="8">
        <v>1</v>
      </c>
      <c r="L260" s="1">
        <v>0</v>
      </c>
      <c r="M260" s="1" t="str">
        <f>LOOKUP(1,0/(('BSC-IP(信令)'!$B$1:$B$652=J260)*('BSC-IP(信令)'!$C$1:$C$652=L260)),'BSC-IP(信令)'!$D$1:$D$652)</f>
        <v>10.111.208.67</v>
      </c>
      <c r="N260" s="1" t="str">
        <f>LOOKUP(1,0/(('BSC-IP(信令)'!$B$1:$B$652=J260)*('BSC-IP(信令)'!$C$1:$C$652=L260)),'BSC-IP(信令)'!$E$1:$E$652)</f>
        <v>10.111.208.195</v>
      </c>
      <c r="O260" s="8"/>
      <c r="P260" s="8">
        <f>LOOKUP(1,0/(('BSC-IP(信令)'!$B$1:$B$652=J260)*('BSC-IP(信令)'!$C$1:$C$652=L260)),'BSC-IP(信令)'!$F$1:$F$652)</f>
        <v>28</v>
      </c>
      <c r="Q260" s="11" t="str">
        <f t="shared" si="40"/>
        <v>ZQRX:BCSU,0::PING:IP="10.111.138.134",SRC="10.111.208.67",:;</v>
      </c>
      <c r="R260" s="11" t="str">
        <f t="shared" si="41"/>
        <v>ZQRX:BCSU,0::PING:IP="10.111.138.166",SRC="10.111.208.195",:;</v>
      </c>
      <c r="S260" s="11"/>
      <c r="T260" s="11"/>
      <c r="U260" s="11" t="str">
        <f t="shared" si="42"/>
        <v>ZOYA:BGS11:BCSU,0:AOIP:;</v>
      </c>
      <c r="V260" s="11" t="str">
        <f t="shared" si="43"/>
        <v>ZOYP:M3UA:BGS11,1:"10.111.208.67","10.111.208.195",:"10.111.138.134",27,"10.111.138.166",27,2905:;</v>
      </c>
      <c r="W260" s="11" t="str">
        <f t="shared" si="44"/>
        <v>ZOYS:M3UA:BGS11,1:ACT:;</v>
      </c>
      <c r="X260" s="11"/>
      <c r="Z260" s="47" t="s">
        <v>3935</v>
      </c>
      <c r="AA260" s="10" t="str">
        <f t="shared" si="45"/>
        <v>ZQRX:BSU,2::IP=10.111.208.67:PING:SRC=10.111.138.134,:;</v>
      </c>
      <c r="AB260" s="10" t="str">
        <f t="shared" si="46"/>
        <v>ZQRX:BSU,2::IP=10.111.208.195:PING:SRC=10.111.138.166,:;</v>
      </c>
      <c r="AC260" s="10"/>
      <c r="AD260" s="10"/>
      <c r="AE260" s="10" t="str">
        <f t="shared" si="47"/>
        <v>ZOYA:R1125:BSU,2:AOIP:;</v>
      </c>
      <c r="AF260" s="10" t="str">
        <f t="shared" si="48"/>
        <v>ZOYP:M3UA:R1125,1:"10.111.138.134","10.111.138.166",2905:"10.111.208.67",28,"10.111.208.195",28,:;</v>
      </c>
      <c r="AG260" s="10" t="str">
        <f t="shared" si="49"/>
        <v>ZOYS:M3UA:R1125,1:ACT:;</v>
      </c>
      <c r="AH260" s="10"/>
    </row>
    <row r="261" spans="1:34" ht="12" customHeight="1">
      <c r="A261" s="7">
        <v>67</v>
      </c>
      <c r="B261" s="7" t="s">
        <v>75</v>
      </c>
      <c r="C261" s="7">
        <v>2</v>
      </c>
      <c r="D261" s="7">
        <v>3</v>
      </c>
      <c r="E261" s="7" t="str">
        <f>LOOKUP(1,0/(('MSS-IP'!$B$1:$B$583=B261)*('MSS-IP'!$C$1:$C$583=D261)),'MSS-IP'!$D$1:$D$583)</f>
        <v>10.111.138.135</v>
      </c>
      <c r="F261" s="7" t="str">
        <f>LOOKUP(1,0/(('MSS-IP'!$B$1:$B$583=B261)*('MSS-IP'!$C$1:$C$583=D261)),'MSS-IP'!$E$1:$E$583)</f>
        <v>10.111.138.167</v>
      </c>
      <c r="G261" s="7">
        <v>2905</v>
      </c>
      <c r="H261" s="7">
        <f>LOOKUP(1,0/(('MSS-IP'!$B$1:$B$583=B261)*('MSS-IP'!$C$1:$C$583=D261)),'MSS-IP'!$F$1:$F$583)</f>
        <v>27</v>
      </c>
      <c r="I261" s="8">
        <v>11</v>
      </c>
      <c r="J261" s="8" t="s">
        <v>97</v>
      </c>
      <c r="K261" s="8">
        <v>2</v>
      </c>
      <c r="L261" s="1">
        <v>2</v>
      </c>
      <c r="M261" s="1" t="str">
        <f>LOOKUP(1,0/(('BSC-IP(信令)'!$B$1:$B$652=J261)*('BSC-IP(信令)'!$C$1:$C$652=L261)),'BSC-IP(信令)'!$D$1:$D$652)</f>
        <v>10.111.208.68</v>
      </c>
      <c r="N261" s="1" t="str">
        <f>LOOKUP(1,0/(('BSC-IP(信令)'!$B$1:$B$652=J261)*('BSC-IP(信令)'!$C$1:$C$652=L261)),'BSC-IP(信令)'!$E$1:$E$652)</f>
        <v>10.111.208.196</v>
      </c>
      <c r="O261" s="8"/>
      <c r="P261" s="8">
        <f>LOOKUP(1,0/(('BSC-IP(信令)'!$B$1:$B$652=J261)*('BSC-IP(信令)'!$C$1:$C$652=L261)),'BSC-IP(信令)'!$F$1:$F$652)</f>
        <v>28</v>
      </c>
      <c r="Q261" s="11" t="str">
        <f t="shared" si="40"/>
        <v>ZQRX:BCSU,2::PING:IP="10.111.138.135",SRC="10.111.208.68",:;</v>
      </c>
      <c r="R261" s="11" t="str">
        <f t="shared" si="41"/>
        <v>ZQRX:BCSU,2::PING:IP="10.111.138.167",SRC="10.111.208.196",:;</v>
      </c>
      <c r="S261" s="11"/>
      <c r="T261" s="11"/>
      <c r="U261" s="11" t="str">
        <f t="shared" si="42"/>
        <v>ZOYA:BGS11:BCSU,2:AOIP:;</v>
      </c>
      <c r="V261" s="11" t="str">
        <f t="shared" si="43"/>
        <v>ZOYP:M3UA:BGS11,2:"10.111.208.68","10.111.208.196",:"10.111.138.135",27,"10.111.138.167",27,2905:;</v>
      </c>
      <c r="W261" s="11" t="str">
        <f t="shared" si="44"/>
        <v>ZOYS:M3UA:BGS11,2:ACT:;</v>
      </c>
      <c r="X261" s="11"/>
      <c r="Z261" s="47" t="s">
        <v>3935</v>
      </c>
      <c r="AA261" s="10" t="str">
        <f t="shared" si="45"/>
        <v>ZQRX:BSU,3::IP=10.111.208.68:PING:SRC=10.111.138.135,:;</v>
      </c>
      <c r="AB261" s="10" t="str">
        <f t="shared" si="46"/>
        <v>ZQRX:BSU,3::IP=10.111.208.196:PING:SRC=10.111.138.167,:;</v>
      </c>
      <c r="AC261" s="10"/>
      <c r="AD261" s="10"/>
      <c r="AE261" s="10" t="str">
        <f t="shared" si="47"/>
        <v>ZOYA:R1125:BSU,3:AOIP:;</v>
      </c>
      <c r="AF261" s="10" t="str">
        <f t="shared" si="48"/>
        <v>ZOYP:M3UA:R1125,2:"10.111.138.135","10.111.138.167",2905:"10.111.208.68",28,"10.111.208.196",28,:;</v>
      </c>
      <c r="AG261" s="10" t="str">
        <f t="shared" si="49"/>
        <v>ZOYS:M3UA:R1125,2:ACT:;</v>
      </c>
      <c r="AH261" s="10"/>
    </row>
    <row r="262" spans="1:34" ht="12" customHeight="1">
      <c r="A262" s="7">
        <v>68</v>
      </c>
      <c r="B262" s="7" t="s">
        <v>75</v>
      </c>
      <c r="C262" s="7">
        <v>3</v>
      </c>
      <c r="D262" s="7">
        <v>4</v>
      </c>
      <c r="E262" s="7" t="str">
        <f>LOOKUP(1,0/(('MSS-IP'!$B$1:$B$583=B262)*('MSS-IP'!$C$1:$C$583=D262)),'MSS-IP'!$D$1:$D$583)</f>
        <v>10.111.138.136</v>
      </c>
      <c r="F262" s="7" t="str">
        <f>LOOKUP(1,0/(('MSS-IP'!$B$1:$B$583=B262)*('MSS-IP'!$C$1:$C$583=D262)),'MSS-IP'!$E$1:$E$583)</f>
        <v>10.111.138.168</v>
      </c>
      <c r="G262" s="7">
        <v>2905</v>
      </c>
      <c r="H262" s="7">
        <f>LOOKUP(1,0/(('MSS-IP'!$B$1:$B$583=B262)*('MSS-IP'!$C$1:$C$583=D262)),'MSS-IP'!$F$1:$F$583)</f>
        <v>27</v>
      </c>
      <c r="I262" s="8">
        <v>12</v>
      </c>
      <c r="J262" s="8" t="s">
        <v>97</v>
      </c>
      <c r="K262" s="8">
        <v>3</v>
      </c>
      <c r="L262" s="1">
        <v>3</v>
      </c>
      <c r="M262" s="1" t="str">
        <f>LOOKUP(1,0/(('BSC-IP(信令)'!$B$1:$B$652=J262)*('BSC-IP(信令)'!$C$1:$C$652=L262)),'BSC-IP(信令)'!$D$1:$D$652)</f>
        <v>10.111.208.69</v>
      </c>
      <c r="N262" s="1" t="str">
        <f>LOOKUP(1,0/(('BSC-IP(信令)'!$B$1:$B$652=J262)*('BSC-IP(信令)'!$C$1:$C$652=L262)),'BSC-IP(信令)'!$E$1:$E$652)</f>
        <v>10.111.208.197</v>
      </c>
      <c r="O262" s="8"/>
      <c r="P262" s="8">
        <f>LOOKUP(1,0/(('BSC-IP(信令)'!$B$1:$B$652=J262)*('BSC-IP(信令)'!$C$1:$C$652=L262)),'BSC-IP(信令)'!$F$1:$F$652)</f>
        <v>28</v>
      </c>
      <c r="Q262" s="11" t="str">
        <f t="shared" si="40"/>
        <v>ZQRX:BCSU,3::PING:IP="10.111.138.136",SRC="10.111.208.69",:;</v>
      </c>
      <c r="R262" s="11" t="str">
        <f t="shared" si="41"/>
        <v>ZQRX:BCSU,3::PING:IP="10.111.138.168",SRC="10.111.208.197",:;</v>
      </c>
      <c r="S262" s="11"/>
      <c r="T262" s="11"/>
      <c r="U262" s="11" t="str">
        <f t="shared" si="42"/>
        <v>ZOYA:BGS11:BCSU,3:AOIP:;</v>
      </c>
      <c r="V262" s="11" t="str">
        <f t="shared" si="43"/>
        <v>ZOYP:M3UA:BGS11,3:"10.111.208.69","10.111.208.197",:"10.111.138.136",27,"10.111.138.168",27,2905:;</v>
      </c>
      <c r="W262" s="11" t="str">
        <f t="shared" si="44"/>
        <v>ZOYS:M3UA:BGS11,3:ACT:;</v>
      </c>
      <c r="X262" s="11"/>
      <c r="Z262" s="47" t="s">
        <v>3935</v>
      </c>
      <c r="AA262" s="10" t="str">
        <f t="shared" si="45"/>
        <v>ZQRX:BSU,4::IP=10.111.208.69:PING:SRC=10.111.138.136,:;</v>
      </c>
      <c r="AB262" s="10" t="str">
        <f t="shared" si="46"/>
        <v>ZQRX:BSU,4::IP=10.111.208.197:PING:SRC=10.111.138.168,:;</v>
      </c>
      <c r="AC262" s="10"/>
      <c r="AD262" s="10"/>
      <c r="AE262" s="10" t="str">
        <f t="shared" si="47"/>
        <v>ZOYA:R1125:BSU,4:AOIP:;</v>
      </c>
      <c r="AF262" s="10" t="str">
        <f t="shared" si="48"/>
        <v>ZOYP:M3UA:R1125,3:"10.111.138.136","10.111.138.168",2905:"10.111.208.69",28,"10.111.208.197",28,:;</v>
      </c>
      <c r="AG262" s="10" t="str">
        <f t="shared" si="49"/>
        <v>ZOYS:M3UA:R1125,3:ACT:;</v>
      </c>
      <c r="AH262" s="10"/>
    </row>
    <row r="263" spans="1:34" ht="12" customHeight="1">
      <c r="A263" s="7">
        <v>69</v>
      </c>
      <c r="B263" s="7" t="s">
        <v>75</v>
      </c>
      <c r="C263" s="7">
        <v>0</v>
      </c>
      <c r="D263" s="7">
        <v>5</v>
      </c>
      <c r="E263" s="7" t="str">
        <f>LOOKUP(1,0/(('MSS-IP'!$B$1:$B$583=B263)*('MSS-IP'!$C$1:$C$583=D263)),'MSS-IP'!$D$1:$D$583)</f>
        <v>10.111.138.137</v>
      </c>
      <c r="F263" s="7" t="str">
        <f>LOOKUP(1,0/(('MSS-IP'!$B$1:$B$583=B263)*('MSS-IP'!$C$1:$C$583=D263)),'MSS-IP'!$E$1:$E$583)</f>
        <v>10.111.138.169</v>
      </c>
      <c r="G263" s="7">
        <v>2905</v>
      </c>
      <c r="H263" s="7">
        <f>LOOKUP(1,0/(('MSS-IP'!$B$1:$B$583=B263)*('MSS-IP'!$C$1:$C$583=D263)),'MSS-IP'!$F$1:$F$583)</f>
        <v>27</v>
      </c>
      <c r="I263" s="8">
        <v>9</v>
      </c>
      <c r="J263" s="8" t="s">
        <v>98</v>
      </c>
      <c r="K263" s="8">
        <v>0</v>
      </c>
      <c r="L263" s="1">
        <v>3</v>
      </c>
      <c r="M263" s="1" t="str">
        <f>LOOKUP(1,0/(('BSC-IP(信令)'!$B$1:$B$652=J263)*('BSC-IP(信令)'!$C$1:$C$652=L263)),'BSC-IP(信令)'!$D$1:$D$652)</f>
        <v>10.111.208.82</v>
      </c>
      <c r="N263" s="1" t="str">
        <f>LOOKUP(1,0/(('BSC-IP(信令)'!$B$1:$B$652=J263)*('BSC-IP(信令)'!$C$1:$C$652=L263)),'BSC-IP(信令)'!$E$1:$E$652)</f>
        <v>10.111.208.210</v>
      </c>
      <c r="O263" s="8"/>
      <c r="P263" s="8">
        <f>LOOKUP(1,0/(('BSC-IP(信令)'!$B$1:$B$652=J263)*('BSC-IP(信令)'!$C$1:$C$652=L263)),'BSC-IP(信令)'!$F$1:$F$652)</f>
        <v>28</v>
      </c>
      <c r="Q263" s="11" t="str">
        <f t="shared" si="40"/>
        <v>ZQRX:BCSU,3::PING:IP="10.111.138.137",SRC="10.111.208.82",:;</v>
      </c>
      <c r="R263" s="11" t="str">
        <f t="shared" si="41"/>
        <v>ZQRX:BCSU,3::PING:IP="10.111.138.169",SRC="10.111.208.210",:;</v>
      </c>
      <c r="S263" s="11" t="str">
        <f>CONCATENATE("ZOYC:",LEFT(B263,1),MID(B263,3,4),":C:M3UA:;")</f>
        <v>ZOYC:BGS11:C:M3UA:;</v>
      </c>
      <c r="T263" s="11" t="str">
        <f>CONCATENATE("ZOYM:",LEFT(B263,1),MID(B263,3,4),":REG=Y:;")</f>
        <v>ZOYM:BGS11:REG=Y:;</v>
      </c>
      <c r="U263" s="11" t="str">
        <f t="shared" si="42"/>
        <v>ZOYA:BGS11:BCSU,3:AOIP:;</v>
      </c>
      <c r="V263" s="11" t="str">
        <f t="shared" si="43"/>
        <v>ZOYP:M3UA:BGS11,0:"10.111.208.82","10.111.208.210",:"10.111.138.137",27,"10.111.138.169",27,2905:;</v>
      </c>
      <c r="W263" s="11" t="str">
        <f t="shared" si="44"/>
        <v>ZOYS:M3UA:BGS11,0:ACT:;</v>
      </c>
      <c r="X263" s="11" t="str">
        <f>CONCATENATE("ZOYI:NAME=",LEFT(B263,1),RIGHT(B263,4),":A:;")</f>
        <v>ZOYI:NAME=BGS11:A:;</v>
      </c>
      <c r="Z263" s="47" t="s">
        <v>3935</v>
      </c>
      <c r="AA263" s="10" t="str">
        <f t="shared" si="45"/>
        <v>ZQRX:BSU,5::IP=10.111.208.82:PING:SRC=10.111.138.137,:;</v>
      </c>
      <c r="AB263" s="10" t="str">
        <f t="shared" si="46"/>
        <v>ZQRX:BSU,5::IP=10.111.208.210:PING:SRC=10.111.138.169,:;</v>
      </c>
      <c r="AC263" s="10" t="str">
        <f>CONCATENATE("ZOYC:",J263,":S:M3UA:;")</f>
        <v>ZOYC:R1126:S:M3UA:;</v>
      </c>
      <c r="AD263" s="10" t="str">
        <f>CONCATENATE("ZOYM:",J263,":REG=Y:;")</f>
        <v>ZOYM:R1126:REG=Y:;</v>
      </c>
      <c r="AE263" s="10" t="str">
        <f t="shared" si="47"/>
        <v>ZOYA:R1126:BSU,5:AOIP:;</v>
      </c>
      <c r="AF263" s="10" t="str">
        <f t="shared" si="48"/>
        <v>ZOYP:M3UA:R1126,0:"10.111.138.137","10.111.138.169",2905:"10.111.208.82",28,"10.111.208.210",28,:;</v>
      </c>
      <c r="AG263" s="10" t="str">
        <f t="shared" si="49"/>
        <v>ZOYS:M3UA:R1126,0:ACT:;</v>
      </c>
      <c r="AH263" s="10" t="str">
        <f>CONCATENATE("ZOYI:NAME=",J263,":A:;")</f>
        <v>ZOYI:NAME=R1126:A:;</v>
      </c>
    </row>
    <row r="264" spans="1:34" ht="12" customHeight="1">
      <c r="A264" s="7">
        <v>70</v>
      </c>
      <c r="B264" s="7" t="s">
        <v>75</v>
      </c>
      <c r="C264" s="7">
        <v>1</v>
      </c>
      <c r="D264" s="7">
        <v>6</v>
      </c>
      <c r="E264" s="7" t="str">
        <f>LOOKUP(1,0/(('MSS-IP'!$B$1:$B$583=B264)*('MSS-IP'!$C$1:$C$583=D264)),'MSS-IP'!$D$1:$D$583)</f>
        <v>10.111.138.138</v>
      </c>
      <c r="F264" s="7" t="str">
        <f>LOOKUP(1,0/(('MSS-IP'!$B$1:$B$583=B264)*('MSS-IP'!$C$1:$C$583=D264)),'MSS-IP'!$E$1:$E$583)</f>
        <v>10.111.138.170</v>
      </c>
      <c r="G264" s="7">
        <v>2905</v>
      </c>
      <c r="H264" s="7">
        <f>LOOKUP(1,0/(('MSS-IP'!$B$1:$B$583=B264)*('MSS-IP'!$C$1:$C$583=D264)),'MSS-IP'!$F$1:$F$583)</f>
        <v>27</v>
      </c>
      <c r="I264" s="8">
        <v>10</v>
      </c>
      <c r="J264" s="8" t="s">
        <v>98</v>
      </c>
      <c r="K264" s="8">
        <v>1</v>
      </c>
      <c r="L264" s="1">
        <v>1</v>
      </c>
      <c r="M264" s="1" t="str">
        <f>LOOKUP(1,0/(('BSC-IP(信令)'!$B$1:$B$652=J264)*('BSC-IP(信令)'!$C$1:$C$652=L264)),'BSC-IP(信令)'!$D$1:$D$652)</f>
        <v>10.111.208.83</v>
      </c>
      <c r="N264" s="1" t="str">
        <f>LOOKUP(1,0/(('BSC-IP(信令)'!$B$1:$B$652=J264)*('BSC-IP(信令)'!$C$1:$C$652=L264)),'BSC-IP(信令)'!$E$1:$E$652)</f>
        <v>10.111.208.211</v>
      </c>
      <c r="O264" s="8"/>
      <c r="P264" s="8">
        <f>LOOKUP(1,0/(('BSC-IP(信令)'!$B$1:$B$652=J264)*('BSC-IP(信令)'!$C$1:$C$652=L264)),'BSC-IP(信令)'!$F$1:$F$652)</f>
        <v>28</v>
      </c>
      <c r="Q264" s="11" t="str">
        <f t="shared" si="40"/>
        <v>ZQRX:BCSU,1::PING:IP="10.111.138.138",SRC="10.111.208.83",:;</v>
      </c>
      <c r="R264" s="11" t="str">
        <f t="shared" si="41"/>
        <v>ZQRX:BCSU,1::PING:IP="10.111.138.170",SRC="10.111.208.211",:;</v>
      </c>
      <c r="S264" s="11"/>
      <c r="T264" s="11"/>
      <c r="U264" s="11" t="str">
        <f t="shared" si="42"/>
        <v>ZOYA:BGS11:BCSU,1:AOIP:;</v>
      </c>
      <c r="V264" s="11" t="str">
        <f t="shared" si="43"/>
        <v>ZOYP:M3UA:BGS11,1:"10.111.208.83","10.111.208.211",:"10.111.138.138",27,"10.111.138.170",27,2905:;</v>
      </c>
      <c r="W264" s="11" t="str">
        <f t="shared" si="44"/>
        <v>ZOYS:M3UA:BGS11,1:ACT:;</v>
      </c>
      <c r="X264" s="11"/>
      <c r="Z264" s="47" t="s">
        <v>3935</v>
      </c>
      <c r="AA264" s="10" t="str">
        <f t="shared" si="45"/>
        <v>ZQRX:BSU,6::IP=10.111.208.83:PING:SRC=10.111.138.138,:;</v>
      </c>
      <c r="AB264" s="10" t="str">
        <f t="shared" si="46"/>
        <v>ZQRX:BSU,6::IP=10.111.208.211:PING:SRC=10.111.138.170,:;</v>
      </c>
      <c r="AC264" s="10"/>
      <c r="AD264" s="10"/>
      <c r="AE264" s="10" t="str">
        <f t="shared" si="47"/>
        <v>ZOYA:R1126:BSU,6:AOIP:;</v>
      </c>
      <c r="AF264" s="10" t="str">
        <f t="shared" si="48"/>
        <v>ZOYP:M3UA:R1126,1:"10.111.138.138","10.111.138.170",2905:"10.111.208.83",28,"10.111.208.211",28,:;</v>
      </c>
      <c r="AG264" s="10" t="str">
        <f t="shared" si="49"/>
        <v>ZOYS:M3UA:R1126,1:ACT:;</v>
      </c>
      <c r="AH264" s="10"/>
    </row>
    <row r="265" spans="1:34" ht="12" customHeight="1">
      <c r="A265" s="7">
        <v>71</v>
      </c>
      <c r="B265" s="7" t="s">
        <v>75</v>
      </c>
      <c r="C265" s="7">
        <v>2</v>
      </c>
      <c r="D265" s="7">
        <v>7</v>
      </c>
      <c r="E265" s="7" t="str">
        <f>LOOKUP(1,0/(('MSS-IP'!$B$1:$B$583=B265)*('MSS-IP'!$C$1:$C$583=D265)),'MSS-IP'!$D$1:$D$583)</f>
        <v>10.111.138.139</v>
      </c>
      <c r="F265" s="7" t="str">
        <f>LOOKUP(1,0/(('MSS-IP'!$B$1:$B$583=B265)*('MSS-IP'!$C$1:$C$583=D265)),'MSS-IP'!$E$1:$E$583)</f>
        <v>10.111.138.171</v>
      </c>
      <c r="G265" s="7">
        <v>2905</v>
      </c>
      <c r="H265" s="7">
        <f>LOOKUP(1,0/(('MSS-IP'!$B$1:$B$583=B265)*('MSS-IP'!$C$1:$C$583=D265)),'MSS-IP'!$F$1:$F$583)</f>
        <v>27</v>
      </c>
      <c r="I265" s="8">
        <v>11</v>
      </c>
      <c r="J265" s="8" t="s">
        <v>98</v>
      </c>
      <c r="K265" s="8">
        <v>2</v>
      </c>
      <c r="L265" s="1">
        <v>2</v>
      </c>
      <c r="M265" s="1" t="str">
        <f>LOOKUP(1,0/(('BSC-IP(信令)'!$B$1:$B$652=J265)*('BSC-IP(信令)'!$C$1:$C$652=L265)),'BSC-IP(信令)'!$D$1:$D$652)</f>
        <v>10.111.208.84</v>
      </c>
      <c r="N265" s="1" t="str">
        <f>LOOKUP(1,0/(('BSC-IP(信令)'!$B$1:$B$652=J265)*('BSC-IP(信令)'!$C$1:$C$652=L265)),'BSC-IP(信令)'!$E$1:$E$652)</f>
        <v>10.111.208.212</v>
      </c>
      <c r="O265" s="8"/>
      <c r="P265" s="8">
        <f>LOOKUP(1,0/(('BSC-IP(信令)'!$B$1:$B$652=J265)*('BSC-IP(信令)'!$C$1:$C$652=L265)),'BSC-IP(信令)'!$F$1:$F$652)</f>
        <v>28</v>
      </c>
      <c r="Q265" s="11" t="str">
        <f t="shared" si="40"/>
        <v>ZQRX:BCSU,2::PING:IP="10.111.138.139",SRC="10.111.208.84",:;</v>
      </c>
      <c r="R265" s="11" t="str">
        <f t="shared" si="41"/>
        <v>ZQRX:BCSU,2::PING:IP="10.111.138.171",SRC="10.111.208.212",:;</v>
      </c>
      <c r="S265" s="11"/>
      <c r="T265" s="11"/>
      <c r="U265" s="11" t="str">
        <f t="shared" si="42"/>
        <v>ZOYA:BGS11:BCSU,2:AOIP:;</v>
      </c>
      <c r="V265" s="11" t="str">
        <f t="shared" si="43"/>
        <v>ZOYP:M3UA:BGS11,2:"10.111.208.84","10.111.208.212",:"10.111.138.139",27,"10.111.138.171",27,2905:;</v>
      </c>
      <c r="W265" s="11" t="str">
        <f t="shared" si="44"/>
        <v>ZOYS:M3UA:BGS11,2:ACT:;</v>
      </c>
      <c r="X265" s="11"/>
      <c r="Z265" s="47" t="s">
        <v>3935</v>
      </c>
      <c r="AA265" s="10" t="str">
        <f t="shared" si="45"/>
        <v>ZQRX:BSU,7::IP=10.111.208.84:PING:SRC=10.111.138.139,:;</v>
      </c>
      <c r="AB265" s="10" t="str">
        <f t="shared" si="46"/>
        <v>ZQRX:BSU,7::IP=10.111.208.212:PING:SRC=10.111.138.171,:;</v>
      </c>
      <c r="AC265" s="10"/>
      <c r="AD265" s="10"/>
      <c r="AE265" s="10" t="str">
        <f t="shared" si="47"/>
        <v>ZOYA:R1126:BSU,7:AOIP:;</v>
      </c>
      <c r="AF265" s="10" t="str">
        <f t="shared" si="48"/>
        <v>ZOYP:M3UA:R1126,2:"10.111.138.139","10.111.138.171",2905:"10.111.208.84",28,"10.111.208.212",28,:;</v>
      </c>
      <c r="AG265" s="10" t="str">
        <f t="shared" si="49"/>
        <v>ZOYS:M3UA:R1126,2:ACT:;</v>
      </c>
      <c r="AH265" s="10"/>
    </row>
    <row r="266" spans="1:34" ht="12" customHeight="1">
      <c r="A266" s="7">
        <v>72</v>
      </c>
      <c r="B266" s="7" t="s">
        <v>75</v>
      </c>
      <c r="C266" s="7">
        <v>3</v>
      </c>
      <c r="D266" s="7">
        <v>8</v>
      </c>
      <c r="E266" s="7" t="str">
        <f>LOOKUP(1,0/(('MSS-IP'!$B$1:$B$583=B266)*('MSS-IP'!$C$1:$C$583=D266)),'MSS-IP'!$D$1:$D$583)</f>
        <v>10.111.138.140</v>
      </c>
      <c r="F266" s="7" t="str">
        <f>LOOKUP(1,0/(('MSS-IP'!$B$1:$B$583=B266)*('MSS-IP'!$C$1:$C$583=D266)),'MSS-IP'!$E$1:$E$583)</f>
        <v>10.111.138.172</v>
      </c>
      <c r="G266" s="7">
        <v>2905</v>
      </c>
      <c r="H266" s="7">
        <f>LOOKUP(1,0/(('MSS-IP'!$B$1:$B$583=B266)*('MSS-IP'!$C$1:$C$583=D266)),'MSS-IP'!$F$1:$F$583)</f>
        <v>27</v>
      </c>
      <c r="I266" s="8">
        <v>12</v>
      </c>
      <c r="J266" s="8" t="s">
        <v>98</v>
      </c>
      <c r="K266" s="8">
        <v>3</v>
      </c>
      <c r="L266" s="1">
        <v>0</v>
      </c>
      <c r="M266" s="1" t="str">
        <f>LOOKUP(1,0/(('BSC-IP(信令)'!$B$1:$B$652=J266)*('BSC-IP(信令)'!$C$1:$C$652=L266)),'BSC-IP(信令)'!$D$1:$D$652)</f>
        <v>10.111.208.85</v>
      </c>
      <c r="N266" s="1" t="str">
        <f>LOOKUP(1,0/(('BSC-IP(信令)'!$B$1:$B$652=J266)*('BSC-IP(信令)'!$C$1:$C$652=L266)),'BSC-IP(信令)'!$E$1:$E$652)</f>
        <v>10.111.208.213</v>
      </c>
      <c r="O266" s="8"/>
      <c r="P266" s="8">
        <f>LOOKUP(1,0/(('BSC-IP(信令)'!$B$1:$B$652=J266)*('BSC-IP(信令)'!$C$1:$C$652=L266)),'BSC-IP(信令)'!$F$1:$F$652)</f>
        <v>28</v>
      </c>
      <c r="Q266" s="11" t="str">
        <f t="shared" si="40"/>
        <v>ZQRX:BCSU,0::PING:IP="10.111.138.140",SRC="10.111.208.85",:;</v>
      </c>
      <c r="R266" s="11" t="str">
        <f t="shared" si="41"/>
        <v>ZQRX:BCSU,0::PING:IP="10.111.138.172",SRC="10.111.208.213",:;</v>
      </c>
      <c r="S266" s="11"/>
      <c r="T266" s="11"/>
      <c r="U266" s="11" t="str">
        <f t="shared" si="42"/>
        <v>ZOYA:BGS11:BCSU,0:AOIP:;</v>
      </c>
      <c r="V266" s="11" t="str">
        <f t="shared" si="43"/>
        <v>ZOYP:M3UA:BGS11,3:"10.111.208.85","10.111.208.213",:"10.111.138.140",27,"10.111.138.172",27,2905:;</v>
      </c>
      <c r="W266" s="11" t="str">
        <f t="shared" si="44"/>
        <v>ZOYS:M3UA:BGS11,3:ACT:;</v>
      </c>
      <c r="X266" s="11"/>
      <c r="Z266" s="47" t="s">
        <v>3935</v>
      </c>
      <c r="AA266" s="10" t="str">
        <f t="shared" si="45"/>
        <v>ZQRX:BSU,8::IP=10.111.208.85:PING:SRC=10.111.138.140,:;</v>
      </c>
      <c r="AB266" s="10" t="str">
        <f t="shared" si="46"/>
        <v>ZQRX:BSU,8::IP=10.111.208.213:PING:SRC=10.111.138.172,:;</v>
      </c>
      <c r="AC266" s="10"/>
      <c r="AD266" s="10"/>
      <c r="AE266" s="10" t="str">
        <f t="shared" si="47"/>
        <v>ZOYA:R1126:BSU,8:AOIP:;</v>
      </c>
      <c r="AF266" s="10" t="str">
        <f t="shared" si="48"/>
        <v>ZOYP:M3UA:R1126,3:"10.111.138.140","10.111.138.172",2905:"10.111.208.85",28,"10.111.208.213",28,:;</v>
      </c>
      <c r="AG266" s="10" t="str">
        <f t="shared" si="49"/>
        <v>ZOYS:M3UA:R1126,3:ACT:;</v>
      </c>
      <c r="AH266" s="10"/>
    </row>
    <row r="267" spans="1:34" ht="12" customHeight="1">
      <c r="A267" s="7">
        <v>73</v>
      </c>
      <c r="B267" s="7" t="s">
        <v>75</v>
      </c>
      <c r="C267" s="7">
        <v>0</v>
      </c>
      <c r="D267" s="7">
        <v>12</v>
      </c>
      <c r="E267" s="7" t="str">
        <f>LOOKUP(1,0/(('MSS-IP'!$B$1:$B$583=B267)*('MSS-IP'!$C$1:$C$583=D267)),'MSS-IP'!$D$1:$D$583)</f>
        <v>10.111.138.144</v>
      </c>
      <c r="F267" s="7" t="str">
        <f>LOOKUP(1,0/(('MSS-IP'!$B$1:$B$583=B267)*('MSS-IP'!$C$1:$C$583=D267)),'MSS-IP'!$E$1:$E$583)</f>
        <v>10.111.138.176</v>
      </c>
      <c r="G267" s="7">
        <v>2905</v>
      </c>
      <c r="H267" s="7">
        <f>LOOKUP(1,0/(('MSS-IP'!$B$1:$B$583=B267)*('MSS-IP'!$C$1:$C$583=D267)),'MSS-IP'!$F$1:$F$583)</f>
        <v>27</v>
      </c>
      <c r="I267" s="8">
        <v>9</v>
      </c>
      <c r="J267" s="8" t="s">
        <v>99</v>
      </c>
      <c r="K267" s="8">
        <v>0</v>
      </c>
      <c r="L267" s="8">
        <v>2</v>
      </c>
      <c r="M267" s="1" t="str">
        <f>LOOKUP(1,0/(('BSC-IP(信令)'!$B$1:$B$652=J267)*('BSC-IP(信令)'!$C$1:$C$652=L267)),'BSC-IP(信令)'!$D$1:$D$652)</f>
        <v>10.111.209.2</v>
      </c>
      <c r="N267" s="1" t="str">
        <f>LOOKUP(1,0/(('BSC-IP(信令)'!$B$1:$B$652=J267)*('BSC-IP(信令)'!$C$1:$C$652=L267)),'BSC-IP(信令)'!$E$1:$E$652)</f>
        <v>10.111.92.130</v>
      </c>
      <c r="O267" s="8"/>
      <c r="P267" s="8">
        <f>LOOKUP(1,0/(('BSC-IP(信令)'!$B$1:$B$652=J267)*('BSC-IP(信令)'!$C$1:$C$652=L267)),'BSC-IP(信令)'!$F$1:$F$652)</f>
        <v>28</v>
      </c>
      <c r="Q267" s="11" t="str">
        <f t="shared" si="40"/>
        <v>ZQRX:BCSU,2::PING:IP="10.111.138.144",SRC="10.111.209.2",:;</v>
      </c>
      <c r="R267" s="11" t="str">
        <f t="shared" si="41"/>
        <v>ZQRX:BCSU,2::PING:IP="10.111.138.176",SRC="10.111.92.130",:;</v>
      </c>
      <c r="S267" s="11" t="str">
        <f>CONCATENATE("ZOYC:",LEFT(B267,1),MID(B267,3,4),":C:M3UA:;")</f>
        <v>ZOYC:BGS11:C:M3UA:;</v>
      </c>
      <c r="T267" s="11" t="str">
        <f>CONCATENATE("ZOYM:",LEFT(B267,1),MID(B267,3,4),":REG=Y:;")</f>
        <v>ZOYM:BGS11:REG=Y:;</v>
      </c>
      <c r="U267" s="11" t="str">
        <f t="shared" si="42"/>
        <v>ZOYA:BGS11:BCSU,2:AOIP:;</v>
      </c>
      <c r="V267" s="11" t="str">
        <f t="shared" si="43"/>
        <v>ZOYP:M3UA:BGS11,0:"10.111.209.2","10.111.92.130",:"10.111.138.144",27,"10.111.138.176",27,2905:;</v>
      </c>
      <c r="W267" s="11" t="str">
        <f t="shared" si="44"/>
        <v>ZOYS:M3UA:BGS11,0:ACT:;</v>
      </c>
      <c r="X267" s="11" t="str">
        <f>CONCATENATE("ZOYI:NAME=",LEFT(B267,1),RIGHT(B267,4),":A:;")</f>
        <v>ZOYI:NAME=BGS11:A:;</v>
      </c>
      <c r="Z267" s="47" t="s">
        <v>3935</v>
      </c>
      <c r="AA267" s="10" t="str">
        <f t="shared" si="45"/>
        <v>ZQRX:BSU,12::IP=10.111.209.2:PING:SRC=10.111.138.144,:;</v>
      </c>
      <c r="AB267" s="10" t="str">
        <f t="shared" si="46"/>
        <v>ZQRX:BSU,12::IP=10.111.92.130:PING:SRC=10.111.138.176,:;</v>
      </c>
      <c r="AC267" s="10" t="str">
        <f>CONCATENATE("ZOYC:",J267,":S:M3UA:;")</f>
        <v>ZOYC:R1321:S:M3UA:;</v>
      </c>
      <c r="AD267" s="10" t="str">
        <f>CONCATENATE("ZOYM:",J267,":REG=Y:;")</f>
        <v>ZOYM:R1321:REG=Y:;</v>
      </c>
      <c r="AE267" s="10" t="str">
        <f t="shared" si="47"/>
        <v>ZOYA:R1321:BSU,12:AOIP:;</v>
      </c>
      <c r="AF267" s="10" t="str">
        <f t="shared" si="48"/>
        <v>ZOYP:M3UA:R1321,0:"10.111.138.144","10.111.138.176",2905:"10.111.209.2",28,"10.111.92.130",28,:;</v>
      </c>
      <c r="AG267" s="10" t="str">
        <f t="shared" si="49"/>
        <v>ZOYS:M3UA:R1321,0:ACT:;</v>
      </c>
      <c r="AH267" s="10" t="str">
        <f>CONCATENATE("ZOYI:NAME=",J267,":A:;")</f>
        <v>ZOYI:NAME=R1321:A:;</v>
      </c>
    </row>
    <row r="268" spans="1:34" ht="12" customHeight="1">
      <c r="A268" s="7">
        <v>74</v>
      </c>
      <c r="B268" s="7" t="s">
        <v>75</v>
      </c>
      <c r="C268" s="7">
        <v>1</v>
      </c>
      <c r="D268" s="7">
        <v>13</v>
      </c>
      <c r="E268" s="7" t="str">
        <f>LOOKUP(1,0/(('MSS-IP'!$B$1:$B$583=B268)*('MSS-IP'!$C$1:$C$583=D268)),'MSS-IP'!$D$1:$D$583)</f>
        <v>10.111.138.145</v>
      </c>
      <c r="F268" s="7" t="str">
        <f>LOOKUP(1,0/(('MSS-IP'!$B$1:$B$583=B268)*('MSS-IP'!$C$1:$C$583=D268)),'MSS-IP'!$E$1:$E$583)</f>
        <v>10.111.138.177</v>
      </c>
      <c r="G268" s="7">
        <v>2905</v>
      </c>
      <c r="H268" s="7">
        <f>LOOKUP(1,0/(('MSS-IP'!$B$1:$B$583=B268)*('MSS-IP'!$C$1:$C$583=D268)),'MSS-IP'!$F$1:$F$583)</f>
        <v>27</v>
      </c>
      <c r="I268" s="8">
        <v>10</v>
      </c>
      <c r="J268" s="8" t="s">
        <v>99</v>
      </c>
      <c r="K268" s="8">
        <v>1</v>
      </c>
      <c r="L268" s="8">
        <v>0</v>
      </c>
      <c r="M268" s="1" t="str">
        <f>LOOKUP(1,0/(('BSC-IP(信令)'!$B$1:$B$652=J268)*('BSC-IP(信令)'!$C$1:$C$652=L268)),'BSC-IP(信令)'!$D$1:$D$652)</f>
        <v>10.111.209.3</v>
      </c>
      <c r="N268" s="1" t="str">
        <f>LOOKUP(1,0/(('BSC-IP(信令)'!$B$1:$B$652=J268)*('BSC-IP(信令)'!$C$1:$C$652=L268)),'BSC-IP(信令)'!$E$1:$E$652)</f>
        <v>10.111.92.131</v>
      </c>
      <c r="O268" s="8"/>
      <c r="P268" s="8">
        <f>LOOKUP(1,0/(('BSC-IP(信令)'!$B$1:$B$652=J268)*('BSC-IP(信令)'!$C$1:$C$652=L268)),'BSC-IP(信令)'!$F$1:$F$652)</f>
        <v>28</v>
      </c>
      <c r="Q268" s="11" t="str">
        <f t="shared" si="40"/>
        <v>ZQRX:BCSU,0::PING:IP="10.111.138.145",SRC="10.111.209.3",:;</v>
      </c>
      <c r="R268" s="11" t="str">
        <f t="shared" si="41"/>
        <v>ZQRX:BCSU,0::PING:IP="10.111.138.177",SRC="10.111.92.131",:;</v>
      </c>
      <c r="S268" s="11"/>
      <c r="T268" s="11"/>
      <c r="U268" s="11" t="str">
        <f t="shared" si="42"/>
        <v>ZOYA:BGS11:BCSU,0:AOIP:;</v>
      </c>
      <c r="V268" s="11" t="str">
        <f t="shared" si="43"/>
        <v>ZOYP:M3UA:BGS11,1:"10.111.209.3","10.111.92.131",:"10.111.138.145",27,"10.111.138.177",27,2905:;</v>
      </c>
      <c r="W268" s="11" t="str">
        <f t="shared" si="44"/>
        <v>ZOYS:M3UA:BGS11,1:ACT:;</v>
      </c>
      <c r="X268" s="11"/>
      <c r="Z268" s="47" t="s">
        <v>3935</v>
      </c>
      <c r="AA268" s="10" t="str">
        <f t="shared" si="45"/>
        <v>ZQRX:BSU,13::IP=10.111.209.3:PING:SRC=10.111.138.145,:;</v>
      </c>
      <c r="AB268" s="10" t="str">
        <f t="shared" si="46"/>
        <v>ZQRX:BSU,13::IP=10.111.92.131:PING:SRC=10.111.138.177,:;</v>
      </c>
      <c r="AC268" s="10"/>
      <c r="AD268" s="10"/>
      <c r="AE268" s="10" t="str">
        <f t="shared" si="47"/>
        <v>ZOYA:R1321:BSU,13:AOIP:;</v>
      </c>
      <c r="AF268" s="10" t="str">
        <f t="shared" si="48"/>
        <v>ZOYP:M3UA:R1321,1:"10.111.138.145","10.111.138.177",2905:"10.111.209.3",28,"10.111.92.131",28,:;</v>
      </c>
      <c r="AG268" s="10" t="str">
        <f t="shared" si="49"/>
        <v>ZOYS:M3UA:R1321,1:ACT:;</v>
      </c>
      <c r="AH268" s="10"/>
    </row>
    <row r="269" spans="1:34" ht="12" customHeight="1">
      <c r="A269" s="7">
        <v>75</v>
      </c>
      <c r="B269" s="7" t="s">
        <v>75</v>
      </c>
      <c r="C269" s="7">
        <v>2</v>
      </c>
      <c r="D269" s="7">
        <v>14</v>
      </c>
      <c r="E269" s="7" t="str">
        <f>LOOKUP(1,0/(('MSS-IP'!$B$1:$B$583=B269)*('MSS-IP'!$C$1:$C$583=D269)),'MSS-IP'!$D$1:$D$583)</f>
        <v>10.111.138.146</v>
      </c>
      <c r="F269" s="7" t="str">
        <f>LOOKUP(1,0/(('MSS-IP'!$B$1:$B$583=B269)*('MSS-IP'!$C$1:$C$583=D269)),'MSS-IP'!$E$1:$E$583)</f>
        <v>10.111.138.178</v>
      </c>
      <c r="G269" s="7">
        <v>2905</v>
      </c>
      <c r="H269" s="7">
        <f>LOOKUP(1,0/(('MSS-IP'!$B$1:$B$583=B269)*('MSS-IP'!$C$1:$C$583=D269)),'MSS-IP'!$F$1:$F$583)</f>
        <v>27</v>
      </c>
      <c r="I269" s="8">
        <v>11</v>
      </c>
      <c r="J269" s="8" t="s">
        <v>99</v>
      </c>
      <c r="K269" s="8">
        <v>2</v>
      </c>
      <c r="L269" s="8">
        <v>1</v>
      </c>
      <c r="M269" s="1" t="str">
        <f>LOOKUP(1,0/(('BSC-IP(信令)'!$B$1:$B$652=J269)*('BSC-IP(信令)'!$C$1:$C$652=L269)),'BSC-IP(信令)'!$D$1:$D$652)</f>
        <v>10.111.209.4</v>
      </c>
      <c r="N269" s="1" t="str">
        <f>LOOKUP(1,0/(('BSC-IP(信令)'!$B$1:$B$652=J269)*('BSC-IP(信令)'!$C$1:$C$652=L269)),'BSC-IP(信令)'!$E$1:$E$652)</f>
        <v>10.111.92.132</v>
      </c>
      <c r="O269" s="8"/>
      <c r="P269" s="8">
        <f>LOOKUP(1,0/(('BSC-IP(信令)'!$B$1:$B$652=J269)*('BSC-IP(信令)'!$C$1:$C$652=L269)),'BSC-IP(信令)'!$F$1:$F$652)</f>
        <v>28</v>
      </c>
      <c r="Q269" s="11" t="str">
        <f t="shared" si="40"/>
        <v>ZQRX:BCSU,1::PING:IP="10.111.138.146",SRC="10.111.209.4",:;</v>
      </c>
      <c r="R269" s="11" t="str">
        <f t="shared" si="41"/>
        <v>ZQRX:BCSU,1::PING:IP="10.111.138.178",SRC="10.111.92.132",:;</v>
      </c>
      <c r="S269" s="11"/>
      <c r="T269" s="11"/>
      <c r="U269" s="11" t="str">
        <f t="shared" si="42"/>
        <v>ZOYA:BGS11:BCSU,1:AOIP:;</v>
      </c>
      <c r="V269" s="11" t="str">
        <f t="shared" si="43"/>
        <v>ZOYP:M3UA:BGS11,2:"10.111.209.4","10.111.92.132",:"10.111.138.146",27,"10.111.138.178",27,2905:;</v>
      </c>
      <c r="W269" s="11" t="str">
        <f t="shared" si="44"/>
        <v>ZOYS:M3UA:BGS11,2:ACT:;</v>
      </c>
      <c r="X269" s="11"/>
      <c r="Z269" s="47" t="s">
        <v>3935</v>
      </c>
      <c r="AA269" s="10" t="str">
        <f t="shared" si="45"/>
        <v>ZQRX:BSU,14::IP=10.111.209.4:PING:SRC=10.111.138.146,:;</v>
      </c>
      <c r="AB269" s="10" t="str">
        <f t="shared" si="46"/>
        <v>ZQRX:BSU,14::IP=10.111.92.132:PING:SRC=10.111.138.178,:;</v>
      </c>
      <c r="AC269" s="10"/>
      <c r="AD269" s="10"/>
      <c r="AE269" s="10" t="str">
        <f t="shared" si="47"/>
        <v>ZOYA:R1321:BSU,14:AOIP:;</v>
      </c>
      <c r="AF269" s="10" t="str">
        <f t="shared" si="48"/>
        <v>ZOYP:M3UA:R1321,2:"10.111.138.146","10.111.138.178",2905:"10.111.209.4",28,"10.111.92.132",28,:;</v>
      </c>
      <c r="AG269" s="10" t="str">
        <f t="shared" si="49"/>
        <v>ZOYS:M3UA:R1321,2:ACT:;</v>
      </c>
      <c r="AH269" s="10"/>
    </row>
    <row r="270" spans="1:34" ht="12" customHeight="1">
      <c r="A270" s="7">
        <v>76</v>
      </c>
      <c r="B270" s="7" t="s">
        <v>75</v>
      </c>
      <c r="C270" s="7">
        <v>3</v>
      </c>
      <c r="D270" s="7">
        <v>16</v>
      </c>
      <c r="E270" s="7" t="str">
        <f>LOOKUP(1,0/(('MSS-IP'!$B$1:$B$583=B270)*('MSS-IP'!$C$1:$C$583=D270)),'MSS-IP'!$D$1:$D$583)</f>
        <v>10.111.138.147</v>
      </c>
      <c r="F270" s="7" t="str">
        <f>LOOKUP(1,0/(('MSS-IP'!$B$1:$B$583=B270)*('MSS-IP'!$C$1:$C$583=D270)),'MSS-IP'!$E$1:$E$583)</f>
        <v>10.111.138.179</v>
      </c>
      <c r="G270" s="7">
        <v>2905</v>
      </c>
      <c r="H270" s="7">
        <f>LOOKUP(1,0/(('MSS-IP'!$B$1:$B$583=B270)*('MSS-IP'!$C$1:$C$583=D270)),'MSS-IP'!$F$1:$F$583)</f>
        <v>27</v>
      </c>
      <c r="I270" s="8">
        <v>12</v>
      </c>
      <c r="J270" s="8" t="s">
        <v>99</v>
      </c>
      <c r="K270" s="8">
        <v>3</v>
      </c>
      <c r="L270" s="8">
        <v>3</v>
      </c>
      <c r="M270" s="1" t="str">
        <f>LOOKUP(1,0/(('BSC-IP(信令)'!$B$1:$B$652=J270)*('BSC-IP(信令)'!$C$1:$C$652=L270)),'BSC-IP(信令)'!$D$1:$D$652)</f>
        <v>10.111.209.5</v>
      </c>
      <c r="N270" s="1" t="str">
        <f>LOOKUP(1,0/(('BSC-IP(信令)'!$B$1:$B$652=J270)*('BSC-IP(信令)'!$C$1:$C$652=L270)),'BSC-IP(信令)'!$E$1:$E$652)</f>
        <v>10.111.92.133</v>
      </c>
      <c r="O270" s="8"/>
      <c r="P270" s="8">
        <f>LOOKUP(1,0/(('BSC-IP(信令)'!$B$1:$B$652=J270)*('BSC-IP(信令)'!$C$1:$C$652=L270)),'BSC-IP(信令)'!$F$1:$F$652)</f>
        <v>28</v>
      </c>
      <c r="Q270" s="11" t="str">
        <f t="shared" si="40"/>
        <v>ZQRX:BCSU,3::PING:IP="10.111.138.147",SRC="10.111.209.5",:;</v>
      </c>
      <c r="R270" s="11" t="str">
        <f t="shared" si="41"/>
        <v>ZQRX:BCSU,3::PING:IP="10.111.138.179",SRC="10.111.92.133",:;</v>
      </c>
      <c r="S270" s="11"/>
      <c r="T270" s="11"/>
      <c r="U270" s="11" t="str">
        <f t="shared" si="42"/>
        <v>ZOYA:BGS11:BCSU,3:AOIP:;</v>
      </c>
      <c r="V270" s="11" t="str">
        <f t="shared" si="43"/>
        <v>ZOYP:M3UA:BGS11,3:"10.111.209.5","10.111.92.133",:"10.111.138.147",27,"10.111.138.179",27,2905:;</v>
      </c>
      <c r="W270" s="11" t="str">
        <f t="shared" si="44"/>
        <v>ZOYS:M3UA:BGS11,3:ACT:;</v>
      </c>
      <c r="X270" s="11"/>
      <c r="Z270" s="47" t="s">
        <v>3935</v>
      </c>
      <c r="AA270" s="10" t="str">
        <f t="shared" si="45"/>
        <v>ZQRX:BSU,16::IP=10.111.209.5:PING:SRC=10.111.138.147,:;</v>
      </c>
      <c r="AB270" s="10" t="str">
        <f t="shared" si="46"/>
        <v>ZQRX:BSU,16::IP=10.111.92.133:PING:SRC=10.111.138.179,:;</v>
      </c>
      <c r="AC270" s="10"/>
      <c r="AD270" s="10"/>
      <c r="AE270" s="10" t="str">
        <f t="shared" si="47"/>
        <v>ZOYA:R1321:BSU,16:AOIP:;</v>
      </c>
      <c r="AF270" s="10" t="str">
        <f t="shared" si="48"/>
        <v>ZOYP:M3UA:R1321,3:"10.111.138.147","10.111.138.179",2905:"10.111.209.5",28,"10.111.92.133",28,:;</v>
      </c>
      <c r="AG270" s="10" t="str">
        <f t="shared" si="49"/>
        <v>ZOYS:M3UA:R1321,3:ACT:;</v>
      </c>
      <c r="AH270" s="10"/>
    </row>
    <row r="271" spans="1:34" ht="12" customHeight="1">
      <c r="A271" s="7">
        <v>77</v>
      </c>
      <c r="B271" s="7" t="s">
        <v>75</v>
      </c>
      <c r="C271" s="7">
        <v>0</v>
      </c>
      <c r="D271" s="7">
        <v>15</v>
      </c>
      <c r="E271" s="7" t="str">
        <f>LOOKUP(1,0/(('MSS-IP'!$B$1:$B$583=B271)*('MSS-IP'!$C$1:$C$583=D271)),'MSS-IP'!$D$1:$D$583)</f>
        <v>10.111.138.132</v>
      </c>
      <c r="F271" s="7" t="str">
        <f>LOOKUP(1,0/(('MSS-IP'!$B$1:$B$583=B271)*('MSS-IP'!$C$1:$C$583=D271)),'MSS-IP'!$E$1:$E$583)</f>
        <v>10.111.138.164</v>
      </c>
      <c r="G271" s="7">
        <v>2905</v>
      </c>
      <c r="H271" s="7">
        <f>LOOKUP(1,0/(('MSS-IP'!$B$1:$B$583=B271)*('MSS-IP'!$C$1:$C$583=D271)),'MSS-IP'!$F$1:$F$583)</f>
        <v>27</v>
      </c>
      <c r="I271" s="8">
        <v>9</v>
      </c>
      <c r="J271" s="8" t="s">
        <v>100</v>
      </c>
      <c r="K271" s="8">
        <v>0</v>
      </c>
      <c r="L271" s="8">
        <v>0</v>
      </c>
      <c r="M271" s="1" t="str">
        <f>LOOKUP(1,0/(('BSC-IP(信令)'!$B$1:$B$652=J271)*('BSC-IP(信令)'!$C$1:$C$652=L271)),'BSC-IP(信令)'!$D$1:$D$652)</f>
        <v>10.111.209.18</v>
      </c>
      <c r="N271" s="1" t="str">
        <f>LOOKUP(1,0/(('BSC-IP(信令)'!$B$1:$B$652=J271)*('BSC-IP(信令)'!$C$1:$C$652=L271)),'BSC-IP(信令)'!$E$1:$E$652)</f>
        <v>10.111.92.146</v>
      </c>
      <c r="O271" s="8"/>
      <c r="P271" s="8">
        <f>LOOKUP(1,0/(('BSC-IP(信令)'!$B$1:$B$652=J271)*('BSC-IP(信令)'!$C$1:$C$652=L271)),'BSC-IP(信令)'!$F$1:$F$652)</f>
        <v>28</v>
      </c>
      <c r="Q271" s="11" t="str">
        <f t="shared" si="40"/>
        <v>ZQRX:BCSU,0::PING:IP="10.111.138.132",SRC="10.111.209.18",:;</v>
      </c>
      <c r="R271" s="11" t="str">
        <f t="shared" si="41"/>
        <v>ZQRX:BCSU,0::PING:IP="10.111.138.164",SRC="10.111.92.146",:;</v>
      </c>
      <c r="S271" s="11" t="str">
        <f>CONCATENATE("ZOYC:",LEFT(B271,1),MID(B271,3,4),":C:M3UA:;")</f>
        <v>ZOYC:BGS11:C:M3UA:;</v>
      </c>
      <c r="T271" s="11" t="str">
        <f>CONCATENATE("ZOYM:",LEFT(B271,1),MID(B271,3,4),":REG=Y:;")</f>
        <v>ZOYM:BGS11:REG=Y:;</v>
      </c>
      <c r="U271" s="11" t="str">
        <f t="shared" si="42"/>
        <v>ZOYA:BGS11:BCSU,0:AOIP:;</v>
      </c>
      <c r="V271" s="11" t="str">
        <f t="shared" si="43"/>
        <v>ZOYP:M3UA:BGS11,0:"10.111.209.18","10.111.92.146",:"10.111.138.132",27,"10.111.138.164",27,2905:;</v>
      </c>
      <c r="W271" s="11" t="str">
        <f t="shared" si="44"/>
        <v>ZOYS:M3UA:BGS11,0:ACT:;</v>
      </c>
      <c r="X271" s="11" t="str">
        <f>CONCATENATE("ZOYI:NAME=",LEFT(B271,1),RIGHT(B271,4),":A:;")</f>
        <v>ZOYI:NAME=BGS11:A:;</v>
      </c>
      <c r="Z271" s="47" t="s">
        <v>3935</v>
      </c>
      <c r="AA271" s="10" t="str">
        <f t="shared" si="45"/>
        <v>ZQRX:BSU,15::IP=10.111.209.18:PING:SRC=10.111.138.132,:;</v>
      </c>
      <c r="AB271" s="10" t="str">
        <f t="shared" si="46"/>
        <v>ZQRX:BSU,15::IP=10.111.92.146:PING:SRC=10.111.138.164,:;</v>
      </c>
      <c r="AC271" s="10" t="str">
        <f>CONCATENATE("ZOYC:",J271,":S:M3UA:;")</f>
        <v>ZOYC:R1322:S:M3UA:;</v>
      </c>
      <c r="AD271" s="10" t="str">
        <f>CONCATENATE("ZOYM:",J271,":REG=Y:;")</f>
        <v>ZOYM:R1322:REG=Y:;</v>
      </c>
      <c r="AE271" s="10" t="str">
        <f t="shared" si="47"/>
        <v>ZOYA:R1322:BSU,15:AOIP:;</v>
      </c>
      <c r="AF271" s="10" t="str">
        <f t="shared" si="48"/>
        <v>ZOYP:M3UA:R1322,0:"10.111.138.132","10.111.138.164",2905:"10.111.209.18",28,"10.111.92.146",28,:;</v>
      </c>
      <c r="AG271" s="10" t="str">
        <f t="shared" si="49"/>
        <v>ZOYS:M3UA:R1322,0:ACT:;</v>
      </c>
      <c r="AH271" s="10" t="str">
        <f>CONCATENATE("ZOYI:NAME=",J271,":A:;")</f>
        <v>ZOYI:NAME=R1322:A:;</v>
      </c>
    </row>
    <row r="272" spans="1:34" ht="12" customHeight="1">
      <c r="A272" s="7">
        <v>78</v>
      </c>
      <c r="B272" s="7" t="s">
        <v>75</v>
      </c>
      <c r="C272" s="7">
        <v>1</v>
      </c>
      <c r="D272" s="7">
        <v>1</v>
      </c>
      <c r="E272" s="7" t="str">
        <f>LOOKUP(1,0/(('MSS-IP'!$B$1:$B$583=B272)*('MSS-IP'!$C$1:$C$583=D272)),'MSS-IP'!$D$1:$D$583)</f>
        <v>10.111.138.133</v>
      </c>
      <c r="F272" s="7" t="str">
        <f>LOOKUP(1,0/(('MSS-IP'!$B$1:$B$583=B272)*('MSS-IP'!$C$1:$C$583=D272)),'MSS-IP'!$E$1:$E$583)</f>
        <v>10.111.138.165</v>
      </c>
      <c r="G272" s="7">
        <v>2905</v>
      </c>
      <c r="H272" s="7">
        <f>LOOKUP(1,0/(('MSS-IP'!$B$1:$B$583=B272)*('MSS-IP'!$C$1:$C$583=D272)),'MSS-IP'!$F$1:$F$583)</f>
        <v>27</v>
      </c>
      <c r="I272" s="8">
        <v>10</v>
      </c>
      <c r="J272" s="8" t="s">
        <v>100</v>
      </c>
      <c r="K272" s="8">
        <v>1</v>
      </c>
      <c r="L272" s="8">
        <v>3</v>
      </c>
      <c r="M272" s="1" t="str">
        <f>LOOKUP(1,0/(('BSC-IP(信令)'!$B$1:$B$652=J272)*('BSC-IP(信令)'!$C$1:$C$652=L272)),'BSC-IP(信令)'!$D$1:$D$652)</f>
        <v>10.111.209.19</v>
      </c>
      <c r="N272" s="1" t="str">
        <f>LOOKUP(1,0/(('BSC-IP(信令)'!$B$1:$B$652=J272)*('BSC-IP(信令)'!$C$1:$C$652=L272)),'BSC-IP(信令)'!$E$1:$E$652)</f>
        <v>10.111.92.147</v>
      </c>
      <c r="O272" s="8"/>
      <c r="P272" s="8">
        <f>LOOKUP(1,0/(('BSC-IP(信令)'!$B$1:$B$652=J272)*('BSC-IP(信令)'!$C$1:$C$652=L272)),'BSC-IP(信令)'!$F$1:$F$652)</f>
        <v>28</v>
      </c>
      <c r="Q272" s="11" t="str">
        <f t="shared" si="40"/>
        <v>ZQRX:BCSU,3::PING:IP="10.111.138.133",SRC="10.111.209.19",:;</v>
      </c>
      <c r="R272" s="11" t="str">
        <f t="shared" si="41"/>
        <v>ZQRX:BCSU,3::PING:IP="10.111.138.165",SRC="10.111.92.147",:;</v>
      </c>
      <c r="S272" s="11"/>
      <c r="T272" s="11"/>
      <c r="U272" s="11" t="str">
        <f t="shared" si="42"/>
        <v>ZOYA:BGS11:BCSU,3:AOIP:;</v>
      </c>
      <c r="V272" s="11" t="str">
        <f t="shared" si="43"/>
        <v>ZOYP:M3UA:BGS11,1:"10.111.209.19","10.111.92.147",:"10.111.138.133",27,"10.111.138.165",27,2905:;</v>
      </c>
      <c r="W272" s="11" t="str">
        <f t="shared" si="44"/>
        <v>ZOYS:M3UA:BGS11,1:ACT:;</v>
      </c>
      <c r="X272" s="11"/>
      <c r="Z272" s="47" t="s">
        <v>3935</v>
      </c>
      <c r="AA272" s="10" t="str">
        <f t="shared" si="45"/>
        <v>ZQRX:BSU,1::IP=10.111.209.19:PING:SRC=10.111.138.133,:;</v>
      </c>
      <c r="AB272" s="10" t="str">
        <f t="shared" si="46"/>
        <v>ZQRX:BSU,1::IP=10.111.92.147:PING:SRC=10.111.138.165,:;</v>
      </c>
      <c r="AC272" s="10"/>
      <c r="AD272" s="10"/>
      <c r="AE272" s="10" t="str">
        <f t="shared" si="47"/>
        <v>ZOYA:R1322:BSU,1:AOIP:;</v>
      </c>
      <c r="AF272" s="10" t="str">
        <f t="shared" si="48"/>
        <v>ZOYP:M3UA:R1322,1:"10.111.138.133","10.111.138.165",2905:"10.111.209.19",28,"10.111.92.147",28,:;</v>
      </c>
      <c r="AG272" s="10" t="str">
        <f t="shared" si="49"/>
        <v>ZOYS:M3UA:R1322,1:ACT:;</v>
      </c>
      <c r="AH272" s="10"/>
    </row>
    <row r="273" spans="1:34" ht="12" customHeight="1">
      <c r="A273" s="7">
        <v>79</v>
      </c>
      <c r="B273" s="7" t="s">
        <v>75</v>
      </c>
      <c r="C273" s="7">
        <v>2</v>
      </c>
      <c r="D273" s="7">
        <v>2</v>
      </c>
      <c r="E273" s="7" t="str">
        <f>LOOKUP(1,0/(('MSS-IP'!$B$1:$B$583=B273)*('MSS-IP'!$C$1:$C$583=D273)),'MSS-IP'!$D$1:$D$583)</f>
        <v>10.111.138.134</v>
      </c>
      <c r="F273" s="7" t="str">
        <f>LOOKUP(1,0/(('MSS-IP'!$B$1:$B$583=B273)*('MSS-IP'!$C$1:$C$583=D273)),'MSS-IP'!$E$1:$E$583)</f>
        <v>10.111.138.166</v>
      </c>
      <c r="G273" s="7">
        <v>2905</v>
      </c>
      <c r="H273" s="7">
        <f>LOOKUP(1,0/(('MSS-IP'!$B$1:$B$583=B273)*('MSS-IP'!$C$1:$C$583=D273)),'MSS-IP'!$F$1:$F$583)</f>
        <v>27</v>
      </c>
      <c r="I273" s="8">
        <v>11</v>
      </c>
      <c r="J273" s="8" t="s">
        <v>100</v>
      </c>
      <c r="K273" s="8">
        <v>2</v>
      </c>
      <c r="L273" s="8">
        <v>2</v>
      </c>
      <c r="M273" s="1" t="str">
        <f>LOOKUP(1,0/(('BSC-IP(信令)'!$B$1:$B$652=J273)*('BSC-IP(信令)'!$C$1:$C$652=L273)),'BSC-IP(信令)'!$D$1:$D$652)</f>
        <v>10.111.209.20</v>
      </c>
      <c r="N273" s="1" t="str">
        <f>LOOKUP(1,0/(('BSC-IP(信令)'!$B$1:$B$652=J273)*('BSC-IP(信令)'!$C$1:$C$652=L273)),'BSC-IP(信令)'!$E$1:$E$652)</f>
        <v>10.111.92.148</v>
      </c>
      <c r="O273" s="8"/>
      <c r="P273" s="8">
        <f>LOOKUP(1,0/(('BSC-IP(信令)'!$B$1:$B$652=J273)*('BSC-IP(信令)'!$C$1:$C$652=L273)),'BSC-IP(信令)'!$F$1:$F$652)</f>
        <v>28</v>
      </c>
      <c r="Q273" s="11" t="str">
        <f t="shared" si="40"/>
        <v>ZQRX:BCSU,2::PING:IP="10.111.138.134",SRC="10.111.209.20",:;</v>
      </c>
      <c r="R273" s="11" t="str">
        <f t="shared" si="41"/>
        <v>ZQRX:BCSU,2::PING:IP="10.111.138.166",SRC="10.111.92.148",:;</v>
      </c>
      <c r="S273" s="11"/>
      <c r="T273" s="11"/>
      <c r="U273" s="11" t="str">
        <f t="shared" si="42"/>
        <v>ZOYA:BGS11:BCSU,2:AOIP:;</v>
      </c>
      <c r="V273" s="11" t="str">
        <f t="shared" si="43"/>
        <v>ZOYP:M3UA:BGS11,2:"10.111.209.20","10.111.92.148",:"10.111.138.134",27,"10.111.138.166",27,2905:;</v>
      </c>
      <c r="W273" s="11" t="str">
        <f t="shared" si="44"/>
        <v>ZOYS:M3UA:BGS11,2:ACT:;</v>
      </c>
      <c r="X273" s="11"/>
      <c r="Z273" s="47" t="s">
        <v>3935</v>
      </c>
      <c r="AA273" s="10" t="str">
        <f t="shared" si="45"/>
        <v>ZQRX:BSU,2::IP=10.111.209.20:PING:SRC=10.111.138.134,:;</v>
      </c>
      <c r="AB273" s="10" t="str">
        <f t="shared" si="46"/>
        <v>ZQRX:BSU,2::IP=10.111.92.148:PING:SRC=10.111.138.166,:;</v>
      </c>
      <c r="AC273" s="10"/>
      <c r="AD273" s="10"/>
      <c r="AE273" s="10" t="str">
        <f t="shared" si="47"/>
        <v>ZOYA:R1322:BSU,2:AOIP:;</v>
      </c>
      <c r="AF273" s="10" t="str">
        <f t="shared" si="48"/>
        <v>ZOYP:M3UA:R1322,2:"10.111.138.134","10.111.138.166",2905:"10.111.209.20",28,"10.111.92.148",28,:;</v>
      </c>
      <c r="AG273" s="10" t="str">
        <f t="shared" si="49"/>
        <v>ZOYS:M3UA:R1322,2:ACT:;</v>
      </c>
      <c r="AH273" s="10"/>
    </row>
    <row r="274" spans="1:34" ht="12" customHeight="1">
      <c r="A274" s="7">
        <v>80</v>
      </c>
      <c r="B274" s="7" t="s">
        <v>75</v>
      </c>
      <c r="C274" s="7">
        <v>3</v>
      </c>
      <c r="D274" s="7">
        <v>3</v>
      </c>
      <c r="E274" s="7" t="str">
        <f>LOOKUP(1,0/(('MSS-IP'!$B$1:$B$583=B274)*('MSS-IP'!$C$1:$C$583=D274)),'MSS-IP'!$D$1:$D$583)</f>
        <v>10.111.138.135</v>
      </c>
      <c r="F274" s="7" t="str">
        <f>LOOKUP(1,0/(('MSS-IP'!$B$1:$B$583=B274)*('MSS-IP'!$C$1:$C$583=D274)),'MSS-IP'!$E$1:$E$583)</f>
        <v>10.111.138.167</v>
      </c>
      <c r="G274" s="7">
        <v>2905</v>
      </c>
      <c r="H274" s="7">
        <f>LOOKUP(1,0/(('MSS-IP'!$B$1:$B$583=B274)*('MSS-IP'!$C$1:$C$583=D274)),'MSS-IP'!$F$1:$F$583)</f>
        <v>27</v>
      </c>
      <c r="I274" s="8">
        <v>12</v>
      </c>
      <c r="J274" s="8" t="s">
        <v>100</v>
      </c>
      <c r="K274" s="8">
        <v>3</v>
      </c>
      <c r="L274" s="8">
        <v>1</v>
      </c>
      <c r="M274" s="1" t="str">
        <f>LOOKUP(1,0/(('BSC-IP(信令)'!$B$1:$B$652=J274)*('BSC-IP(信令)'!$C$1:$C$652=L274)),'BSC-IP(信令)'!$D$1:$D$652)</f>
        <v>10.111.209.21</v>
      </c>
      <c r="N274" s="1" t="str">
        <f>LOOKUP(1,0/(('BSC-IP(信令)'!$B$1:$B$652=J274)*('BSC-IP(信令)'!$C$1:$C$652=L274)),'BSC-IP(信令)'!$E$1:$E$652)</f>
        <v>10.111.92.149</v>
      </c>
      <c r="O274" s="8"/>
      <c r="P274" s="8">
        <f>LOOKUP(1,0/(('BSC-IP(信令)'!$B$1:$B$652=J274)*('BSC-IP(信令)'!$C$1:$C$652=L274)),'BSC-IP(信令)'!$F$1:$F$652)</f>
        <v>28</v>
      </c>
      <c r="Q274" s="11" t="str">
        <f t="shared" si="40"/>
        <v>ZQRX:BCSU,1::PING:IP="10.111.138.135",SRC="10.111.209.21",:;</v>
      </c>
      <c r="R274" s="11" t="str">
        <f t="shared" si="41"/>
        <v>ZQRX:BCSU,1::PING:IP="10.111.138.167",SRC="10.111.92.149",:;</v>
      </c>
      <c r="S274" s="11"/>
      <c r="T274" s="11"/>
      <c r="U274" s="11" t="str">
        <f t="shared" si="42"/>
        <v>ZOYA:BGS11:BCSU,1:AOIP:;</v>
      </c>
      <c r="V274" s="11" t="str">
        <f t="shared" si="43"/>
        <v>ZOYP:M3UA:BGS11,3:"10.111.209.21","10.111.92.149",:"10.111.138.135",27,"10.111.138.167",27,2905:;</v>
      </c>
      <c r="W274" s="11" t="str">
        <f t="shared" si="44"/>
        <v>ZOYS:M3UA:BGS11,3:ACT:;</v>
      </c>
      <c r="X274" s="11"/>
      <c r="Z274" s="47" t="s">
        <v>3935</v>
      </c>
      <c r="AA274" s="10" t="str">
        <f t="shared" si="45"/>
        <v>ZQRX:BSU,3::IP=10.111.209.21:PING:SRC=10.111.138.135,:;</v>
      </c>
      <c r="AB274" s="10" t="str">
        <f t="shared" si="46"/>
        <v>ZQRX:BSU,3::IP=10.111.92.149:PING:SRC=10.111.138.167,:;</v>
      </c>
      <c r="AC274" s="10"/>
      <c r="AD274" s="10"/>
      <c r="AE274" s="10" t="str">
        <f t="shared" si="47"/>
        <v>ZOYA:R1322:BSU,3:AOIP:;</v>
      </c>
      <c r="AF274" s="10" t="str">
        <f t="shared" si="48"/>
        <v>ZOYP:M3UA:R1322,3:"10.111.138.135","10.111.138.167",2905:"10.111.209.21",28,"10.111.92.149",28,:;</v>
      </c>
      <c r="AG274" s="10" t="str">
        <f t="shared" si="49"/>
        <v>ZOYS:M3UA:R1322,3:ACT:;</v>
      </c>
      <c r="AH274" s="10"/>
    </row>
    <row r="275" spans="1:34" ht="12" customHeight="1">
      <c r="A275" s="7">
        <v>81</v>
      </c>
      <c r="B275" s="7" t="s">
        <v>75</v>
      </c>
      <c r="C275" s="7">
        <v>0</v>
      </c>
      <c r="D275" s="7">
        <v>5</v>
      </c>
      <c r="E275" s="7" t="str">
        <f>LOOKUP(1,0/(('MSS-IP'!$B$1:$B$583=B275)*('MSS-IP'!$C$1:$C$583=D275)),'MSS-IP'!$D$1:$D$583)</f>
        <v>10.111.138.137</v>
      </c>
      <c r="F275" s="7" t="str">
        <f>LOOKUP(1,0/(('MSS-IP'!$B$1:$B$583=B275)*('MSS-IP'!$C$1:$C$583=D275)),'MSS-IP'!$E$1:$E$583)</f>
        <v>10.111.138.169</v>
      </c>
      <c r="G275" s="7">
        <v>2905</v>
      </c>
      <c r="H275" s="7">
        <f>LOOKUP(1,0/(('MSS-IP'!$B$1:$B$583=B275)*('MSS-IP'!$C$1:$C$583=D275)),'MSS-IP'!$F$1:$F$583)</f>
        <v>27</v>
      </c>
      <c r="I275" s="8">
        <v>9</v>
      </c>
      <c r="J275" s="8" t="s">
        <v>101</v>
      </c>
      <c r="K275" s="8">
        <v>0</v>
      </c>
      <c r="L275" s="8">
        <v>0</v>
      </c>
      <c r="M275" s="1" t="str">
        <f>LOOKUP(1,0/(('BSC-IP(信令)'!$B$1:$B$652=J275)*('BSC-IP(信令)'!$C$1:$C$652=L275)),'BSC-IP(信令)'!$D$1:$D$652)</f>
        <v>10.111.209.34</v>
      </c>
      <c r="N275" s="1" t="str">
        <f>LOOKUP(1,0/(('BSC-IP(信令)'!$B$1:$B$652=J275)*('BSC-IP(信令)'!$C$1:$C$652=L275)),'BSC-IP(信令)'!$E$1:$E$652)</f>
        <v>10.111.92.162</v>
      </c>
      <c r="O275" s="8"/>
      <c r="P275" s="8">
        <f>LOOKUP(1,0/(('BSC-IP(信令)'!$B$1:$B$652=J275)*('BSC-IP(信令)'!$C$1:$C$652=L275)),'BSC-IP(信令)'!$F$1:$F$652)</f>
        <v>28</v>
      </c>
      <c r="Q275" s="11" t="str">
        <f t="shared" si="40"/>
        <v>ZQRX:BCSU,0::PING:IP="10.111.138.137",SRC="10.111.209.34",:;</v>
      </c>
      <c r="R275" s="11" t="str">
        <f t="shared" si="41"/>
        <v>ZQRX:BCSU,0::PING:IP="10.111.138.169",SRC="10.111.92.162",:;</v>
      </c>
      <c r="S275" s="11" t="str">
        <f>CONCATENATE("ZOYC:",LEFT(B275,1),MID(B275,3,4),":C:M3UA:;")</f>
        <v>ZOYC:BGS11:C:M3UA:;</v>
      </c>
      <c r="T275" s="11" t="str">
        <f>CONCATENATE("ZOYM:",LEFT(B275,1),MID(B275,3,4),":REG=Y:;")</f>
        <v>ZOYM:BGS11:REG=Y:;</v>
      </c>
      <c r="U275" s="11" t="str">
        <f t="shared" si="42"/>
        <v>ZOYA:BGS11:BCSU,0:AOIP:;</v>
      </c>
      <c r="V275" s="11" t="str">
        <f t="shared" si="43"/>
        <v>ZOYP:M3UA:BGS11,0:"10.111.209.34","10.111.92.162",:"10.111.138.137",27,"10.111.138.169",27,2905:;</v>
      </c>
      <c r="W275" s="11" t="str">
        <f t="shared" si="44"/>
        <v>ZOYS:M3UA:BGS11,0:ACT:;</v>
      </c>
      <c r="X275" s="11" t="str">
        <f>CONCATENATE("ZOYI:NAME=",LEFT(B275,1),RIGHT(B275,4),":A:;")</f>
        <v>ZOYI:NAME=BGS11:A:;</v>
      </c>
      <c r="Z275" s="47" t="s">
        <v>3935</v>
      </c>
      <c r="AA275" s="10" t="str">
        <f t="shared" si="45"/>
        <v>ZQRX:BSU,5::IP=10.111.209.34:PING:SRC=10.111.138.137,:;</v>
      </c>
      <c r="AB275" s="10" t="str">
        <f t="shared" si="46"/>
        <v>ZQRX:BSU,5::IP=10.111.92.162:PING:SRC=10.111.138.169,:;</v>
      </c>
      <c r="AC275" s="10" t="str">
        <f>CONCATENATE("ZOYC:",J275,":S:M3UA:;")</f>
        <v>ZOYC:R1323:S:M3UA:;</v>
      </c>
      <c r="AD275" s="10" t="str">
        <f>CONCATENATE("ZOYM:",J275,":REG=Y:;")</f>
        <v>ZOYM:R1323:REG=Y:;</v>
      </c>
      <c r="AE275" s="10" t="str">
        <f t="shared" si="47"/>
        <v>ZOYA:R1323:BSU,5:AOIP:;</v>
      </c>
      <c r="AF275" s="10" t="str">
        <f t="shared" si="48"/>
        <v>ZOYP:M3UA:R1323,0:"10.111.138.137","10.111.138.169",2905:"10.111.209.34",28,"10.111.92.162",28,:;</v>
      </c>
      <c r="AG275" s="10" t="str">
        <f t="shared" si="49"/>
        <v>ZOYS:M3UA:R1323,0:ACT:;</v>
      </c>
      <c r="AH275" s="10" t="str">
        <f>CONCATENATE("ZOYI:NAME=",J275,":A:;")</f>
        <v>ZOYI:NAME=R1323:A:;</v>
      </c>
    </row>
    <row r="276" spans="1:34" ht="12" customHeight="1">
      <c r="A276" s="7">
        <v>82</v>
      </c>
      <c r="B276" s="7" t="s">
        <v>75</v>
      </c>
      <c r="C276" s="7">
        <v>1</v>
      </c>
      <c r="D276" s="7">
        <v>6</v>
      </c>
      <c r="E276" s="7" t="str">
        <f>LOOKUP(1,0/(('MSS-IP'!$B$1:$B$583=B276)*('MSS-IP'!$C$1:$C$583=D276)),'MSS-IP'!$D$1:$D$583)</f>
        <v>10.111.138.138</v>
      </c>
      <c r="F276" s="7" t="str">
        <f>LOOKUP(1,0/(('MSS-IP'!$B$1:$B$583=B276)*('MSS-IP'!$C$1:$C$583=D276)),'MSS-IP'!$E$1:$E$583)</f>
        <v>10.111.138.170</v>
      </c>
      <c r="G276" s="7">
        <v>2905</v>
      </c>
      <c r="H276" s="7">
        <f>LOOKUP(1,0/(('MSS-IP'!$B$1:$B$583=B276)*('MSS-IP'!$C$1:$C$583=D276)),'MSS-IP'!$F$1:$F$583)</f>
        <v>27</v>
      </c>
      <c r="I276" s="8">
        <v>10</v>
      </c>
      <c r="J276" s="8" t="s">
        <v>101</v>
      </c>
      <c r="K276" s="8">
        <v>1</v>
      </c>
      <c r="L276" s="8">
        <v>1</v>
      </c>
      <c r="M276" s="1" t="str">
        <f>LOOKUP(1,0/(('BSC-IP(信令)'!$B$1:$B$652=J276)*('BSC-IP(信令)'!$C$1:$C$652=L276)),'BSC-IP(信令)'!$D$1:$D$652)</f>
        <v>10.111.209.35</v>
      </c>
      <c r="N276" s="1" t="str">
        <f>LOOKUP(1,0/(('BSC-IP(信令)'!$B$1:$B$652=J276)*('BSC-IP(信令)'!$C$1:$C$652=L276)),'BSC-IP(信令)'!$E$1:$E$652)</f>
        <v>10.111.92.163</v>
      </c>
      <c r="O276" s="8"/>
      <c r="P276" s="8">
        <f>LOOKUP(1,0/(('BSC-IP(信令)'!$B$1:$B$652=J276)*('BSC-IP(信令)'!$C$1:$C$652=L276)),'BSC-IP(信令)'!$F$1:$F$652)</f>
        <v>28</v>
      </c>
      <c r="Q276" s="11" t="str">
        <f t="shared" si="40"/>
        <v>ZQRX:BCSU,1::PING:IP="10.111.138.138",SRC="10.111.209.35",:;</v>
      </c>
      <c r="R276" s="11" t="str">
        <f t="shared" si="41"/>
        <v>ZQRX:BCSU,1::PING:IP="10.111.138.170",SRC="10.111.92.163",:;</v>
      </c>
      <c r="S276" s="11"/>
      <c r="T276" s="11"/>
      <c r="U276" s="11" t="str">
        <f t="shared" si="42"/>
        <v>ZOYA:BGS11:BCSU,1:AOIP:;</v>
      </c>
      <c r="V276" s="11" t="str">
        <f t="shared" si="43"/>
        <v>ZOYP:M3UA:BGS11,1:"10.111.209.35","10.111.92.163",:"10.111.138.138",27,"10.111.138.170",27,2905:;</v>
      </c>
      <c r="W276" s="11" t="str">
        <f t="shared" si="44"/>
        <v>ZOYS:M3UA:BGS11,1:ACT:;</v>
      </c>
      <c r="X276" s="11"/>
      <c r="Z276" s="47" t="s">
        <v>3935</v>
      </c>
      <c r="AA276" s="10" t="str">
        <f t="shared" si="45"/>
        <v>ZQRX:BSU,6::IP=10.111.209.35:PING:SRC=10.111.138.138,:;</v>
      </c>
      <c r="AB276" s="10" t="str">
        <f t="shared" si="46"/>
        <v>ZQRX:BSU,6::IP=10.111.92.163:PING:SRC=10.111.138.170,:;</v>
      </c>
      <c r="AC276" s="10"/>
      <c r="AD276" s="10"/>
      <c r="AE276" s="10" t="str">
        <f t="shared" si="47"/>
        <v>ZOYA:R1323:BSU,6:AOIP:;</v>
      </c>
      <c r="AF276" s="10" t="str">
        <f t="shared" si="48"/>
        <v>ZOYP:M3UA:R1323,1:"10.111.138.138","10.111.138.170",2905:"10.111.209.35",28,"10.111.92.163",28,:;</v>
      </c>
      <c r="AG276" s="10" t="str">
        <f t="shared" si="49"/>
        <v>ZOYS:M3UA:R1323,1:ACT:;</v>
      </c>
      <c r="AH276" s="10"/>
    </row>
    <row r="277" spans="1:34" ht="12" customHeight="1">
      <c r="A277" s="7">
        <v>83</v>
      </c>
      <c r="B277" s="7" t="s">
        <v>75</v>
      </c>
      <c r="C277" s="7">
        <v>2</v>
      </c>
      <c r="D277" s="7">
        <v>7</v>
      </c>
      <c r="E277" s="7" t="str">
        <f>LOOKUP(1,0/(('MSS-IP'!$B$1:$B$583=B277)*('MSS-IP'!$C$1:$C$583=D277)),'MSS-IP'!$D$1:$D$583)</f>
        <v>10.111.138.139</v>
      </c>
      <c r="F277" s="7" t="str">
        <f>LOOKUP(1,0/(('MSS-IP'!$B$1:$B$583=B277)*('MSS-IP'!$C$1:$C$583=D277)),'MSS-IP'!$E$1:$E$583)</f>
        <v>10.111.138.171</v>
      </c>
      <c r="G277" s="7">
        <v>2905</v>
      </c>
      <c r="H277" s="7">
        <f>LOOKUP(1,0/(('MSS-IP'!$B$1:$B$583=B277)*('MSS-IP'!$C$1:$C$583=D277)),'MSS-IP'!$F$1:$F$583)</f>
        <v>27</v>
      </c>
      <c r="I277" s="8">
        <v>11</v>
      </c>
      <c r="J277" s="8" t="s">
        <v>101</v>
      </c>
      <c r="K277" s="8">
        <v>2</v>
      </c>
      <c r="L277" s="8">
        <v>2</v>
      </c>
      <c r="M277" s="1" t="str">
        <f>LOOKUP(1,0/(('BSC-IP(信令)'!$B$1:$B$652=J277)*('BSC-IP(信令)'!$C$1:$C$652=L277)),'BSC-IP(信令)'!$D$1:$D$652)</f>
        <v>10.111.209.36</v>
      </c>
      <c r="N277" s="1" t="str">
        <f>LOOKUP(1,0/(('BSC-IP(信令)'!$B$1:$B$652=J277)*('BSC-IP(信令)'!$C$1:$C$652=L277)),'BSC-IP(信令)'!$E$1:$E$652)</f>
        <v>10.111.92.164</v>
      </c>
      <c r="O277" s="8"/>
      <c r="P277" s="8">
        <f>LOOKUP(1,0/(('BSC-IP(信令)'!$B$1:$B$652=J277)*('BSC-IP(信令)'!$C$1:$C$652=L277)),'BSC-IP(信令)'!$F$1:$F$652)</f>
        <v>28</v>
      </c>
      <c r="Q277" s="11" t="str">
        <f t="shared" si="40"/>
        <v>ZQRX:BCSU,2::PING:IP="10.111.138.139",SRC="10.111.209.36",:;</v>
      </c>
      <c r="R277" s="11" t="str">
        <f t="shared" si="41"/>
        <v>ZQRX:BCSU,2::PING:IP="10.111.138.171",SRC="10.111.92.164",:;</v>
      </c>
      <c r="S277" s="11"/>
      <c r="T277" s="11"/>
      <c r="U277" s="11" t="str">
        <f t="shared" si="42"/>
        <v>ZOYA:BGS11:BCSU,2:AOIP:;</v>
      </c>
      <c r="V277" s="11" t="str">
        <f t="shared" si="43"/>
        <v>ZOYP:M3UA:BGS11,2:"10.111.209.36","10.111.92.164",:"10.111.138.139",27,"10.111.138.171",27,2905:;</v>
      </c>
      <c r="W277" s="11" t="str">
        <f t="shared" si="44"/>
        <v>ZOYS:M3UA:BGS11,2:ACT:;</v>
      </c>
      <c r="X277" s="11"/>
      <c r="Z277" s="47" t="s">
        <v>3935</v>
      </c>
      <c r="AA277" s="10" t="str">
        <f t="shared" si="45"/>
        <v>ZQRX:BSU,7::IP=10.111.209.36:PING:SRC=10.111.138.139,:;</v>
      </c>
      <c r="AB277" s="10" t="str">
        <f t="shared" si="46"/>
        <v>ZQRX:BSU,7::IP=10.111.92.164:PING:SRC=10.111.138.171,:;</v>
      </c>
      <c r="AC277" s="10"/>
      <c r="AD277" s="10"/>
      <c r="AE277" s="10" t="str">
        <f t="shared" si="47"/>
        <v>ZOYA:R1323:BSU,7:AOIP:;</v>
      </c>
      <c r="AF277" s="10" t="str">
        <f t="shared" si="48"/>
        <v>ZOYP:M3UA:R1323,2:"10.111.138.139","10.111.138.171",2905:"10.111.209.36",28,"10.111.92.164",28,:;</v>
      </c>
      <c r="AG277" s="10" t="str">
        <f t="shared" si="49"/>
        <v>ZOYS:M3UA:R1323,2:ACT:;</v>
      </c>
      <c r="AH277" s="10"/>
    </row>
    <row r="278" spans="1:34" ht="12" customHeight="1">
      <c r="A278" s="7">
        <v>84</v>
      </c>
      <c r="B278" s="7" t="s">
        <v>75</v>
      </c>
      <c r="C278" s="7">
        <v>3</v>
      </c>
      <c r="D278" s="7">
        <v>8</v>
      </c>
      <c r="E278" s="7" t="str">
        <f>LOOKUP(1,0/(('MSS-IP'!$B$1:$B$583=B278)*('MSS-IP'!$C$1:$C$583=D278)),'MSS-IP'!$D$1:$D$583)</f>
        <v>10.111.138.140</v>
      </c>
      <c r="F278" s="7" t="str">
        <f>LOOKUP(1,0/(('MSS-IP'!$B$1:$B$583=B278)*('MSS-IP'!$C$1:$C$583=D278)),'MSS-IP'!$E$1:$E$583)</f>
        <v>10.111.138.172</v>
      </c>
      <c r="G278" s="7">
        <v>2905</v>
      </c>
      <c r="H278" s="7">
        <f>LOOKUP(1,0/(('MSS-IP'!$B$1:$B$583=B278)*('MSS-IP'!$C$1:$C$583=D278)),'MSS-IP'!$F$1:$F$583)</f>
        <v>27</v>
      </c>
      <c r="I278" s="8">
        <v>12</v>
      </c>
      <c r="J278" s="8" t="s">
        <v>101</v>
      </c>
      <c r="K278" s="8">
        <v>3</v>
      </c>
      <c r="L278" s="8">
        <v>4</v>
      </c>
      <c r="M278" s="1" t="str">
        <f>LOOKUP(1,0/(('BSC-IP(信令)'!$B$1:$B$652=J278)*('BSC-IP(信令)'!$C$1:$C$652=L278)),'BSC-IP(信令)'!$D$1:$D$652)</f>
        <v>10.111.209.37</v>
      </c>
      <c r="N278" s="1" t="str">
        <f>LOOKUP(1,0/(('BSC-IP(信令)'!$B$1:$B$652=J278)*('BSC-IP(信令)'!$C$1:$C$652=L278)),'BSC-IP(信令)'!$E$1:$E$652)</f>
        <v>10.111.92.165</v>
      </c>
      <c r="O278" s="8"/>
      <c r="P278" s="8">
        <f>LOOKUP(1,0/(('BSC-IP(信令)'!$B$1:$B$652=J278)*('BSC-IP(信令)'!$C$1:$C$652=L278)),'BSC-IP(信令)'!$F$1:$F$652)</f>
        <v>28</v>
      </c>
      <c r="Q278" s="11" t="str">
        <f t="shared" si="40"/>
        <v>ZQRX:BCSU,4::PING:IP="10.111.138.140",SRC="10.111.209.37",:;</v>
      </c>
      <c r="R278" s="11" t="str">
        <f t="shared" si="41"/>
        <v>ZQRX:BCSU,4::PING:IP="10.111.138.172",SRC="10.111.92.165",:;</v>
      </c>
      <c r="S278" s="11"/>
      <c r="T278" s="11"/>
      <c r="U278" s="11" t="str">
        <f t="shared" si="42"/>
        <v>ZOYA:BGS11:BCSU,4:AOIP:;</v>
      </c>
      <c r="V278" s="11" t="str">
        <f t="shared" si="43"/>
        <v>ZOYP:M3UA:BGS11,3:"10.111.209.37","10.111.92.165",:"10.111.138.140",27,"10.111.138.172",27,2905:;</v>
      </c>
      <c r="W278" s="11" t="str">
        <f t="shared" si="44"/>
        <v>ZOYS:M3UA:BGS11,3:ACT:;</v>
      </c>
      <c r="X278" s="11"/>
      <c r="Z278" s="47" t="s">
        <v>3935</v>
      </c>
      <c r="AA278" s="10" t="str">
        <f t="shared" si="45"/>
        <v>ZQRX:BSU,8::IP=10.111.209.37:PING:SRC=10.111.138.140,:;</v>
      </c>
      <c r="AB278" s="10" t="str">
        <f t="shared" si="46"/>
        <v>ZQRX:BSU,8::IP=10.111.92.165:PING:SRC=10.111.138.172,:;</v>
      </c>
      <c r="AC278" s="10"/>
      <c r="AD278" s="10"/>
      <c r="AE278" s="10" t="str">
        <f t="shared" si="47"/>
        <v>ZOYA:R1323:BSU,8:AOIP:;</v>
      </c>
      <c r="AF278" s="10" t="str">
        <f t="shared" si="48"/>
        <v>ZOYP:M3UA:R1323,3:"10.111.138.140","10.111.138.172",2905:"10.111.209.37",28,"10.111.92.165",28,:;</v>
      </c>
      <c r="AG278" s="10" t="str">
        <f t="shared" si="49"/>
        <v>ZOYS:M3UA:R1323,3:ACT:;</v>
      </c>
      <c r="AH278" s="10"/>
    </row>
    <row r="279" spans="1:34" ht="12" customHeight="1">
      <c r="A279" s="7">
        <v>85</v>
      </c>
      <c r="B279" s="7" t="s">
        <v>75</v>
      </c>
      <c r="C279" s="7">
        <v>0</v>
      </c>
      <c r="D279" s="7">
        <v>0</v>
      </c>
      <c r="E279" s="7" t="str">
        <f>LOOKUP(1,0/(('MSS-IP'!$B$1:$B$583=B279)*('MSS-IP'!$C$1:$C$583=D279)),'MSS-IP'!$D$1:$D$583)</f>
        <v>10.111.138.141</v>
      </c>
      <c r="F279" s="7" t="str">
        <f>LOOKUP(1,0/(('MSS-IP'!$B$1:$B$583=B279)*('MSS-IP'!$C$1:$C$583=D279)),'MSS-IP'!$E$1:$E$583)</f>
        <v>10.111.138.173</v>
      </c>
      <c r="G279" s="7">
        <v>2905</v>
      </c>
      <c r="H279" s="7">
        <f>LOOKUP(1,0/(('MSS-IP'!$B$1:$B$583=B279)*('MSS-IP'!$C$1:$C$583=D279)),'MSS-IP'!$F$1:$F$583)</f>
        <v>27</v>
      </c>
      <c r="I279" s="8">
        <v>9</v>
      </c>
      <c r="J279" s="8" t="s">
        <v>102</v>
      </c>
      <c r="K279" s="8">
        <v>0</v>
      </c>
      <c r="L279" s="8">
        <v>1</v>
      </c>
      <c r="M279" s="1" t="str">
        <f>LOOKUP(1,0/(('BSC-IP(信令)'!$B$1:$B$652=J279)*('BSC-IP(信令)'!$C$1:$C$652=L279)),'BSC-IP(信令)'!$D$1:$D$652)</f>
        <v>10.111.209.50</v>
      </c>
      <c r="N279" s="1" t="str">
        <f>LOOKUP(1,0/(('BSC-IP(信令)'!$B$1:$B$652=J279)*('BSC-IP(信令)'!$C$1:$C$652=L279)),'BSC-IP(信令)'!$E$1:$E$652)</f>
        <v>10.111.92.178</v>
      </c>
      <c r="O279" s="8"/>
      <c r="P279" s="8">
        <f>LOOKUP(1,0/(('BSC-IP(信令)'!$B$1:$B$652=J279)*('BSC-IP(信令)'!$C$1:$C$652=L279)),'BSC-IP(信令)'!$F$1:$F$652)</f>
        <v>28</v>
      </c>
      <c r="Q279" s="11" t="str">
        <f t="shared" si="40"/>
        <v>ZQRX:BCSU,1::PING:IP="10.111.138.141",SRC="10.111.209.50",:;</v>
      </c>
      <c r="R279" s="11" t="str">
        <f t="shared" si="41"/>
        <v>ZQRX:BCSU,1::PING:IP="10.111.138.173",SRC="10.111.92.178",:;</v>
      </c>
      <c r="S279" s="11" t="str">
        <f>CONCATENATE("ZOYC:",LEFT(B279,1),MID(B279,3,4),":C:M3UA:;")</f>
        <v>ZOYC:BGS11:C:M3UA:;</v>
      </c>
      <c r="T279" s="11" t="str">
        <f>CONCATENATE("ZOYM:",LEFT(B279,1),MID(B279,3,4),":REG=Y:;")</f>
        <v>ZOYM:BGS11:REG=Y:;</v>
      </c>
      <c r="U279" s="11" t="str">
        <f t="shared" si="42"/>
        <v>ZOYA:BGS11:BCSU,1:AOIP:;</v>
      </c>
      <c r="V279" s="11" t="str">
        <f t="shared" si="43"/>
        <v>ZOYP:M3UA:BGS11,0:"10.111.209.50","10.111.92.178",:"10.111.138.141",27,"10.111.138.173",27,2905:;</v>
      </c>
      <c r="W279" s="11" t="str">
        <f t="shared" si="44"/>
        <v>ZOYS:M3UA:BGS11,0:ACT:;</v>
      </c>
      <c r="X279" s="11" t="str">
        <f>CONCATENATE("ZOYI:NAME=",LEFT(B279,1),RIGHT(B279,4),":A:;")</f>
        <v>ZOYI:NAME=BGS11:A:;</v>
      </c>
      <c r="Z279" s="47" t="s">
        <v>3935</v>
      </c>
      <c r="AA279" s="10" t="str">
        <f t="shared" si="45"/>
        <v>ZQRX:BSU,0::IP=10.111.209.50:PING:SRC=10.111.138.141,:;</v>
      </c>
      <c r="AB279" s="10" t="str">
        <f t="shared" si="46"/>
        <v>ZQRX:BSU,0::IP=10.111.92.178:PING:SRC=10.111.138.173,:;</v>
      </c>
      <c r="AC279" s="10" t="str">
        <f>CONCATENATE("ZOYC:",J279,":S:M3UA:;")</f>
        <v>ZOYC:R1324:S:M3UA:;</v>
      </c>
      <c r="AD279" s="10" t="str">
        <f>CONCATENATE("ZOYM:",J279,":REG=Y:;")</f>
        <v>ZOYM:R1324:REG=Y:;</v>
      </c>
      <c r="AE279" s="10" t="str">
        <f t="shared" si="47"/>
        <v>ZOYA:R1324:BSU,0:AOIP:;</v>
      </c>
      <c r="AF279" s="10" t="str">
        <f t="shared" si="48"/>
        <v>ZOYP:M3UA:R1324,0:"10.111.138.141","10.111.138.173",2905:"10.111.209.50",28,"10.111.92.178",28,:;</v>
      </c>
      <c r="AG279" s="10" t="str">
        <f t="shared" si="49"/>
        <v>ZOYS:M3UA:R1324,0:ACT:;</v>
      </c>
      <c r="AH279" s="10" t="str">
        <f>CONCATENATE("ZOYI:NAME=",J279,":A:;")</f>
        <v>ZOYI:NAME=R1324:A:;</v>
      </c>
    </row>
    <row r="280" spans="1:34" ht="12" customHeight="1">
      <c r="A280" s="7">
        <v>86</v>
      </c>
      <c r="B280" s="7" t="s">
        <v>75</v>
      </c>
      <c r="C280" s="7">
        <v>1</v>
      </c>
      <c r="D280" s="7">
        <v>10</v>
      </c>
      <c r="E280" s="7" t="str">
        <f>LOOKUP(1,0/(('MSS-IP'!$B$1:$B$583=B280)*('MSS-IP'!$C$1:$C$583=D280)),'MSS-IP'!$D$1:$D$583)</f>
        <v>10.111.138.142</v>
      </c>
      <c r="F280" s="7" t="str">
        <f>LOOKUP(1,0/(('MSS-IP'!$B$1:$B$583=B280)*('MSS-IP'!$C$1:$C$583=D280)),'MSS-IP'!$E$1:$E$583)</f>
        <v>10.111.138.174</v>
      </c>
      <c r="G280" s="7">
        <v>2905</v>
      </c>
      <c r="H280" s="7">
        <f>LOOKUP(1,0/(('MSS-IP'!$B$1:$B$583=B280)*('MSS-IP'!$C$1:$C$583=D280)),'MSS-IP'!$F$1:$F$583)</f>
        <v>27</v>
      </c>
      <c r="I280" s="8">
        <v>10</v>
      </c>
      <c r="J280" s="8" t="s">
        <v>102</v>
      </c>
      <c r="K280" s="8">
        <v>1</v>
      </c>
      <c r="L280" s="8">
        <v>2</v>
      </c>
      <c r="M280" s="1" t="str">
        <f>LOOKUP(1,0/(('BSC-IP(信令)'!$B$1:$B$652=J280)*('BSC-IP(信令)'!$C$1:$C$652=L280)),'BSC-IP(信令)'!$D$1:$D$652)</f>
        <v>10.111.209.51</v>
      </c>
      <c r="N280" s="1" t="str">
        <f>LOOKUP(1,0/(('BSC-IP(信令)'!$B$1:$B$652=J280)*('BSC-IP(信令)'!$C$1:$C$652=L280)),'BSC-IP(信令)'!$E$1:$E$652)</f>
        <v>10.111.92.179</v>
      </c>
      <c r="O280" s="8"/>
      <c r="P280" s="8">
        <f>LOOKUP(1,0/(('BSC-IP(信令)'!$B$1:$B$652=J280)*('BSC-IP(信令)'!$C$1:$C$652=L280)),'BSC-IP(信令)'!$F$1:$F$652)</f>
        <v>28</v>
      </c>
      <c r="Q280" s="11" t="str">
        <f t="shared" si="40"/>
        <v>ZQRX:BCSU,2::PING:IP="10.111.138.142",SRC="10.111.209.51",:;</v>
      </c>
      <c r="R280" s="11" t="str">
        <f t="shared" si="41"/>
        <v>ZQRX:BCSU,2::PING:IP="10.111.138.174",SRC="10.111.92.179",:;</v>
      </c>
      <c r="S280" s="11"/>
      <c r="T280" s="11"/>
      <c r="U280" s="11" t="str">
        <f t="shared" si="42"/>
        <v>ZOYA:BGS11:BCSU,2:AOIP:;</v>
      </c>
      <c r="V280" s="11" t="str">
        <f t="shared" si="43"/>
        <v>ZOYP:M3UA:BGS11,1:"10.111.209.51","10.111.92.179",:"10.111.138.142",27,"10.111.138.174",27,2905:;</v>
      </c>
      <c r="W280" s="11" t="str">
        <f t="shared" si="44"/>
        <v>ZOYS:M3UA:BGS11,1:ACT:;</v>
      </c>
      <c r="X280" s="11"/>
      <c r="Z280" s="47" t="s">
        <v>3935</v>
      </c>
      <c r="AA280" s="10" t="str">
        <f t="shared" si="45"/>
        <v>ZQRX:BSU,10::IP=10.111.209.51:PING:SRC=10.111.138.142,:;</v>
      </c>
      <c r="AB280" s="10" t="str">
        <f t="shared" si="46"/>
        <v>ZQRX:BSU,10::IP=10.111.92.179:PING:SRC=10.111.138.174,:;</v>
      </c>
      <c r="AC280" s="10"/>
      <c r="AD280" s="10"/>
      <c r="AE280" s="10" t="str">
        <f t="shared" si="47"/>
        <v>ZOYA:R1324:BSU,10:AOIP:;</v>
      </c>
      <c r="AF280" s="10" t="str">
        <f t="shared" si="48"/>
        <v>ZOYP:M3UA:R1324,1:"10.111.138.142","10.111.138.174",2905:"10.111.209.51",28,"10.111.92.179",28,:;</v>
      </c>
      <c r="AG280" s="10" t="str">
        <f t="shared" si="49"/>
        <v>ZOYS:M3UA:R1324,1:ACT:;</v>
      </c>
      <c r="AH280" s="10"/>
    </row>
    <row r="281" spans="1:34" ht="12" customHeight="1">
      <c r="A281" s="7">
        <v>87</v>
      </c>
      <c r="B281" s="7" t="s">
        <v>75</v>
      </c>
      <c r="C281" s="7">
        <v>2</v>
      </c>
      <c r="D281" s="7">
        <v>11</v>
      </c>
      <c r="E281" s="7" t="str">
        <f>LOOKUP(1,0/(('MSS-IP'!$B$1:$B$583=B281)*('MSS-IP'!$C$1:$C$583=D281)),'MSS-IP'!$D$1:$D$583)</f>
        <v>10.111.138.143</v>
      </c>
      <c r="F281" s="7" t="str">
        <f>LOOKUP(1,0/(('MSS-IP'!$B$1:$B$583=B281)*('MSS-IP'!$C$1:$C$583=D281)),'MSS-IP'!$E$1:$E$583)</f>
        <v>10.111.138.175</v>
      </c>
      <c r="G281" s="7">
        <v>2905</v>
      </c>
      <c r="H281" s="7">
        <f>LOOKUP(1,0/(('MSS-IP'!$B$1:$B$583=B281)*('MSS-IP'!$C$1:$C$583=D281)),'MSS-IP'!$F$1:$F$583)</f>
        <v>27</v>
      </c>
      <c r="I281" s="8">
        <v>11</v>
      </c>
      <c r="J281" s="8" t="s">
        <v>102</v>
      </c>
      <c r="K281" s="8">
        <v>2</v>
      </c>
      <c r="L281" s="8">
        <v>0</v>
      </c>
      <c r="M281" s="1" t="str">
        <f>LOOKUP(1,0/(('BSC-IP(信令)'!$B$1:$B$652=J281)*('BSC-IP(信令)'!$C$1:$C$652=L281)),'BSC-IP(信令)'!$D$1:$D$652)</f>
        <v>10.111.209.52</v>
      </c>
      <c r="N281" s="1" t="str">
        <f>LOOKUP(1,0/(('BSC-IP(信令)'!$B$1:$B$652=J281)*('BSC-IP(信令)'!$C$1:$C$652=L281)),'BSC-IP(信令)'!$E$1:$E$652)</f>
        <v>10.111.92.180</v>
      </c>
      <c r="O281" s="8"/>
      <c r="P281" s="8">
        <f>LOOKUP(1,0/(('BSC-IP(信令)'!$B$1:$B$652=J281)*('BSC-IP(信令)'!$C$1:$C$652=L281)),'BSC-IP(信令)'!$F$1:$F$652)</f>
        <v>28</v>
      </c>
      <c r="Q281" s="11" t="str">
        <f t="shared" si="40"/>
        <v>ZQRX:BCSU,0::PING:IP="10.111.138.143",SRC="10.111.209.52",:;</v>
      </c>
      <c r="R281" s="11" t="str">
        <f t="shared" si="41"/>
        <v>ZQRX:BCSU,0::PING:IP="10.111.138.175",SRC="10.111.92.180",:;</v>
      </c>
      <c r="S281" s="11"/>
      <c r="T281" s="11"/>
      <c r="U281" s="11" t="str">
        <f t="shared" si="42"/>
        <v>ZOYA:BGS11:BCSU,0:AOIP:;</v>
      </c>
      <c r="V281" s="11" t="str">
        <f t="shared" si="43"/>
        <v>ZOYP:M3UA:BGS11,2:"10.111.209.52","10.111.92.180",:"10.111.138.143",27,"10.111.138.175",27,2905:;</v>
      </c>
      <c r="W281" s="11" t="str">
        <f t="shared" si="44"/>
        <v>ZOYS:M3UA:BGS11,2:ACT:;</v>
      </c>
      <c r="X281" s="11"/>
      <c r="Z281" s="47" t="s">
        <v>3935</v>
      </c>
      <c r="AA281" s="10" t="str">
        <f t="shared" si="45"/>
        <v>ZQRX:BSU,11::IP=10.111.209.52:PING:SRC=10.111.138.143,:;</v>
      </c>
      <c r="AB281" s="10" t="str">
        <f t="shared" si="46"/>
        <v>ZQRX:BSU,11::IP=10.111.92.180:PING:SRC=10.111.138.175,:;</v>
      </c>
      <c r="AC281" s="10"/>
      <c r="AD281" s="10"/>
      <c r="AE281" s="10" t="str">
        <f t="shared" si="47"/>
        <v>ZOYA:R1324:BSU,11:AOIP:;</v>
      </c>
      <c r="AF281" s="10" t="str">
        <f t="shared" si="48"/>
        <v>ZOYP:M3UA:R1324,2:"10.111.138.143","10.111.138.175",2905:"10.111.209.52",28,"10.111.92.180",28,:;</v>
      </c>
      <c r="AG281" s="10" t="str">
        <f t="shared" si="49"/>
        <v>ZOYS:M3UA:R1324,2:ACT:;</v>
      </c>
      <c r="AH281" s="10"/>
    </row>
    <row r="282" spans="1:34" ht="12" customHeight="1">
      <c r="A282" s="7">
        <v>88</v>
      </c>
      <c r="B282" s="7" t="s">
        <v>75</v>
      </c>
      <c r="C282" s="7">
        <v>3</v>
      </c>
      <c r="D282" s="7">
        <v>12</v>
      </c>
      <c r="E282" s="7" t="str">
        <f>LOOKUP(1,0/(('MSS-IP'!$B$1:$B$583=B282)*('MSS-IP'!$C$1:$C$583=D282)),'MSS-IP'!$D$1:$D$583)</f>
        <v>10.111.138.144</v>
      </c>
      <c r="F282" s="7" t="str">
        <f>LOOKUP(1,0/(('MSS-IP'!$B$1:$B$583=B282)*('MSS-IP'!$C$1:$C$583=D282)),'MSS-IP'!$E$1:$E$583)</f>
        <v>10.111.138.176</v>
      </c>
      <c r="G282" s="7">
        <v>2905</v>
      </c>
      <c r="H282" s="7">
        <f>LOOKUP(1,0/(('MSS-IP'!$B$1:$B$583=B282)*('MSS-IP'!$C$1:$C$583=D282)),'MSS-IP'!$F$1:$F$583)</f>
        <v>27</v>
      </c>
      <c r="I282" s="8">
        <v>12</v>
      </c>
      <c r="J282" s="8" t="s">
        <v>102</v>
      </c>
      <c r="K282" s="8">
        <v>3</v>
      </c>
      <c r="L282" s="8">
        <v>3</v>
      </c>
      <c r="M282" s="1" t="str">
        <f>LOOKUP(1,0/(('BSC-IP(信令)'!$B$1:$B$652=J282)*('BSC-IP(信令)'!$C$1:$C$652=L282)),'BSC-IP(信令)'!$D$1:$D$652)</f>
        <v>10.111.209.53</v>
      </c>
      <c r="N282" s="1" t="str">
        <f>LOOKUP(1,0/(('BSC-IP(信令)'!$B$1:$B$652=J282)*('BSC-IP(信令)'!$C$1:$C$652=L282)),'BSC-IP(信令)'!$E$1:$E$652)</f>
        <v>10.111.92.181</v>
      </c>
      <c r="O282" s="8"/>
      <c r="P282" s="8">
        <f>LOOKUP(1,0/(('BSC-IP(信令)'!$B$1:$B$652=J282)*('BSC-IP(信令)'!$C$1:$C$652=L282)),'BSC-IP(信令)'!$F$1:$F$652)</f>
        <v>28</v>
      </c>
      <c r="Q282" s="11" t="str">
        <f t="shared" si="40"/>
        <v>ZQRX:BCSU,3::PING:IP="10.111.138.144",SRC="10.111.209.53",:;</v>
      </c>
      <c r="R282" s="11" t="str">
        <f t="shared" si="41"/>
        <v>ZQRX:BCSU,3::PING:IP="10.111.138.176",SRC="10.111.92.181",:;</v>
      </c>
      <c r="S282" s="11"/>
      <c r="T282" s="11"/>
      <c r="U282" s="11" t="str">
        <f t="shared" si="42"/>
        <v>ZOYA:BGS11:BCSU,3:AOIP:;</v>
      </c>
      <c r="V282" s="11" t="str">
        <f t="shared" si="43"/>
        <v>ZOYP:M3UA:BGS11,3:"10.111.209.53","10.111.92.181",:"10.111.138.144",27,"10.111.138.176",27,2905:;</v>
      </c>
      <c r="W282" s="11" t="str">
        <f t="shared" si="44"/>
        <v>ZOYS:M3UA:BGS11,3:ACT:;</v>
      </c>
      <c r="X282" s="11"/>
      <c r="Z282" s="47" t="s">
        <v>3935</v>
      </c>
      <c r="AA282" s="10" t="str">
        <f t="shared" si="45"/>
        <v>ZQRX:BSU,12::IP=10.111.209.53:PING:SRC=10.111.138.144,:;</v>
      </c>
      <c r="AB282" s="10" t="str">
        <f t="shared" si="46"/>
        <v>ZQRX:BSU,12::IP=10.111.92.181:PING:SRC=10.111.138.176,:;</v>
      </c>
      <c r="AC282" s="10"/>
      <c r="AD282" s="10"/>
      <c r="AE282" s="10" t="str">
        <f t="shared" si="47"/>
        <v>ZOYA:R1324:BSU,12:AOIP:;</v>
      </c>
      <c r="AF282" s="10" t="str">
        <f t="shared" si="48"/>
        <v>ZOYP:M3UA:R1324,3:"10.111.138.144","10.111.138.176",2905:"10.111.209.53",28,"10.111.92.181",28,:;</v>
      </c>
      <c r="AG282" s="10" t="str">
        <f t="shared" si="49"/>
        <v>ZOYS:M3UA:R1324,3:ACT:;</v>
      </c>
      <c r="AH282" s="10"/>
    </row>
    <row r="283" spans="1:34" ht="12" customHeight="1">
      <c r="A283" s="7">
        <v>89</v>
      </c>
      <c r="B283" s="7" t="s">
        <v>75</v>
      </c>
      <c r="C283" s="7">
        <v>0</v>
      </c>
      <c r="D283" s="7">
        <v>13</v>
      </c>
      <c r="E283" s="7" t="str">
        <f>LOOKUP(1,0/(('MSS-IP'!$B$1:$B$583=B283)*('MSS-IP'!$C$1:$C$583=D283)),'MSS-IP'!$D$1:$D$583)</f>
        <v>10.111.138.145</v>
      </c>
      <c r="F283" s="7" t="str">
        <f>LOOKUP(1,0/(('MSS-IP'!$B$1:$B$583=B283)*('MSS-IP'!$C$1:$C$583=D283)),'MSS-IP'!$E$1:$E$583)</f>
        <v>10.111.138.177</v>
      </c>
      <c r="G283" s="7">
        <v>2905</v>
      </c>
      <c r="H283" s="7">
        <f>LOOKUP(1,0/(('MSS-IP'!$B$1:$B$583=B283)*('MSS-IP'!$C$1:$C$583=D283)),'MSS-IP'!$F$1:$F$583)</f>
        <v>27</v>
      </c>
      <c r="I283" s="8">
        <v>9</v>
      </c>
      <c r="J283" s="8" t="s">
        <v>103</v>
      </c>
      <c r="K283" s="8">
        <v>0</v>
      </c>
      <c r="L283" s="8">
        <v>0</v>
      </c>
      <c r="M283" s="1" t="str">
        <f>LOOKUP(1,0/(('BSC-IP(信令)'!$B$1:$B$652=J283)*('BSC-IP(信令)'!$C$1:$C$652=L283)),'BSC-IP(信令)'!$D$1:$D$652)</f>
        <v>10.111.209.66</v>
      </c>
      <c r="N283" s="1" t="str">
        <f>LOOKUP(1,0/(('BSC-IP(信令)'!$B$1:$B$652=J283)*('BSC-IP(信令)'!$C$1:$C$652=L283)),'BSC-IP(信令)'!$E$1:$E$652)</f>
        <v>10.111.92.194</v>
      </c>
      <c r="O283" s="8"/>
      <c r="P283" s="8">
        <f>LOOKUP(1,0/(('BSC-IP(信令)'!$B$1:$B$652=J283)*('BSC-IP(信令)'!$C$1:$C$652=L283)),'BSC-IP(信令)'!$F$1:$F$652)</f>
        <v>28</v>
      </c>
      <c r="Q283" s="11" t="str">
        <f t="shared" si="40"/>
        <v>ZQRX:BCSU,0::PING:IP="10.111.138.145",SRC="10.111.209.66",:;</v>
      </c>
      <c r="R283" s="11" t="str">
        <f t="shared" si="41"/>
        <v>ZQRX:BCSU,0::PING:IP="10.111.138.177",SRC="10.111.92.194",:;</v>
      </c>
      <c r="S283" s="11" t="str">
        <f>CONCATENATE("ZOYC:",LEFT(B283,1),MID(B283,3,4),":C:M3UA:;")</f>
        <v>ZOYC:BGS11:C:M3UA:;</v>
      </c>
      <c r="T283" s="11" t="str">
        <f>CONCATENATE("ZOYM:",LEFT(B283,1),MID(B283,3,4),":REG=Y:;")</f>
        <v>ZOYM:BGS11:REG=Y:;</v>
      </c>
      <c r="U283" s="11" t="str">
        <f t="shared" si="42"/>
        <v>ZOYA:BGS11:BCSU,0:AOIP:;</v>
      </c>
      <c r="V283" s="11" t="str">
        <f t="shared" si="43"/>
        <v>ZOYP:M3UA:BGS11,0:"10.111.209.66","10.111.92.194",:"10.111.138.145",27,"10.111.138.177",27,2905:;</v>
      </c>
      <c r="W283" s="11" t="str">
        <f t="shared" si="44"/>
        <v>ZOYS:M3UA:BGS11,0:ACT:;</v>
      </c>
      <c r="X283" s="11" t="str">
        <f>CONCATENATE("ZOYI:NAME=",LEFT(B283,1),RIGHT(B283,4),":A:;")</f>
        <v>ZOYI:NAME=BGS11:A:;</v>
      </c>
      <c r="Z283" s="47" t="s">
        <v>3935</v>
      </c>
      <c r="AA283" s="10" t="str">
        <f t="shared" si="45"/>
        <v>ZQRX:BSU,13::IP=10.111.209.66:PING:SRC=10.111.138.145,:;</v>
      </c>
      <c r="AB283" s="10" t="str">
        <f t="shared" si="46"/>
        <v>ZQRX:BSU,13::IP=10.111.92.194:PING:SRC=10.111.138.177,:;</v>
      </c>
      <c r="AC283" s="10" t="str">
        <f>CONCATENATE("ZOYC:",J283,":S:M3UA:;")</f>
        <v>ZOYC:R1325:S:M3UA:;</v>
      </c>
      <c r="AD283" s="10" t="str">
        <f>CONCATENATE("ZOYM:",J283,":REG=Y:;")</f>
        <v>ZOYM:R1325:REG=Y:;</v>
      </c>
      <c r="AE283" s="10" t="str">
        <f t="shared" si="47"/>
        <v>ZOYA:R1325:BSU,13:AOIP:;</v>
      </c>
      <c r="AF283" s="10" t="str">
        <f t="shared" si="48"/>
        <v>ZOYP:M3UA:R1325,0:"10.111.138.145","10.111.138.177",2905:"10.111.209.66",28,"10.111.92.194",28,:;</v>
      </c>
      <c r="AG283" s="10" t="str">
        <f t="shared" si="49"/>
        <v>ZOYS:M3UA:R1325,0:ACT:;</v>
      </c>
      <c r="AH283" s="10" t="str">
        <f>CONCATENATE("ZOYI:NAME=",J283,":A:;")</f>
        <v>ZOYI:NAME=R1325:A:;</v>
      </c>
    </row>
    <row r="284" spans="1:34" ht="12" customHeight="1">
      <c r="A284" s="7">
        <v>90</v>
      </c>
      <c r="B284" s="7" t="s">
        <v>75</v>
      </c>
      <c r="C284" s="7">
        <v>1</v>
      </c>
      <c r="D284" s="7">
        <v>14</v>
      </c>
      <c r="E284" s="7" t="str">
        <f>LOOKUP(1,0/(('MSS-IP'!$B$1:$B$583=B284)*('MSS-IP'!$C$1:$C$583=D284)),'MSS-IP'!$D$1:$D$583)</f>
        <v>10.111.138.146</v>
      </c>
      <c r="F284" s="7" t="str">
        <f>LOOKUP(1,0/(('MSS-IP'!$B$1:$B$583=B284)*('MSS-IP'!$C$1:$C$583=D284)),'MSS-IP'!$E$1:$E$583)</f>
        <v>10.111.138.178</v>
      </c>
      <c r="G284" s="7">
        <v>2905</v>
      </c>
      <c r="H284" s="7">
        <f>LOOKUP(1,0/(('MSS-IP'!$B$1:$B$583=B284)*('MSS-IP'!$C$1:$C$583=D284)),'MSS-IP'!$F$1:$F$583)</f>
        <v>27</v>
      </c>
      <c r="I284" s="8">
        <v>10</v>
      </c>
      <c r="J284" s="8" t="s">
        <v>103</v>
      </c>
      <c r="K284" s="8">
        <v>1</v>
      </c>
      <c r="L284" s="8">
        <v>2</v>
      </c>
      <c r="M284" s="1" t="str">
        <f>LOOKUP(1,0/(('BSC-IP(信令)'!$B$1:$B$652=J284)*('BSC-IP(信令)'!$C$1:$C$652=L284)),'BSC-IP(信令)'!$D$1:$D$652)</f>
        <v>10.111.209.67</v>
      </c>
      <c r="N284" s="1" t="str">
        <f>LOOKUP(1,0/(('BSC-IP(信令)'!$B$1:$B$652=J284)*('BSC-IP(信令)'!$C$1:$C$652=L284)),'BSC-IP(信令)'!$E$1:$E$652)</f>
        <v>10.111.92.195</v>
      </c>
      <c r="O284" s="8"/>
      <c r="P284" s="8">
        <f>LOOKUP(1,0/(('BSC-IP(信令)'!$B$1:$B$652=J284)*('BSC-IP(信令)'!$C$1:$C$652=L284)),'BSC-IP(信令)'!$F$1:$F$652)</f>
        <v>28</v>
      </c>
      <c r="Q284" s="11" t="str">
        <f t="shared" si="40"/>
        <v>ZQRX:BCSU,2::PING:IP="10.111.138.146",SRC="10.111.209.67",:;</v>
      </c>
      <c r="R284" s="11" t="str">
        <f t="shared" si="41"/>
        <v>ZQRX:BCSU,2::PING:IP="10.111.138.178",SRC="10.111.92.195",:;</v>
      </c>
      <c r="S284" s="11"/>
      <c r="T284" s="11"/>
      <c r="U284" s="11" t="str">
        <f t="shared" si="42"/>
        <v>ZOYA:BGS11:BCSU,2:AOIP:;</v>
      </c>
      <c r="V284" s="11" t="str">
        <f t="shared" si="43"/>
        <v>ZOYP:M3UA:BGS11,1:"10.111.209.67","10.111.92.195",:"10.111.138.146",27,"10.111.138.178",27,2905:;</v>
      </c>
      <c r="W284" s="11" t="str">
        <f t="shared" si="44"/>
        <v>ZOYS:M3UA:BGS11,1:ACT:;</v>
      </c>
      <c r="X284" s="11"/>
      <c r="Z284" s="47" t="s">
        <v>3935</v>
      </c>
      <c r="AA284" s="10" t="str">
        <f t="shared" si="45"/>
        <v>ZQRX:BSU,14::IP=10.111.209.67:PING:SRC=10.111.138.146,:;</v>
      </c>
      <c r="AB284" s="10" t="str">
        <f t="shared" si="46"/>
        <v>ZQRX:BSU,14::IP=10.111.92.195:PING:SRC=10.111.138.178,:;</v>
      </c>
      <c r="AC284" s="10"/>
      <c r="AD284" s="10"/>
      <c r="AE284" s="10" t="str">
        <f t="shared" si="47"/>
        <v>ZOYA:R1325:BSU,14:AOIP:;</v>
      </c>
      <c r="AF284" s="10" t="str">
        <f t="shared" si="48"/>
        <v>ZOYP:M3UA:R1325,1:"10.111.138.146","10.111.138.178",2905:"10.111.209.67",28,"10.111.92.195",28,:;</v>
      </c>
      <c r="AG284" s="10" t="str">
        <f t="shared" si="49"/>
        <v>ZOYS:M3UA:R1325,1:ACT:;</v>
      </c>
      <c r="AH284" s="10"/>
    </row>
    <row r="285" spans="1:34" ht="12" customHeight="1">
      <c r="A285" s="7">
        <v>91</v>
      </c>
      <c r="B285" s="7" t="s">
        <v>75</v>
      </c>
      <c r="C285" s="7">
        <v>2</v>
      </c>
      <c r="D285" s="7">
        <v>16</v>
      </c>
      <c r="E285" s="7" t="str">
        <f>LOOKUP(1,0/(('MSS-IP'!$B$1:$B$583=B285)*('MSS-IP'!$C$1:$C$583=D285)),'MSS-IP'!$D$1:$D$583)</f>
        <v>10.111.138.147</v>
      </c>
      <c r="F285" s="7" t="str">
        <f>LOOKUP(1,0/(('MSS-IP'!$B$1:$B$583=B285)*('MSS-IP'!$C$1:$C$583=D285)),'MSS-IP'!$E$1:$E$583)</f>
        <v>10.111.138.179</v>
      </c>
      <c r="G285" s="7">
        <v>2905</v>
      </c>
      <c r="H285" s="7">
        <f>LOOKUP(1,0/(('MSS-IP'!$B$1:$B$583=B285)*('MSS-IP'!$C$1:$C$583=D285)),'MSS-IP'!$F$1:$F$583)</f>
        <v>27</v>
      </c>
      <c r="I285" s="8">
        <v>11</v>
      </c>
      <c r="J285" s="8" t="s">
        <v>103</v>
      </c>
      <c r="K285" s="8">
        <v>2</v>
      </c>
      <c r="L285" s="8">
        <v>3</v>
      </c>
      <c r="M285" s="1" t="str">
        <f>LOOKUP(1,0/(('BSC-IP(信令)'!$B$1:$B$652=J285)*('BSC-IP(信令)'!$C$1:$C$652=L285)),'BSC-IP(信令)'!$D$1:$D$652)</f>
        <v>10.111.209.68</v>
      </c>
      <c r="N285" s="1" t="str">
        <f>LOOKUP(1,0/(('BSC-IP(信令)'!$B$1:$B$652=J285)*('BSC-IP(信令)'!$C$1:$C$652=L285)),'BSC-IP(信令)'!$E$1:$E$652)</f>
        <v>10.111.92.196</v>
      </c>
      <c r="O285" s="8"/>
      <c r="P285" s="8">
        <f>LOOKUP(1,0/(('BSC-IP(信令)'!$B$1:$B$652=J285)*('BSC-IP(信令)'!$C$1:$C$652=L285)),'BSC-IP(信令)'!$F$1:$F$652)</f>
        <v>28</v>
      </c>
      <c r="Q285" s="11" t="str">
        <f t="shared" si="40"/>
        <v>ZQRX:BCSU,3::PING:IP="10.111.138.147",SRC="10.111.209.68",:;</v>
      </c>
      <c r="R285" s="11" t="str">
        <f t="shared" si="41"/>
        <v>ZQRX:BCSU,3::PING:IP="10.111.138.179",SRC="10.111.92.196",:;</v>
      </c>
      <c r="S285" s="11"/>
      <c r="T285" s="11"/>
      <c r="U285" s="11" t="str">
        <f t="shared" si="42"/>
        <v>ZOYA:BGS11:BCSU,3:AOIP:;</v>
      </c>
      <c r="V285" s="11" t="str">
        <f t="shared" si="43"/>
        <v>ZOYP:M3UA:BGS11,2:"10.111.209.68","10.111.92.196",:"10.111.138.147",27,"10.111.138.179",27,2905:;</v>
      </c>
      <c r="W285" s="11" t="str">
        <f t="shared" si="44"/>
        <v>ZOYS:M3UA:BGS11,2:ACT:;</v>
      </c>
      <c r="X285" s="11"/>
      <c r="Z285" s="47" t="s">
        <v>3935</v>
      </c>
      <c r="AA285" s="10" t="str">
        <f t="shared" si="45"/>
        <v>ZQRX:BSU,16::IP=10.111.209.68:PING:SRC=10.111.138.147,:;</v>
      </c>
      <c r="AB285" s="10" t="str">
        <f t="shared" si="46"/>
        <v>ZQRX:BSU,16::IP=10.111.92.196:PING:SRC=10.111.138.179,:;</v>
      </c>
      <c r="AC285" s="10"/>
      <c r="AD285" s="10"/>
      <c r="AE285" s="10" t="str">
        <f t="shared" si="47"/>
        <v>ZOYA:R1325:BSU,16:AOIP:;</v>
      </c>
      <c r="AF285" s="10" t="str">
        <f t="shared" si="48"/>
        <v>ZOYP:M3UA:R1325,2:"10.111.138.147","10.111.138.179",2905:"10.111.209.68",28,"10.111.92.196",28,:;</v>
      </c>
      <c r="AG285" s="10" t="str">
        <f t="shared" si="49"/>
        <v>ZOYS:M3UA:R1325,2:ACT:;</v>
      </c>
      <c r="AH285" s="10"/>
    </row>
    <row r="286" spans="1:34" ht="12" customHeight="1">
      <c r="A286" s="7">
        <v>92</v>
      </c>
      <c r="B286" s="7" t="s">
        <v>75</v>
      </c>
      <c r="C286" s="7">
        <v>3</v>
      </c>
      <c r="D286" s="7">
        <v>15</v>
      </c>
      <c r="E286" s="7" t="str">
        <f>LOOKUP(1,0/(('MSS-IP'!$B$1:$B$583=B286)*('MSS-IP'!$C$1:$C$583=D286)),'MSS-IP'!$D$1:$D$583)</f>
        <v>10.111.138.132</v>
      </c>
      <c r="F286" s="7" t="str">
        <f>LOOKUP(1,0/(('MSS-IP'!$B$1:$B$583=B286)*('MSS-IP'!$C$1:$C$583=D286)),'MSS-IP'!$E$1:$E$583)</f>
        <v>10.111.138.164</v>
      </c>
      <c r="G286" s="7">
        <v>2905</v>
      </c>
      <c r="H286" s="7">
        <f>LOOKUP(1,0/(('MSS-IP'!$B$1:$B$583=B286)*('MSS-IP'!$C$1:$C$583=D286)),'MSS-IP'!$F$1:$F$583)</f>
        <v>27</v>
      </c>
      <c r="I286" s="8">
        <v>12</v>
      </c>
      <c r="J286" s="8" t="s">
        <v>103</v>
      </c>
      <c r="K286" s="8">
        <v>3</v>
      </c>
      <c r="L286" s="8">
        <v>1</v>
      </c>
      <c r="M286" s="1" t="str">
        <f>LOOKUP(1,0/(('BSC-IP(信令)'!$B$1:$B$652=J286)*('BSC-IP(信令)'!$C$1:$C$652=L286)),'BSC-IP(信令)'!$D$1:$D$652)</f>
        <v>10.111.209.69</v>
      </c>
      <c r="N286" s="1" t="str">
        <f>LOOKUP(1,0/(('BSC-IP(信令)'!$B$1:$B$652=J286)*('BSC-IP(信令)'!$C$1:$C$652=L286)),'BSC-IP(信令)'!$E$1:$E$652)</f>
        <v>10.111.92.197</v>
      </c>
      <c r="O286" s="8"/>
      <c r="P286" s="8">
        <f>LOOKUP(1,0/(('BSC-IP(信令)'!$B$1:$B$652=J286)*('BSC-IP(信令)'!$C$1:$C$652=L286)),'BSC-IP(信令)'!$F$1:$F$652)</f>
        <v>28</v>
      </c>
      <c r="Q286" s="11" t="str">
        <f t="shared" si="40"/>
        <v>ZQRX:BCSU,1::PING:IP="10.111.138.132",SRC="10.111.209.69",:;</v>
      </c>
      <c r="R286" s="11" t="str">
        <f t="shared" si="41"/>
        <v>ZQRX:BCSU,1::PING:IP="10.111.138.164",SRC="10.111.92.197",:;</v>
      </c>
      <c r="S286" s="11"/>
      <c r="T286" s="11"/>
      <c r="U286" s="11" t="str">
        <f t="shared" si="42"/>
        <v>ZOYA:BGS11:BCSU,1:AOIP:;</v>
      </c>
      <c r="V286" s="11" t="str">
        <f t="shared" si="43"/>
        <v>ZOYP:M3UA:BGS11,3:"10.111.209.69","10.111.92.197",:"10.111.138.132",27,"10.111.138.164",27,2905:;</v>
      </c>
      <c r="W286" s="11" t="str">
        <f t="shared" si="44"/>
        <v>ZOYS:M3UA:BGS11,3:ACT:;</v>
      </c>
      <c r="X286" s="11"/>
      <c r="Z286" s="47" t="s">
        <v>3935</v>
      </c>
      <c r="AA286" s="10" t="str">
        <f t="shared" si="45"/>
        <v>ZQRX:BSU,15::IP=10.111.209.69:PING:SRC=10.111.138.132,:;</v>
      </c>
      <c r="AB286" s="10" t="str">
        <f t="shared" si="46"/>
        <v>ZQRX:BSU,15::IP=10.111.92.197:PING:SRC=10.111.138.164,:;</v>
      </c>
      <c r="AC286" s="10"/>
      <c r="AD286" s="10"/>
      <c r="AE286" s="10" t="str">
        <f t="shared" si="47"/>
        <v>ZOYA:R1325:BSU,15:AOIP:;</v>
      </c>
      <c r="AF286" s="10" t="str">
        <f t="shared" si="48"/>
        <v>ZOYP:M3UA:R1325,3:"10.111.138.132","10.111.138.164",2905:"10.111.209.69",28,"10.111.92.197",28,:;</v>
      </c>
      <c r="AG286" s="10" t="str">
        <f t="shared" si="49"/>
        <v>ZOYS:M3UA:R1325,3:ACT:;</v>
      </c>
      <c r="AH286" s="10"/>
    </row>
    <row r="287" spans="1:34" ht="12" customHeight="1">
      <c r="A287" s="7">
        <v>93</v>
      </c>
      <c r="B287" s="7" t="s">
        <v>75</v>
      </c>
      <c r="C287" s="7">
        <v>0</v>
      </c>
      <c r="D287" s="7">
        <v>1</v>
      </c>
      <c r="E287" s="7" t="str">
        <f>LOOKUP(1,0/(('MSS-IP'!$B$1:$B$583=B287)*('MSS-IP'!$C$1:$C$583=D287)),'MSS-IP'!$D$1:$D$583)</f>
        <v>10.111.138.133</v>
      </c>
      <c r="F287" s="7" t="str">
        <f>LOOKUP(1,0/(('MSS-IP'!$B$1:$B$583=B287)*('MSS-IP'!$C$1:$C$583=D287)),'MSS-IP'!$E$1:$E$583)</f>
        <v>10.111.138.165</v>
      </c>
      <c r="G287" s="7">
        <v>2905</v>
      </c>
      <c r="H287" s="7">
        <f>LOOKUP(1,0/(('MSS-IP'!$B$1:$B$583=B287)*('MSS-IP'!$C$1:$C$583=D287)),'MSS-IP'!$F$1:$F$583)</f>
        <v>27</v>
      </c>
      <c r="I287" s="8">
        <v>9</v>
      </c>
      <c r="J287" s="8" t="s">
        <v>104</v>
      </c>
      <c r="K287" s="8">
        <v>0</v>
      </c>
      <c r="L287" s="1">
        <v>1</v>
      </c>
      <c r="M287" s="1" t="str">
        <f>LOOKUP(1,0/(('BSC-IP(信令)'!$B$1:$B$652=J287)*('BSC-IP(信令)'!$C$1:$C$652=L287)),'BSC-IP(信令)'!$D$1:$D$652)</f>
        <v>10.111.209.82</v>
      </c>
      <c r="N287" s="1" t="str">
        <f>LOOKUP(1,0/(('BSC-IP(信令)'!$B$1:$B$652=J287)*('BSC-IP(信令)'!$C$1:$C$652=L287)),'BSC-IP(信令)'!$E$1:$E$652)</f>
        <v>10.111.92.210</v>
      </c>
      <c r="O287" s="8"/>
      <c r="P287" s="8">
        <f>LOOKUP(1,0/(('BSC-IP(信令)'!$B$1:$B$652=J287)*('BSC-IP(信令)'!$C$1:$C$652=L287)),'BSC-IP(信令)'!$F$1:$F$652)</f>
        <v>28</v>
      </c>
      <c r="Q287" s="11" t="str">
        <f t="shared" si="40"/>
        <v>ZQRX:BCSU,1::PING:IP="10.111.138.133",SRC="10.111.209.82",:;</v>
      </c>
      <c r="R287" s="11" t="str">
        <f t="shared" si="41"/>
        <v>ZQRX:BCSU,1::PING:IP="10.111.138.165",SRC="10.111.92.210",:;</v>
      </c>
      <c r="S287" s="11" t="str">
        <f>CONCATENATE("ZOYC:",LEFT(B287,1),MID(B287,3,4),":C:M3UA:;")</f>
        <v>ZOYC:BGS11:C:M3UA:;</v>
      </c>
      <c r="T287" s="11" t="str">
        <f>CONCATENATE("ZOYM:",LEFT(B287,1),MID(B287,3,4),":REG=Y:;")</f>
        <v>ZOYM:BGS11:REG=Y:;</v>
      </c>
      <c r="U287" s="11" t="str">
        <f t="shared" si="42"/>
        <v>ZOYA:BGS11:BCSU,1:AOIP:;</v>
      </c>
      <c r="V287" s="11" t="str">
        <f t="shared" si="43"/>
        <v>ZOYP:M3UA:BGS11,0:"10.111.209.82","10.111.92.210",:"10.111.138.133",27,"10.111.138.165",27,2905:;</v>
      </c>
      <c r="W287" s="11" t="str">
        <f t="shared" si="44"/>
        <v>ZOYS:M3UA:BGS11,0:ACT:;</v>
      </c>
      <c r="X287" s="11" t="str">
        <f>CONCATENATE("ZOYI:NAME=",LEFT(B287,1),RIGHT(B287,4),":A:;")</f>
        <v>ZOYI:NAME=BGS11:A:;</v>
      </c>
      <c r="Z287" s="47" t="s">
        <v>3935</v>
      </c>
      <c r="AA287" s="10" t="str">
        <f t="shared" si="45"/>
        <v>ZQRX:BSU,1::IP=10.111.209.82:PING:SRC=10.111.138.133,:;</v>
      </c>
      <c r="AB287" s="10" t="str">
        <f t="shared" si="46"/>
        <v>ZQRX:BSU,1::IP=10.111.92.210:PING:SRC=10.111.138.165,:;</v>
      </c>
      <c r="AC287" s="10" t="str">
        <f>CONCATENATE("ZOYC:",J287,":S:M3UA:;")</f>
        <v>ZOYC:R1326:S:M3UA:;</v>
      </c>
      <c r="AD287" s="10" t="str">
        <f>CONCATENATE("ZOYM:",J287,":REG=Y:;")</f>
        <v>ZOYM:R1326:REG=Y:;</v>
      </c>
      <c r="AE287" s="10" t="str">
        <f t="shared" si="47"/>
        <v>ZOYA:R1326:BSU,1:AOIP:;</v>
      </c>
      <c r="AF287" s="10" t="str">
        <f t="shared" si="48"/>
        <v>ZOYP:M3UA:R1326,0:"10.111.138.133","10.111.138.165",2905:"10.111.209.82",28,"10.111.92.210",28,:;</v>
      </c>
      <c r="AG287" s="10" t="str">
        <f t="shared" si="49"/>
        <v>ZOYS:M3UA:R1326,0:ACT:;</v>
      </c>
      <c r="AH287" s="10" t="str">
        <f>CONCATENATE("ZOYI:NAME=",J287,":A:;")</f>
        <v>ZOYI:NAME=R1326:A:;</v>
      </c>
    </row>
    <row r="288" spans="1:34" ht="12" customHeight="1">
      <c r="A288" s="7">
        <v>94</v>
      </c>
      <c r="B288" s="7" t="s">
        <v>75</v>
      </c>
      <c r="C288" s="7">
        <v>1</v>
      </c>
      <c r="D288" s="7">
        <v>2</v>
      </c>
      <c r="E288" s="7" t="str">
        <f>LOOKUP(1,0/(('MSS-IP'!$B$1:$B$583=B288)*('MSS-IP'!$C$1:$C$583=D288)),'MSS-IP'!$D$1:$D$583)</f>
        <v>10.111.138.134</v>
      </c>
      <c r="F288" s="7" t="str">
        <f>LOOKUP(1,0/(('MSS-IP'!$B$1:$B$583=B288)*('MSS-IP'!$C$1:$C$583=D288)),'MSS-IP'!$E$1:$E$583)</f>
        <v>10.111.138.166</v>
      </c>
      <c r="G288" s="7">
        <v>2905</v>
      </c>
      <c r="H288" s="7">
        <f>LOOKUP(1,0/(('MSS-IP'!$B$1:$B$583=B288)*('MSS-IP'!$C$1:$C$583=D288)),'MSS-IP'!$F$1:$F$583)</f>
        <v>27</v>
      </c>
      <c r="I288" s="8">
        <v>10</v>
      </c>
      <c r="J288" s="8" t="s">
        <v>104</v>
      </c>
      <c r="K288" s="8">
        <v>1</v>
      </c>
      <c r="L288" s="1">
        <v>4</v>
      </c>
      <c r="M288" s="1" t="str">
        <f>LOOKUP(1,0/(('BSC-IP(信令)'!$B$1:$B$652=J288)*('BSC-IP(信令)'!$C$1:$C$652=L288)),'BSC-IP(信令)'!$D$1:$D$652)</f>
        <v>10.111.209.83</v>
      </c>
      <c r="N288" s="1" t="str">
        <f>LOOKUP(1,0/(('BSC-IP(信令)'!$B$1:$B$652=J288)*('BSC-IP(信令)'!$C$1:$C$652=L288)),'BSC-IP(信令)'!$E$1:$E$652)</f>
        <v>10.111.92.211</v>
      </c>
      <c r="O288" s="8"/>
      <c r="P288" s="8">
        <f>LOOKUP(1,0/(('BSC-IP(信令)'!$B$1:$B$652=J288)*('BSC-IP(信令)'!$C$1:$C$652=L288)),'BSC-IP(信令)'!$F$1:$F$652)</f>
        <v>28</v>
      </c>
      <c r="Q288" s="11" t="str">
        <f t="shared" si="40"/>
        <v>ZQRX:BCSU,4::PING:IP="10.111.138.134",SRC="10.111.209.83",:;</v>
      </c>
      <c r="R288" s="11" t="str">
        <f t="shared" si="41"/>
        <v>ZQRX:BCSU,4::PING:IP="10.111.138.166",SRC="10.111.92.211",:;</v>
      </c>
      <c r="S288" s="11"/>
      <c r="T288" s="11"/>
      <c r="U288" s="11" t="str">
        <f t="shared" si="42"/>
        <v>ZOYA:BGS11:BCSU,4:AOIP:;</v>
      </c>
      <c r="V288" s="11" t="str">
        <f t="shared" si="43"/>
        <v>ZOYP:M3UA:BGS11,1:"10.111.209.83","10.111.92.211",:"10.111.138.134",27,"10.111.138.166",27,2905:;</v>
      </c>
      <c r="W288" s="11" t="str">
        <f t="shared" si="44"/>
        <v>ZOYS:M3UA:BGS11,1:ACT:;</v>
      </c>
      <c r="X288" s="11"/>
      <c r="Z288" s="47" t="s">
        <v>3935</v>
      </c>
      <c r="AA288" s="10" t="str">
        <f t="shared" si="45"/>
        <v>ZQRX:BSU,2::IP=10.111.209.83:PING:SRC=10.111.138.134,:;</v>
      </c>
      <c r="AB288" s="10" t="str">
        <f t="shared" si="46"/>
        <v>ZQRX:BSU,2::IP=10.111.92.211:PING:SRC=10.111.138.166,:;</v>
      </c>
      <c r="AC288" s="10"/>
      <c r="AD288" s="10"/>
      <c r="AE288" s="10" t="str">
        <f t="shared" si="47"/>
        <v>ZOYA:R1326:BSU,2:AOIP:;</v>
      </c>
      <c r="AF288" s="10" t="str">
        <f t="shared" si="48"/>
        <v>ZOYP:M3UA:R1326,1:"10.111.138.134","10.111.138.166",2905:"10.111.209.83",28,"10.111.92.211",28,:;</v>
      </c>
      <c r="AG288" s="10" t="str">
        <f t="shared" si="49"/>
        <v>ZOYS:M3UA:R1326,1:ACT:;</v>
      </c>
      <c r="AH288" s="10"/>
    </row>
    <row r="289" spans="1:34" ht="12" customHeight="1">
      <c r="A289" s="7">
        <v>95</v>
      </c>
      <c r="B289" s="7" t="s">
        <v>75</v>
      </c>
      <c r="C289" s="7">
        <v>2</v>
      </c>
      <c r="D289" s="7">
        <v>3</v>
      </c>
      <c r="E289" s="7" t="str">
        <f>LOOKUP(1,0/(('MSS-IP'!$B$1:$B$583=B289)*('MSS-IP'!$C$1:$C$583=D289)),'MSS-IP'!$D$1:$D$583)</f>
        <v>10.111.138.135</v>
      </c>
      <c r="F289" s="7" t="str">
        <f>LOOKUP(1,0/(('MSS-IP'!$B$1:$B$583=B289)*('MSS-IP'!$C$1:$C$583=D289)),'MSS-IP'!$E$1:$E$583)</f>
        <v>10.111.138.167</v>
      </c>
      <c r="G289" s="7">
        <v>2905</v>
      </c>
      <c r="H289" s="7">
        <f>LOOKUP(1,0/(('MSS-IP'!$B$1:$B$583=B289)*('MSS-IP'!$C$1:$C$583=D289)),'MSS-IP'!$F$1:$F$583)</f>
        <v>27</v>
      </c>
      <c r="I289" s="8">
        <v>11</v>
      </c>
      <c r="J289" s="8" t="s">
        <v>104</v>
      </c>
      <c r="K289" s="8">
        <v>2</v>
      </c>
      <c r="L289" s="1">
        <v>0</v>
      </c>
      <c r="M289" s="1" t="str">
        <f>LOOKUP(1,0/(('BSC-IP(信令)'!$B$1:$B$652=J289)*('BSC-IP(信令)'!$C$1:$C$652=L289)),'BSC-IP(信令)'!$D$1:$D$652)</f>
        <v>10.111.209.84</v>
      </c>
      <c r="N289" s="1" t="str">
        <f>LOOKUP(1,0/(('BSC-IP(信令)'!$B$1:$B$652=J289)*('BSC-IP(信令)'!$C$1:$C$652=L289)),'BSC-IP(信令)'!$E$1:$E$652)</f>
        <v>10.111.92.212</v>
      </c>
      <c r="O289" s="8"/>
      <c r="P289" s="8">
        <f>LOOKUP(1,0/(('BSC-IP(信令)'!$B$1:$B$652=J289)*('BSC-IP(信令)'!$C$1:$C$652=L289)),'BSC-IP(信令)'!$F$1:$F$652)</f>
        <v>28</v>
      </c>
      <c r="Q289" s="11" t="str">
        <f t="shared" si="40"/>
        <v>ZQRX:BCSU,0::PING:IP="10.111.138.135",SRC="10.111.209.84",:;</v>
      </c>
      <c r="R289" s="11" t="str">
        <f t="shared" si="41"/>
        <v>ZQRX:BCSU,0::PING:IP="10.111.138.167",SRC="10.111.92.212",:;</v>
      </c>
      <c r="S289" s="11"/>
      <c r="T289" s="11"/>
      <c r="U289" s="11" t="str">
        <f t="shared" si="42"/>
        <v>ZOYA:BGS11:BCSU,0:AOIP:;</v>
      </c>
      <c r="V289" s="11" t="str">
        <f t="shared" si="43"/>
        <v>ZOYP:M3UA:BGS11,2:"10.111.209.84","10.111.92.212",:"10.111.138.135",27,"10.111.138.167",27,2905:;</v>
      </c>
      <c r="W289" s="11" t="str">
        <f t="shared" si="44"/>
        <v>ZOYS:M3UA:BGS11,2:ACT:;</v>
      </c>
      <c r="X289" s="11"/>
      <c r="Z289" s="47" t="s">
        <v>3935</v>
      </c>
      <c r="AA289" s="10" t="str">
        <f t="shared" si="45"/>
        <v>ZQRX:BSU,3::IP=10.111.209.84:PING:SRC=10.111.138.135,:;</v>
      </c>
      <c r="AB289" s="10" t="str">
        <f t="shared" si="46"/>
        <v>ZQRX:BSU,3::IP=10.111.92.212:PING:SRC=10.111.138.167,:;</v>
      </c>
      <c r="AC289" s="10"/>
      <c r="AD289" s="10"/>
      <c r="AE289" s="10" t="str">
        <f t="shared" si="47"/>
        <v>ZOYA:R1326:BSU,3:AOIP:;</v>
      </c>
      <c r="AF289" s="10" t="str">
        <f t="shared" si="48"/>
        <v>ZOYP:M3UA:R1326,2:"10.111.138.135","10.111.138.167",2905:"10.111.209.84",28,"10.111.92.212",28,:;</v>
      </c>
      <c r="AG289" s="10" t="str">
        <f t="shared" si="49"/>
        <v>ZOYS:M3UA:R1326,2:ACT:;</v>
      </c>
      <c r="AH289" s="10"/>
    </row>
    <row r="290" spans="1:34" ht="12" customHeight="1">
      <c r="A290" s="7">
        <v>96</v>
      </c>
      <c r="B290" s="7" t="s">
        <v>75</v>
      </c>
      <c r="C290" s="7">
        <v>3</v>
      </c>
      <c r="D290" s="7">
        <v>4</v>
      </c>
      <c r="E290" s="7" t="str">
        <f>LOOKUP(1,0/(('MSS-IP'!$B$1:$B$583=B290)*('MSS-IP'!$C$1:$C$583=D290)),'MSS-IP'!$D$1:$D$583)</f>
        <v>10.111.138.136</v>
      </c>
      <c r="F290" s="7" t="str">
        <f>LOOKUP(1,0/(('MSS-IP'!$B$1:$B$583=B290)*('MSS-IP'!$C$1:$C$583=D290)),'MSS-IP'!$E$1:$E$583)</f>
        <v>10.111.138.168</v>
      </c>
      <c r="G290" s="7">
        <v>2905</v>
      </c>
      <c r="H290" s="7">
        <f>LOOKUP(1,0/(('MSS-IP'!$B$1:$B$583=B290)*('MSS-IP'!$C$1:$C$583=D290)),'MSS-IP'!$F$1:$F$583)</f>
        <v>27</v>
      </c>
      <c r="I290" s="8">
        <v>12</v>
      </c>
      <c r="J290" s="8" t="s">
        <v>104</v>
      </c>
      <c r="K290" s="8">
        <v>3</v>
      </c>
      <c r="L290" s="1">
        <v>2</v>
      </c>
      <c r="M290" s="1" t="str">
        <f>LOOKUP(1,0/(('BSC-IP(信令)'!$B$1:$B$652=J290)*('BSC-IP(信令)'!$C$1:$C$652=L290)),'BSC-IP(信令)'!$D$1:$D$652)</f>
        <v>10.111.209.85</v>
      </c>
      <c r="N290" s="1" t="str">
        <f>LOOKUP(1,0/(('BSC-IP(信令)'!$B$1:$B$652=J290)*('BSC-IP(信令)'!$C$1:$C$652=L290)),'BSC-IP(信令)'!$E$1:$E$652)</f>
        <v>10.111.92.213</v>
      </c>
      <c r="O290" s="8"/>
      <c r="P290" s="8">
        <f>LOOKUP(1,0/(('BSC-IP(信令)'!$B$1:$B$652=J290)*('BSC-IP(信令)'!$C$1:$C$652=L290)),'BSC-IP(信令)'!$F$1:$F$652)</f>
        <v>28</v>
      </c>
      <c r="Q290" s="11" t="str">
        <f t="shared" si="40"/>
        <v>ZQRX:BCSU,2::PING:IP="10.111.138.136",SRC="10.111.209.85",:;</v>
      </c>
      <c r="R290" s="11" t="str">
        <f t="shared" si="41"/>
        <v>ZQRX:BCSU,2::PING:IP="10.111.138.168",SRC="10.111.92.213",:;</v>
      </c>
      <c r="S290" s="11"/>
      <c r="T290" s="11"/>
      <c r="U290" s="11" t="str">
        <f t="shared" si="42"/>
        <v>ZOYA:BGS11:BCSU,2:AOIP:;</v>
      </c>
      <c r="V290" s="11" t="str">
        <f t="shared" si="43"/>
        <v>ZOYP:M3UA:BGS11,3:"10.111.209.85","10.111.92.213",:"10.111.138.136",27,"10.111.138.168",27,2905:;</v>
      </c>
      <c r="W290" s="11" t="str">
        <f t="shared" si="44"/>
        <v>ZOYS:M3UA:BGS11,3:ACT:;</v>
      </c>
      <c r="X290" s="11"/>
      <c r="Z290" s="47" t="s">
        <v>3935</v>
      </c>
      <c r="AA290" s="10" t="str">
        <f t="shared" si="45"/>
        <v>ZQRX:BSU,4::IP=10.111.209.85:PING:SRC=10.111.138.136,:;</v>
      </c>
      <c r="AB290" s="10" t="str">
        <f t="shared" si="46"/>
        <v>ZQRX:BSU,4::IP=10.111.92.213:PING:SRC=10.111.138.168,:;</v>
      </c>
      <c r="AC290" s="10"/>
      <c r="AD290" s="10"/>
      <c r="AE290" s="10" t="str">
        <f t="shared" si="47"/>
        <v>ZOYA:R1326:BSU,4:AOIP:;</v>
      </c>
      <c r="AF290" s="10" t="str">
        <f t="shared" si="48"/>
        <v>ZOYP:M3UA:R1326,3:"10.111.138.136","10.111.138.168",2905:"10.111.209.85",28,"10.111.92.213",28,:;</v>
      </c>
      <c r="AG290" s="10" t="str">
        <f t="shared" si="49"/>
        <v>ZOYS:M3UA:R1326,3:ACT:;</v>
      </c>
      <c r="AH290" s="10"/>
    </row>
    <row r="291" spans="1:34" ht="12" customHeight="1">
      <c r="A291" s="7">
        <v>1</v>
      </c>
      <c r="B291" s="7" t="s">
        <v>76</v>
      </c>
      <c r="C291" s="7">
        <v>0</v>
      </c>
      <c r="D291" s="2">
        <v>9</v>
      </c>
      <c r="E291" s="7" t="str">
        <f>LOOKUP(1,0/(('MSS-IP'!$B$1:$B$583=B291)*('MSS-IP'!$C$1:$C$583=D291)),'MSS-IP'!$D$1:$D$583)</f>
        <v>10.111.139.141</v>
      </c>
      <c r="F291" s="7" t="str">
        <f>LOOKUP(1,0/(('MSS-IP'!$B$1:$B$583=B291)*('MSS-IP'!$C$1:$C$583=D291)),'MSS-IP'!$E$1:$E$583)</f>
        <v>10.111.139.173</v>
      </c>
      <c r="G291" s="7">
        <v>2905</v>
      </c>
      <c r="H291" s="7">
        <f>LOOKUP(1,0/(('MSS-IP'!$B$1:$B$583=B291)*('MSS-IP'!$C$1:$C$583=D291)),'MSS-IP'!$F$1:$F$583)</f>
        <v>27</v>
      </c>
      <c r="I291" s="8">
        <v>13</v>
      </c>
      <c r="J291" s="8" t="s">
        <v>81</v>
      </c>
      <c r="K291" s="8">
        <v>0</v>
      </c>
      <c r="L291" s="8">
        <v>1</v>
      </c>
      <c r="M291" s="1" t="str">
        <f>LOOKUP(1,0/(('BSC-IP(信令)'!$B$1:$B$652=J291)*('BSC-IP(信令)'!$C$1:$C$652=L291)),'BSC-IP(信令)'!$D$1:$D$652)</f>
        <v>10.111.209.130</v>
      </c>
      <c r="N291" s="1" t="str">
        <f>LOOKUP(1,0/(('BSC-IP(信令)'!$B$1:$B$652=J291)*('BSC-IP(信令)'!$C$1:$C$652=L291)),'BSC-IP(信令)'!$E$1:$E$652)</f>
        <v>10.111.92.2</v>
      </c>
      <c r="O291" s="8"/>
      <c r="P291" s="8">
        <f>LOOKUP(1,0/(('BSC-IP(信令)'!$B$1:$B$652=J291)*('BSC-IP(信令)'!$C$1:$C$652=L291)),'BSC-IP(信令)'!$F$1:$F$652)</f>
        <v>28</v>
      </c>
      <c r="Q291" s="11" t="str">
        <f t="shared" si="40"/>
        <v>ZQRX:BCSU,1::PING:IP="10.111.139.141",SRC="10.111.209.130",:;</v>
      </c>
      <c r="R291" s="11" t="str">
        <f t="shared" si="41"/>
        <v>ZQRX:BCSU,1::PING:IP="10.111.139.173",SRC="10.111.92.2",:;</v>
      </c>
      <c r="S291" s="11" t="str">
        <f>CONCATENATE("ZOYC:",LEFT(B291,1),MID(B291,3,4),":C:M3UA:;")</f>
        <v>ZOYC:BGS13:C:M3UA:;</v>
      </c>
      <c r="T291" s="11" t="str">
        <f>CONCATENATE("ZOYM:",LEFT(B291,1),MID(B291,3,4),":REG=Y:;")</f>
        <v>ZOYM:BGS13:REG=Y:;</v>
      </c>
      <c r="U291" s="11" t="str">
        <f t="shared" si="42"/>
        <v>ZOYA:BGS13:BCSU,1:AOIP:;</v>
      </c>
      <c r="V291" s="11" t="str">
        <f t="shared" si="43"/>
        <v>ZOYP:M3UA:BGS13,0:"10.111.209.130","10.111.92.2",:"10.111.139.141",27,"10.111.139.173",27,2905:;</v>
      </c>
      <c r="W291" s="11" t="str">
        <f t="shared" si="44"/>
        <v>ZOYS:M3UA:BGS13,0:ACT:;</v>
      </c>
      <c r="X291" s="11" t="str">
        <f>CONCATENATE("ZOYI:NAME=",LEFT(B291,1),RIGHT(B291,4),":A:;")</f>
        <v>ZOYI:NAME=BGS13:A:;</v>
      </c>
      <c r="Z291" s="47" t="s">
        <v>3935</v>
      </c>
      <c r="AA291" s="10" t="str">
        <f t="shared" si="45"/>
        <v>ZQRX:BSU,9::IP=10.111.209.130:PING:SRC=10.111.139.141,:;</v>
      </c>
      <c r="AB291" s="10" t="str">
        <f t="shared" si="46"/>
        <v>ZQRX:BSU,9::IP=10.111.92.2:PING:SRC=10.111.139.173,:;</v>
      </c>
      <c r="AC291" s="10" t="str">
        <f>CONCATENATE("ZOYC:",J291,":S:M3UA:;")</f>
        <v>ZOYC:R0121:S:M3UA:;</v>
      </c>
      <c r="AD291" s="10" t="str">
        <f>CONCATENATE("ZOYM:",J291,":REG=Y:;")</f>
        <v>ZOYM:R0121:REG=Y:;</v>
      </c>
      <c r="AE291" s="10" t="str">
        <f t="shared" si="47"/>
        <v>ZOYA:R0121:BSU,9:AOIP:;</v>
      </c>
      <c r="AF291" s="10" t="str">
        <f t="shared" si="48"/>
        <v>ZOYP:M3UA:R0121,0:"10.111.139.141","10.111.139.173",2905:"10.111.209.130",28,"10.111.92.2",28,:;</v>
      </c>
      <c r="AG291" s="10" t="str">
        <f t="shared" si="49"/>
        <v>ZOYS:M3UA:R0121,0:ACT:;</v>
      </c>
      <c r="AH291" s="10" t="str">
        <f>CONCATENATE("ZOYI:NAME=",J291,":A:;")</f>
        <v>ZOYI:NAME=R0121:A:;</v>
      </c>
    </row>
    <row r="292" spans="1:34" ht="12" customHeight="1">
      <c r="A292" s="7">
        <v>2</v>
      </c>
      <c r="B292" s="7" t="s">
        <v>76</v>
      </c>
      <c r="C292" s="7">
        <v>1</v>
      </c>
      <c r="D292" s="2">
        <v>10</v>
      </c>
      <c r="E292" s="7" t="str">
        <f>LOOKUP(1,0/(('MSS-IP'!$B$1:$B$583=B292)*('MSS-IP'!$C$1:$C$583=D292)),'MSS-IP'!$D$1:$D$583)</f>
        <v>10.111.139.142</v>
      </c>
      <c r="F292" s="7" t="str">
        <f>LOOKUP(1,0/(('MSS-IP'!$B$1:$B$583=B292)*('MSS-IP'!$C$1:$C$583=D292)),'MSS-IP'!$E$1:$E$583)</f>
        <v>10.111.139.174</v>
      </c>
      <c r="G292" s="7">
        <v>2905</v>
      </c>
      <c r="H292" s="7">
        <f>LOOKUP(1,0/(('MSS-IP'!$B$1:$B$583=B292)*('MSS-IP'!$C$1:$C$583=D292)),'MSS-IP'!$F$1:$F$583)</f>
        <v>27</v>
      </c>
      <c r="I292" s="8">
        <v>14</v>
      </c>
      <c r="J292" s="8" t="s">
        <v>81</v>
      </c>
      <c r="K292" s="8">
        <v>1</v>
      </c>
      <c r="L292" s="8">
        <v>3</v>
      </c>
      <c r="M292" s="1" t="str">
        <f>LOOKUP(1,0/(('BSC-IP(信令)'!$B$1:$B$652=J292)*('BSC-IP(信令)'!$C$1:$C$652=L292)),'BSC-IP(信令)'!$D$1:$D$652)</f>
        <v>10.111.209.131</v>
      </c>
      <c r="N292" s="1" t="str">
        <f>LOOKUP(1,0/(('BSC-IP(信令)'!$B$1:$B$652=J292)*('BSC-IP(信令)'!$C$1:$C$652=L292)),'BSC-IP(信令)'!$E$1:$E$652)</f>
        <v>10.111.92.3</v>
      </c>
      <c r="O292" s="8"/>
      <c r="P292" s="8">
        <f>LOOKUP(1,0/(('BSC-IP(信令)'!$B$1:$B$652=J292)*('BSC-IP(信令)'!$C$1:$C$652=L292)),'BSC-IP(信令)'!$F$1:$F$652)</f>
        <v>28</v>
      </c>
      <c r="Q292" s="11" t="str">
        <f t="shared" si="40"/>
        <v>ZQRX:BCSU,3::PING:IP="10.111.139.142",SRC="10.111.209.131",:;</v>
      </c>
      <c r="R292" s="11" t="str">
        <f t="shared" si="41"/>
        <v>ZQRX:BCSU,3::PING:IP="10.111.139.174",SRC="10.111.92.3",:;</v>
      </c>
      <c r="S292" s="11"/>
      <c r="T292" s="11"/>
      <c r="U292" s="11" t="str">
        <f t="shared" si="42"/>
        <v>ZOYA:BGS13:BCSU,3:AOIP:;</v>
      </c>
      <c r="V292" s="11" t="str">
        <f t="shared" si="43"/>
        <v>ZOYP:M3UA:BGS13,1:"10.111.209.131","10.111.92.3",:"10.111.139.142",27,"10.111.139.174",27,2905:;</v>
      </c>
      <c r="W292" s="11" t="str">
        <f t="shared" si="44"/>
        <v>ZOYS:M3UA:BGS13,1:ACT:;</v>
      </c>
      <c r="X292" s="11"/>
      <c r="Z292" s="47" t="s">
        <v>3935</v>
      </c>
      <c r="AA292" s="10" t="str">
        <f t="shared" si="45"/>
        <v>ZQRX:BSU,10::IP=10.111.209.131:PING:SRC=10.111.139.142,:;</v>
      </c>
      <c r="AB292" s="10" t="str">
        <f t="shared" si="46"/>
        <v>ZQRX:BSU,10::IP=10.111.92.3:PING:SRC=10.111.139.174,:;</v>
      </c>
      <c r="AC292" s="10"/>
      <c r="AD292" s="10"/>
      <c r="AE292" s="10" t="str">
        <f t="shared" si="47"/>
        <v>ZOYA:R0121:BSU,10:AOIP:;</v>
      </c>
      <c r="AF292" s="10" t="str">
        <f t="shared" si="48"/>
        <v>ZOYP:M3UA:R0121,1:"10.111.139.142","10.111.139.174",2905:"10.111.209.131",28,"10.111.92.3",28,:;</v>
      </c>
      <c r="AG292" s="10" t="str">
        <f t="shared" si="49"/>
        <v>ZOYS:M3UA:R0121,1:ACT:;</v>
      </c>
      <c r="AH292" s="10"/>
    </row>
    <row r="293" spans="1:34" ht="12" customHeight="1">
      <c r="A293" s="7">
        <v>3</v>
      </c>
      <c r="B293" s="7" t="s">
        <v>76</v>
      </c>
      <c r="C293" s="7">
        <v>2</v>
      </c>
      <c r="D293" s="2">
        <v>11</v>
      </c>
      <c r="E293" s="7" t="str">
        <f>LOOKUP(1,0/(('MSS-IP'!$B$1:$B$583=B293)*('MSS-IP'!$C$1:$C$583=D293)),'MSS-IP'!$D$1:$D$583)</f>
        <v>10.111.139.143</v>
      </c>
      <c r="F293" s="7" t="str">
        <f>LOOKUP(1,0/(('MSS-IP'!$B$1:$B$583=B293)*('MSS-IP'!$C$1:$C$583=D293)),'MSS-IP'!$E$1:$E$583)</f>
        <v>10.111.139.175</v>
      </c>
      <c r="G293" s="7">
        <v>2905</v>
      </c>
      <c r="H293" s="7">
        <f>LOOKUP(1,0/(('MSS-IP'!$B$1:$B$583=B293)*('MSS-IP'!$C$1:$C$583=D293)),'MSS-IP'!$F$1:$F$583)</f>
        <v>27</v>
      </c>
      <c r="I293" s="8">
        <v>15</v>
      </c>
      <c r="J293" s="8" t="s">
        <v>81</v>
      </c>
      <c r="K293" s="8">
        <v>2</v>
      </c>
      <c r="L293" s="8">
        <v>2</v>
      </c>
      <c r="M293" s="1" t="str">
        <f>LOOKUP(1,0/(('BSC-IP(信令)'!$B$1:$B$652=J293)*('BSC-IP(信令)'!$C$1:$C$652=L293)),'BSC-IP(信令)'!$D$1:$D$652)</f>
        <v>10.111.209.132</v>
      </c>
      <c r="N293" s="1" t="str">
        <f>LOOKUP(1,0/(('BSC-IP(信令)'!$B$1:$B$652=J293)*('BSC-IP(信令)'!$C$1:$C$652=L293)),'BSC-IP(信令)'!$E$1:$E$652)</f>
        <v>10.111.92.4</v>
      </c>
      <c r="O293" s="8"/>
      <c r="P293" s="8">
        <f>LOOKUP(1,0/(('BSC-IP(信令)'!$B$1:$B$652=J293)*('BSC-IP(信令)'!$C$1:$C$652=L293)),'BSC-IP(信令)'!$F$1:$F$652)</f>
        <v>28</v>
      </c>
      <c r="Q293" s="11" t="str">
        <f t="shared" si="40"/>
        <v>ZQRX:BCSU,2::PING:IP="10.111.139.143",SRC="10.111.209.132",:;</v>
      </c>
      <c r="R293" s="11" t="str">
        <f t="shared" si="41"/>
        <v>ZQRX:BCSU,2::PING:IP="10.111.139.175",SRC="10.111.92.4",:;</v>
      </c>
      <c r="S293" s="11"/>
      <c r="T293" s="11"/>
      <c r="U293" s="11" t="str">
        <f t="shared" si="42"/>
        <v>ZOYA:BGS13:BCSU,2:AOIP:;</v>
      </c>
      <c r="V293" s="11" t="str">
        <f t="shared" si="43"/>
        <v>ZOYP:M3UA:BGS13,2:"10.111.209.132","10.111.92.4",:"10.111.139.143",27,"10.111.139.175",27,2905:;</v>
      </c>
      <c r="W293" s="11" t="str">
        <f t="shared" si="44"/>
        <v>ZOYS:M3UA:BGS13,2:ACT:;</v>
      </c>
      <c r="X293" s="11"/>
      <c r="Z293" s="47" t="s">
        <v>3935</v>
      </c>
      <c r="AA293" s="10" t="str">
        <f t="shared" si="45"/>
        <v>ZQRX:BSU,11::IP=10.111.209.132:PING:SRC=10.111.139.143,:;</v>
      </c>
      <c r="AB293" s="10" t="str">
        <f t="shared" si="46"/>
        <v>ZQRX:BSU,11::IP=10.111.92.4:PING:SRC=10.111.139.175,:;</v>
      </c>
      <c r="AC293" s="10"/>
      <c r="AD293" s="10"/>
      <c r="AE293" s="10" t="str">
        <f t="shared" si="47"/>
        <v>ZOYA:R0121:BSU,11:AOIP:;</v>
      </c>
      <c r="AF293" s="10" t="str">
        <f t="shared" si="48"/>
        <v>ZOYP:M3UA:R0121,2:"10.111.139.143","10.111.139.175",2905:"10.111.209.132",28,"10.111.92.4",28,:;</v>
      </c>
      <c r="AG293" s="10" t="str">
        <f t="shared" si="49"/>
        <v>ZOYS:M3UA:R0121,2:ACT:;</v>
      </c>
      <c r="AH293" s="10"/>
    </row>
    <row r="294" spans="1:34" ht="12" customHeight="1">
      <c r="A294" s="7">
        <v>4</v>
      </c>
      <c r="B294" s="7" t="s">
        <v>76</v>
      </c>
      <c r="C294" s="7">
        <v>3</v>
      </c>
      <c r="D294" s="2">
        <v>12</v>
      </c>
      <c r="E294" s="7" t="str">
        <f>LOOKUP(1,0/(('MSS-IP'!$B$1:$B$583=B294)*('MSS-IP'!$C$1:$C$583=D294)),'MSS-IP'!$D$1:$D$583)</f>
        <v>10.111.139.144</v>
      </c>
      <c r="F294" s="7" t="str">
        <f>LOOKUP(1,0/(('MSS-IP'!$B$1:$B$583=B294)*('MSS-IP'!$C$1:$C$583=D294)),'MSS-IP'!$E$1:$E$583)</f>
        <v>10.111.139.176</v>
      </c>
      <c r="G294" s="7">
        <v>2905</v>
      </c>
      <c r="H294" s="7">
        <f>LOOKUP(1,0/(('MSS-IP'!$B$1:$B$583=B294)*('MSS-IP'!$C$1:$C$583=D294)),'MSS-IP'!$F$1:$F$583)</f>
        <v>27</v>
      </c>
      <c r="I294" s="8">
        <v>16</v>
      </c>
      <c r="J294" s="8" t="s">
        <v>81</v>
      </c>
      <c r="K294" s="8">
        <v>3</v>
      </c>
      <c r="L294" s="8">
        <v>0</v>
      </c>
      <c r="M294" s="1" t="str">
        <f>LOOKUP(1,0/(('BSC-IP(信令)'!$B$1:$B$652=J294)*('BSC-IP(信令)'!$C$1:$C$652=L294)),'BSC-IP(信令)'!$D$1:$D$652)</f>
        <v>10.111.209.133</v>
      </c>
      <c r="N294" s="1" t="str">
        <f>LOOKUP(1,0/(('BSC-IP(信令)'!$B$1:$B$652=J294)*('BSC-IP(信令)'!$C$1:$C$652=L294)),'BSC-IP(信令)'!$E$1:$E$652)</f>
        <v>10.111.92.5</v>
      </c>
      <c r="O294" s="8"/>
      <c r="P294" s="8">
        <f>LOOKUP(1,0/(('BSC-IP(信令)'!$B$1:$B$652=J294)*('BSC-IP(信令)'!$C$1:$C$652=L294)),'BSC-IP(信令)'!$F$1:$F$652)</f>
        <v>28</v>
      </c>
      <c r="Q294" s="11" t="str">
        <f t="shared" si="40"/>
        <v>ZQRX:BCSU,0::PING:IP="10.111.139.144",SRC="10.111.209.133",:;</v>
      </c>
      <c r="R294" s="11" t="str">
        <f t="shared" si="41"/>
        <v>ZQRX:BCSU,0::PING:IP="10.111.139.176",SRC="10.111.92.5",:;</v>
      </c>
      <c r="S294" s="11"/>
      <c r="T294" s="11"/>
      <c r="U294" s="11" t="str">
        <f t="shared" si="42"/>
        <v>ZOYA:BGS13:BCSU,0:AOIP:;</v>
      </c>
      <c r="V294" s="11" t="str">
        <f t="shared" si="43"/>
        <v>ZOYP:M3UA:BGS13,3:"10.111.209.133","10.111.92.5",:"10.111.139.144",27,"10.111.139.176",27,2905:;</v>
      </c>
      <c r="W294" s="11" t="str">
        <f t="shared" si="44"/>
        <v>ZOYS:M3UA:BGS13,3:ACT:;</v>
      </c>
      <c r="X294" s="11"/>
      <c r="Z294" s="47" t="s">
        <v>3935</v>
      </c>
      <c r="AA294" s="10" t="str">
        <f t="shared" si="45"/>
        <v>ZQRX:BSU,12::IP=10.111.209.133:PING:SRC=10.111.139.144,:;</v>
      </c>
      <c r="AB294" s="10" t="str">
        <f t="shared" si="46"/>
        <v>ZQRX:BSU,12::IP=10.111.92.5:PING:SRC=10.111.139.176,:;</v>
      </c>
      <c r="AC294" s="10"/>
      <c r="AD294" s="10"/>
      <c r="AE294" s="10" t="str">
        <f t="shared" si="47"/>
        <v>ZOYA:R0121:BSU,12:AOIP:;</v>
      </c>
      <c r="AF294" s="10" t="str">
        <f t="shared" si="48"/>
        <v>ZOYP:M3UA:R0121,3:"10.111.139.144","10.111.139.176",2905:"10.111.209.133",28,"10.111.92.5",28,:;</v>
      </c>
      <c r="AG294" s="10" t="str">
        <f t="shared" si="49"/>
        <v>ZOYS:M3UA:R0121,3:ACT:;</v>
      </c>
      <c r="AH294" s="10"/>
    </row>
    <row r="295" spans="1:34" ht="12" customHeight="1">
      <c r="A295" s="7">
        <v>5</v>
      </c>
      <c r="B295" s="7" t="s">
        <v>76</v>
      </c>
      <c r="C295" s="7">
        <v>0</v>
      </c>
      <c r="D295" s="2">
        <v>13</v>
      </c>
      <c r="E295" s="7" t="str">
        <f>LOOKUP(1,0/(('MSS-IP'!$B$1:$B$583=B295)*('MSS-IP'!$C$1:$C$583=D295)),'MSS-IP'!$D$1:$D$583)</f>
        <v>10.111.139.145</v>
      </c>
      <c r="F295" s="7" t="str">
        <f>LOOKUP(1,0/(('MSS-IP'!$B$1:$B$583=B295)*('MSS-IP'!$C$1:$C$583=D295)),'MSS-IP'!$E$1:$E$583)</f>
        <v>10.111.139.177</v>
      </c>
      <c r="G295" s="7">
        <v>2905</v>
      </c>
      <c r="H295" s="7">
        <f>LOOKUP(1,0/(('MSS-IP'!$B$1:$B$583=B295)*('MSS-IP'!$C$1:$C$583=D295)),'MSS-IP'!$F$1:$F$583)</f>
        <v>27</v>
      </c>
      <c r="I295" s="8">
        <v>13</v>
      </c>
      <c r="J295" s="8" t="s">
        <v>82</v>
      </c>
      <c r="K295" s="8">
        <v>0</v>
      </c>
      <c r="L295" s="8">
        <v>0</v>
      </c>
      <c r="M295" s="1" t="str">
        <f>LOOKUP(1,0/(('BSC-IP(信令)'!$B$1:$B$652=J295)*('BSC-IP(信令)'!$C$1:$C$652=L295)),'BSC-IP(信令)'!$D$1:$D$652)</f>
        <v>10.111.209.146</v>
      </c>
      <c r="N295" s="1" t="str">
        <f>LOOKUP(1,0/(('BSC-IP(信令)'!$B$1:$B$652=J295)*('BSC-IP(信令)'!$C$1:$C$652=L295)),'BSC-IP(信令)'!$E$1:$E$652)</f>
        <v>10.111.92.18</v>
      </c>
      <c r="O295" s="8"/>
      <c r="P295" s="8">
        <f>LOOKUP(1,0/(('BSC-IP(信令)'!$B$1:$B$652=J295)*('BSC-IP(信令)'!$C$1:$C$652=L295)),'BSC-IP(信令)'!$F$1:$F$652)</f>
        <v>28</v>
      </c>
      <c r="Q295" s="11" t="str">
        <f t="shared" si="40"/>
        <v>ZQRX:BCSU,0::PING:IP="10.111.139.145",SRC="10.111.209.146",:;</v>
      </c>
      <c r="R295" s="11" t="str">
        <f t="shared" si="41"/>
        <v>ZQRX:BCSU,0::PING:IP="10.111.139.177",SRC="10.111.92.18",:;</v>
      </c>
      <c r="S295" s="11" t="str">
        <f>CONCATENATE("ZOYC:",LEFT(B295,1),MID(B295,3,4),":C:M3UA:;")</f>
        <v>ZOYC:BGS13:C:M3UA:;</v>
      </c>
      <c r="T295" s="11" t="str">
        <f>CONCATENATE("ZOYM:",LEFT(B295,1),MID(B295,3,4),":REG=Y:;")</f>
        <v>ZOYM:BGS13:REG=Y:;</v>
      </c>
      <c r="U295" s="11" t="str">
        <f t="shared" si="42"/>
        <v>ZOYA:BGS13:BCSU,0:AOIP:;</v>
      </c>
      <c r="V295" s="11" t="str">
        <f t="shared" si="43"/>
        <v>ZOYP:M3UA:BGS13,0:"10.111.209.146","10.111.92.18",:"10.111.139.145",27,"10.111.139.177",27,2905:;</v>
      </c>
      <c r="W295" s="11" t="str">
        <f t="shared" si="44"/>
        <v>ZOYS:M3UA:BGS13,0:ACT:;</v>
      </c>
      <c r="X295" s="11" t="str">
        <f>CONCATENATE("ZOYI:NAME=",LEFT(B295,1),RIGHT(B295,4),":A:;")</f>
        <v>ZOYI:NAME=BGS13:A:;</v>
      </c>
      <c r="Z295" s="47" t="s">
        <v>3935</v>
      </c>
      <c r="AA295" s="10" t="str">
        <f t="shared" si="45"/>
        <v>ZQRX:BSU,13::IP=10.111.209.146:PING:SRC=10.111.139.145,:;</v>
      </c>
      <c r="AB295" s="10" t="str">
        <f t="shared" si="46"/>
        <v>ZQRX:BSU,13::IP=10.111.92.18:PING:SRC=10.111.139.177,:;</v>
      </c>
      <c r="AC295" s="10" t="str">
        <f>CONCATENATE("ZOYC:",J295,":S:M3UA:;")</f>
        <v>ZOYC:R0122:S:M3UA:;</v>
      </c>
      <c r="AD295" s="10" t="str">
        <f>CONCATENATE("ZOYM:",J295,":REG=Y:;")</f>
        <v>ZOYM:R0122:REG=Y:;</v>
      </c>
      <c r="AE295" s="10" t="str">
        <f t="shared" si="47"/>
        <v>ZOYA:R0122:BSU,13:AOIP:;</v>
      </c>
      <c r="AF295" s="10" t="str">
        <f t="shared" si="48"/>
        <v>ZOYP:M3UA:R0122,0:"10.111.139.145","10.111.139.177",2905:"10.111.209.146",28,"10.111.92.18",28,:;</v>
      </c>
      <c r="AG295" s="10" t="str">
        <f t="shared" si="49"/>
        <v>ZOYS:M3UA:R0122,0:ACT:;</v>
      </c>
      <c r="AH295" s="10" t="str">
        <f>CONCATENATE("ZOYI:NAME=",J295,":A:;")</f>
        <v>ZOYI:NAME=R0122:A:;</v>
      </c>
    </row>
    <row r="296" spans="1:34" ht="12" customHeight="1">
      <c r="A296" s="7">
        <v>6</v>
      </c>
      <c r="B296" s="7" t="s">
        <v>76</v>
      </c>
      <c r="C296" s="7">
        <v>1</v>
      </c>
      <c r="D296" s="2">
        <v>14</v>
      </c>
      <c r="E296" s="7" t="str">
        <f>LOOKUP(1,0/(('MSS-IP'!$B$1:$B$583=B296)*('MSS-IP'!$C$1:$C$583=D296)),'MSS-IP'!$D$1:$D$583)</f>
        <v>10.111.139.146</v>
      </c>
      <c r="F296" s="7" t="str">
        <f>LOOKUP(1,0/(('MSS-IP'!$B$1:$B$583=B296)*('MSS-IP'!$C$1:$C$583=D296)),'MSS-IP'!$E$1:$E$583)</f>
        <v>10.111.139.178</v>
      </c>
      <c r="G296" s="7">
        <v>2905</v>
      </c>
      <c r="H296" s="7">
        <f>LOOKUP(1,0/(('MSS-IP'!$B$1:$B$583=B296)*('MSS-IP'!$C$1:$C$583=D296)),'MSS-IP'!$F$1:$F$583)</f>
        <v>27</v>
      </c>
      <c r="I296" s="8">
        <v>14</v>
      </c>
      <c r="J296" s="8" t="s">
        <v>82</v>
      </c>
      <c r="K296" s="8">
        <v>1</v>
      </c>
      <c r="L296" s="8">
        <v>2</v>
      </c>
      <c r="M296" s="1" t="str">
        <f>LOOKUP(1,0/(('BSC-IP(信令)'!$B$1:$B$652=J296)*('BSC-IP(信令)'!$C$1:$C$652=L296)),'BSC-IP(信令)'!$D$1:$D$652)</f>
        <v>10.111.209.147</v>
      </c>
      <c r="N296" s="1" t="str">
        <f>LOOKUP(1,0/(('BSC-IP(信令)'!$B$1:$B$652=J296)*('BSC-IP(信令)'!$C$1:$C$652=L296)),'BSC-IP(信令)'!$E$1:$E$652)</f>
        <v>10.111.92.19</v>
      </c>
      <c r="O296" s="8"/>
      <c r="P296" s="8">
        <f>LOOKUP(1,0/(('BSC-IP(信令)'!$B$1:$B$652=J296)*('BSC-IP(信令)'!$C$1:$C$652=L296)),'BSC-IP(信令)'!$F$1:$F$652)</f>
        <v>28</v>
      </c>
      <c r="Q296" s="11" t="str">
        <f t="shared" si="40"/>
        <v>ZQRX:BCSU,2::PING:IP="10.111.139.146",SRC="10.111.209.147",:;</v>
      </c>
      <c r="R296" s="11" t="str">
        <f t="shared" si="41"/>
        <v>ZQRX:BCSU,2::PING:IP="10.111.139.178",SRC="10.111.92.19",:;</v>
      </c>
      <c r="S296" s="11"/>
      <c r="T296" s="11"/>
      <c r="U296" s="11" t="str">
        <f t="shared" si="42"/>
        <v>ZOYA:BGS13:BCSU,2:AOIP:;</v>
      </c>
      <c r="V296" s="11" t="str">
        <f t="shared" si="43"/>
        <v>ZOYP:M3UA:BGS13,1:"10.111.209.147","10.111.92.19",:"10.111.139.146",27,"10.111.139.178",27,2905:;</v>
      </c>
      <c r="W296" s="11" t="str">
        <f t="shared" si="44"/>
        <v>ZOYS:M3UA:BGS13,1:ACT:;</v>
      </c>
      <c r="X296" s="11"/>
      <c r="Z296" s="47" t="s">
        <v>3935</v>
      </c>
      <c r="AA296" s="10" t="str">
        <f t="shared" si="45"/>
        <v>ZQRX:BSU,14::IP=10.111.209.147:PING:SRC=10.111.139.146,:;</v>
      </c>
      <c r="AB296" s="10" t="str">
        <f t="shared" si="46"/>
        <v>ZQRX:BSU,14::IP=10.111.92.19:PING:SRC=10.111.139.178,:;</v>
      </c>
      <c r="AC296" s="10"/>
      <c r="AD296" s="10"/>
      <c r="AE296" s="10" t="str">
        <f t="shared" si="47"/>
        <v>ZOYA:R0122:BSU,14:AOIP:;</v>
      </c>
      <c r="AF296" s="10" t="str">
        <f t="shared" si="48"/>
        <v>ZOYP:M3UA:R0122,1:"10.111.139.146","10.111.139.178",2905:"10.111.209.147",28,"10.111.92.19",28,:;</v>
      </c>
      <c r="AG296" s="10" t="str">
        <f t="shared" si="49"/>
        <v>ZOYS:M3UA:R0122,1:ACT:;</v>
      </c>
      <c r="AH296" s="10"/>
    </row>
    <row r="297" spans="1:34" ht="12" customHeight="1">
      <c r="A297" s="7">
        <v>7</v>
      </c>
      <c r="B297" s="7" t="s">
        <v>76</v>
      </c>
      <c r="C297" s="7">
        <v>2</v>
      </c>
      <c r="D297" s="2">
        <v>16</v>
      </c>
      <c r="E297" s="7" t="str">
        <f>LOOKUP(1,0/(('MSS-IP'!$B$1:$B$583=B297)*('MSS-IP'!$C$1:$C$583=D297)),'MSS-IP'!$D$1:$D$583)</f>
        <v>10.111.139.147</v>
      </c>
      <c r="F297" s="7" t="str">
        <f>LOOKUP(1,0/(('MSS-IP'!$B$1:$B$583=B297)*('MSS-IP'!$C$1:$C$583=D297)),'MSS-IP'!$E$1:$E$583)</f>
        <v>10.111.139.179</v>
      </c>
      <c r="G297" s="7">
        <v>2905</v>
      </c>
      <c r="H297" s="7">
        <f>LOOKUP(1,0/(('MSS-IP'!$B$1:$B$583=B297)*('MSS-IP'!$C$1:$C$583=D297)),'MSS-IP'!$F$1:$F$583)</f>
        <v>27</v>
      </c>
      <c r="I297" s="8">
        <v>15</v>
      </c>
      <c r="J297" s="8" t="s">
        <v>82</v>
      </c>
      <c r="K297" s="8">
        <v>2</v>
      </c>
      <c r="L297" s="8">
        <v>3</v>
      </c>
      <c r="M297" s="1" t="str">
        <f>LOOKUP(1,0/(('BSC-IP(信令)'!$B$1:$B$652=J297)*('BSC-IP(信令)'!$C$1:$C$652=L297)),'BSC-IP(信令)'!$D$1:$D$652)</f>
        <v>10.111.209.148</v>
      </c>
      <c r="N297" s="1" t="str">
        <f>LOOKUP(1,0/(('BSC-IP(信令)'!$B$1:$B$652=J297)*('BSC-IP(信令)'!$C$1:$C$652=L297)),'BSC-IP(信令)'!$E$1:$E$652)</f>
        <v>10.111.92.20</v>
      </c>
      <c r="O297" s="8"/>
      <c r="P297" s="8">
        <f>LOOKUP(1,0/(('BSC-IP(信令)'!$B$1:$B$652=J297)*('BSC-IP(信令)'!$C$1:$C$652=L297)),'BSC-IP(信令)'!$F$1:$F$652)</f>
        <v>28</v>
      </c>
      <c r="Q297" s="11" t="str">
        <f t="shared" si="40"/>
        <v>ZQRX:BCSU,3::PING:IP="10.111.139.147",SRC="10.111.209.148",:;</v>
      </c>
      <c r="R297" s="11" t="str">
        <f t="shared" si="41"/>
        <v>ZQRX:BCSU,3::PING:IP="10.111.139.179",SRC="10.111.92.20",:;</v>
      </c>
      <c r="S297" s="11"/>
      <c r="T297" s="11"/>
      <c r="U297" s="11" t="str">
        <f t="shared" si="42"/>
        <v>ZOYA:BGS13:BCSU,3:AOIP:;</v>
      </c>
      <c r="V297" s="11" t="str">
        <f t="shared" si="43"/>
        <v>ZOYP:M3UA:BGS13,2:"10.111.209.148","10.111.92.20",:"10.111.139.147",27,"10.111.139.179",27,2905:;</v>
      </c>
      <c r="W297" s="11" t="str">
        <f t="shared" si="44"/>
        <v>ZOYS:M3UA:BGS13,2:ACT:;</v>
      </c>
      <c r="X297" s="11"/>
      <c r="Z297" s="47" t="s">
        <v>3935</v>
      </c>
      <c r="AA297" s="10" t="str">
        <f t="shared" si="45"/>
        <v>ZQRX:BSU,16::IP=10.111.209.148:PING:SRC=10.111.139.147,:;</v>
      </c>
      <c r="AB297" s="10" t="str">
        <f t="shared" si="46"/>
        <v>ZQRX:BSU,16::IP=10.111.92.20:PING:SRC=10.111.139.179,:;</v>
      </c>
      <c r="AC297" s="10"/>
      <c r="AD297" s="10"/>
      <c r="AE297" s="10" t="str">
        <f t="shared" si="47"/>
        <v>ZOYA:R0122:BSU,16:AOIP:;</v>
      </c>
      <c r="AF297" s="10" t="str">
        <f t="shared" si="48"/>
        <v>ZOYP:M3UA:R0122,2:"10.111.139.147","10.111.139.179",2905:"10.111.209.148",28,"10.111.92.20",28,:;</v>
      </c>
      <c r="AG297" s="10" t="str">
        <f t="shared" si="49"/>
        <v>ZOYS:M3UA:R0122,2:ACT:;</v>
      </c>
      <c r="AH297" s="10"/>
    </row>
    <row r="298" spans="1:34" ht="12" customHeight="1">
      <c r="A298" s="7">
        <v>8</v>
      </c>
      <c r="B298" s="7" t="s">
        <v>76</v>
      </c>
      <c r="C298" s="7">
        <v>3</v>
      </c>
      <c r="D298" s="2">
        <v>15</v>
      </c>
      <c r="E298" s="7" t="str">
        <f>LOOKUP(1,0/(('MSS-IP'!$B$1:$B$583=B298)*('MSS-IP'!$C$1:$C$583=D298)),'MSS-IP'!$D$1:$D$583)</f>
        <v>10.111.139.132</v>
      </c>
      <c r="F298" s="7" t="str">
        <f>LOOKUP(1,0/(('MSS-IP'!$B$1:$B$583=B298)*('MSS-IP'!$C$1:$C$583=D298)),'MSS-IP'!$E$1:$E$583)</f>
        <v>10.111.139.164</v>
      </c>
      <c r="G298" s="7">
        <v>2905</v>
      </c>
      <c r="H298" s="7">
        <f>LOOKUP(1,0/(('MSS-IP'!$B$1:$B$583=B298)*('MSS-IP'!$C$1:$C$583=D298)),'MSS-IP'!$F$1:$F$583)</f>
        <v>27</v>
      </c>
      <c r="I298" s="8">
        <v>16</v>
      </c>
      <c r="J298" s="8" t="s">
        <v>82</v>
      </c>
      <c r="K298" s="8">
        <v>3</v>
      </c>
      <c r="L298" s="8">
        <v>1</v>
      </c>
      <c r="M298" s="1" t="str">
        <f>LOOKUP(1,0/(('BSC-IP(信令)'!$B$1:$B$652=J298)*('BSC-IP(信令)'!$C$1:$C$652=L298)),'BSC-IP(信令)'!$D$1:$D$652)</f>
        <v>10.111.209.149</v>
      </c>
      <c r="N298" s="1" t="str">
        <f>LOOKUP(1,0/(('BSC-IP(信令)'!$B$1:$B$652=J298)*('BSC-IP(信令)'!$C$1:$C$652=L298)),'BSC-IP(信令)'!$E$1:$E$652)</f>
        <v>10.111.92.21</v>
      </c>
      <c r="O298" s="8"/>
      <c r="P298" s="8">
        <f>LOOKUP(1,0/(('BSC-IP(信令)'!$B$1:$B$652=J298)*('BSC-IP(信令)'!$C$1:$C$652=L298)),'BSC-IP(信令)'!$F$1:$F$652)</f>
        <v>28</v>
      </c>
      <c r="Q298" s="11" t="str">
        <f t="shared" si="40"/>
        <v>ZQRX:BCSU,1::PING:IP="10.111.139.132",SRC="10.111.209.149",:;</v>
      </c>
      <c r="R298" s="11" t="str">
        <f t="shared" si="41"/>
        <v>ZQRX:BCSU,1::PING:IP="10.111.139.164",SRC="10.111.92.21",:;</v>
      </c>
      <c r="S298" s="11"/>
      <c r="T298" s="11"/>
      <c r="U298" s="11" t="str">
        <f t="shared" si="42"/>
        <v>ZOYA:BGS13:BCSU,1:AOIP:;</v>
      </c>
      <c r="V298" s="11" t="str">
        <f t="shared" si="43"/>
        <v>ZOYP:M3UA:BGS13,3:"10.111.209.149","10.111.92.21",:"10.111.139.132",27,"10.111.139.164",27,2905:;</v>
      </c>
      <c r="W298" s="11" t="str">
        <f t="shared" si="44"/>
        <v>ZOYS:M3UA:BGS13,3:ACT:;</v>
      </c>
      <c r="X298" s="11"/>
      <c r="Z298" s="47" t="s">
        <v>3935</v>
      </c>
      <c r="AA298" s="10" t="str">
        <f t="shared" si="45"/>
        <v>ZQRX:BSU,15::IP=10.111.209.149:PING:SRC=10.111.139.132,:;</v>
      </c>
      <c r="AB298" s="10" t="str">
        <f t="shared" si="46"/>
        <v>ZQRX:BSU,15::IP=10.111.92.21:PING:SRC=10.111.139.164,:;</v>
      </c>
      <c r="AC298" s="10"/>
      <c r="AD298" s="10"/>
      <c r="AE298" s="10" t="str">
        <f t="shared" si="47"/>
        <v>ZOYA:R0122:BSU,15:AOIP:;</v>
      </c>
      <c r="AF298" s="10" t="str">
        <f t="shared" si="48"/>
        <v>ZOYP:M3UA:R0122,3:"10.111.139.132","10.111.139.164",2905:"10.111.209.149",28,"10.111.92.21",28,:;</v>
      </c>
      <c r="AG298" s="10" t="str">
        <f t="shared" si="49"/>
        <v>ZOYS:M3UA:R0122,3:ACT:;</v>
      </c>
      <c r="AH298" s="10"/>
    </row>
    <row r="299" spans="1:34" ht="12" customHeight="1">
      <c r="A299" s="7">
        <v>9</v>
      </c>
      <c r="B299" s="7" t="s">
        <v>76</v>
      </c>
      <c r="C299" s="7">
        <v>0</v>
      </c>
      <c r="D299" s="2">
        <v>2</v>
      </c>
      <c r="E299" s="7" t="str">
        <f>LOOKUP(1,0/(('MSS-IP'!$B$1:$B$583=B299)*('MSS-IP'!$C$1:$C$583=D299)),'MSS-IP'!$D$1:$D$583)</f>
        <v>10.111.139.134</v>
      </c>
      <c r="F299" s="7" t="str">
        <f>LOOKUP(1,0/(('MSS-IP'!$B$1:$B$583=B299)*('MSS-IP'!$C$1:$C$583=D299)),'MSS-IP'!$E$1:$E$583)</f>
        <v>10.111.139.166</v>
      </c>
      <c r="G299" s="7">
        <v>2905</v>
      </c>
      <c r="H299" s="7">
        <f>LOOKUP(1,0/(('MSS-IP'!$B$1:$B$583=B299)*('MSS-IP'!$C$1:$C$583=D299)),'MSS-IP'!$F$1:$F$583)</f>
        <v>27</v>
      </c>
      <c r="I299" s="8">
        <v>13</v>
      </c>
      <c r="J299" s="8" t="s">
        <v>83</v>
      </c>
      <c r="K299" s="8">
        <v>0</v>
      </c>
      <c r="L299" s="8">
        <v>4</v>
      </c>
      <c r="M299" s="1" t="str">
        <f>LOOKUP(1,0/(('BSC-IP(信令)'!$B$1:$B$652=J299)*('BSC-IP(信令)'!$C$1:$C$652=L299)),'BSC-IP(信令)'!$D$1:$D$652)</f>
        <v>10.111.209.162</v>
      </c>
      <c r="N299" s="1" t="str">
        <f>LOOKUP(1,0/(('BSC-IP(信令)'!$B$1:$B$652=J299)*('BSC-IP(信令)'!$C$1:$C$652=L299)),'BSC-IP(信令)'!$E$1:$E$652)</f>
        <v>10.111.92.34</v>
      </c>
      <c r="O299" s="8"/>
      <c r="P299" s="8">
        <f>LOOKUP(1,0/(('BSC-IP(信令)'!$B$1:$B$652=J299)*('BSC-IP(信令)'!$C$1:$C$652=L299)),'BSC-IP(信令)'!$F$1:$F$652)</f>
        <v>28</v>
      </c>
      <c r="Q299" s="11" t="str">
        <f t="shared" si="40"/>
        <v>ZQRX:BCSU,4::PING:IP="10.111.139.134",SRC="10.111.209.162",:;</v>
      </c>
      <c r="R299" s="11" t="str">
        <f t="shared" si="41"/>
        <v>ZQRX:BCSU,4::PING:IP="10.111.139.166",SRC="10.111.92.34",:;</v>
      </c>
      <c r="S299" s="11" t="str">
        <f>CONCATENATE("ZOYC:",LEFT(B299,1),MID(B299,3,4),":C:M3UA:;")</f>
        <v>ZOYC:BGS13:C:M3UA:;</v>
      </c>
      <c r="T299" s="11" t="str">
        <f>CONCATENATE("ZOYM:",LEFT(B299,1),MID(B299,3,4),":REG=Y:;")</f>
        <v>ZOYM:BGS13:REG=Y:;</v>
      </c>
      <c r="U299" s="11" t="str">
        <f t="shared" si="42"/>
        <v>ZOYA:BGS13:BCSU,4:AOIP:;</v>
      </c>
      <c r="V299" s="11" t="str">
        <f t="shared" si="43"/>
        <v>ZOYP:M3UA:BGS13,0:"10.111.209.162","10.111.92.34",:"10.111.139.134",27,"10.111.139.166",27,2905:;</v>
      </c>
      <c r="W299" s="11" t="str">
        <f t="shared" si="44"/>
        <v>ZOYS:M3UA:BGS13,0:ACT:;</v>
      </c>
      <c r="X299" s="11" t="str">
        <f>CONCATENATE("ZOYI:NAME=",LEFT(B299,1),RIGHT(B299,4),":A:;")</f>
        <v>ZOYI:NAME=BGS13:A:;</v>
      </c>
      <c r="Z299" s="47" t="s">
        <v>3935</v>
      </c>
      <c r="AA299" s="10" t="str">
        <f t="shared" si="45"/>
        <v>ZQRX:BSU,2::IP=10.111.209.162:PING:SRC=10.111.139.134,:;</v>
      </c>
      <c r="AB299" s="10" t="str">
        <f t="shared" si="46"/>
        <v>ZQRX:BSU,2::IP=10.111.92.34:PING:SRC=10.111.139.166,:;</v>
      </c>
      <c r="AC299" s="10" t="str">
        <f>CONCATENATE("ZOYC:",J299,":S:M3UA:;")</f>
        <v>ZOYC:R0123:S:M3UA:;</v>
      </c>
      <c r="AD299" s="10" t="str">
        <f>CONCATENATE("ZOYM:",J299,":REG=Y:;")</f>
        <v>ZOYM:R0123:REG=Y:;</v>
      </c>
      <c r="AE299" s="10" t="str">
        <f t="shared" si="47"/>
        <v>ZOYA:R0123:BSU,2:AOIP:;</v>
      </c>
      <c r="AF299" s="10" t="str">
        <f t="shared" si="48"/>
        <v>ZOYP:M3UA:R0123,0:"10.111.139.134","10.111.139.166",2905:"10.111.209.162",28,"10.111.92.34",28,:;</v>
      </c>
      <c r="AG299" s="10" t="str">
        <f t="shared" si="49"/>
        <v>ZOYS:M3UA:R0123,0:ACT:;</v>
      </c>
      <c r="AH299" s="10" t="str">
        <f>CONCATENATE("ZOYI:NAME=",J299,":A:;")</f>
        <v>ZOYI:NAME=R0123:A:;</v>
      </c>
    </row>
    <row r="300" spans="1:34" ht="12" customHeight="1">
      <c r="A300" s="7">
        <v>10</v>
      </c>
      <c r="B300" s="7" t="s">
        <v>76</v>
      </c>
      <c r="C300" s="7">
        <v>1</v>
      </c>
      <c r="D300" s="2">
        <v>3</v>
      </c>
      <c r="E300" s="7" t="str">
        <f>LOOKUP(1,0/(('MSS-IP'!$B$1:$B$583=B300)*('MSS-IP'!$C$1:$C$583=D300)),'MSS-IP'!$D$1:$D$583)</f>
        <v>10.111.139.135</v>
      </c>
      <c r="F300" s="7" t="str">
        <f>LOOKUP(1,0/(('MSS-IP'!$B$1:$B$583=B300)*('MSS-IP'!$C$1:$C$583=D300)),'MSS-IP'!$E$1:$E$583)</f>
        <v>10.111.139.167</v>
      </c>
      <c r="G300" s="7">
        <v>2905</v>
      </c>
      <c r="H300" s="7">
        <f>LOOKUP(1,0/(('MSS-IP'!$B$1:$B$583=B300)*('MSS-IP'!$C$1:$C$583=D300)),'MSS-IP'!$F$1:$F$583)</f>
        <v>27</v>
      </c>
      <c r="I300" s="8">
        <v>14</v>
      </c>
      <c r="J300" s="8" t="s">
        <v>83</v>
      </c>
      <c r="K300" s="8">
        <v>1</v>
      </c>
      <c r="L300" s="8">
        <v>1</v>
      </c>
      <c r="M300" s="1" t="str">
        <f>LOOKUP(1,0/(('BSC-IP(信令)'!$B$1:$B$652=J300)*('BSC-IP(信令)'!$C$1:$C$652=L300)),'BSC-IP(信令)'!$D$1:$D$652)</f>
        <v>10.111.209.163</v>
      </c>
      <c r="N300" s="1" t="str">
        <f>LOOKUP(1,0/(('BSC-IP(信令)'!$B$1:$B$652=J300)*('BSC-IP(信令)'!$C$1:$C$652=L300)),'BSC-IP(信令)'!$E$1:$E$652)</f>
        <v>10.111.92.35</v>
      </c>
      <c r="O300" s="8"/>
      <c r="P300" s="8">
        <f>LOOKUP(1,0/(('BSC-IP(信令)'!$B$1:$B$652=J300)*('BSC-IP(信令)'!$C$1:$C$652=L300)),'BSC-IP(信令)'!$F$1:$F$652)</f>
        <v>28</v>
      </c>
      <c r="Q300" s="11" t="str">
        <f t="shared" si="40"/>
        <v>ZQRX:BCSU,1::PING:IP="10.111.139.135",SRC="10.111.209.163",:;</v>
      </c>
      <c r="R300" s="11" t="str">
        <f t="shared" si="41"/>
        <v>ZQRX:BCSU,1::PING:IP="10.111.139.167",SRC="10.111.92.35",:;</v>
      </c>
      <c r="S300" s="11"/>
      <c r="T300" s="11"/>
      <c r="U300" s="11" t="str">
        <f t="shared" si="42"/>
        <v>ZOYA:BGS13:BCSU,1:AOIP:;</v>
      </c>
      <c r="V300" s="11" t="str">
        <f t="shared" si="43"/>
        <v>ZOYP:M3UA:BGS13,1:"10.111.209.163","10.111.92.35",:"10.111.139.135",27,"10.111.139.167",27,2905:;</v>
      </c>
      <c r="W300" s="11" t="str">
        <f t="shared" si="44"/>
        <v>ZOYS:M3UA:BGS13,1:ACT:;</v>
      </c>
      <c r="X300" s="11"/>
      <c r="Z300" s="47" t="s">
        <v>3935</v>
      </c>
      <c r="AA300" s="10" t="str">
        <f t="shared" si="45"/>
        <v>ZQRX:BSU,3::IP=10.111.209.163:PING:SRC=10.111.139.135,:;</v>
      </c>
      <c r="AB300" s="10" t="str">
        <f t="shared" si="46"/>
        <v>ZQRX:BSU,3::IP=10.111.92.35:PING:SRC=10.111.139.167,:;</v>
      </c>
      <c r="AC300" s="10"/>
      <c r="AD300" s="10"/>
      <c r="AE300" s="10" t="str">
        <f t="shared" si="47"/>
        <v>ZOYA:R0123:BSU,3:AOIP:;</v>
      </c>
      <c r="AF300" s="10" t="str">
        <f t="shared" si="48"/>
        <v>ZOYP:M3UA:R0123,1:"10.111.139.135","10.111.139.167",2905:"10.111.209.163",28,"10.111.92.35",28,:;</v>
      </c>
      <c r="AG300" s="10" t="str">
        <f t="shared" si="49"/>
        <v>ZOYS:M3UA:R0123,1:ACT:;</v>
      </c>
      <c r="AH300" s="10"/>
    </row>
    <row r="301" spans="1:34" ht="12" customHeight="1">
      <c r="A301" s="7">
        <v>11</v>
      </c>
      <c r="B301" s="7" t="s">
        <v>76</v>
      </c>
      <c r="C301" s="7">
        <v>2</v>
      </c>
      <c r="D301" s="2">
        <v>4</v>
      </c>
      <c r="E301" s="7" t="str">
        <f>LOOKUP(1,0/(('MSS-IP'!$B$1:$B$583=B301)*('MSS-IP'!$C$1:$C$583=D301)),'MSS-IP'!$D$1:$D$583)</f>
        <v>10.111.139.136</v>
      </c>
      <c r="F301" s="7" t="str">
        <f>LOOKUP(1,0/(('MSS-IP'!$B$1:$B$583=B301)*('MSS-IP'!$C$1:$C$583=D301)),'MSS-IP'!$E$1:$E$583)</f>
        <v>10.111.139.168</v>
      </c>
      <c r="G301" s="7">
        <v>2905</v>
      </c>
      <c r="H301" s="7">
        <f>LOOKUP(1,0/(('MSS-IP'!$B$1:$B$583=B301)*('MSS-IP'!$C$1:$C$583=D301)),'MSS-IP'!$F$1:$F$583)</f>
        <v>27</v>
      </c>
      <c r="I301" s="8">
        <v>15</v>
      </c>
      <c r="J301" s="8" t="s">
        <v>83</v>
      </c>
      <c r="K301" s="8">
        <v>2</v>
      </c>
      <c r="L301" s="8">
        <v>2</v>
      </c>
      <c r="M301" s="1" t="str">
        <f>LOOKUP(1,0/(('BSC-IP(信令)'!$B$1:$B$652=J301)*('BSC-IP(信令)'!$C$1:$C$652=L301)),'BSC-IP(信令)'!$D$1:$D$652)</f>
        <v>10.111.209.164</v>
      </c>
      <c r="N301" s="1" t="str">
        <f>LOOKUP(1,0/(('BSC-IP(信令)'!$B$1:$B$652=J301)*('BSC-IP(信令)'!$C$1:$C$652=L301)),'BSC-IP(信令)'!$E$1:$E$652)</f>
        <v>10.111.92.36</v>
      </c>
      <c r="O301" s="8"/>
      <c r="P301" s="8">
        <f>LOOKUP(1,0/(('BSC-IP(信令)'!$B$1:$B$652=J301)*('BSC-IP(信令)'!$C$1:$C$652=L301)),'BSC-IP(信令)'!$F$1:$F$652)</f>
        <v>28</v>
      </c>
      <c r="Q301" s="11" t="str">
        <f t="shared" si="40"/>
        <v>ZQRX:BCSU,2::PING:IP="10.111.139.136",SRC="10.111.209.164",:;</v>
      </c>
      <c r="R301" s="11" t="str">
        <f t="shared" si="41"/>
        <v>ZQRX:BCSU,2::PING:IP="10.111.139.168",SRC="10.111.92.36",:;</v>
      </c>
      <c r="S301" s="11"/>
      <c r="T301" s="11"/>
      <c r="U301" s="11" t="str">
        <f t="shared" si="42"/>
        <v>ZOYA:BGS13:BCSU,2:AOIP:;</v>
      </c>
      <c r="V301" s="11" t="str">
        <f t="shared" si="43"/>
        <v>ZOYP:M3UA:BGS13,2:"10.111.209.164","10.111.92.36",:"10.111.139.136",27,"10.111.139.168",27,2905:;</v>
      </c>
      <c r="W301" s="11" t="str">
        <f t="shared" si="44"/>
        <v>ZOYS:M3UA:BGS13,2:ACT:;</v>
      </c>
      <c r="X301" s="11"/>
      <c r="Z301" s="47" t="s">
        <v>3935</v>
      </c>
      <c r="AA301" s="10" t="str">
        <f t="shared" si="45"/>
        <v>ZQRX:BSU,4::IP=10.111.209.164:PING:SRC=10.111.139.136,:;</v>
      </c>
      <c r="AB301" s="10" t="str">
        <f t="shared" si="46"/>
        <v>ZQRX:BSU,4::IP=10.111.92.36:PING:SRC=10.111.139.168,:;</v>
      </c>
      <c r="AC301" s="10"/>
      <c r="AD301" s="10"/>
      <c r="AE301" s="10" t="str">
        <f t="shared" si="47"/>
        <v>ZOYA:R0123:BSU,4:AOIP:;</v>
      </c>
      <c r="AF301" s="10" t="str">
        <f t="shared" si="48"/>
        <v>ZOYP:M3UA:R0123,2:"10.111.139.136","10.111.139.168",2905:"10.111.209.164",28,"10.111.92.36",28,:;</v>
      </c>
      <c r="AG301" s="10" t="str">
        <f t="shared" si="49"/>
        <v>ZOYS:M3UA:R0123,2:ACT:;</v>
      </c>
      <c r="AH301" s="10"/>
    </row>
    <row r="302" spans="1:34" ht="12" customHeight="1">
      <c r="A302" s="7">
        <v>12</v>
      </c>
      <c r="B302" s="7" t="s">
        <v>76</v>
      </c>
      <c r="C302" s="7">
        <v>3</v>
      </c>
      <c r="D302" s="2">
        <v>5</v>
      </c>
      <c r="E302" s="7" t="str">
        <f>LOOKUP(1,0/(('MSS-IP'!$B$1:$B$583=B302)*('MSS-IP'!$C$1:$C$583=D302)),'MSS-IP'!$D$1:$D$583)</f>
        <v>10.111.139.137</v>
      </c>
      <c r="F302" s="7" t="str">
        <f>LOOKUP(1,0/(('MSS-IP'!$B$1:$B$583=B302)*('MSS-IP'!$C$1:$C$583=D302)),'MSS-IP'!$E$1:$E$583)</f>
        <v>10.111.139.169</v>
      </c>
      <c r="G302" s="7">
        <v>2905</v>
      </c>
      <c r="H302" s="7">
        <f>LOOKUP(1,0/(('MSS-IP'!$B$1:$B$583=B302)*('MSS-IP'!$C$1:$C$583=D302)),'MSS-IP'!$F$1:$F$583)</f>
        <v>27</v>
      </c>
      <c r="I302" s="8">
        <v>16</v>
      </c>
      <c r="J302" s="8" t="s">
        <v>83</v>
      </c>
      <c r="K302" s="8">
        <v>3</v>
      </c>
      <c r="L302" s="8">
        <v>3</v>
      </c>
      <c r="M302" s="1" t="str">
        <f>LOOKUP(1,0/(('BSC-IP(信令)'!$B$1:$B$652=J302)*('BSC-IP(信令)'!$C$1:$C$652=L302)),'BSC-IP(信令)'!$D$1:$D$652)</f>
        <v>10.111.209.165</v>
      </c>
      <c r="N302" s="1" t="str">
        <f>LOOKUP(1,0/(('BSC-IP(信令)'!$B$1:$B$652=J302)*('BSC-IP(信令)'!$C$1:$C$652=L302)),'BSC-IP(信令)'!$E$1:$E$652)</f>
        <v>10.111.92.37</v>
      </c>
      <c r="O302" s="8"/>
      <c r="P302" s="8">
        <f>LOOKUP(1,0/(('BSC-IP(信令)'!$B$1:$B$652=J302)*('BSC-IP(信令)'!$C$1:$C$652=L302)),'BSC-IP(信令)'!$F$1:$F$652)</f>
        <v>28</v>
      </c>
      <c r="Q302" s="11" t="str">
        <f t="shared" si="40"/>
        <v>ZQRX:BCSU,3::PING:IP="10.111.139.137",SRC="10.111.209.165",:;</v>
      </c>
      <c r="R302" s="11" t="str">
        <f t="shared" si="41"/>
        <v>ZQRX:BCSU,3::PING:IP="10.111.139.169",SRC="10.111.92.37",:;</v>
      </c>
      <c r="S302" s="11"/>
      <c r="T302" s="11"/>
      <c r="U302" s="11" t="str">
        <f t="shared" si="42"/>
        <v>ZOYA:BGS13:BCSU,3:AOIP:;</v>
      </c>
      <c r="V302" s="11" t="str">
        <f t="shared" si="43"/>
        <v>ZOYP:M3UA:BGS13,3:"10.111.209.165","10.111.92.37",:"10.111.139.137",27,"10.111.139.169",27,2905:;</v>
      </c>
      <c r="W302" s="11" t="str">
        <f t="shared" si="44"/>
        <v>ZOYS:M3UA:BGS13,3:ACT:;</v>
      </c>
      <c r="X302" s="11"/>
      <c r="Z302" s="47" t="s">
        <v>3935</v>
      </c>
      <c r="AA302" s="10" t="str">
        <f t="shared" si="45"/>
        <v>ZQRX:BSU,5::IP=10.111.209.165:PING:SRC=10.111.139.137,:;</v>
      </c>
      <c r="AB302" s="10" t="str">
        <f t="shared" si="46"/>
        <v>ZQRX:BSU,5::IP=10.111.92.37:PING:SRC=10.111.139.169,:;</v>
      </c>
      <c r="AC302" s="10"/>
      <c r="AD302" s="10"/>
      <c r="AE302" s="10" t="str">
        <f t="shared" si="47"/>
        <v>ZOYA:R0123:BSU,5:AOIP:;</v>
      </c>
      <c r="AF302" s="10" t="str">
        <f t="shared" si="48"/>
        <v>ZOYP:M3UA:R0123,3:"10.111.139.137","10.111.139.169",2905:"10.111.209.165",28,"10.111.92.37",28,:;</v>
      </c>
      <c r="AG302" s="10" t="str">
        <f t="shared" si="49"/>
        <v>ZOYS:M3UA:R0123,3:ACT:;</v>
      </c>
      <c r="AH302" s="10"/>
    </row>
    <row r="303" spans="1:34" ht="12" customHeight="1">
      <c r="A303" s="7">
        <v>13</v>
      </c>
      <c r="B303" s="7" t="s">
        <v>76</v>
      </c>
      <c r="C303" s="7">
        <v>0</v>
      </c>
      <c r="D303" s="2">
        <v>6</v>
      </c>
      <c r="E303" s="7" t="str">
        <f>LOOKUP(1,0/(('MSS-IP'!$B$1:$B$583=B303)*('MSS-IP'!$C$1:$C$583=D303)),'MSS-IP'!$D$1:$D$583)</f>
        <v>10.111.139.138</v>
      </c>
      <c r="F303" s="7" t="str">
        <f>LOOKUP(1,0/(('MSS-IP'!$B$1:$B$583=B303)*('MSS-IP'!$C$1:$C$583=D303)),'MSS-IP'!$E$1:$E$583)</f>
        <v>10.111.139.170</v>
      </c>
      <c r="G303" s="7">
        <v>2905</v>
      </c>
      <c r="H303" s="7">
        <f>LOOKUP(1,0/(('MSS-IP'!$B$1:$B$583=B303)*('MSS-IP'!$C$1:$C$583=D303)),'MSS-IP'!$F$1:$F$583)</f>
        <v>27</v>
      </c>
      <c r="I303" s="8">
        <v>13</v>
      </c>
      <c r="J303" s="8" t="s">
        <v>84</v>
      </c>
      <c r="K303" s="8">
        <v>0</v>
      </c>
      <c r="L303" s="8">
        <v>1</v>
      </c>
      <c r="M303" s="1" t="str">
        <f>LOOKUP(1,0/(('BSC-IP(信令)'!$B$1:$B$652=J303)*('BSC-IP(信令)'!$C$1:$C$652=L303)),'BSC-IP(信令)'!$D$1:$D$652)</f>
        <v>10.111.209.178</v>
      </c>
      <c r="N303" s="1" t="str">
        <f>LOOKUP(1,0/(('BSC-IP(信令)'!$B$1:$B$652=J303)*('BSC-IP(信令)'!$C$1:$C$652=L303)),'BSC-IP(信令)'!$E$1:$E$652)</f>
        <v>10.111.92.50</v>
      </c>
      <c r="O303" s="8"/>
      <c r="P303" s="8">
        <f>LOOKUP(1,0/(('BSC-IP(信令)'!$B$1:$B$652=J303)*('BSC-IP(信令)'!$C$1:$C$652=L303)),'BSC-IP(信令)'!$F$1:$F$652)</f>
        <v>28</v>
      </c>
      <c r="Q303" s="11" t="str">
        <f t="shared" si="40"/>
        <v>ZQRX:BCSU,1::PING:IP="10.111.139.138",SRC="10.111.209.178",:;</v>
      </c>
      <c r="R303" s="11" t="str">
        <f t="shared" si="41"/>
        <v>ZQRX:BCSU,1::PING:IP="10.111.139.170",SRC="10.111.92.50",:;</v>
      </c>
      <c r="S303" s="11" t="str">
        <f>CONCATENATE("ZOYC:",LEFT(B303,1),MID(B303,3,4),":C:M3UA:;")</f>
        <v>ZOYC:BGS13:C:M3UA:;</v>
      </c>
      <c r="T303" s="11" t="str">
        <f>CONCATENATE("ZOYM:",LEFT(B303,1),MID(B303,3,4),":REG=Y:;")</f>
        <v>ZOYM:BGS13:REG=Y:;</v>
      </c>
      <c r="U303" s="11" t="str">
        <f t="shared" si="42"/>
        <v>ZOYA:BGS13:BCSU,1:AOIP:;</v>
      </c>
      <c r="V303" s="11" t="str">
        <f t="shared" si="43"/>
        <v>ZOYP:M3UA:BGS13,0:"10.111.209.178","10.111.92.50",:"10.111.139.138",27,"10.111.139.170",27,2905:;</v>
      </c>
      <c r="W303" s="11" t="str">
        <f t="shared" si="44"/>
        <v>ZOYS:M3UA:BGS13,0:ACT:;</v>
      </c>
      <c r="X303" s="11" t="str">
        <f>CONCATENATE("ZOYI:NAME=",LEFT(B303,1),RIGHT(B303,4),":A:;")</f>
        <v>ZOYI:NAME=BGS13:A:;</v>
      </c>
      <c r="Z303" s="47" t="s">
        <v>3935</v>
      </c>
      <c r="AA303" s="10" t="str">
        <f t="shared" si="45"/>
        <v>ZQRX:BSU,6::IP=10.111.209.178:PING:SRC=10.111.139.138,:;</v>
      </c>
      <c r="AB303" s="10" t="str">
        <f t="shared" si="46"/>
        <v>ZQRX:BSU,6::IP=10.111.92.50:PING:SRC=10.111.139.170,:;</v>
      </c>
      <c r="AC303" s="10" t="str">
        <f>CONCATENATE("ZOYC:",J303,":S:M3UA:;")</f>
        <v>ZOYC:R0124:S:M3UA:;</v>
      </c>
      <c r="AD303" s="10" t="str">
        <f>CONCATENATE("ZOYM:",J303,":REG=Y:;")</f>
        <v>ZOYM:R0124:REG=Y:;</v>
      </c>
      <c r="AE303" s="10" t="str">
        <f t="shared" si="47"/>
        <v>ZOYA:R0124:BSU,6:AOIP:;</v>
      </c>
      <c r="AF303" s="10" t="str">
        <f t="shared" si="48"/>
        <v>ZOYP:M3UA:R0124,0:"10.111.139.138","10.111.139.170",2905:"10.111.209.178",28,"10.111.92.50",28,:;</v>
      </c>
      <c r="AG303" s="10" t="str">
        <f t="shared" si="49"/>
        <v>ZOYS:M3UA:R0124,0:ACT:;</v>
      </c>
      <c r="AH303" s="10" t="str">
        <f>CONCATENATE("ZOYI:NAME=",J303,":A:;")</f>
        <v>ZOYI:NAME=R0124:A:;</v>
      </c>
    </row>
    <row r="304" spans="1:34" ht="12" customHeight="1">
      <c r="A304" s="7">
        <v>14</v>
      </c>
      <c r="B304" s="7" t="s">
        <v>76</v>
      </c>
      <c r="C304" s="7">
        <v>1</v>
      </c>
      <c r="D304" s="2">
        <v>7</v>
      </c>
      <c r="E304" s="7" t="str">
        <f>LOOKUP(1,0/(('MSS-IP'!$B$1:$B$583=B304)*('MSS-IP'!$C$1:$C$583=D304)),'MSS-IP'!$D$1:$D$583)</f>
        <v>10.111.139.139</v>
      </c>
      <c r="F304" s="7" t="str">
        <f>LOOKUP(1,0/(('MSS-IP'!$B$1:$B$583=B304)*('MSS-IP'!$C$1:$C$583=D304)),'MSS-IP'!$E$1:$E$583)</f>
        <v>10.111.139.171</v>
      </c>
      <c r="G304" s="7">
        <v>2905</v>
      </c>
      <c r="H304" s="7">
        <f>LOOKUP(1,0/(('MSS-IP'!$B$1:$B$583=B304)*('MSS-IP'!$C$1:$C$583=D304)),'MSS-IP'!$F$1:$F$583)</f>
        <v>27</v>
      </c>
      <c r="I304" s="8">
        <v>14</v>
      </c>
      <c r="J304" s="8" t="s">
        <v>84</v>
      </c>
      <c r="K304" s="8">
        <v>1</v>
      </c>
      <c r="L304" s="8">
        <v>2</v>
      </c>
      <c r="M304" s="1" t="str">
        <f>LOOKUP(1,0/(('BSC-IP(信令)'!$B$1:$B$652=J304)*('BSC-IP(信令)'!$C$1:$C$652=L304)),'BSC-IP(信令)'!$D$1:$D$652)</f>
        <v>10.111.209.179</v>
      </c>
      <c r="N304" s="1" t="str">
        <f>LOOKUP(1,0/(('BSC-IP(信令)'!$B$1:$B$652=J304)*('BSC-IP(信令)'!$C$1:$C$652=L304)),'BSC-IP(信令)'!$E$1:$E$652)</f>
        <v>10.111.92.51</v>
      </c>
      <c r="O304" s="8"/>
      <c r="P304" s="8">
        <f>LOOKUP(1,0/(('BSC-IP(信令)'!$B$1:$B$652=J304)*('BSC-IP(信令)'!$C$1:$C$652=L304)),'BSC-IP(信令)'!$F$1:$F$652)</f>
        <v>28</v>
      </c>
      <c r="Q304" s="11" t="str">
        <f t="shared" si="40"/>
        <v>ZQRX:BCSU,2::PING:IP="10.111.139.139",SRC="10.111.209.179",:;</v>
      </c>
      <c r="R304" s="11" t="str">
        <f t="shared" si="41"/>
        <v>ZQRX:BCSU,2::PING:IP="10.111.139.171",SRC="10.111.92.51",:;</v>
      </c>
      <c r="S304" s="11"/>
      <c r="T304" s="11"/>
      <c r="U304" s="11" t="str">
        <f t="shared" si="42"/>
        <v>ZOYA:BGS13:BCSU,2:AOIP:;</v>
      </c>
      <c r="V304" s="11" t="str">
        <f t="shared" si="43"/>
        <v>ZOYP:M3UA:BGS13,1:"10.111.209.179","10.111.92.51",:"10.111.139.139",27,"10.111.139.171",27,2905:;</v>
      </c>
      <c r="W304" s="11" t="str">
        <f t="shared" si="44"/>
        <v>ZOYS:M3UA:BGS13,1:ACT:;</v>
      </c>
      <c r="X304" s="11"/>
      <c r="Z304" s="47" t="s">
        <v>3935</v>
      </c>
      <c r="AA304" s="10" t="str">
        <f t="shared" si="45"/>
        <v>ZQRX:BSU,7::IP=10.111.209.179:PING:SRC=10.111.139.139,:;</v>
      </c>
      <c r="AB304" s="10" t="str">
        <f t="shared" si="46"/>
        <v>ZQRX:BSU,7::IP=10.111.92.51:PING:SRC=10.111.139.171,:;</v>
      </c>
      <c r="AC304" s="10"/>
      <c r="AD304" s="10"/>
      <c r="AE304" s="10" t="str">
        <f t="shared" si="47"/>
        <v>ZOYA:R0124:BSU,7:AOIP:;</v>
      </c>
      <c r="AF304" s="10" t="str">
        <f t="shared" si="48"/>
        <v>ZOYP:M3UA:R0124,1:"10.111.139.139","10.111.139.171",2905:"10.111.209.179",28,"10.111.92.51",28,:;</v>
      </c>
      <c r="AG304" s="10" t="str">
        <f t="shared" si="49"/>
        <v>ZOYS:M3UA:R0124,1:ACT:;</v>
      </c>
      <c r="AH304" s="10"/>
    </row>
    <row r="305" spans="1:34" ht="12" customHeight="1">
      <c r="A305" s="7">
        <v>15</v>
      </c>
      <c r="B305" s="7" t="s">
        <v>76</v>
      </c>
      <c r="C305" s="7">
        <v>2</v>
      </c>
      <c r="D305" s="2">
        <v>8</v>
      </c>
      <c r="E305" s="7" t="str">
        <f>LOOKUP(1,0/(('MSS-IP'!$B$1:$B$583=B305)*('MSS-IP'!$C$1:$C$583=D305)),'MSS-IP'!$D$1:$D$583)</f>
        <v>10.111.139.140</v>
      </c>
      <c r="F305" s="7" t="str">
        <f>LOOKUP(1,0/(('MSS-IP'!$B$1:$B$583=B305)*('MSS-IP'!$C$1:$C$583=D305)),'MSS-IP'!$E$1:$E$583)</f>
        <v>10.111.139.172</v>
      </c>
      <c r="G305" s="7">
        <v>2905</v>
      </c>
      <c r="H305" s="7">
        <f>LOOKUP(1,0/(('MSS-IP'!$B$1:$B$583=B305)*('MSS-IP'!$C$1:$C$583=D305)),'MSS-IP'!$F$1:$F$583)</f>
        <v>27</v>
      </c>
      <c r="I305" s="8">
        <v>15</v>
      </c>
      <c r="J305" s="8" t="s">
        <v>84</v>
      </c>
      <c r="K305" s="8">
        <v>2</v>
      </c>
      <c r="L305" s="8">
        <v>4</v>
      </c>
      <c r="M305" s="1" t="str">
        <f>LOOKUP(1,0/(('BSC-IP(信令)'!$B$1:$B$652=J305)*('BSC-IP(信令)'!$C$1:$C$652=L305)),'BSC-IP(信令)'!$D$1:$D$652)</f>
        <v>10.111.209.180</v>
      </c>
      <c r="N305" s="1" t="str">
        <f>LOOKUP(1,0/(('BSC-IP(信令)'!$B$1:$B$652=J305)*('BSC-IP(信令)'!$C$1:$C$652=L305)),'BSC-IP(信令)'!$E$1:$E$652)</f>
        <v>10.111.92.52</v>
      </c>
      <c r="O305" s="8"/>
      <c r="P305" s="8">
        <f>LOOKUP(1,0/(('BSC-IP(信令)'!$B$1:$B$652=J305)*('BSC-IP(信令)'!$C$1:$C$652=L305)),'BSC-IP(信令)'!$F$1:$F$652)</f>
        <v>28</v>
      </c>
      <c r="Q305" s="11" t="str">
        <f t="shared" si="40"/>
        <v>ZQRX:BCSU,4::PING:IP="10.111.139.140",SRC="10.111.209.180",:;</v>
      </c>
      <c r="R305" s="11" t="str">
        <f t="shared" si="41"/>
        <v>ZQRX:BCSU,4::PING:IP="10.111.139.172",SRC="10.111.92.52",:;</v>
      </c>
      <c r="S305" s="11"/>
      <c r="T305" s="11"/>
      <c r="U305" s="11" t="str">
        <f t="shared" si="42"/>
        <v>ZOYA:BGS13:BCSU,4:AOIP:;</v>
      </c>
      <c r="V305" s="11" t="str">
        <f t="shared" si="43"/>
        <v>ZOYP:M3UA:BGS13,2:"10.111.209.180","10.111.92.52",:"10.111.139.140",27,"10.111.139.172",27,2905:;</v>
      </c>
      <c r="W305" s="11" t="str">
        <f t="shared" si="44"/>
        <v>ZOYS:M3UA:BGS13,2:ACT:;</v>
      </c>
      <c r="X305" s="11"/>
      <c r="Z305" s="47" t="s">
        <v>3935</v>
      </c>
      <c r="AA305" s="10" t="str">
        <f t="shared" si="45"/>
        <v>ZQRX:BSU,8::IP=10.111.209.180:PING:SRC=10.111.139.140,:;</v>
      </c>
      <c r="AB305" s="10" t="str">
        <f t="shared" si="46"/>
        <v>ZQRX:BSU,8::IP=10.111.92.52:PING:SRC=10.111.139.172,:;</v>
      </c>
      <c r="AC305" s="10"/>
      <c r="AD305" s="10"/>
      <c r="AE305" s="10" t="str">
        <f t="shared" si="47"/>
        <v>ZOYA:R0124:BSU,8:AOIP:;</v>
      </c>
      <c r="AF305" s="10" t="str">
        <f t="shared" si="48"/>
        <v>ZOYP:M3UA:R0124,2:"10.111.139.140","10.111.139.172",2905:"10.111.209.180",28,"10.111.92.52",28,:;</v>
      </c>
      <c r="AG305" s="10" t="str">
        <f t="shared" si="49"/>
        <v>ZOYS:M3UA:R0124,2:ACT:;</v>
      </c>
      <c r="AH305" s="10"/>
    </row>
    <row r="306" spans="1:34" ht="12" customHeight="1">
      <c r="A306" s="7">
        <v>16</v>
      </c>
      <c r="B306" s="7" t="s">
        <v>76</v>
      </c>
      <c r="C306" s="7">
        <v>3</v>
      </c>
      <c r="D306" s="2">
        <v>9</v>
      </c>
      <c r="E306" s="7" t="str">
        <f>LOOKUP(1,0/(('MSS-IP'!$B$1:$B$583=B306)*('MSS-IP'!$C$1:$C$583=D306)),'MSS-IP'!$D$1:$D$583)</f>
        <v>10.111.139.141</v>
      </c>
      <c r="F306" s="7" t="str">
        <f>LOOKUP(1,0/(('MSS-IP'!$B$1:$B$583=B306)*('MSS-IP'!$C$1:$C$583=D306)),'MSS-IP'!$E$1:$E$583)</f>
        <v>10.111.139.173</v>
      </c>
      <c r="G306" s="7">
        <v>2905</v>
      </c>
      <c r="H306" s="7">
        <f>LOOKUP(1,0/(('MSS-IP'!$B$1:$B$583=B306)*('MSS-IP'!$C$1:$C$583=D306)),'MSS-IP'!$F$1:$F$583)</f>
        <v>27</v>
      </c>
      <c r="I306" s="8">
        <v>16</v>
      </c>
      <c r="J306" s="8" t="s">
        <v>84</v>
      </c>
      <c r="K306" s="8">
        <v>3</v>
      </c>
      <c r="L306" s="8">
        <v>3</v>
      </c>
      <c r="M306" s="1" t="str">
        <f>LOOKUP(1,0/(('BSC-IP(信令)'!$B$1:$B$652=J306)*('BSC-IP(信令)'!$C$1:$C$652=L306)),'BSC-IP(信令)'!$D$1:$D$652)</f>
        <v>10.111.209.181</v>
      </c>
      <c r="N306" s="1" t="str">
        <f>LOOKUP(1,0/(('BSC-IP(信令)'!$B$1:$B$652=J306)*('BSC-IP(信令)'!$C$1:$C$652=L306)),'BSC-IP(信令)'!$E$1:$E$652)</f>
        <v>10.111.92.53</v>
      </c>
      <c r="O306" s="8"/>
      <c r="P306" s="8">
        <f>LOOKUP(1,0/(('BSC-IP(信令)'!$B$1:$B$652=J306)*('BSC-IP(信令)'!$C$1:$C$652=L306)),'BSC-IP(信令)'!$F$1:$F$652)</f>
        <v>28</v>
      </c>
      <c r="Q306" s="11" t="str">
        <f t="shared" si="40"/>
        <v>ZQRX:BCSU,3::PING:IP="10.111.139.141",SRC="10.111.209.181",:;</v>
      </c>
      <c r="R306" s="11" t="str">
        <f t="shared" si="41"/>
        <v>ZQRX:BCSU,3::PING:IP="10.111.139.173",SRC="10.111.92.53",:;</v>
      </c>
      <c r="S306" s="11"/>
      <c r="T306" s="11"/>
      <c r="U306" s="11" t="str">
        <f t="shared" si="42"/>
        <v>ZOYA:BGS13:BCSU,3:AOIP:;</v>
      </c>
      <c r="V306" s="11" t="str">
        <f t="shared" si="43"/>
        <v>ZOYP:M3UA:BGS13,3:"10.111.209.181","10.111.92.53",:"10.111.139.141",27,"10.111.139.173",27,2905:;</v>
      </c>
      <c r="W306" s="11" t="str">
        <f t="shared" si="44"/>
        <v>ZOYS:M3UA:BGS13,3:ACT:;</v>
      </c>
      <c r="X306" s="11"/>
      <c r="Z306" s="47" t="s">
        <v>3935</v>
      </c>
      <c r="AA306" s="10" t="str">
        <f t="shared" si="45"/>
        <v>ZQRX:BSU,9::IP=10.111.209.181:PING:SRC=10.111.139.141,:;</v>
      </c>
      <c r="AB306" s="10" t="str">
        <f t="shared" si="46"/>
        <v>ZQRX:BSU,9::IP=10.111.92.53:PING:SRC=10.111.139.173,:;</v>
      </c>
      <c r="AC306" s="10"/>
      <c r="AD306" s="10"/>
      <c r="AE306" s="10" t="str">
        <f t="shared" si="47"/>
        <v>ZOYA:R0124:BSU,9:AOIP:;</v>
      </c>
      <c r="AF306" s="10" t="str">
        <f t="shared" si="48"/>
        <v>ZOYP:M3UA:R0124,3:"10.111.139.141","10.111.139.173",2905:"10.111.209.181",28,"10.111.92.53",28,:;</v>
      </c>
      <c r="AG306" s="10" t="str">
        <f t="shared" si="49"/>
        <v>ZOYS:M3UA:R0124,3:ACT:;</v>
      </c>
      <c r="AH306" s="10"/>
    </row>
    <row r="307" spans="1:34" ht="12" customHeight="1">
      <c r="A307" s="7">
        <v>17</v>
      </c>
      <c r="B307" s="7" t="s">
        <v>76</v>
      </c>
      <c r="C307" s="7">
        <v>0</v>
      </c>
      <c r="D307" s="2">
        <v>10</v>
      </c>
      <c r="E307" s="7" t="str">
        <f>LOOKUP(1,0/(('MSS-IP'!$B$1:$B$583=B307)*('MSS-IP'!$C$1:$C$583=D307)),'MSS-IP'!$D$1:$D$583)</f>
        <v>10.111.139.142</v>
      </c>
      <c r="F307" s="7" t="str">
        <f>LOOKUP(1,0/(('MSS-IP'!$B$1:$B$583=B307)*('MSS-IP'!$C$1:$C$583=D307)),'MSS-IP'!$E$1:$E$583)</f>
        <v>10.111.139.174</v>
      </c>
      <c r="G307" s="7">
        <v>2905</v>
      </c>
      <c r="H307" s="7">
        <f>LOOKUP(1,0/(('MSS-IP'!$B$1:$B$583=B307)*('MSS-IP'!$C$1:$C$583=D307)),'MSS-IP'!$F$1:$F$583)</f>
        <v>27</v>
      </c>
      <c r="I307" s="8">
        <v>13</v>
      </c>
      <c r="J307" s="8" t="s">
        <v>85</v>
      </c>
      <c r="K307" s="8">
        <v>0</v>
      </c>
      <c r="L307" s="8">
        <v>4</v>
      </c>
      <c r="M307" s="1" t="str">
        <f>LOOKUP(1,0/(('BSC-IP(信令)'!$B$1:$B$652=J307)*('BSC-IP(信令)'!$C$1:$C$652=L307)),'BSC-IP(信令)'!$D$1:$D$652)</f>
        <v>10.111.209.194</v>
      </c>
      <c r="N307" s="1" t="str">
        <f>LOOKUP(1,0/(('BSC-IP(信令)'!$B$1:$B$652=J307)*('BSC-IP(信令)'!$C$1:$C$652=L307)),'BSC-IP(信令)'!$E$1:$E$652)</f>
        <v>10.111.92.66</v>
      </c>
      <c r="O307" s="8"/>
      <c r="P307" s="8">
        <f>LOOKUP(1,0/(('BSC-IP(信令)'!$B$1:$B$652=J307)*('BSC-IP(信令)'!$C$1:$C$652=L307)),'BSC-IP(信令)'!$F$1:$F$652)</f>
        <v>28</v>
      </c>
      <c r="Q307" s="11" t="str">
        <f t="shared" si="40"/>
        <v>ZQRX:BCSU,4::PING:IP="10.111.139.142",SRC="10.111.209.194",:;</v>
      </c>
      <c r="R307" s="11" t="str">
        <f t="shared" si="41"/>
        <v>ZQRX:BCSU,4::PING:IP="10.111.139.174",SRC="10.111.92.66",:;</v>
      </c>
      <c r="S307" s="11" t="str">
        <f>CONCATENATE("ZOYC:",LEFT(B307,1),MID(B307,3,4),":C:M3UA:;")</f>
        <v>ZOYC:BGS13:C:M3UA:;</v>
      </c>
      <c r="T307" s="11" t="str">
        <f>CONCATENATE("ZOYM:",LEFT(B307,1),MID(B307,3,4),":REG=Y:;")</f>
        <v>ZOYM:BGS13:REG=Y:;</v>
      </c>
      <c r="U307" s="11" t="str">
        <f t="shared" si="42"/>
        <v>ZOYA:BGS13:BCSU,4:AOIP:;</v>
      </c>
      <c r="V307" s="11" t="str">
        <f t="shared" si="43"/>
        <v>ZOYP:M3UA:BGS13,0:"10.111.209.194","10.111.92.66",:"10.111.139.142",27,"10.111.139.174",27,2905:;</v>
      </c>
      <c r="W307" s="11" t="str">
        <f t="shared" si="44"/>
        <v>ZOYS:M3UA:BGS13,0:ACT:;</v>
      </c>
      <c r="X307" s="11" t="str">
        <f>CONCATENATE("ZOYI:NAME=",LEFT(B307,1),RIGHT(B307,4),":A:;")</f>
        <v>ZOYI:NAME=BGS13:A:;</v>
      </c>
      <c r="Z307" s="47" t="s">
        <v>3935</v>
      </c>
      <c r="AA307" s="10" t="str">
        <f t="shared" si="45"/>
        <v>ZQRX:BSU,10::IP=10.111.209.194:PING:SRC=10.111.139.142,:;</v>
      </c>
      <c r="AB307" s="10" t="str">
        <f t="shared" si="46"/>
        <v>ZQRX:BSU,10::IP=10.111.92.66:PING:SRC=10.111.139.174,:;</v>
      </c>
      <c r="AC307" s="10" t="str">
        <f>CONCATENATE("ZOYC:",J307,":S:M3UA:;")</f>
        <v>ZOYC:R0125:S:M3UA:;</v>
      </c>
      <c r="AD307" s="10" t="str">
        <f>CONCATENATE("ZOYM:",J307,":REG=Y:;")</f>
        <v>ZOYM:R0125:REG=Y:;</v>
      </c>
      <c r="AE307" s="10" t="str">
        <f t="shared" si="47"/>
        <v>ZOYA:R0125:BSU,10:AOIP:;</v>
      </c>
      <c r="AF307" s="10" t="str">
        <f t="shared" si="48"/>
        <v>ZOYP:M3UA:R0125,0:"10.111.139.142","10.111.139.174",2905:"10.111.209.194",28,"10.111.92.66",28,:;</v>
      </c>
      <c r="AG307" s="10" t="str">
        <f t="shared" si="49"/>
        <v>ZOYS:M3UA:R0125,0:ACT:;</v>
      </c>
      <c r="AH307" s="10" t="str">
        <f>CONCATENATE("ZOYI:NAME=",J307,":A:;")</f>
        <v>ZOYI:NAME=R0125:A:;</v>
      </c>
    </row>
    <row r="308" spans="1:34" ht="12" customHeight="1">
      <c r="A308" s="7">
        <v>18</v>
      </c>
      <c r="B308" s="7" t="s">
        <v>76</v>
      </c>
      <c r="C308" s="7">
        <v>1</v>
      </c>
      <c r="D308" s="2">
        <v>11</v>
      </c>
      <c r="E308" s="7" t="str">
        <f>LOOKUP(1,0/(('MSS-IP'!$B$1:$B$583=B308)*('MSS-IP'!$C$1:$C$583=D308)),'MSS-IP'!$D$1:$D$583)</f>
        <v>10.111.139.143</v>
      </c>
      <c r="F308" s="7" t="str">
        <f>LOOKUP(1,0/(('MSS-IP'!$B$1:$B$583=B308)*('MSS-IP'!$C$1:$C$583=D308)),'MSS-IP'!$E$1:$E$583)</f>
        <v>10.111.139.175</v>
      </c>
      <c r="G308" s="7">
        <v>2905</v>
      </c>
      <c r="H308" s="7">
        <f>LOOKUP(1,0/(('MSS-IP'!$B$1:$B$583=B308)*('MSS-IP'!$C$1:$C$583=D308)),'MSS-IP'!$F$1:$F$583)</f>
        <v>27</v>
      </c>
      <c r="I308" s="8">
        <v>14</v>
      </c>
      <c r="J308" s="8" t="s">
        <v>85</v>
      </c>
      <c r="K308" s="8">
        <v>1</v>
      </c>
      <c r="L308" s="8">
        <v>2</v>
      </c>
      <c r="M308" s="1" t="str">
        <f>LOOKUP(1,0/(('BSC-IP(信令)'!$B$1:$B$652=J308)*('BSC-IP(信令)'!$C$1:$C$652=L308)),'BSC-IP(信令)'!$D$1:$D$652)</f>
        <v>10.111.209.195</v>
      </c>
      <c r="N308" s="1" t="str">
        <f>LOOKUP(1,0/(('BSC-IP(信令)'!$B$1:$B$652=J308)*('BSC-IP(信令)'!$C$1:$C$652=L308)),'BSC-IP(信令)'!$E$1:$E$652)</f>
        <v>10.111.92.67</v>
      </c>
      <c r="O308" s="8"/>
      <c r="P308" s="8">
        <f>LOOKUP(1,0/(('BSC-IP(信令)'!$B$1:$B$652=J308)*('BSC-IP(信令)'!$C$1:$C$652=L308)),'BSC-IP(信令)'!$F$1:$F$652)</f>
        <v>28</v>
      </c>
      <c r="Q308" s="11" t="str">
        <f t="shared" si="40"/>
        <v>ZQRX:BCSU,2::PING:IP="10.111.139.143",SRC="10.111.209.195",:;</v>
      </c>
      <c r="R308" s="11" t="str">
        <f t="shared" si="41"/>
        <v>ZQRX:BCSU,2::PING:IP="10.111.139.175",SRC="10.111.92.67",:;</v>
      </c>
      <c r="S308" s="11"/>
      <c r="T308" s="11"/>
      <c r="U308" s="11" t="str">
        <f t="shared" si="42"/>
        <v>ZOYA:BGS13:BCSU,2:AOIP:;</v>
      </c>
      <c r="V308" s="11" t="str">
        <f t="shared" si="43"/>
        <v>ZOYP:M3UA:BGS13,1:"10.111.209.195","10.111.92.67",:"10.111.139.143",27,"10.111.139.175",27,2905:;</v>
      </c>
      <c r="W308" s="11" t="str">
        <f t="shared" si="44"/>
        <v>ZOYS:M3UA:BGS13,1:ACT:;</v>
      </c>
      <c r="X308" s="11"/>
      <c r="Z308" s="47" t="s">
        <v>3935</v>
      </c>
      <c r="AA308" s="10" t="str">
        <f t="shared" si="45"/>
        <v>ZQRX:BSU,11::IP=10.111.209.195:PING:SRC=10.111.139.143,:;</v>
      </c>
      <c r="AB308" s="10" t="str">
        <f t="shared" si="46"/>
        <v>ZQRX:BSU,11::IP=10.111.92.67:PING:SRC=10.111.139.175,:;</v>
      </c>
      <c r="AC308" s="10"/>
      <c r="AD308" s="10"/>
      <c r="AE308" s="10" t="str">
        <f t="shared" si="47"/>
        <v>ZOYA:R0125:BSU,11:AOIP:;</v>
      </c>
      <c r="AF308" s="10" t="str">
        <f t="shared" si="48"/>
        <v>ZOYP:M3UA:R0125,1:"10.111.139.143","10.111.139.175",2905:"10.111.209.195",28,"10.111.92.67",28,:;</v>
      </c>
      <c r="AG308" s="10" t="str">
        <f t="shared" si="49"/>
        <v>ZOYS:M3UA:R0125,1:ACT:;</v>
      </c>
      <c r="AH308" s="10"/>
    </row>
    <row r="309" spans="1:34" ht="12" customHeight="1">
      <c r="A309" s="7">
        <v>19</v>
      </c>
      <c r="B309" s="7" t="s">
        <v>76</v>
      </c>
      <c r="C309" s="7">
        <v>2</v>
      </c>
      <c r="D309" s="2">
        <v>12</v>
      </c>
      <c r="E309" s="7" t="str">
        <f>LOOKUP(1,0/(('MSS-IP'!$B$1:$B$583=B309)*('MSS-IP'!$C$1:$C$583=D309)),'MSS-IP'!$D$1:$D$583)</f>
        <v>10.111.139.144</v>
      </c>
      <c r="F309" s="7" t="str">
        <f>LOOKUP(1,0/(('MSS-IP'!$B$1:$B$583=B309)*('MSS-IP'!$C$1:$C$583=D309)),'MSS-IP'!$E$1:$E$583)</f>
        <v>10.111.139.176</v>
      </c>
      <c r="G309" s="7">
        <v>2905</v>
      </c>
      <c r="H309" s="7">
        <f>LOOKUP(1,0/(('MSS-IP'!$B$1:$B$583=B309)*('MSS-IP'!$C$1:$C$583=D309)),'MSS-IP'!$F$1:$F$583)</f>
        <v>27</v>
      </c>
      <c r="I309" s="8">
        <v>15</v>
      </c>
      <c r="J309" s="8" t="s">
        <v>85</v>
      </c>
      <c r="K309" s="8">
        <v>2</v>
      </c>
      <c r="L309" s="8">
        <v>3</v>
      </c>
      <c r="M309" s="1" t="str">
        <f>LOOKUP(1,0/(('BSC-IP(信令)'!$B$1:$B$652=J309)*('BSC-IP(信令)'!$C$1:$C$652=L309)),'BSC-IP(信令)'!$D$1:$D$652)</f>
        <v>10.111.209.196</v>
      </c>
      <c r="N309" s="1" t="str">
        <f>LOOKUP(1,0/(('BSC-IP(信令)'!$B$1:$B$652=J309)*('BSC-IP(信令)'!$C$1:$C$652=L309)),'BSC-IP(信令)'!$E$1:$E$652)</f>
        <v>10.111.92.68</v>
      </c>
      <c r="O309" s="8"/>
      <c r="P309" s="8">
        <f>LOOKUP(1,0/(('BSC-IP(信令)'!$B$1:$B$652=J309)*('BSC-IP(信令)'!$C$1:$C$652=L309)),'BSC-IP(信令)'!$F$1:$F$652)</f>
        <v>28</v>
      </c>
      <c r="Q309" s="11" t="str">
        <f t="shared" si="40"/>
        <v>ZQRX:BCSU,3::PING:IP="10.111.139.144",SRC="10.111.209.196",:;</v>
      </c>
      <c r="R309" s="11" t="str">
        <f t="shared" si="41"/>
        <v>ZQRX:BCSU,3::PING:IP="10.111.139.176",SRC="10.111.92.68",:;</v>
      </c>
      <c r="S309" s="11"/>
      <c r="T309" s="11"/>
      <c r="U309" s="11" t="str">
        <f t="shared" si="42"/>
        <v>ZOYA:BGS13:BCSU,3:AOIP:;</v>
      </c>
      <c r="V309" s="11" t="str">
        <f t="shared" si="43"/>
        <v>ZOYP:M3UA:BGS13,2:"10.111.209.196","10.111.92.68",:"10.111.139.144",27,"10.111.139.176",27,2905:;</v>
      </c>
      <c r="W309" s="11" t="str">
        <f t="shared" si="44"/>
        <v>ZOYS:M3UA:BGS13,2:ACT:;</v>
      </c>
      <c r="X309" s="11"/>
      <c r="Z309" s="47" t="s">
        <v>3935</v>
      </c>
      <c r="AA309" s="10" t="str">
        <f t="shared" si="45"/>
        <v>ZQRX:BSU,12::IP=10.111.209.196:PING:SRC=10.111.139.144,:;</v>
      </c>
      <c r="AB309" s="10" t="str">
        <f t="shared" si="46"/>
        <v>ZQRX:BSU,12::IP=10.111.92.68:PING:SRC=10.111.139.176,:;</v>
      </c>
      <c r="AC309" s="10"/>
      <c r="AD309" s="10"/>
      <c r="AE309" s="10" t="str">
        <f t="shared" si="47"/>
        <v>ZOYA:R0125:BSU,12:AOIP:;</v>
      </c>
      <c r="AF309" s="10" t="str">
        <f t="shared" si="48"/>
        <v>ZOYP:M3UA:R0125,2:"10.111.139.144","10.111.139.176",2905:"10.111.209.196",28,"10.111.92.68",28,:;</v>
      </c>
      <c r="AG309" s="10" t="str">
        <f t="shared" si="49"/>
        <v>ZOYS:M3UA:R0125,2:ACT:;</v>
      </c>
      <c r="AH309" s="10"/>
    </row>
    <row r="310" spans="1:34" ht="12" customHeight="1">
      <c r="A310" s="7">
        <v>20</v>
      </c>
      <c r="B310" s="7" t="s">
        <v>76</v>
      </c>
      <c r="C310" s="7">
        <v>3</v>
      </c>
      <c r="D310" s="2">
        <v>13</v>
      </c>
      <c r="E310" s="7" t="str">
        <f>LOOKUP(1,0/(('MSS-IP'!$B$1:$B$583=B310)*('MSS-IP'!$C$1:$C$583=D310)),'MSS-IP'!$D$1:$D$583)</f>
        <v>10.111.139.145</v>
      </c>
      <c r="F310" s="7" t="str">
        <f>LOOKUP(1,0/(('MSS-IP'!$B$1:$B$583=B310)*('MSS-IP'!$C$1:$C$583=D310)),'MSS-IP'!$E$1:$E$583)</f>
        <v>10.111.139.177</v>
      </c>
      <c r="G310" s="7">
        <v>2905</v>
      </c>
      <c r="H310" s="7">
        <f>LOOKUP(1,0/(('MSS-IP'!$B$1:$B$583=B310)*('MSS-IP'!$C$1:$C$583=D310)),'MSS-IP'!$F$1:$F$583)</f>
        <v>27</v>
      </c>
      <c r="I310" s="8">
        <v>16</v>
      </c>
      <c r="J310" s="8" t="s">
        <v>85</v>
      </c>
      <c r="K310" s="8">
        <v>3</v>
      </c>
      <c r="L310" s="8">
        <v>0</v>
      </c>
      <c r="M310" s="1" t="str">
        <f>LOOKUP(1,0/(('BSC-IP(信令)'!$B$1:$B$652=J310)*('BSC-IP(信令)'!$C$1:$C$652=L310)),'BSC-IP(信令)'!$D$1:$D$652)</f>
        <v>10.111.209.197</v>
      </c>
      <c r="N310" s="1" t="str">
        <f>LOOKUP(1,0/(('BSC-IP(信令)'!$B$1:$B$652=J310)*('BSC-IP(信令)'!$C$1:$C$652=L310)),'BSC-IP(信令)'!$E$1:$E$652)</f>
        <v>10.111.92.69</v>
      </c>
      <c r="O310" s="8"/>
      <c r="P310" s="8">
        <f>LOOKUP(1,0/(('BSC-IP(信令)'!$B$1:$B$652=J310)*('BSC-IP(信令)'!$C$1:$C$652=L310)),'BSC-IP(信令)'!$F$1:$F$652)</f>
        <v>28</v>
      </c>
      <c r="Q310" s="11" t="str">
        <f t="shared" si="40"/>
        <v>ZQRX:BCSU,0::PING:IP="10.111.139.145",SRC="10.111.209.197",:;</v>
      </c>
      <c r="R310" s="11" t="str">
        <f t="shared" si="41"/>
        <v>ZQRX:BCSU,0::PING:IP="10.111.139.177",SRC="10.111.92.69",:;</v>
      </c>
      <c r="S310" s="11"/>
      <c r="T310" s="11"/>
      <c r="U310" s="11" t="str">
        <f t="shared" si="42"/>
        <v>ZOYA:BGS13:BCSU,0:AOIP:;</v>
      </c>
      <c r="V310" s="11" t="str">
        <f t="shared" si="43"/>
        <v>ZOYP:M3UA:BGS13,3:"10.111.209.197","10.111.92.69",:"10.111.139.145",27,"10.111.139.177",27,2905:;</v>
      </c>
      <c r="W310" s="11" t="str">
        <f t="shared" si="44"/>
        <v>ZOYS:M3UA:BGS13,3:ACT:;</v>
      </c>
      <c r="X310" s="11"/>
      <c r="Z310" s="47" t="s">
        <v>3935</v>
      </c>
      <c r="AA310" s="10" t="str">
        <f t="shared" si="45"/>
        <v>ZQRX:BSU,13::IP=10.111.209.197:PING:SRC=10.111.139.145,:;</v>
      </c>
      <c r="AB310" s="10" t="str">
        <f t="shared" si="46"/>
        <v>ZQRX:BSU,13::IP=10.111.92.69:PING:SRC=10.111.139.177,:;</v>
      </c>
      <c r="AC310" s="10"/>
      <c r="AD310" s="10"/>
      <c r="AE310" s="10" t="str">
        <f t="shared" si="47"/>
        <v>ZOYA:R0125:BSU,13:AOIP:;</v>
      </c>
      <c r="AF310" s="10" t="str">
        <f t="shared" si="48"/>
        <v>ZOYP:M3UA:R0125,3:"10.111.139.145","10.111.139.177",2905:"10.111.209.197",28,"10.111.92.69",28,:;</v>
      </c>
      <c r="AG310" s="10" t="str">
        <f t="shared" si="49"/>
        <v>ZOYS:M3UA:R0125,3:ACT:;</v>
      </c>
      <c r="AH310" s="10"/>
    </row>
    <row r="311" spans="1:34" ht="12" customHeight="1">
      <c r="A311" s="7">
        <v>21</v>
      </c>
      <c r="B311" s="7" t="s">
        <v>76</v>
      </c>
      <c r="C311" s="7">
        <v>0</v>
      </c>
      <c r="D311" s="2">
        <v>14</v>
      </c>
      <c r="E311" s="7" t="str">
        <f>LOOKUP(1,0/(('MSS-IP'!$B$1:$B$583=B311)*('MSS-IP'!$C$1:$C$583=D311)),'MSS-IP'!$D$1:$D$583)</f>
        <v>10.111.139.146</v>
      </c>
      <c r="F311" s="7" t="str">
        <f>LOOKUP(1,0/(('MSS-IP'!$B$1:$B$583=B311)*('MSS-IP'!$C$1:$C$583=D311)),'MSS-IP'!$E$1:$E$583)</f>
        <v>10.111.139.178</v>
      </c>
      <c r="G311" s="7">
        <v>2905</v>
      </c>
      <c r="H311" s="7">
        <f>LOOKUP(1,0/(('MSS-IP'!$B$1:$B$583=B311)*('MSS-IP'!$C$1:$C$583=D311)),'MSS-IP'!$F$1:$F$583)</f>
        <v>27</v>
      </c>
      <c r="I311" s="8">
        <v>13</v>
      </c>
      <c r="J311" s="8" t="s">
        <v>86</v>
      </c>
      <c r="K311" s="8">
        <v>0</v>
      </c>
      <c r="L311" s="8">
        <v>3</v>
      </c>
      <c r="M311" s="1" t="str">
        <f>LOOKUP(1,0/(('BSC-IP(信令)'!$B$1:$B$652=J311)*('BSC-IP(信令)'!$C$1:$C$652=L311)),'BSC-IP(信令)'!$D$1:$D$652)</f>
        <v>10.111.209.210</v>
      </c>
      <c r="N311" s="1" t="str">
        <f>LOOKUP(1,0/(('BSC-IP(信令)'!$B$1:$B$652=J311)*('BSC-IP(信令)'!$C$1:$C$652=L311)),'BSC-IP(信令)'!$E$1:$E$652)</f>
        <v>10.111.92.82</v>
      </c>
      <c r="O311" s="8"/>
      <c r="P311" s="8">
        <f>LOOKUP(1,0/(('BSC-IP(信令)'!$B$1:$B$652=J311)*('BSC-IP(信令)'!$C$1:$C$652=L311)),'BSC-IP(信令)'!$F$1:$F$652)</f>
        <v>28</v>
      </c>
      <c r="Q311" s="11" t="str">
        <f t="shared" si="40"/>
        <v>ZQRX:BCSU,3::PING:IP="10.111.139.146",SRC="10.111.209.210",:;</v>
      </c>
      <c r="R311" s="11" t="str">
        <f t="shared" si="41"/>
        <v>ZQRX:BCSU,3::PING:IP="10.111.139.178",SRC="10.111.92.82",:;</v>
      </c>
      <c r="S311" s="11" t="str">
        <f>CONCATENATE("ZOYC:",LEFT(B311,1),MID(B311,3,4),":C:M3UA:;")</f>
        <v>ZOYC:BGS13:C:M3UA:;</v>
      </c>
      <c r="T311" s="11" t="str">
        <f>CONCATENATE("ZOYM:",LEFT(B311,1),MID(B311,3,4),":REG=Y:;")</f>
        <v>ZOYM:BGS13:REG=Y:;</v>
      </c>
      <c r="U311" s="11" t="str">
        <f t="shared" si="42"/>
        <v>ZOYA:BGS13:BCSU,3:AOIP:;</v>
      </c>
      <c r="V311" s="11" t="str">
        <f t="shared" si="43"/>
        <v>ZOYP:M3UA:BGS13,0:"10.111.209.210","10.111.92.82",:"10.111.139.146",27,"10.111.139.178",27,2905:;</v>
      </c>
      <c r="W311" s="11" t="str">
        <f t="shared" si="44"/>
        <v>ZOYS:M3UA:BGS13,0:ACT:;</v>
      </c>
      <c r="X311" s="11" t="str">
        <f>CONCATENATE("ZOYI:NAME=",LEFT(B311,1),RIGHT(B311,4),":A:;")</f>
        <v>ZOYI:NAME=BGS13:A:;</v>
      </c>
      <c r="Z311" s="47" t="s">
        <v>3935</v>
      </c>
      <c r="AA311" s="10" t="str">
        <f t="shared" si="45"/>
        <v>ZQRX:BSU,14::IP=10.111.209.210:PING:SRC=10.111.139.146,:;</v>
      </c>
      <c r="AB311" s="10" t="str">
        <f t="shared" si="46"/>
        <v>ZQRX:BSU,14::IP=10.111.92.82:PING:SRC=10.111.139.178,:;</v>
      </c>
      <c r="AC311" s="10" t="str">
        <f>CONCATENATE("ZOYC:",J311,":S:M3UA:;")</f>
        <v>ZOYC:R0126:S:M3UA:;</v>
      </c>
      <c r="AD311" s="10" t="str">
        <f>CONCATENATE("ZOYM:",J311,":REG=Y:;")</f>
        <v>ZOYM:R0126:REG=Y:;</v>
      </c>
      <c r="AE311" s="10" t="str">
        <f t="shared" si="47"/>
        <v>ZOYA:R0126:BSU,14:AOIP:;</v>
      </c>
      <c r="AF311" s="10" t="str">
        <f t="shared" si="48"/>
        <v>ZOYP:M3UA:R0126,0:"10.111.139.146","10.111.139.178",2905:"10.111.209.210",28,"10.111.92.82",28,:;</v>
      </c>
      <c r="AG311" s="10" t="str">
        <f t="shared" si="49"/>
        <v>ZOYS:M3UA:R0126,0:ACT:;</v>
      </c>
      <c r="AH311" s="10" t="str">
        <f>CONCATENATE("ZOYI:NAME=",J311,":A:;")</f>
        <v>ZOYI:NAME=R0126:A:;</v>
      </c>
    </row>
    <row r="312" spans="1:34" ht="12" customHeight="1">
      <c r="A312" s="7">
        <v>22</v>
      </c>
      <c r="B312" s="7" t="s">
        <v>76</v>
      </c>
      <c r="C312" s="7">
        <v>1</v>
      </c>
      <c r="D312" s="2">
        <v>16</v>
      </c>
      <c r="E312" s="7" t="str">
        <f>LOOKUP(1,0/(('MSS-IP'!$B$1:$B$583=B312)*('MSS-IP'!$C$1:$C$583=D312)),'MSS-IP'!$D$1:$D$583)</f>
        <v>10.111.139.147</v>
      </c>
      <c r="F312" s="7" t="str">
        <f>LOOKUP(1,0/(('MSS-IP'!$B$1:$B$583=B312)*('MSS-IP'!$C$1:$C$583=D312)),'MSS-IP'!$E$1:$E$583)</f>
        <v>10.111.139.179</v>
      </c>
      <c r="G312" s="7">
        <v>2905</v>
      </c>
      <c r="H312" s="7">
        <f>LOOKUP(1,0/(('MSS-IP'!$B$1:$B$583=B312)*('MSS-IP'!$C$1:$C$583=D312)),'MSS-IP'!$F$1:$F$583)</f>
        <v>27</v>
      </c>
      <c r="I312" s="8">
        <v>14</v>
      </c>
      <c r="J312" s="8" t="s">
        <v>86</v>
      </c>
      <c r="K312" s="8">
        <v>1</v>
      </c>
      <c r="L312" s="8">
        <v>2</v>
      </c>
      <c r="M312" s="1" t="str">
        <f>LOOKUP(1,0/(('BSC-IP(信令)'!$B$1:$B$652=J312)*('BSC-IP(信令)'!$C$1:$C$652=L312)),'BSC-IP(信令)'!$D$1:$D$652)</f>
        <v>10.111.209.211</v>
      </c>
      <c r="N312" s="1" t="str">
        <f>LOOKUP(1,0/(('BSC-IP(信令)'!$B$1:$B$652=J312)*('BSC-IP(信令)'!$C$1:$C$652=L312)),'BSC-IP(信令)'!$E$1:$E$652)</f>
        <v>10.111.92.83</v>
      </c>
      <c r="O312" s="8"/>
      <c r="P312" s="8">
        <f>LOOKUP(1,0/(('BSC-IP(信令)'!$B$1:$B$652=J312)*('BSC-IP(信令)'!$C$1:$C$652=L312)),'BSC-IP(信令)'!$F$1:$F$652)</f>
        <v>28</v>
      </c>
      <c r="Q312" s="11" t="str">
        <f t="shared" si="40"/>
        <v>ZQRX:BCSU,2::PING:IP="10.111.139.147",SRC="10.111.209.211",:;</v>
      </c>
      <c r="R312" s="11" t="str">
        <f t="shared" si="41"/>
        <v>ZQRX:BCSU,2::PING:IP="10.111.139.179",SRC="10.111.92.83",:;</v>
      </c>
      <c r="S312" s="11"/>
      <c r="T312" s="11"/>
      <c r="U312" s="11" t="str">
        <f t="shared" si="42"/>
        <v>ZOYA:BGS13:BCSU,2:AOIP:;</v>
      </c>
      <c r="V312" s="11" t="str">
        <f t="shared" si="43"/>
        <v>ZOYP:M3UA:BGS13,1:"10.111.209.211","10.111.92.83",:"10.111.139.147",27,"10.111.139.179",27,2905:;</v>
      </c>
      <c r="W312" s="11" t="str">
        <f t="shared" si="44"/>
        <v>ZOYS:M3UA:BGS13,1:ACT:;</v>
      </c>
      <c r="X312" s="11"/>
      <c r="Z312" s="47" t="s">
        <v>3935</v>
      </c>
      <c r="AA312" s="10" t="str">
        <f t="shared" si="45"/>
        <v>ZQRX:BSU,16::IP=10.111.209.211:PING:SRC=10.111.139.147,:;</v>
      </c>
      <c r="AB312" s="10" t="str">
        <f t="shared" si="46"/>
        <v>ZQRX:BSU,16::IP=10.111.92.83:PING:SRC=10.111.139.179,:;</v>
      </c>
      <c r="AC312" s="10"/>
      <c r="AD312" s="10"/>
      <c r="AE312" s="10" t="str">
        <f t="shared" si="47"/>
        <v>ZOYA:R0126:BSU,16:AOIP:;</v>
      </c>
      <c r="AF312" s="10" t="str">
        <f t="shared" si="48"/>
        <v>ZOYP:M3UA:R0126,1:"10.111.139.147","10.111.139.179",2905:"10.111.209.211",28,"10.111.92.83",28,:;</v>
      </c>
      <c r="AG312" s="10" t="str">
        <f t="shared" si="49"/>
        <v>ZOYS:M3UA:R0126,1:ACT:;</v>
      </c>
      <c r="AH312" s="10"/>
    </row>
    <row r="313" spans="1:34" ht="12" customHeight="1">
      <c r="A313" s="7">
        <v>23</v>
      </c>
      <c r="B313" s="7" t="s">
        <v>76</v>
      </c>
      <c r="C313" s="7">
        <v>2</v>
      </c>
      <c r="D313" s="2">
        <v>15</v>
      </c>
      <c r="E313" s="7" t="str">
        <f>LOOKUP(1,0/(('MSS-IP'!$B$1:$B$583=B313)*('MSS-IP'!$C$1:$C$583=D313)),'MSS-IP'!$D$1:$D$583)</f>
        <v>10.111.139.132</v>
      </c>
      <c r="F313" s="7" t="str">
        <f>LOOKUP(1,0/(('MSS-IP'!$B$1:$B$583=B313)*('MSS-IP'!$C$1:$C$583=D313)),'MSS-IP'!$E$1:$E$583)</f>
        <v>10.111.139.164</v>
      </c>
      <c r="G313" s="7">
        <v>2905</v>
      </c>
      <c r="H313" s="7">
        <f>LOOKUP(1,0/(('MSS-IP'!$B$1:$B$583=B313)*('MSS-IP'!$C$1:$C$583=D313)),'MSS-IP'!$F$1:$F$583)</f>
        <v>27</v>
      </c>
      <c r="I313" s="8">
        <v>15</v>
      </c>
      <c r="J313" s="8" t="s">
        <v>86</v>
      </c>
      <c r="K313" s="8">
        <v>2</v>
      </c>
      <c r="L313" s="8">
        <v>1</v>
      </c>
      <c r="M313" s="1" t="str">
        <f>LOOKUP(1,0/(('BSC-IP(信令)'!$B$1:$B$652=J313)*('BSC-IP(信令)'!$C$1:$C$652=L313)),'BSC-IP(信令)'!$D$1:$D$652)</f>
        <v>10.111.209.212</v>
      </c>
      <c r="N313" s="1" t="str">
        <f>LOOKUP(1,0/(('BSC-IP(信令)'!$B$1:$B$652=J313)*('BSC-IP(信令)'!$C$1:$C$652=L313)),'BSC-IP(信令)'!$E$1:$E$652)</f>
        <v>10.111.92.84</v>
      </c>
      <c r="O313" s="8"/>
      <c r="P313" s="8">
        <f>LOOKUP(1,0/(('BSC-IP(信令)'!$B$1:$B$652=J313)*('BSC-IP(信令)'!$C$1:$C$652=L313)),'BSC-IP(信令)'!$F$1:$F$652)</f>
        <v>28</v>
      </c>
      <c r="Q313" s="11" t="str">
        <f t="shared" si="40"/>
        <v>ZQRX:BCSU,1::PING:IP="10.111.139.132",SRC="10.111.209.212",:;</v>
      </c>
      <c r="R313" s="11" t="str">
        <f t="shared" si="41"/>
        <v>ZQRX:BCSU,1::PING:IP="10.111.139.164",SRC="10.111.92.84",:;</v>
      </c>
      <c r="S313" s="11"/>
      <c r="T313" s="11"/>
      <c r="U313" s="11" t="str">
        <f t="shared" si="42"/>
        <v>ZOYA:BGS13:BCSU,1:AOIP:;</v>
      </c>
      <c r="V313" s="11" t="str">
        <f t="shared" si="43"/>
        <v>ZOYP:M3UA:BGS13,2:"10.111.209.212","10.111.92.84",:"10.111.139.132",27,"10.111.139.164",27,2905:;</v>
      </c>
      <c r="W313" s="11" t="str">
        <f t="shared" si="44"/>
        <v>ZOYS:M3UA:BGS13,2:ACT:;</v>
      </c>
      <c r="X313" s="11"/>
      <c r="Z313" s="47" t="s">
        <v>3935</v>
      </c>
      <c r="AA313" s="10" t="str">
        <f t="shared" si="45"/>
        <v>ZQRX:BSU,15::IP=10.111.209.212:PING:SRC=10.111.139.132,:;</v>
      </c>
      <c r="AB313" s="10" t="str">
        <f t="shared" si="46"/>
        <v>ZQRX:BSU,15::IP=10.111.92.84:PING:SRC=10.111.139.164,:;</v>
      </c>
      <c r="AC313" s="10"/>
      <c r="AD313" s="10"/>
      <c r="AE313" s="10" t="str">
        <f t="shared" si="47"/>
        <v>ZOYA:R0126:BSU,15:AOIP:;</v>
      </c>
      <c r="AF313" s="10" t="str">
        <f t="shared" si="48"/>
        <v>ZOYP:M3UA:R0126,2:"10.111.139.132","10.111.139.164",2905:"10.111.209.212",28,"10.111.92.84",28,:;</v>
      </c>
      <c r="AG313" s="10" t="str">
        <f t="shared" si="49"/>
        <v>ZOYS:M3UA:R0126,2:ACT:;</v>
      </c>
      <c r="AH313" s="10"/>
    </row>
    <row r="314" spans="1:34" ht="12" customHeight="1">
      <c r="A314" s="7">
        <v>24</v>
      </c>
      <c r="B314" s="7" t="s">
        <v>76</v>
      </c>
      <c r="C314" s="7">
        <v>3</v>
      </c>
      <c r="D314" s="2">
        <v>0</v>
      </c>
      <c r="E314" s="7" t="str">
        <f>LOOKUP(1,0/(('MSS-IP'!$B$1:$B$583=B314)*('MSS-IP'!$C$1:$C$583=D314)),'MSS-IP'!$D$1:$D$583)</f>
        <v>10.111.139.133</v>
      </c>
      <c r="F314" s="7" t="str">
        <f>LOOKUP(1,0/(('MSS-IP'!$B$1:$B$583=B314)*('MSS-IP'!$C$1:$C$583=D314)),'MSS-IP'!$E$1:$E$583)</f>
        <v>10.111.139.165</v>
      </c>
      <c r="G314" s="7">
        <v>2905</v>
      </c>
      <c r="H314" s="7">
        <f>LOOKUP(1,0/(('MSS-IP'!$B$1:$B$583=B314)*('MSS-IP'!$C$1:$C$583=D314)),'MSS-IP'!$F$1:$F$583)</f>
        <v>27</v>
      </c>
      <c r="I314" s="8">
        <v>16</v>
      </c>
      <c r="J314" s="8" t="s">
        <v>86</v>
      </c>
      <c r="K314" s="8">
        <v>3</v>
      </c>
      <c r="L314" s="8">
        <v>0</v>
      </c>
      <c r="M314" s="1" t="str">
        <f>LOOKUP(1,0/(('BSC-IP(信令)'!$B$1:$B$652=J314)*('BSC-IP(信令)'!$C$1:$C$652=L314)),'BSC-IP(信令)'!$D$1:$D$652)</f>
        <v>10.111.209.213</v>
      </c>
      <c r="N314" s="1" t="str">
        <f>LOOKUP(1,0/(('BSC-IP(信令)'!$B$1:$B$652=J314)*('BSC-IP(信令)'!$C$1:$C$652=L314)),'BSC-IP(信令)'!$E$1:$E$652)</f>
        <v>10.111.92.85</v>
      </c>
      <c r="O314" s="8"/>
      <c r="P314" s="8">
        <f>LOOKUP(1,0/(('BSC-IP(信令)'!$B$1:$B$652=J314)*('BSC-IP(信令)'!$C$1:$C$652=L314)),'BSC-IP(信令)'!$F$1:$F$652)</f>
        <v>28</v>
      </c>
      <c r="Q314" s="11" t="str">
        <f t="shared" si="40"/>
        <v>ZQRX:BCSU,0::PING:IP="10.111.139.133",SRC="10.111.209.213",:;</v>
      </c>
      <c r="R314" s="11" t="str">
        <f t="shared" si="41"/>
        <v>ZQRX:BCSU,0::PING:IP="10.111.139.165",SRC="10.111.92.85",:;</v>
      </c>
      <c r="S314" s="11"/>
      <c r="T314" s="11"/>
      <c r="U314" s="11" t="str">
        <f t="shared" si="42"/>
        <v>ZOYA:BGS13:BCSU,0:AOIP:;</v>
      </c>
      <c r="V314" s="11" t="str">
        <f t="shared" si="43"/>
        <v>ZOYP:M3UA:BGS13,3:"10.111.209.213","10.111.92.85",:"10.111.139.133",27,"10.111.139.165",27,2905:;</v>
      </c>
      <c r="W314" s="11" t="str">
        <f t="shared" si="44"/>
        <v>ZOYS:M3UA:BGS13,3:ACT:;</v>
      </c>
      <c r="X314" s="11"/>
      <c r="Z314" s="47" t="s">
        <v>3935</v>
      </c>
      <c r="AA314" s="10" t="str">
        <f t="shared" si="45"/>
        <v>ZQRX:BSU,0::IP=10.111.209.213:PING:SRC=10.111.139.133,:;</v>
      </c>
      <c r="AB314" s="10" t="str">
        <f t="shared" si="46"/>
        <v>ZQRX:BSU,0::IP=10.111.92.85:PING:SRC=10.111.139.165,:;</v>
      </c>
      <c r="AC314" s="10"/>
      <c r="AD314" s="10"/>
      <c r="AE314" s="10" t="str">
        <f t="shared" si="47"/>
        <v>ZOYA:R0126:BSU,0:AOIP:;</v>
      </c>
      <c r="AF314" s="10" t="str">
        <f t="shared" si="48"/>
        <v>ZOYP:M3UA:R0126,3:"10.111.139.133","10.111.139.165",2905:"10.111.209.213",28,"10.111.92.85",28,:;</v>
      </c>
      <c r="AG314" s="10" t="str">
        <f t="shared" si="49"/>
        <v>ZOYS:M3UA:R0126,3:ACT:;</v>
      </c>
      <c r="AH314" s="10"/>
    </row>
    <row r="315" spans="1:34" ht="12" customHeight="1">
      <c r="A315" s="7">
        <v>25</v>
      </c>
      <c r="B315" s="7" t="s">
        <v>76</v>
      </c>
      <c r="C315" s="7">
        <v>0</v>
      </c>
      <c r="D315" s="2">
        <v>3</v>
      </c>
      <c r="E315" s="7" t="str">
        <f>LOOKUP(1,0/(('MSS-IP'!$B$1:$B$583=B315)*('MSS-IP'!$C$1:$C$583=D315)),'MSS-IP'!$D$1:$D$583)</f>
        <v>10.111.139.135</v>
      </c>
      <c r="F315" s="7" t="str">
        <f>LOOKUP(1,0/(('MSS-IP'!$B$1:$B$583=B315)*('MSS-IP'!$C$1:$C$583=D315)),'MSS-IP'!$E$1:$E$583)</f>
        <v>10.111.139.167</v>
      </c>
      <c r="G315" s="7">
        <v>2905</v>
      </c>
      <c r="H315" s="7">
        <f>LOOKUP(1,0/(('MSS-IP'!$B$1:$B$583=B315)*('MSS-IP'!$C$1:$C$583=D315)),'MSS-IP'!$F$1:$F$583)</f>
        <v>27</v>
      </c>
      <c r="I315" s="8">
        <v>13</v>
      </c>
      <c r="J315" s="8" t="s">
        <v>87</v>
      </c>
      <c r="K315" s="8">
        <v>0</v>
      </c>
      <c r="L315" s="1">
        <v>3</v>
      </c>
      <c r="M315" s="1" t="str">
        <f>LOOKUP(1,0/(('BSC-IP(信令)'!$B$1:$B$652=J315)*('BSC-IP(信令)'!$C$1:$C$652=L315)),'BSC-IP(信令)'!$D$1:$D$652)</f>
        <v>10.111.210.2</v>
      </c>
      <c r="N315" s="1" t="str">
        <f>LOOKUP(1,0/(('BSC-IP(信令)'!$B$1:$B$652=J315)*('BSC-IP(信令)'!$C$1:$C$652=L315)),'BSC-IP(信令)'!$E$1:$E$652)</f>
        <v>10.111.210.130</v>
      </c>
      <c r="O315" s="8"/>
      <c r="P315" s="8">
        <f>LOOKUP(1,0/(('BSC-IP(信令)'!$B$1:$B$652=J315)*('BSC-IP(信令)'!$C$1:$C$652=L315)),'BSC-IP(信令)'!$F$1:$F$652)</f>
        <v>28</v>
      </c>
      <c r="Q315" s="11" t="str">
        <f t="shared" si="40"/>
        <v>ZQRX:BCSU,3::PING:IP="10.111.139.135",SRC="10.111.210.2",:;</v>
      </c>
      <c r="R315" s="11" t="str">
        <f t="shared" si="41"/>
        <v>ZQRX:BCSU,3::PING:IP="10.111.139.167",SRC="10.111.210.130",:;</v>
      </c>
      <c r="S315" s="11" t="str">
        <f>CONCATENATE("ZOYC:",LEFT(B315,1),MID(B315,3,4),":C:M3UA:;")</f>
        <v>ZOYC:BGS13:C:M3UA:;</v>
      </c>
      <c r="T315" s="11" t="str">
        <f>CONCATENATE("ZOYM:",LEFT(B315,1),MID(B315,3,4),":REG=Y:;")</f>
        <v>ZOYM:BGS13:REG=Y:;</v>
      </c>
      <c r="U315" s="11" t="str">
        <f t="shared" si="42"/>
        <v>ZOYA:BGS13:BCSU,3:AOIP:;</v>
      </c>
      <c r="V315" s="11" t="str">
        <f t="shared" si="43"/>
        <v>ZOYP:M3UA:BGS13,0:"10.111.210.2","10.111.210.130",:"10.111.139.135",27,"10.111.139.167",27,2905:;</v>
      </c>
      <c r="W315" s="11" t="str">
        <f t="shared" si="44"/>
        <v>ZOYS:M3UA:BGS13,0:ACT:;</v>
      </c>
      <c r="X315" s="11" t="str">
        <f>CONCATENATE("ZOYI:NAME=",LEFT(B315,1),RIGHT(B315,4),":A:;")</f>
        <v>ZOYI:NAME=BGS13:A:;</v>
      </c>
      <c r="Z315" s="47" t="s">
        <v>3935</v>
      </c>
      <c r="AA315" s="10" t="str">
        <f t="shared" si="45"/>
        <v>ZQRX:BSU,3::IP=10.111.210.2:PING:SRC=10.111.139.135,:;</v>
      </c>
      <c r="AB315" s="10" t="str">
        <f t="shared" si="46"/>
        <v>ZQRX:BSU,3::IP=10.111.210.130:PING:SRC=10.111.139.167,:;</v>
      </c>
      <c r="AC315" s="10" t="str">
        <f>CONCATENATE("ZOYC:",J315,":S:M3UA:;")</f>
        <v>ZOYC:R0721:S:M3UA:;</v>
      </c>
      <c r="AD315" s="10" t="str">
        <f>CONCATENATE("ZOYM:",J315,":REG=Y:;")</f>
        <v>ZOYM:R0721:REG=Y:;</v>
      </c>
      <c r="AE315" s="10" t="str">
        <f t="shared" si="47"/>
        <v>ZOYA:R0721:BSU,3:AOIP:;</v>
      </c>
      <c r="AF315" s="10" t="str">
        <f t="shared" si="48"/>
        <v>ZOYP:M3UA:R0721,0:"10.111.139.135","10.111.139.167",2905:"10.111.210.2",28,"10.111.210.130",28,:;</v>
      </c>
      <c r="AG315" s="10" t="str">
        <f t="shared" si="49"/>
        <v>ZOYS:M3UA:R0721,0:ACT:;</v>
      </c>
      <c r="AH315" s="10" t="str">
        <f>CONCATENATE("ZOYI:NAME=",J315,":A:;")</f>
        <v>ZOYI:NAME=R0721:A:;</v>
      </c>
    </row>
    <row r="316" spans="1:34" ht="12" customHeight="1">
      <c r="A316" s="7">
        <v>26</v>
      </c>
      <c r="B316" s="7" t="s">
        <v>76</v>
      </c>
      <c r="C316" s="7">
        <v>1</v>
      </c>
      <c r="D316" s="2">
        <v>4</v>
      </c>
      <c r="E316" s="7" t="str">
        <f>LOOKUP(1,0/(('MSS-IP'!$B$1:$B$583=B316)*('MSS-IP'!$C$1:$C$583=D316)),'MSS-IP'!$D$1:$D$583)</f>
        <v>10.111.139.136</v>
      </c>
      <c r="F316" s="7" t="str">
        <f>LOOKUP(1,0/(('MSS-IP'!$B$1:$B$583=B316)*('MSS-IP'!$C$1:$C$583=D316)),'MSS-IP'!$E$1:$E$583)</f>
        <v>10.111.139.168</v>
      </c>
      <c r="G316" s="7">
        <v>2905</v>
      </c>
      <c r="H316" s="7">
        <f>LOOKUP(1,0/(('MSS-IP'!$B$1:$B$583=B316)*('MSS-IP'!$C$1:$C$583=D316)),'MSS-IP'!$F$1:$F$583)</f>
        <v>27</v>
      </c>
      <c r="I316" s="8">
        <v>14</v>
      </c>
      <c r="J316" s="8" t="s">
        <v>87</v>
      </c>
      <c r="K316" s="8">
        <v>1</v>
      </c>
      <c r="L316" s="1">
        <v>1</v>
      </c>
      <c r="M316" s="1" t="str">
        <f>LOOKUP(1,0/(('BSC-IP(信令)'!$B$1:$B$652=J316)*('BSC-IP(信令)'!$C$1:$C$652=L316)),'BSC-IP(信令)'!$D$1:$D$652)</f>
        <v>10.111.210.3</v>
      </c>
      <c r="N316" s="1" t="str">
        <f>LOOKUP(1,0/(('BSC-IP(信令)'!$B$1:$B$652=J316)*('BSC-IP(信令)'!$C$1:$C$652=L316)),'BSC-IP(信令)'!$E$1:$E$652)</f>
        <v>10.111.210.131</v>
      </c>
      <c r="O316" s="8"/>
      <c r="P316" s="8">
        <f>LOOKUP(1,0/(('BSC-IP(信令)'!$B$1:$B$652=J316)*('BSC-IP(信令)'!$C$1:$C$652=L316)),'BSC-IP(信令)'!$F$1:$F$652)</f>
        <v>28</v>
      </c>
      <c r="Q316" s="11" t="str">
        <f t="shared" si="40"/>
        <v>ZQRX:BCSU,1::PING:IP="10.111.139.136",SRC="10.111.210.3",:;</v>
      </c>
      <c r="R316" s="11" t="str">
        <f t="shared" si="41"/>
        <v>ZQRX:BCSU,1::PING:IP="10.111.139.168",SRC="10.111.210.131",:;</v>
      </c>
      <c r="S316" s="11"/>
      <c r="T316" s="11"/>
      <c r="U316" s="11" t="str">
        <f t="shared" si="42"/>
        <v>ZOYA:BGS13:BCSU,1:AOIP:;</v>
      </c>
      <c r="V316" s="11" t="str">
        <f t="shared" si="43"/>
        <v>ZOYP:M3UA:BGS13,1:"10.111.210.3","10.111.210.131",:"10.111.139.136",27,"10.111.139.168",27,2905:;</v>
      </c>
      <c r="W316" s="11" t="str">
        <f t="shared" si="44"/>
        <v>ZOYS:M3UA:BGS13,1:ACT:;</v>
      </c>
      <c r="X316" s="11"/>
      <c r="Z316" s="47" t="s">
        <v>3935</v>
      </c>
      <c r="AA316" s="10" t="str">
        <f t="shared" si="45"/>
        <v>ZQRX:BSU,4::IP=10.111.210.3:PING:SRC=10.111.139.136,:;</v>
      </c>
      <c r="AB316" s="10" t="str">
        <f t="shared" si="46"/>
        <v>ZQRX:BSU,4::IP=10.111.210.131:PING:SRC=10.111.139.168,:;</v>
      </c>
      <c r="AC316" s="10"/>
      <c r="AD316" s="10"/>
      <c r="AE316" s="10" t="str">
        <f t="shared" si="47"/>
        <v>ZOYA:R0721:BSU,4:AOIP:;</v>
      </c>
      <c r="AF316" s="10" t="str">
        <f t="shared" si="48"/>
        <v>ZOYP:M3UA:R0721,1:"10.111.139.136","10.111.139.168",2905:"10.111.210.3",28,"10.111.210.131",28,:;</v>
      </c>
      <c r="AG316" s="10" t="str">
        <f t="shared" si="49"/>
        <v>ZOYS:M3UA:R0721,1:ACT:;</v>
      </c>
      <c r="AH316" s="10"/>
    </row>
    <row r="317" spans="1:34" ht="12" customHeight="1">
      <c r="A317" s="7">
        <v>27</v>
      </c>
      <c r="B317" s="7" t="s">
        <v>76</v>
      </c>
      <c r="C317" s="7">
        <v>2</v>
      </c>
      <c r="D317" s="2">
        <v>5</v>
      </c>
      <c r="E317" s="7" t="str">
        <f>LOOKUP(1,0/(('MSS-IP'!$B$1:$B$583=B317)*('MSS-IP'!$C$1:$C$583=D317)),'MSS-IP'!$D$1:$D$583)</f>
        <v>10.111.139.137</v>
      </c>
      <c r="F317" s="7" t="str">
        <f>LOOKUP(1,0/(('MSS-IP'!$B$1:$B$583=B317)*('MSS-IP'!$C$1:$C$583=D317)),'MSS-IP'!$E$1:$E$583)</f>
        <v>10.111.139.169</v>
      </c>
      <c r="G317" s="7">
        <v>2905</v>
      </c>
      <c r="H317" s="7">
        <f>LOOKUP(1,0/(('MSS-IP'!$B$1:$B$583=B317)*('MSS-IP'!$C$1:$C$583=D317)),'MSS-IP'!$F$1:$F$583)</f>
        <v>27</v>
      </c>
      <c r="I317" s="8">
        <v>15</v>
      </c>
      <c r="J317" s="8" t="s">
        <v>87</v>
      </c>
      <c r="K317" s="8">
        <v>2</v>
      </c>
      <c r="L317" s="1">
        <v>2</v>
      </c>
      <c r="M317" s="1" t="str">
        <f>LOOKUP(1,0/(('BSC-IP(信令)'!$B$1:$B$652=J317)*('BSC-IP(信令)'!$C$1:$C$652=L317)),'BSC-IP(信令)'!$D$1:$D$652)</f>
        <v>10.111.210.4</v>
      </c>
      <c r="N317" s="1" t="str">
        <f>LOOKUP(1,0/(('BSC-IP(信令)'!$B$1:$B$652=J317)*('BSC-IP(信令)'!$C$1:$C$652=L317)),'BSC-IP(信令)'!$E$1:$E$652)</f>
        <v>10.111.210.132</v>
      </c>
      <c r="O317" s="8"/>
      <c r="P317" s="8">
        <f>LOOKUP(1,0/(('BSC-IP(信令)'!$B$1:$B$652=J317)*('BSC-IP(信令)'!$C$1:$C$652=L317)),'BSC-IP(信令)'!$F$1:$F$652)</f>
        <v>28</v>
      </c>
      <c r="Q317" s="11" t="str">
        <f t="shared" si="40"/>
        <v>ZQRX:BCSU,2::PING:IP="10.111.139.137",SRC="10.111.210.4",:;</v>
      </c>
      <c r="R317" s="11" t="str">
        <f t="shared" si="41"/>
        <v>ZQRX:BCSU,2::PING:IP="10.111.139.169",SRC="10.111.210.132",:;</v>
      </c>
      <c r="S317" s="11"/>
      <c r="T317" s="11"/>
      <c r="U317" s="11" t="str">
        <f t="shared" si="42"/>
        <v>ZOYA:BGS13:BCSU,2:AOIP:;</v>
      </c>
      <c r="V317" s="11" t="str">
        <f t="shared" si="43"/>
        <v>ZOYP:M3UA:BGS13,2:"10.111.210.4","10.111.210.132",:"10.111.139.137",27,"10.111.139.169",27,2905:;</v>
      </c>
      <c r="W317" s="11" t="str">
        <f t="shared" si="44"/>
        <v>ZOYS:M3UA:BGS13,2:ACT:;</v>
      </c>
      <c r="X317" s="11"/>
      <c r="Z317" s="47" t="s">
        <v>3935</v>
      </c>
      <c r="AA317" s="10" t="str">
        <f t="shared" si="45"/>
        <v>ZQRX:BSU,5::IP=10.111.210.4:PING:SRC=10.111.139.137,:;</v>
      </c>
      <c r="AB317" s="10" t="str">
        <f t="shared" si="46"/>
        <v>ZQRX:BSU,5::IP=10.111.210.132:PING:SRC=10.111.139.169,:;</v>
      </c>
      <c r="AC317" s="10"/>
      <c r="AD317" s="10"/>
      <c r="AE317" s="10" t="str">
        <f t="shared" si="47"/>
        <v>ZOYA:R0721:BSU,5:AOIP:;</v>
      </c>
      <c r="AF317" s="10" t="str">
        <f t="shared" si="48"/>
        <v>ZOYP:M3UA:R0721,2:"10.111.139.137","10.111.139.169",2905:"10.111.210.4",28,"10.111.210.132",28,:;</v>
      </c>
      <c r="AG317" s="10" t="str">
        <f t="shared" si="49"/>
        <v>ZOYS:M3UA:R0721,2:ACT:;</v>
      </c>
      <c r="AH317" s="10"/>
    </row>
    <row r="318" spans="1:34" ht="12" customHeight="1">
      <c r="A318" s="7">
        <v>28</v>
      </c>
      <c r="B318" s="7" t="s">
        <v>76</v>
      </c>
      <c r="C318" s="7">
        <v>3</v>
      </c>
      <c r="D318" s="2">
        <v>6</v>
      </c>
      <c r="E318" s="7" t="str">
        <f>LOOKUP(1,0/(('MSS-IP'!$B$1:$B$583=B318)*('MSS-IP'!$C$1:$C$583=D318)),'MSS-IP'!$D$1:$D$583)</f>
        <v>10.111.139.138</v>
      </c>
      <c r="F318" s="7" t="str">
        <f>LOOKUP(1,0/(('MSS-IP'!$B$1:$B$583=B318)*('MSS-IP'!$C$1:$C$583=D318)),'MSS-IP'!$E$1:$E$583)</f>
        <v>10.111.139.170</v>
      </c>
      <c r="G318" s="7">
        <v>2905</v>
      </c>
      <c r="H318" s="7">
        <f>LOOKUP(1,0/(('MSS-IP'!$B$1:$B$583=B318)*('MSS-IP'!$C$1:$C$583=D318)),'MSS-IP'!$F$1:$F$583)</f>
        <v>27</v>
      </c>
      <c r="I318" s="8">
        <v>16</v>
      </c>
      <c r="J318" s="8" t="s">
        <v>87</v>
      </c>
      <c r="K318" s="8">
        <v>3</v>
      </c>
      <c r="L318" s="1">
        <v>0</v>
      </c>
      <c r="M318" s="1" t="str">
        <f>LOOKUP(1,0/(('BSC-IP(信令)'!$B$1:$B$652=J318)*('BSC-IP(信令)'!$C$1:$C$652=L318)),'BSC-IP(信令)'!$D$1:$D$652)</f>
        <v>10.111.210.5</v>
      </c>
      <c r="N318" s="1" t="str">
        <f>LOOKUP(1,0/(('BSC-IP(信令)'!$B$1:$B$652=J318)*('BSC-IP(信令)'!$C$1:$C$652=L318)),'BSC-IP(信令)'!$E$1:$E$652)</f>
        <v>10.111.210.133</v>
      </c>
      <c r="O318" s="8"/>
      <c r="P318" s="8">
        <f>LOOKUP(1,0/(('BSC-IP(信令)'!$B$1:$B$652=J318)*('BSC-IP(信令)'!$C$1:$C$652=L318)),'BSC-IP(信令)'!$F$1:$F$652)</f>
        <v>28</v>
      </c>
      <c r="Q318" s="11" t="str">
        <f t="shared" si="40"/>
        <v>ZQRX:BCSU,0::PING:IP="10.111.139.138",SRC="10.111.210.5",:;</v>
      </c>
      <c r="R318" s="11" t="str">
        <f t="shared" si="41"/>
        <v>ZQRX:BCSU,0::PING:IP="10.111.139.170",SRC="10.111.210.133",:;</v>
      </c>
      <c r="S318" s="11"/>
      <c r="T318" s="11"/>
      <c r="U318" s="11" t="str">
        <f t="shared" si="42"/>
        <v>ZOYA:BGS13:BCSU,0:AOIP:;</v>
      </c>
      <c r="V318" s="11" t="str">
        <f t="shared" si="43"/>
        <v>ZOYP:M3UA:BGS13,3:"10.111.210.5","10.111.210.133",:"10.111.139.138",27,"10.111.139.170",27,2905:;</v>
      </c>
      <c r="W318" s="11" t="str">
        <f t="shared" si="44"/>
        <v>ZOYS:M3UA:BGS13,3:ACT:;</v>
      </c>
      <c r="X318" s="11"/>
      <c r="Z318" s="47" t="s">
        <v>3935</v>
      </c>
      <c r="AA318" s="10" t="str">
        <f t="shared" si="45"/>
        <v>ZQRX:BSU,6::IP=10.111.210.5:PING:SRC=10.111.139.138,:;</v>
      </c>
      <c r="AB318" s="10" t="str">
        <f t="shared" si="46"/>
        <v>ZQRX:BSU,6::IP=10.111.210.133:PING:SRC=10.111.139.170,:;</v>
      </c>
      <c r="AC318" s="10"/>
      <c r="AD318" s="10"/>
      <c r="AE318" s="10" t="str">
        <f t="shared" si="47"/>
        <v>ZOYA:R0721:BSU,6:AOIP:;</v>
      </c>
      <c r="AF318" s="10" t="str">
        <f t="shared" si="48"/>
        <v>ZOYP:M3UA:R0721,3:"10.111.139.138","10.111.139.170",2905:"10.111.210.5",28,"10.111.210.133",28,:;</v>
      </c>
      <c r="AG318" s="10" t="str">
        <f t="shared" si="49"/>
        <v>ZOYS:M3UA:R0721,3:ACT:;</v>
      </c>
      <c r="AH318" s="10"/>
    </row>
    <row r="319" spans="1:34" ht="12" customHeight="1">
      <c r="A319" s="7">
        <v>29</v>
      </c>
      <c r="B319" s="7" t="s">
        <v>76</v>
      </c>
      <c r="C319" s="7">
        <v>0</v>
      </c>
      <c r="D319" s="2">
        <v>7</v>
      </c>
      <c r="E319" s="7" t="str">
        <f>LOOKUP(1,0/(('MSS-IP'!$B$1:$B$583=B319)*('MSS-IP'!$C$1:$C$583=D319)),'MSS-IP'!$D$1:$D$583)</f>
        <v>10.111.139.139</v>
      </c>
      <c r="F319" s="7" t="str">
        <f>LOOKUP(1,0/(('MSS-IP'!$B$1:$B$583=B319)*('MSS-IP'!$C$1:$C$583=D319)),'MSS-IP'!$E$1:$E$583)</f>
        <v>10.111.139.171</v>
      </c>
      <c r="G319" s="7">
        <v>2905</v>
      </c>
      <c r="H319" s="7">
        <f>LOOKUP(1,0/(('MSS-IP'!$B$1:$B$583=B319)*('MSS-IP'!$C$1:$C$583=D319)),'MSS-IP'!$F$1:$F$583)</f>
        <v>27</v>
      </c>
      <c r="I319" s="8">
        <v>13</v>
      </c>
      <c r="J319" s="8" t="s">
        <v>88</v>
      </c>
      <c r="K319" s="8">
        <v>0</v>
      </c>
      <c r="L319" s="1">
        <v>1</v>
      </c>
      <c r="M319" s="1" t="str">
        <f>LOOKUP(1,0/(('BSC-IP(信令)'!$B$1:$B$652=J319)*('BSC-IP(信令)'!$C$1:$C$652=L319)),'BSC-IP(信令)'!$D$1:$D$652)</f>
        <v>10.111.210.18</v>
      </c>
      <c r="N319" s="1" t="str">
        <f>LOOKUP(1,0/(('BSC-IP(信令)'!$B$1:$B$652=J319)*('BSC-IP(信令)'!$C$1:$C$652=L319)),'BSC-IP(信令)'!$E$1:$E$652)</f>
        <v>10.111.210.146</v>
      </c>
      <c r="O319" s="8"/>
      <c r="P319" s="8">
        <f>LOOKUP(1,0/(('BSC-IP(信令)'!$B$1:$B$652=J319)*('BSC-IP(信令)'!$C$1:$C$652=L319)),'BSC-IP(信令)'!$F$1:$F$652)</f>
        <v>28</v>
      </c>
      <c r="Q319" s="11" t="str">
        <f t="shared" si="40"/>
        <v>ZQRX:BCSU,1::PING:IP="10.111.139.139",SRC="10.111.210.18",:;</v>
      </c>
      <c r="R319" s="11" t="str">
        <f t="shared" si="41"/>
        <v>ZQRX:BCSU,1::PING:IP="10.111.139.171",SRC="10.111.210.146",:;</v>
      </c>
      <c r="S319" s="11" t="str">
        <f>CONCATENATE("ZOYC:",LEFT(B319,1),MID(B319,3,4),":C:M3UA:;")</f>
        <v>ZOYC:BGS13:C:M3UA:;</v>
      </c>
      <c r="T319" s="11" t="str">
        <f>CONCATENATE("ZOYM:",LEFT(B319,1),MID(B319,3,4),":REG=Y:;")</f>
        <v>ZOYM:BGS13:REG=Y:;</v>
      </c>
      <c r="U319" s="11" t="str">
        <f t="shared" si="42"/>
        <v>ZOYA:BGS13:BCSU,1:AOIP:;</v>
      </c>
      <c r="V319" s="11" t="str">
        <f t="shared" si="43"/>
        <v>ZOYP:M3UA:BGS13,0:"10.111.210.18","10.111.210.146",:"10.111.139.139",27,"10.111.139.171",27,2905:;</v>
      </c>
      <c r="W319" s="11" t="str">
        <f t="shared" si="44"/>
        <v>ZOYS:M3UA:BGS13,0:ACT:;</v>
      </c>
      <c r="X319" s="11" t="str">
        <f>CONCATENATE("ZOYI:NAME=",LEFT(B319,1),RIGHT(B319,4),":A:;")</f>
        <v>ZOYI:NAME=BGS13:A:;</v>
      </c>
      <c r="Z319" s="47" t="s">
        <v>3935</v>
      </c>
      <c r="AA319" s="10" t="str">
        <f t="shared" si="45"/>
        <v>ZQRX:BSU,7::IP=10.111.210.18:PING:SRC=10.111.139.139,:;</v>
      </c>
      <c r="AB319" s="10" t="str">
        <f t="shared" si="46"/>
        <v>ZQRX:BSU,7::IP=10.111.210.146:PING:SRC=10.111.139.171,:;</v>
      </c>
      <c r="AC319" s="10" t="str">
        <f>CONCATENATE("ZOYC:",J319,":S:M3UA:;")</f>
        <v>ZOYC:R0722:S:M3UA:;</v>
      </c>
      <c r="AD319" s="10" t="str">
        <f>CONCATENATE("ZOYM:",J319,":REG=Y:;")</f>
        <v>ZOYM:R0722:REG=Y:;</v>
      </c>
      <c r="AE319" s="10" t="str">
        <f t="shared" si="47"/>
        <v>ZOYA:R0722:BSU,7:AOIP:;</v>
      </c>
      <c r="AF319" s="10" t="str">
        <f t="shared" si="48"/>
        <v>ZOYP:M3UA:R0722,0:"10.111.139.139","10.111.139.171",2905:"10.111.210.18",28,"10.111.210.146",28,:;</v>
      </c>
      <c r="AG319" s="10" t="str">
        <f t="shared" si="49"/>
        <v>ZOYS:M3UA:R0722,0:ACT:;</v>
      </c>
      <c r="AH319" s="10" t="str">
        <f>CONCATENATE("ZOYI:NAME=",J319,":A:;")</f>
        <v>ZOYI:NAME=R0722:A:;</v>
      </c>
    </row>
    <row r="320" spans="1:34" ht="12" customHeight="1">
      <c r="A320" s="7">
        <v>30</v>
      </c>
      <c r="B320" s="7" t="s">
        <v>76</v>
      </c>
      <c r="C320" s="7">
        <v>1</v>
      </c>
      <c r="D320" s="2">
        <v>8</v>
      </c>
      <c r="E320" s="7" t="str">
        <f>LOOKUP(1,0/(('MSS-IP'!$B$1:$B$583=B320)*('MSS-IP'!$C$1:$C$583=D320)),'MSS-IP'!$D$1:$D$583)</f>
        <v>10.111.139.140</v>
      </c>
      <c r="F320" s="7" t="str">
        <f>LOOKUP(1,0/(('MSS-IP'!$B$1:$B$583=B320)*('MSS-IP'!$C$1:$C$583=D320)),'MSS-IP'!$E$1:$E$583)</f>
        <v>10.111.139.172</v>
      </c>
      <c r="G320" s="7">
        <v>2905</v>
      </c>
      <c r="H320" s="7">
        <f>LOOKUP(1,0/(('MSS-IP'!$B$1:$B$583=B320)*('MSS-IP'!$C$1:$C$583=D320)),'MSS-IP'!$F$1:$F$583)</f>
        <v>27</v>
      </c>
      <c r="I320" s="8">
        <v>14</v>
      </c>
      <c r="J320" s="8" t="s">
        <v>88</v>
      </c>
      <c r="K320" s="8">
        <v>1</v>
      </c>
      <c r="L320" s="1">
        <v>3</v>
      </c>
      <c r="M320" s="1" t="str">
        <f>LOOKUP(1,0/(('BSC-IP(信令)'!$B$1:$B$652=J320)*('BSC-IP(信令)'!$C$1:$C$652=L320)),'BSC-IP(信令)'!$D$1:$D$652)</f>
        <v>10.111.210.19</v>
      </c>
      <c r="N320" s="1" t="str">
        <f>LOOKUP(1,0/(('BSC-IP(信令)'!$B$1:$B$652=J320)*('BSC-IP(信令)'!$C$1:$C$652=L320)),'BSC-IP(信令)'!$E$1:$E$652)</f>
        <v>10.111.210.147</v>
      </c>
      <c r="O320" s="8"/>
      <c r="P320" s="8">
        <f>LOOKUP(1,0/(('BSC-IP(信令)'!$B$1:$B$652=J320)*('BSC-IP(信令)'!$C$1:$C$652=L320)),'BSC-IP(信令)'!$F$1:$F$652)</f>
        <v>28</v>
      </c>
      <c r="Q320" s="11" t="str">
        <f t="shared" si="40"/>
        <v>ZQRX:BCSU,3::PING:IP="10.111.139.140",SRC="10.111.210.19",:;</v>
      </c>
      <c r="R320" s="11" t="str">
        <f t="shared" si="41"/>
        <v>ZQRX:BCSU,3::PING:IP="10.111.139.172",SRC="10.111.210.147",:;</v>
      </c>
      <c r="S320" s="11"/>
      <c r="T320" s="11"/>
      <c r="U320" s="11" t="str">
        <f t="shared" si="42"/>
        <v>ZOYA:BGS13:BCSU,3:AOIP:;</v>
      </c>
      <c r="V320" s="11" t="str">
        <f t="shared" si="43"/>
        <v>ZOYP:M3UA:BGS13,1:"10.111.210.19","10.111.210.147",:"10.111.139.140",27,"10.111.139.172",27,2905:;</v>
      </c>
      <c r="W320" s="11" t="str">
        <f t="shared" si="44"/>
        <v>ZOYS:M3UA:BGS13,1:ACT:;</v>
      </c>
      <c r="X320" s="11"/>
      <c r="Z320" s="47" t="s">
        <v>3935</v>
      </c>
      <c r="AA320" s="10" t="str">
        <f t="shared" si="45"/>
        <v>ZQRX:BSU,8::IP=10.111.210.19:PING:SRC=10.111.139.140,:;</v>
      </c>
      <c r="AB320" s="10" t="str">
        <f t="shared" si="46"/>
        <v>ZQRX:BSU,8::IP=10.111.210.147:PING:SRC=10.111.139.172,:;</v>
      </c>
      <c r="AC320" s="10"/>
      <c r="AD320" s="10"/>
      <c r="AE320" s="10" t="str">
        <f t="shared" si="47"/>
        <v>ZOYA:R0722:BSU,8:AOIP:;</v>
      </c>
      <c r="AF320" s="10" t="str">
        <f t="shared" si="48"/>
        <v>ZOYP:M3UA:R0722,1:"10.111.139.140","10.111.139.172",2905:"10.111.210.19",28,"10.111.210.147",28,:;</v>
      </c>
      <c r="AG320" s="10" t="str">
        <f t="shared" si="49"/>
        <v>ZOYS:M3UA:R0722,1:ACT:;</v>
      </c>
      <c r="AH320" s="10"/>
    </row>
    <row r="321" spans="1:34" ht="12" customHeight="1">
      <c r="A321" s="7">
        <v>31</v>
      </c>
      <c r="B321" s="7" t="s">
        <v>76</v>
      </c>
      <c r="C321" s="7">
        <v>2</v>
      </c>
      <c r="D321" s="2">
        <v>9</v>
      </c>
      <c r="E321" s="7" t="str">
        <f>LOOKUP(1,0/(('MSS-IP'!$B$1:$B$583=B321)*('MSS-IP'!$C$1:$C$583=D321)),'MSS-IP'!$D$1:$D$583)</f>
        <v>10.111.139.141</v>
      </c>
      <c r="F321" s="7" t="str">
        <f>LOOKUP(1,0/(('MSS-IP'!$B$1:$B$583=B321)*('MSS-IP'!$C$1:$C$583=D321)),'MSS-IP'!$E$1:$E$583)</f>
        <v>10.111.139.173</v>
      </c>
      <c r="G321" s="7">
        <v>2905</v>
      </c>
      <c r="H321" s="7">
        <f>LOOKUP(1,0/(('MSS-IP'!$B$1:$B$583=B321)*('MSS-IP'!$C$1:$C$583=D321)),'MSS-IP'!$F$1:$F$583)</f>
        <v>27</v>
      </c>
      <c r="I321" s="8">
        <v>15</v>
      </c>
      <c r="J321" s="8" t="s">
        <v>88</v>
      </c>
      <c r="K321" s="8">
        <v>2</v>
      </c>
      <c r="L321" s="1">
        <v>4</v>
      </c>
      <c r="M321" s="1" t="str">
        <f>LOOKUP(1,0/(('BSC-IP(信令)'!$B$1:$B$652=J321)*('BSC-IP(信令)'!$C$1:$C$652=L321)),'BSC-IP(信令)'!$D$1:$D$652)</f>
        <v>10.111.210.20</v>
      </c>
      <c r="N321" s="1" t="str">
        <f>LOOKUP(1,0/(('BSC-IP(信令)'!$B$1:$B$652=J321)*('BSC-IP(信令)'!$C$1:$C$652=L321)),'BSC-IP(信令)'!$E$1:$E$652)</f>
        <v>10.111.210.148</v>
      </c>
      <c r="O321" s="8"/>
      <c r="P321" s="8">
        <f>LOOKUP(1,0/(('BSC-IP(信令)'!$B$1:$B$652=J321)*('BSC-IP(信令)'!$C$1:$C$652=L321)),'BSC-IP(信令)'!$F$1:$F$652)</f>
        <v>28</v>
      </c>
      <c r="Q321" s="11" t="str">
        <f t="shared" si="40"/>
        <v>ZQRX:BCSU,4::PING:IP="10.111.139.141",SRC="10.111.210.20",:;</v>
      </c>
      <c r="R321" s="11" t="str">
        <f t="shared" si="41"/>
        <v>ZQRX:BCSU,4::PING:IP="10.111.139.173",SRC="10.111.210.148",:;</v>
      </c>
      <c r="S321" s="11"/>
      <c r="T321" s="11"/>
      <c r="U321" s="11" t="str">
        <f t="shared" si="42"/>
        <v>ZOYA:BGS13:BCSU,4:AOIP:;</v>
      </c>
      <c r="V321" s="11" t="str">
        <f t="shared" si="43"/>
        <v>ZOYP:M3UA:BGS13,2:"10.111.210.20","10.111.210.148",:"10.111.139.141",27,"10.111.139.173",27,2905:;</v>
      </c>
      <c r="W321" s="11" t="str">
        <f t="shared" si="44"/>
        <v>ZOYS:M3UA:BGS13,2:ACT:;</v>
      </c>
      <c r="X321" s="11"/>
      <c r="Z321" s="47" t="s">
        <v>3935</v>
      </c>
      <c r="AA321" s="10" t="str">
        <f t="shared" si="45"/>
        <v>ZQRX:BSU,9::IP=10.111.210.20:PING:SRC=10.111.139.141,:;</v>
      </c>
      <c r="AB321" s="10" t="str">
        <f t="shared" si="46"/>
        <v>ZQRX:BSU,9::IP=10.111.210.148:PING:SRC=10.111.139.173,:;</v>
      </c>
      <c r="AC321" s="10"/>
      <c r="AD321" s="10"/>
      <c r="AE321" s="10" t="str">
        <f t="shared" si="47"/>
        <v>ZOYA:R0722:BSU,9:AOIP:;</v>
      </c>
      <c r="AF321" s="10" t="str">
        <f t="shared" si="48"/>
        <v>ZOYP:M3UA:R0722,2:"10.111.139.141","10.111.139.173",2905:"10.111.210.20",28,"10.111.210.148",28,:;</v>
      </c>
      <c r="AG321" s="10" t="str">
        <f t="shared" si="49"/>
        <v>ZOYS:M3UA:R0722,2:ACT:;</v>
      </c>
      <c r="AH321" s="10"/>
    </row>
    <row r="322" spans="1:34" ht="12" customHeight="1">
      <c r="A322" s="7">
        <v>32</v>
      </c>
      <c r="B322" s="7" t="s">
        <v>76</v>
      </c>
      <c r="C322" s="7">
        <v>3</v>
      </c>
      <c r="D322" s="2">
        <v>10</v>
      </c>
      <c r="E322" s="7" t="str">
        <f>LOOKUP(1,0/(('MSS-IP'!$B$1:$B$583=B322)*('MSS-IP'!$C$1:$C$583=D322)),'MSS-IP'!$D$1:$D$583)</f>
        <v>10.111.139.142</v>
      </c>
      <c r="F322" s="7" t="str">
        <f>LOOKUP(1,0/(('MSS-IP'!$B$1:$B$583=B322)*('MSS-IP'!$C$1:$C$583=D322)),'MSS-IP'!$E$1:$E$583)</f>
        <v>10.111.139.174</v>
      </c>
      <c r="G322" s="7">
        <v>2905</v>
      </c>
      <c r="H322" s="7">
        <f>LOOKUP(1,0/(('MSS-IP'!$B$1:$B$583=B322)*('MSS-IP'!$C$1:$C$583=D322)),'MSS-IP'!$F$1:$F$583)</f>
        <v>27</v>
      </c>
      <c r="I322" s="8">
        <v>16</v>
      </c>
      <c r="J322" s="8" t="s">
        <v>88</v>
      </c>
      <c r="K322" s="8">
        <v>3</v>
      </c>
      <c r="L322" s="1">
        <v>2</v>
      </c>
      <c r="M322" s="1" t="str">
        <f>LOOKUP(1,0/(('BSC-IP(信令)'!$B$1:$B$652=J322)*('BSC-IP(信令)'!$C$1:$C$652=L322)),'BSC-IP(信令)'!$D$1:$D$652)</f>
        <v>10.111.210.21</v>
      </c>
      <c r="N322" s="1" t="str">
        <f>LOOKUP(1,0/(('BSC-IP(信令)'!$B$1:$B$652=J322)*('BSC-IP(信令)'!$C$1:$C$652=L322)),'BSC-IP(信令)'!$E$1:$E$652)</f>
        <v>10.111.210.149</v>
      </c>
      <c r="O322" s="8"/>
      <c r="P322" s="8">
        <f>LOOKUP(1,0/(('BSC-IP(信令)'!$B$1:$B$652=J322)*('BSC-IP(信令)'!$C$1:$C$652=L322)),'BSC-IP(信令)'!$F$1:$F$652)</f>
        <v>28</v>
      </c>
      <c r="Q322" s="11" t="str">
        <f t="shared" si="40"/>
        <v>ZQRX:BCSU,2::PING:IP="10.111.139.142",SRC="10.111.210.21",:;</v>
      </c>
      <c r="R322" s="11" t="str">
        <f t="shared" si="41"/>
        <v>ZQRX:BCSU,2::PING:IP="10.111.139.174",SRC="10.111.210.149",:;</v>
      </c>
      <c r="S322" s="11"/>
      <c r="T322" s="11"/>
      <c r="U322" s="11" t="str">
        <f t="shared" si="42"/>
        <v>ZOYA:BGS13:BCSU,2:AOIP:;</v>
      </c>
      <c r="V322" s="11" t="str">
        <f t="shared" si="43"/>
        <v>ZOYP:M3UA:BGS13,3:"10.111.210.21","10.111.210.149",:"10.111.139.142",27,"10.111.139.174",27,2905:;</v>
      </c>
      <c r="W322" s="11" t="str">
        <f t="shared" si="44"/>
        <v>ZOYS:M3UA:BGS13,3:ACT:;</v>
      </c>
      <c r="X322" s="11"/>
      <c r="Z322" s="47" t="s">
        <v>3935</v>
      </c>
      <c r="AA322" s="10" t="str">
        <f t="shared" si="45"/>
        <v>ZQRX:BSU,10::IP=10.111.210.21:PING:SRC=10.111.139.142,:;</v>
      </c>
      <c r="AB322" s="10" t="str">
        <f t="shared" si="46"/>
        <v>ZQRX:BSU,10::IP=10.111.210.149:PING:SRC=10.111.139.174,:;</v>
      </c>
      <c r="AC322" s="10"/>
      <c r="AD322" s="10"/>
      <c r="AE322" s="10" t="str">
        <f t="shared" si="47"/>
        <v>ZOYA:R0722:BSU,10:AOIP:;</v>
      </c>
      <c r="AF322" s="10" t="str">
        <f t="shared" si="48"/>
        <v>ZOYP:M3UA:R0722,3:"10.111.139.142","10.111.139.174",2905:"10.111.210.21",28,"10.111.210.149",28,:;</v>
      </c>
      <c r="AG322" s="10" t="str">
        <f t="shared" si="49"/>
        <v>ZOYS:M3UA:R0722,3:ACT:;</v>
      </c>
      <c r="AH322" s="10"/>
    </row>
    <row r="323" spans="1:34" ht="12" customHeight="1">
      <c r="A323" s="7">
        <v>33</v>
      </c>
      <c r="B323" s="7" t="s">
        <v>76</v>
      </c>
      <c r="C323" s="7">
        <v>0</v>
      </c>
      <c r="D323" s="2">
        <v>11</v>
      </c>
      <c r="E323" s="7" t="str">
        <f>LOOKUP(1,0/(('MSS-IP'!$B$1:$B$583=B323)*('MSS-IP'!$C$1:$C$583=D323)),'MSS-IP'!$D$1:$D$583)</f>
        <v>10.111.139.143</v>
      </c>
      <c r="F323" s="7" t="str">
        <f>LOOKUP(1,0/(('MSS-IP'!$B$1:$B$583=B323)*('MSS-IP'!$C$1:$C$583=D323)),'MSS-IP'!$E$1:$E$583)</f>
        <v>10.111.139.175</v>
      </c>
      <c r="G323" s="7">
        <v>2905</v>
      </c>
      <c r="H323" s="7">
        <f>LOOKUP(1,0/(('MSS-IP'!$B$1:$B$583=B323)*('MSS-IP'!$C$1:$C$583=D323)),'MSS-IP'!$F$1:$F$583)</f>
        <v>27</v>
      </c>
      <c r="I323" s="8">
        <v>13</v>
      </c>
      <c r="J323" s="8" t="s">
        <v>89</v>
      </c>
      <c r="K323" s="8">
        <v>0</v>
      </c>
      <c r="L323" s="1">
        <v>3</v>
      </c>
      <c r="M323" s="1" t="str">
        <f>LOOKUP(1,0/(('BSC-IP(信令)'!$B$1:$B$652=J323)*('BSC-IP(信令)'!$C$1:$C$652=L323)),'BSC-IP(信令)'!$D$1:$D$652)</f>
        <v>10.111.210.34</v>
      </c>
      <c r="N323" s="1" t="str">
        <f>LOOKUP(1,0/(('BSC-IP(信令)'!$B$1:$B$652=J323)*('BSC-IP(信令)'!$C$1:$C$652=L323)),'BSC-IP(信令)'!$E$1:$E$652)</f>
        <v>10.111.210.162</v>
      </c>
      <c r="O323" s="8"/>
      <c r="P323" s="8">
        <f>LOOKUP(1,0/(('BSC-IP(信令)'!$B$1:$B$652=J323)*('BSC-IP(信令)'!$C$1:$C$652=L323)),'BSC-IP(信令)'!$F$1:$F$652)</f>
        <v>28</v>
      </c>
      <c r="Q323" s="11" t="str">
        <f t="shared" ref="Q323:Q386" si="50">CONCATENATE("ZQRX:BCSU,",L323,"::PING:IP=","""",E323,"""",",SRC=","""",M323,"""",",:;")</f>
        <v>ZQRX:BCSU,3::PING:IP="10.111.139.143",SRC="10.111.210.34",:;</v>
      </c>
      <c r="R323" s="11" t="str">
        <f t="shared" ref="R323:R386" si="51">CONCATENATE("ZQRX:BCSU,",L323,"::PING:IP=","""",F323,"""",",SRC=","""",N323,"""",",:;")</f>
        <v>ZQRX:BCSU,3::PING:IP="10.111.139.175",SRC="10.111.210.162",:;</v>
      </c>
      <c r="S323" s="11" t="str">
        <f>CONCATENATE("ZOYC:",LEFT(B323,1),MID(B323,3,4),":C:M3UA:;")</f>
        <v>ZOYC:BGS13:C:M3UA:;</v>
      </c>
      <c r="T323" s="11" t="str">
        <f>CONCATENATE("ZOYM:",LEFT(B323,1),MID(B323,3,4),":REG=Y:;")</f>
        <v>ZOYM:BGS13:REG=Y:;</v>
      </c>
      <c r="U323" s="11" t="str">
        <f t="shared" ref="U323:U386" si="52">CONCATENATE("ZOYA:",LEFT(B323,1),MID(B323,3,4),":BCSU,",L323,":AOIP:;")</f>
        <v>ZOYA:BGS13:BCSU,3:AOIP:;</v>
      </c>
      <c r="V323" s="11" t="str">
        <f t="shared" ref="V323:V386" si="53">CONCATENATE("ZOYP:M3UA:",LEFT(B323,1),MID(B323,3,4),",",K323,":","""",M323,"""",",","""",N323,"""",",",O323,":","""",E323,"""",",",H323,",","""",F323,"""",",",H323,",",G323,":;")</f>
        <v>ZOYP:M3UA:BGS13,0:"10.111.210.34","10.111.210.162",:"10.111.139.143",27,"10.111.139.175",27,2905:;</v>
      </c>
      <c r="W323" s="11" t="str">
        <f t="shared" ref="W323:W386" si="54">CONCATENATE("ZOYS:M3UA:",LEFT(B323,1),MID(B323,3,4),",",C323,":ACT:;")</f>
        <v>ZOYS:M3UA:BGS13,0:ACT:;</v>
      </c>
      <c r="X323" s="11" t="str">
        <f>CONCATENATE("ZOYI:NAME=",LEFT(B323,1),RIGHT(B323,4),":A:;")</f>
        <v>ZOYI:NAME=BGS13:A:;</v>
      </c>
      <c r="Z323" s="47" t="s">
        <v>3935</v>
      </c>
      <c r="AA323" s="10" t="str">
        <f t="shared" ref="AA323:AA386" si="55">CONCATENATE("ZQRX:BSU,",D323,"::IP=",M323,":PING:SRC=",E323,",:;")</f>
        <v>ZQRX:BSU,11::IP=10.111.210.34:PING:SRC=10.111.139.143,:;</v>
      </c>
      <c r="AB323" s="10" t="str">
        <f t="shared" ref="AB323:AB386" si="56">CONCATENATE("ZQRX:BSU,",D323,"::IP=",N323,":PING:SRC=",F323,",:;")</f>
        <v>ZQRX:BSU,11::IP=10.111.210.162:PING:SRC=10.111.139.175,:;</v>
      </c>
      <c r="AC323" s="10" t="str">
        <f>CONCATENATE("ZOYC:",J323,":S:M3UA:;")</f>
        <v>ZOYC:R0723:S:M3UA:;</v>
      </c>
      <c r="AD323" s="10" t="str">
        <f>CONCATENATE("ZOYM:",J323,":REG=Y:;")</f>
        <v>ZOYM:R0723:REG=Y:;</v>
      </c>
      <c r="AE323" s="10" t="str">
        <f t="shared" ref="AE323:AE386" si="57">CONCATENATE("ZOYA:",J323,":BSU,",D323,":AOIP:;")</f>
        <v>ZOYA:R0723:BSU,11:AOIP:;</v>
      </c>
      <c r="AF323" s="10" t="str">
        <f t="shared" ref="AF323:AF386" si="58">CONCATENATE("ZOYP:M3UA:",J323,",",C323,":","""",E323,"""",",","""",F323,"""",",",G323,":","""",M323,"""",",",P323,",","""",N323,"""",",",P323,",:;")</f>
        <v>ZOYP:M3UA:R0723,0:"10.111.139.143","10.111.139.175",2905:"10.111.210.34",28,"10.111.210.162",28,:;</v>
      </c>
      <c r="AG323" s="10" t="str">
        <f t="shared" ref="AG323:AG386" si="59">CONCATENATE("ZOYS:M3UA:",J323,",",K323,":ACT:;")</f>
        <v>ZOYS:M3UA:R0723,0:ACT:;</v>
      </c>
      <c r="AH323" s="10" t="str">
        <f>CONCATENATE("ZOYI:NAME=",J323,":A:;")</f>
        <v>ZOYI:NAME=R0723:A:;</v>
      </c>
    </row>
    <row r="324" spans="1:34" ht="12" customHeight="1">
      <c r="A324" s="7">
        <v>34</v>
      </c>
      <c r="B324" s="7" t="s">
        <v>76</v>
      </c>
      <c r="C324" s="7">
        <v>1</v>
      </c>
      <c r="D324" s="2">
        <v>12</v>
      </c>
      <c r="E324" s="7" t="str">
        <f>LOOKUP(1,0/(('MSS-IP'!$B$1:$B$583=B324)*('MSS-IP'!$C$1:$C$583=D324)),'MSS-IP'!$D$1:$D$583)</f>
        <v>10.111.139.144</v>
      </c>
      <c r="F324" s="7" t="str">
        <f>LOOKUP(1,0/(('MSS-IP'!$B$1:$B$583=B324)*('MSS-IP'!$C$1:$C$583=D324)),'MSS-IP'!$E$1:$E$583)</f>
        <v>10.111.139.176</v>
      </c>
      <c r="G324" s="7">
        <v>2905</v>
      </c>
      <c r="H324" s="7">
        <f>LOOKUP(1,0/(('MSS-IP'!$B$1:$B$583=B324)*('MSS-IP'!$C$1:$C$583=D324)),'MSS-IP'!$F$1:$F$583)</f>
        <v>27</v>
      </c>
      <c r="I324" s="8">
        <v>14</v>
      </c>
      <c r="J324" s="8" t="s">
        <v>89</v>
      </c>
      <c r="K324" s="8">
        <v>1</v>
      </c>
      <c r="L324" s="1">
        <v>4</v>
      </c>
      <c r="M324" s="1" t="str">
        <f>LOOKUP(1,0/(('BSC-IP(信令)'!$B$1:$B$652=J324)*('BSC-IP(信令)'!$C$1:$C$652=L324)),'BSC-IP(信令)'!$D$1:$D$652)</f>
        <v>10.111.210.35</v>
      </c>
      <c r="N324" s="1" t="str">
        <f>LOOKUP(1,0/(('BSC-IP(信令)'!$B$1:$B$652=J324)*('BSC-IP(信令)'!$C$1:$C$652=L324)),'BSC-IP(信令)'!$E$1:$E$652)</f>
        <v>10.111.210.163</v>
      </c>
      <c r="O324" s="8"/>
      <c r="P324" s="8">
        <f>LOOKUP(1,0/(('BSC-IP(信令)'!$B$1:$B$652=J324)*('BSC-IP(信令)'!$C$1:$C$652=L324)),'BSC-IP(信令)'!$F$1:$F$652)</f>
        <v>28</v>
      </c>
      <c r="Q324" s="11" t="str">
        <f t="shared" si="50"/>
        <v>ZQRX:BCSU,4::PING:IP="10.111.139.144",SRC="10.111.210.35",:;</v>
      </c>
      <c r="R324" s="11" t="str">
        <f t="shared" si="51"/>
        <v>ZQRX:BCSU,4::PING:IP="10.111.139.176",SRC="10.111.210.163",:;</v>
      </c>
      <c r="S324" s="11"/>
      <c r="T324" s="11"/>
      <c r="U324" s="11" t="str">
        <f t="shared" si="52"/>
        <v>ZOYA:BGS13:BCSU,4:AOIP:;</v>
      </c>
      <c r="V324" s="11" t="str">
        <f t="shared" si="53"/>
        <v>ZOYP:M3UA:BGS13,1:"10.111.210.35","10.111.210.163",:"10.111.139.144",27,"10.111.139.176",27,2905:;</v>
      </c>
      <c r="W324" s="11" t="str">
        <f t="shared" si="54"/>
        <v>ZOYS:M3UA:BGS13,1:ACT:;</v>
      </c>
      <c r="X324" s="11"/>
      <c r="Z324" s="47" t="s">
        <v>3935</v>
      </c>
      <c r="AA324" s="10" t="str">
        <f t="shared" si="55"/>
        <v>ZQRX:BSU,12::IP=10.111.210.35:PING:SRC=10.111.139.144,:;</v>
      </c>
      <c r="AB324" s="10" t="str">
        <f t="shared" si="56"/>
        <v>ZQRX:BSU,12::IP=10.111.210.163:PING:SRC=10.111.139.176,:;</v>
      </c>
      <c r="AC324" s="10"/>
      <c r="AD324" s="10"/>
      <c r="AE324" s="10" t="str">
        <f t="shared" si="57"/>
        <v>ZOYA:R0723:BSU,12:AOIP:;</v>
      </c>
      <c r="AF324" s="10" t="str">
        <f t="shared" si="58"/>
        <v>ZOYP:M3UA:R0723,1:"10.111.139.144","10.111.139.176",2905:"10.111.210.35",28,"10.111.210.163",28,:;</v>
      </c>
      <c r="AG324" s="10" t="str">
        <f t="shared" si="59"/>
        <v>ZOYS:M3UA:R0723,1:ACT:;</v>
      </c>
      <c r="AH324" s="10"/>
    </row>
    <row r="325" spans="1:34" ht="12" customHeight="1">
      <c r="A325" s="7">
        <v>35</v>
      </c>
      <c r="B325" s="7" t="s">
        <v>76</v>
      </c>
      <c r="C325" s="7">
        <v>2</v>
      </c>
      <c r="D325" s="2">
        <v>13</v>
      </c>
      <c r="E325" s="7" t="str">
        <f>LOOKUP(1,0/(('MSS-IP'!$B$1:$B$583=B325)*('MSS-IP'!$C$1:$C$583=D325)),'MSS-IP'!$D$1:$D$583)</f>
        <v>10.111.139.145</v>
      </c>
      <c r="F325" s="7" t="str">
        <f>LOOKUP(1,0/(('MSS-IP'!$B$1:$B$583=B325)*('MSS-IP'!$C$1:$C$583=D325)),'MSS-IP'!$E$1:$E$583)</f>
        <v>10.111.139.177</v>
      </c>
      <c r="G325" s="7">
        <v>2905</v>
      </c>
      <c r="H325" s="7">
        <f>LOOKUP(1,0/(('MSS-IP'!$B$1:$B$583=B325)*('MSS-IP'!$C$1:$C$583=D325)),'MSS-IP'!$F$1:$F$583)</f>
        <v>27</v>
      </c>
      <c r="I325" s="8">
        <v>15</v>
      </c>
      <c r="J325" s="8" t="s">
        <v>89</v>
      </c>
      <c r="K325" s="8">
        <v>2</v>
      </c>
      <c r="L325" s="1">
        <v>0</v>
      </c>
      <c r="M325" s="1" t="str">
        <f>LOOKUP(1,0/(('BSC-IP(信令)'!$B$1:$B$652=J325)*('BSC-IP(信令)'!$C$1:$C$652=L325)),'BSC-IP(信令)'!$D$1:$D$652)</f>
        <v>10.111.210.36</v>
      </c>
      <c r="N325" s="1" t="str">
        <f>LOOKUP(1,0/(('BSC-IP(信令)'!$B$1:$B$652=J325)*('BSC-IP(信令)'!$C$1:$C$652=L325)),'BSC-IP(信令)'!$E$1:$E$652)</f>
        <v>10.111.210.164</v>
      </c>
      <c r="O325" s="8"/>
      <c r="P325" s="8">
        <f>LOOKUP(1,0/(('BSC-IP(信令)'!$B$1:$B$652=J325)*('BSC-IP(信令)'!$C$1:$C$652=L325)),'BSC-IP(信令)'!$F$1:$F$652)</f>
        <v>28</v>
      </c>
      <c r="Q325" s="11" t="str">
        <f t="shared" si="50"/>
        <v>ZQRX:BCSU,0::PING:IP="10.111.139.145",SRC="10.111.210.36",:;</v>
      </c>
      <c r="R325" s="11" t="str">
        <f t="shared" si="51"/>
        <v>ZQRX:BCSU,0::PING:IP="10.111.139.177",SRC="10.111.210.164",:;</v>
      </c>
      <c r="S325" s="11"/>
      <c r="T325" s="11"/>
      <c r="U325" s="11" t="str">
        <f t="shared" si="52"/>
        <v>ZOYA:BGS13:BCSU,0:AOIP:;</v>
      </c>
      <c r="V325" s="11" t="str">
        <f t="shared" si="53"/>
        <v>ZOYP:M3UA:BGS13,2:"10.111.210.36","10.111.210.164",:"10.111.139.145",27,"10.111.139.177",27,2905:;</v>
      </c>
      <c r="W325" s="11" t="str">
        <f t="shared" si="54"/>
        <v>ZOYS:M3UA:BGS13,2:ACT:;</v>
      </c>
      <c r="X325" s="11"/>
      <c r="Z325" s="47" t="s">
        <v>3935</v>
      </c>
      <c r="AA325" s="10" t="str">
        <f t="shared" si="55"/>
        <v>ZQRX:BSU,13::IP=10.111.210.36:PING:SRC=10.111.139.145,:;</v>
      </c>
      <c r="AB325" s="10" t="str">
        <f t="shared" si="56"/>
        <v>ZQRX:BSU,13::IP=10.111.210.164:PING:SRC=10.111.139.177,:;</v>
      </c>
      <c r="AC325" s="10"/>
      <c r="AD325" s="10"/>
      <c r="AE325" s="10" t="str">
        <f t="shared" si="57"/>
        <v>ZOYA:R0723:BSU,13:AOIP:;</v>
      </c>
      <c r="AF325" s="10" t="str">
        <f t="shared" si="58"/>
        <v>ZOYP:M3UA:R0723,2:"10.111.139.145","10.111.139.177",2905:"10.111.210.36",28,"10.111.210.164",28,:;</v>
      </c>
      <c r="AG325" s="10" t="str">
        <f t="shared" si="59"/>
        <v>ZOYS:M3UA:R0723,2:ACT:;</v>
      </c>
      <c r="AH325" s="10"/>
    </row>
    <row r="326" spans="1:34" ht="12" customHeight="1">
      <c r="A326" s="7">
        <v>36</v>
      </c>
      <c r="B326" s="7" t="s">
        <v>76</v>
      </c>
      <c r="C326" s="7">
        <v>3</v>
      </c>
      <c r="D326" s="2">
        <v>14</v>
      </c>
      <c r="E326" s="7" t="str">
        <f>LOOKUP(1,0/(('MSS-IP'!$B$1:$B$583=B326)*('MSS-IP'!$C$1:$C$583=D326)),'MSS-IP'!$D$1:$D$583)</f>
        <v>10.111.139.146</v>
      </c>
      <c r="F326" s="7" t="str">
        <f>LOOKUP(1,0/(('MSS-IP'!$B$1:$B$583=B326)*('MSS-IP'!$C$1:$C$583=D326)),'MSS-IP'!$E$1:$E$583)</f>
        <v>10.111.139.178</v>
      </c>
      <c r="G326" s="7">
        <v>2905</v>
      </c>
      <c r="H326" s="7">
        <f>LOOKUP(1,0/(('MSS-IP'!$B$1:$B$583=B326)*('MSS-IP'!$C$1:$C$583=D326)),'MSS-IP'!$F$1:$F$583)</f>
        <v>27</v>
      </c>
      <c r="I326" s="8">
        <v>16</v>
      </c>
      <c r="J326" s="8" t="s">
        <v>89</v>
      </c>
      <c r="K326" s="8">
        <v>3</v>
      </c>
      <c r="L326" s="1">
        <v>1</v>
      </c>
      <c r="M326" s="1" t="str">
        <f>LOOKUP(1,0/(('BSC-IP(信令)'!$B$1:$B$652=J326)*('BSC-IP(信令)'!$C$1:$C$652=L326)),'BSC-IP(信令)'!$D$1:$D$652)</f>
        <v>10.111.210.37</v>
      </c>
      <c r="N326" s="1" t="str">
        <f>LOOKUP(1,0/(('BSC-IP(信令)'!$B$1:$B$652=J326)*('BSC-IP(信令)'!$C$1:$C$652=L326)),'BSC-IP(信令)'!$E$1:$E$652)</f>
        <v>10.111.210.165</v>
      </c>
      <c r="O326" s="8"/>
      <c r="P326" s="8">
        <f>LOOKUP(1,0/(('BSC-IP(信令)'!$B$1:$B$652=J326)*('BSC-IP(信令)'!$C$1:$C$652=L326)),'BSC-IP(信令)'!$F$1:$F$652)</f>
        <v>28</v>
      </c>
      <c r="Q326" s="11" t="str">
        <f t="shared" si="50"/>
        <v>ZQRX:BCSU,1::PING:IP="10.111.139.146",SRC="10.111.210.37",:;</v>
      </c>
      <c r="R326" s="11" t="str">
        <f t="shared" si="51"/>
        <v>ZQRX:BCSU,1::PING:IP="10.111.139.178",SRC="10.111.210.165",:;</v>
      </c>
      <c r="S326" s="11"/>
      <c r="T326" s="11"/>
      <c r="U326" s="11" t="str">
        <f t="shared" si="52"/>
        <v>ZOYA:BGS13:BCSU,1:AOIP:;</v>
      </c>
      <c r="V326" s="11" t="str">
        <f t="shared" si="53"/>
        <v>ZOYP:M3UA:BGS13,3:"10.111.210.37","10.111.210.165",:"10.111.139.146",27,"10.111.139.178",27,2905:;</v>
      </c>
      <c r="W326" s="11" t="str">
        <f t="shared" si="54"/>
        <v>ZOYS:M3UA:BGS13,3:ACT:;</v>
      </c>
      <c r="X326" s="11"/>
      <c r="Z326" s="47" t="s">
        <v>3935</v>
      </c>
      <c r="AA326" s="10" t="str">
        <f t="shared" si="55"/>
        <v>ZQRX:BSU,14::IP=10.111.210.37:PING:SRC=10.111.139.146,:;</v>
      </c>
      <c r="AB326" s="10" t="str">
        <f t="shared" si="56"/>
        <v>ZQRX:BSU,14::IP=10.111.210.165:PING:SRC=10.111.139.178,:;</v>
      </c>
      <c r="AC326" s="10"/>
      <c r="AD326" s="10"/>
      <c r="AE326" s="10" t="str">
        <f t="shared" si="57"/>
        <v>ZOYA:R0723:BSU,14:AOIP:;</v>
      </c>
      <c r="AF326" s="10" t="str">
        <f t="shared" si="58"/>
        <v>ZOYP:M3UA:R0723,3:"10.111.139.146","10.111.139.178",2905:"10.111.210.37",28,"10.111.210.165",28,:;</v>
      </c>
      <c r="AG326" s="10" t="str">
        <f t="shared" si="59"/>
        <v>ZOYS:M3UA:R0723,3:ACT:;</v>
      </c>
      <c r="AH326" s="10"/>
    </row>
    <row r="327" spans="1:34" ht="12" customHeight="1">
      <c r="A327" s="7">
        <v>37</v>
      </c>
      <c r="B327" s="7" t="s">
        <v>76</v>
      </c>
      <c r="C327" s="7">
        <v>0</v>
      </c>
      <c r="D327" s="2">
        <v>16</v>
      </c>
      <c r="E327" s="7" t="str">
        <f>LOOKUP(1,0/(('MSS-IP'!$B$1:$B$583=B327)*('MSS-IP'!$C$1:$C$583=D327)),'MSS-IP'!$D$1:$D$583)</f>
        <v>10.111.139.147</v>
      </c>
      <c r="F327" s="7" t="str">
        <f>LOOKUP(1,0/(('MSS-IP'!$B$1:$B$583=B327)*('MSS-IP'!$C$1:$C$583=D327)),'MSS-IP'!$E$1:$E$583)</f>
        <v>10.111.139.179</v>
      </c>
      <c r="G327" s="7">
        <v>2905</v>
      </c>
      <c r="H327" s="7">
        <f>LOOKUP(1,0/(('MSS-IP'!$B$1:$B$583=B327)*('MSS-IP'!$C$1:$C$583=D327)),'MSS-IP'!$F$1:$F$583)</f>
        <v>27</v>
      </c>
      <c r="I327" s="8">
        <v>13</v>
      </c>
      <c r="J327" s="8" t="s">
        <v>90</v>
      </c>
      <c r="K327" s="8">
        <v>0</v>
      </c>
      <c r="L327" s="1">
        <v>0</v>
      </c>
      <c r="M327" s="1" t="str">
        <f>LOOKUP(1,0/(('BSC-IP(信令)'!$B$1:$B$652=J327)*('BSC-IP(信令)'!$C$1:$C$652=L327)),'BSC-IP(信令)'!$D$1:$D$652)</f>
        <v>10.111.210.50</v>
      </c>
      <c r="N327" s="1" t="str">
        <f>LOOKUP(1,0/(('BSC-IP(信令)'!$B$1:$B$652=J327)*('BSC-IP(信令)'!$C$1:$C$652=L327)),'BSC-IP(信令)'!$E$1:$E$652)</f>
        <v>10.111.210.178</v>
      </c>
      <c r="O327" s="8"/>
      <c r="P327" s="8">
        <f>LOOKUP(1,0/(('BSC-IP(信令)'!$B$1:$B$652=J327)*('BSC-IP(信令)'!$C$1:$C$652=L327)),'BSC-IP(信令)'!$F$1:$F$652)</f>
        <v>28</v>
      </c>
      <c r="Q327" s="11" t="str">
        <f t="shared" si="50"/>
        <v>ZQRX:BCSU,0::PING:IP="10.111.139.147",SRC="10.111.210.50",:;</v>
      </c>
      <c r="R327" s="11" t="str">
        <f t="shared" si="51"/>
        <v>ZQRX:BCSU,0::PING:IP="10.111.139.179",SRC="10.111.210.178",:;</v>
      </c>
      <c r="S327" s="11" t="str">
        <f>CONCATENATE("ZOYC:",LEFT(B327,1),MID(B327,3,4),":C:M3UA:;")</f>
        <v>ZOYC:BGS13:C:M3UA:;</v>
      </c>
      <c r="T327" s="11" t="str">
        <f>CONCATENATE("ZOYM:",LEFT(B327,1),MID(B327,3,4),":REG=Y:;")</f>
        <v>ZOYM:BGS13:REG=Y:;</v>
      </c>
      <c r="U327" s="11" t="str">
        <f t="shared" si="52"/>
        <v>ZOYA:BGS13:BCSU,0:AOIP:;</v>
      </c>
      <c r="V327" s="11" t="str">
        <f t="shared" si="53"/>
        <v>ZOYP:M3UA:BGS13,0:"10.111.210.50","10.111.210.178",:"10.111.139.147",27,"10.111.139.179",27,2905:;</v>
      </c>
      <c r="W327" s="11" t="str">
        <f t="shared" si="54"/>
        <v>ZOYS:M3UA:BGS13,0:ACT:;</v>
      </c>
      <c r="X327" s="11" t="str">
        <f>CONCATENATE("ZOYI:NAME=",LEFT(B327,1),RIGHT(B327,4),":A:;")</f>
        <v>ZOYI:NAME=BGS13:A:;</v>
      </c>
      <c r="Z327" s="47" t="s">
        <v>3935</v>
      </c>
      <c r="AA327" s="10" t="str">
        <f t="shared" si="55"/>
        <v>ZQRX:BSU,16::IP=10.111.210.50:PING:SRC=10.111.139.147,:;</v>
      </c>
      <c r="AB327" s="10" t="str">
        <f t="shared" si="56"/>
        <v>ZQRX:BSU,16::IP=10.111.210.178:PING:SRC=10.111.139.179,:;</v>
      </c>
      <c r="AC327" s="10" t="str">
        <f>CONCATENATE("ZOYC:",J327,":S:M3UA:;")</f>
        <v>ZOYC:R0724:S:M3UA:;</v>
      </c>
      <c r="AD327" s="10" t="str">
        <f>CONCATENATE("ZOYM:",J327,":REG=Y:;")</f>
        <v>ZOYM:R0724:REG=Y:;</v>
      </c>
      <c r="AE327" s="10" t="str">
        <f t="shared" si="57"/>
        <v>ZOYA:R0724:BSU,16:AOIP:;</v>
      </c>
      <c r="AF327" s="10" t="str">
        <f t="shared" si="58"/>
        <v>ZOYP:M3UA:R0724,0:"10.111.139.147","10.111.139.179",2905:"10.111.210.50",28,"10.111.210.178",28,:;</v>
      </c>
      <c r="AG327" s="10" t="str">
        <f t="shared" si="59"/>
        <v>ZOYS:M3UA:R0724,0:ACT:;</v>
      </c>
      <c r="AH327" s="10" t="str">
        <f>CONCATENATE("ZOYI:NAME=",J327,":A:;")</f>
        <v>ZOYI:NAME=R0724:A:;</v>
      </c>
    </row>
    <row r="328" spans="1:34" ht="12" customHeight="1">
      <c r="A328" s="7">
        <v>38</v>
      </c>
      <c r="B328" s="7" t="s">
        <v>76</v>
      </c>
      <c r="C328" s="7">
        <v>1</v>
      </c>
      <c r="D328" s="2">
        <v>15</v>
      </c>
      <c r="E328" s="7" t="str">
        <f>LOOKUP(1,0/(('MSS-IP'!$B$1:$B$583=B328)*('MSS-IP'!$C$1:$C$583=D328)),'MSS-IP'!$D$1:$D$583)</f>
        <v>10.111.139.132</v>
      </c>
      <c r="F328" s="7" t="str">
        <f>LOOKUP(1,0/(('MSS-IP'!$B$1:$B$583=B328)*('MSS-IP'!$C$1:$C$583=D328)),'MSS-IP'!$E$1:$E$583)</f>
        <v>10.111.139.164</v>
      </c>
      <c r="G328" s="7">
        <v>2905</v>
      </c>
      <c r="H328" s="7">
        <f>LOOKUP(1,0/(('MSS-IP'!$B$1:$B$583=B328)*('MSS-IP'!$C$1:$C$583=D328)),'MSS-IP'!$F$1:$F$583)</f>
        <v>27</v>
      </c>
      <c r="I328" s="8">
        <v>14</v>
      </c>
      <c r="J328" s="8" t="s">
        <v>90</v>
      </c>
      <c r="K328" s="8">
        <v>1</v>
      </c>
      <c r="L328" s="1">
        <v>1</v>
      </c>
      <c r="M328" s="1" t="str">
        <f>LOOKUP(1,0/(('BSC-IP(信令)'!$B$1:$B$652=J328)*('BSC-IP(信令)'!$C$1:$C$652=L328)),'BSC-IP(信令)'!$D$1:$D$652)</f>
        <v>10.111.210.51</v>
      </c>
      <c r="N328" s="1" t="str">
        <f>LOOKUP(1,0/(('BSC-IP(信令)'!$B$1:$B$652=J328)*('BSC-IP(信令)'!$C$1:$C$652=L328)),'BSC-IP(信令)'!$E$1:$E$652)</f>
        <v>10.111.210.179</v>
      </c>
      <c r="O328" s="8"/>
      <c r="P328" s="8">
        <f>LOOKUP(1,0/(('BSC-IP(信令)'!$B$1:$B$652=J328)*('BSC-IP(信令)'!$C$1:$C$652=L328)),'BSC-IP(信令)'!$F$1:$F$652)</f>
        <v>28</v>
      </c>
      <c r="Q328" s="11" t="str">
        <f t="shared" si="50"/>
        <v>ZQRX:BCSU,1::PING:IP="10.111.139.132",SRC="10.111.210.51",:;</v>
      </c>
      <c r="R328" s="11" t="str">
        <f t="shared" si="51"/>
        <v>ZQRX:BCSU,1::PING:IP="10.111.139.164",SRC="10.111.210.179",:;</v>
      </c>
      <c r="S328" s="11"/>
      <c r="T328" s="11"/>
      <c r="U328" s="11" t="str">
        <f t="shared" si="52"/>
        <v>ZOYA:BGS13:BCSU,1:AOIP:;</v>
      </c>
      <c r="V328" s="11" t="str">
        <f t="shared" si="53"/>
        <v>ZOYP:M3UA:BGS13,1:"10.111.210.51","10.111.210.179",:"10.111.139.132",27,"10.111.139.164",27,2905:;</v>
      </c>
      <c r="W328" s="11" t="str">
        <f t="shared" si="54"/>
        <v>ZOYS:M3UA:BGS13,1:ACT:;</v>
      </c>
      <c r="X328" s="11"/>
      <c r="Z328" s="47" t="s">
        <v>3935</v>
      </c>
      <c r="AA328" s="10" t="str">
        <f t="shared" si="55"/>
        <v>ZQRX:BSU,15::IP=10.111.210.51:PING:SRC=10.111.139.132,:;</v>
      </c>
      <c r="AB328" s="10" t="str">
        <f t="shared" si="56"/>
        <v>ZQRX:BSU,15::IP=10.111.210.179:PING:SRC=10.111.139.164,:;</v>
      </c>
      <c r="AC328" s="10"/>
      <c r="AD328" s="10"/>
      <c r="AE328" s="10" t="str">
        <f t="shared" si="57"/>
        <v>ZOYA:R0724:BSU,15:AOIP:;</v>
      </c>
      <c r="AF328" s="10" t="str">
        <f t="shared" si="58"/>
        <v>ZOYP:M3UA:R0724,1:"10.111.139.132","10.111.139.164",2905:"10.111.210.51",28,"10.111.210.179",28,:;</v>
      </c>
      <c r="AG328" s="10" t="str">
        <f t="shared" si="59"/>
        <v>ZOYS:M3UA:R0724,1:ACT:;</v>
      </c>
      <c r="AH328" s="10"/>
    </row>
    <row r="329" spans="1:34" ht="12" customHeight="1">
      <c r="A329" s="7">
        <v>39</v>
      </c>
      <c r="B329" s="7" t="s">
        <v>76</v>
      </c>
      <c r="C329" s="7">
        <v>2</v>
      </c>
      <c r="D329" s="2">
        <v>0</v>
      </c>
      <c r="E329" s="7" t="str">
        <f>LOOKUP(1,0/(('MSS-IP'!$B$1:$B$583=B329)*('MSS-IP'!$C$1:$C$583=D329)),'MSS-IP'!$D$1:$D$583)</f>
        <v>10.111.139.133</v>
      </c>
      <c r="F329" s="7" t="str">
        <f>LOOKUP(1,0/(('MSS-IP'!$B$1:$B$583=B329)*('MSS-IP'!$C$1:$C$583=D329)),'MSS-IP'!$E$1:$E$583)</f>
        <v>10.111.139.165</v>
      </c>
      <c r="G329" s="7">
        <v>2905</v>
      </c>
      <c r="H329" s="7">
        <f>LOOKUP(1,0/(('MSS-IP'!$B$1:$B$583=B329)*('MSS-IP'!$C$1:$C$583=D329)),'MSS-IP'!$F$1:$F$583)</f>
        <v>27</v>
      </c>
      <c r="I329" s="8">
        <v>15</v>
      </c>
      <c r="J329" s="8" t="s">
        <v>90</v>
      </c>
      <c r="K329" s="8">
        <v>2</v>
      </c>
      <c r="L329" s="1">
        <v>2</v>
      </c>
      <c r="M329" s="1" t="str">
        <f>LOOKUP(1,0/(('BSC-IP(信令)'!$B$1:$B$652=J329)*('BSC-IP(信令)'!$C$1:$C$652=L329)),'BSC-IP(信令)'!$D$1:$D$652)</f>
        <v>10.111.210.52</v>
      </c>
      <c r="N329" s="1" t="str">
        <f>LOOKUP(1,0/(('BSC-IP(信令)'!$B$1:$B$652=J329)*('BSC-IP(信令)'!$C$1:$C$652=L329)),'BSC-IP(信令)'!$E$1:$E$652)</f>
        <v>10.111.210.180</v>
      </c>
      <c r="O329" s="8"/>
      <c r="P329" s="8">
        <f>LOOKUP(1,0/(('BSC-IP(信令)'!$B$1:$B$652=J329)*('BSC-IP(信令)'!$C$1:$C$652=L329)),'BSC-IP(信令)'!$F$1:$F$652)</f>
        <v>28</v>
      </c>
      <c r="Q329" s="11" t="str">
        <f t="shared" si="50"/>
        <v>ZQRX:BCSU,2::PING:IP="10.111.139.133",SRC="10.111.210.52",:;</v>
      </c>
      <c r="R329" s="11" t="str">
        <f t="shared" si="51"/>
        <v>ZQRX:BCSU,2::PING:IP="10.111.139.165",SRC="10.111.210.180",:;</v>
      </c>
      <c r="S329" s="11"/>
      <c r="T329" s="11"/>
      <c r="U329" s="11" t="str">
        <f t="shared" si="52"/>
        <v>ZOYA:BGS13:BCSU,2:AOIP:;</v>
      </c>
      <c r="V329" s="11" t="str">
        <f t="shared" si="53"/>
        <v>ZOYP:M3UA:BGS13,2:"10.111.210.52","10.111.210.180",:"10.111.139.133",27,"10.111.139.165",27,2905:;</v>
      </c>
      <c r="W329" s="11" t="str">
        <f t="shared" si="54"/>
        <v>ZOYS:M3UA:BGS13,2:ACT:;</v>
      </c>
      <c r="X329" s="11"/>
      <c r="Z329" s="47" t="s">
        <v>3935</v>
      </c>
      <c r="AA329" s="10" t="str">
        <f t="shared" si="55"/>
        <v>ZQRX:BSU,0::IP=10.111.210.52:PING:SRC=10.111.139.133,:;</v>
      </c>
      <c r="AB329" s="10" t="str">
        <f t="shared" si="56"/>
        <v>ZQRX:BSU,0::IP=10.111.210.180:PING:SRC=10.111.139.165,:;</v>
      </c>
      <c r="AC329" s="10"/>
      <c r="AD329" s="10"/>
      <c r="AE329" s="10" t="str">
        <f t="shared" si="57"/>
        <v>ZOYA:R0724:BSU,0:AOIP:;</v>
      </c>
      <c r="AF329" s="10" t="str">
        <f t="shared" si="58"/>
        <v>ZOYP:M3UA:R0724,2:"10.111.139.133","10.111.139.165",2905:"10.111.210.52",28,"10.111.210.180",28,:;</v>
      </c>
      <c r="AG329" s="10" t="str">
        <f t="shared" si="59"/>
        <v>ZOYS:M3UA:R0724,2:ACT:;</v>
      </c>
      <c r="AH329" s="10"/>
    </row>
    <row r="330" spans="1:34" ht="12" customHeight="1">
      <c r="A330" s="7">
        <v>40</v>
      </c>
      <c r="B330" s="7" t="s">
        <v>76</v>
      </c>
      <c r="C330" s="7">
        <v>3</v>
      </c>
      <c r="D330" s="2">
        <v>2</v>
      </c>
      <c r="E330" s="7" t="str">
        <f>LOOKUP(1,0/(('MSS-IP'!$B$1:$B$583=B330)*('MSS-IP'!$C$1:$C$583=D330)),'MSS-IP'!$D$1:$D$583)</f>
        <v>10.111.139.134</v>
      </c>
      <c r="F330" s="7" t="str">
        <f>LOOKUP(1,0/(('MSS-IP'!$B$1:$B$583=B330)*('MSS-IP'!$C$1:$C$583=D330)),'MSS-IP'!$E$1:$E$583)</f>
        <v>10.111.139.166</v>
      </c>
      <c r="G330" s="7">
        <v>2905</v>
      </c>
      <c r="H330" s="7">
        <f>LOOKUP(1,0/(('MSS-IP'!$B$1:$B$583=B330)*('MSS-IP'!$C$1:$C$583=D330)),'MSS-IP'!$F$1:$F$583)</f>
        <v>27</v>
      </c>
      <c r="I330" s="8">
        <v>16</v>
      </c>
      <c r="J330" s="8" t="s">
        <v>90</v>
      </c>
      <c r="K330" s="8">
        <v>3</v>
      </c>
      <c r="L330" s="1">
        <v>3</v>
      </c>
      <c r="M330" s="1" t="str">
        <f>LOOKUP(1,0/(('BSC-IP(信令)'!$B$1:$B$652=J330)*('BSC-IP(信令)'!$C$1:$C$652=L330)),'BSC-IP(信令)'!$D$1:$D$652)</f>
        <v>10.111.210.53</v>
      </c>
      <c r="N330" s="1" t="str">
        <f>LOOKUP(1,0/(('BSC-IP(信令)'!$B$1:$B$652=J330)*('BSC-IP(信令)'!$C$1:$C$652=L330)),'BSC-IP(信令)'!$E$1:$E$652)</f>
        <v>10.111.210.181</v>
      </c>
      <c r="O330" s="8"/>
      <c r="P330" s="8">
        <f>LOOKUP(1,0/(('BSC-IP(信令)'!$B$1:$B$652=J330)*('BSC-IP(信令)'!$C$1:$C$652=L330)),'BSC-IP(信令)'!$F$1:$F$652)</f>
        <v>28</v>
      </c>
      <c r="Q330" s="11" t="str">
        <f t="shared" si="50"/>
        <v>ZQRX:BCSU,3::PING:IP="10.111.139.134",SRC="10.111.210.53",:;</v>
      </c>
      <c r="R330" s="11" t="str">
        <f t="shared" si="51"/>
        <v>ZQRX:BCSU,3::PING:IP="10.111.139.166",SRC="10.111.210.181",:;</v>
      </c>
      <c r="S330" s="11"/>
      <c r="T330" s="11"/>
      <c r="U330" s="11" t="str">
        <f t="shared" si="52"/>
        <v>ZOYA:BGS13:BCSU,3:AOIP:;</v>
      </c>
      <c r="V330" s="11" t="str">
        <f t="shared" si="53"/>
        <v>ZOYP:M3UA:BGS13,3:"10.111.210.53","10.111.210.181",:"10.111.139.134",27,"10.111.139.166",27,2905:;</v>
      </c>
      <c r="W330" s="11" t="str">
        <f t="shared" si="54"/>
        <v>ZOYS:M3UA:BGS13,3:ACT:;</v>
      </c>
      <c r="X330" s="11"/>
      <c r="Z330" s="47" t="s">
        <v>3935</v>
      </c>
      <c r="AA330" s="10" t="str">
        <f t="shared" si="55"/>
        <v>ZQRX:BSU,2::IP=10.111.210.53:PING:SRC=10.111.139.134,:;</v>
      </c>
      <c r="AB330" s="10" t="str">
        <f t="shared" si="56"/>
        <v>ZQRX:BSU,2::IP=10.111.210.181:PING:SRC=10.111.139.166,:;</v>
      </c>
      <c r="AC330" s="10"/>
      <c r="AD330" s="10"/>
      <c r="AE330" s="10" t="str">
        <f t="shared" si="57"/>
        <v>ZOYA:R0724:BSU,2:AOIP:;</v>
      </c>
      <c r="AF330" s="10" t="str">
        <f t="shared" si="58"/>
        <v>ZOYP:M3UA:R0724,3:"10.111.139.134","10.111.139.166",2905:"10.111.210.53",28,"10.111.210.181",28,:;</v>
      </c>
      <c r="AG330" s="10" t="str">
        <f t="shared" si="59"/>
        <v>ZOYS:M3UA:R0724,3:ACT:;</v>
      </c>
      <c r="AH330" s="10"/>
    </row>
    <row r="331" spans="1:34" ht="12" customHeight="1">
      <c r="A331" s="7">
        <v>41</v>
      </c>
      <c r="B331" s="7" t="s">
        <v>76</v>
      </c>
      <c r="C331" s="7">
        <v>0</v>
      </c>
      <c r="D331" s="2">
        <v>4</v>
      </c>
      <c r="E331" s="7" t="str">
        <f>LOOKUP(1,0/(('MSS-IP'!$B$1:$B$583=B331)*('MSS-IP'!$C$1:$C$583=D331)),'MSS-IP'!$D$1:$D$583)</f>
        <v>10.111.139.136</v>
      </c>
      <c r="F331" s="7" t="str">
        <f>LOOKUP(1,0/(('MSS-IP'!$B$1:$B$583=B331)*('MSS-IP'!$C$1:$C$583=D331)),'MSS-IP'!$E$1:$E$583)</f>
        <v>10.111.139.168</v>
      </c>
      <c r="G331" s="7">
        <v>2905</v>
      </c>
      <c r="H331" s="7">
        <f>LOOKUP(1,0/(('MSS-IP'!$B$1:$B$583=B331)*('MSS-IP'!$C$1:$C$583=D331)),'MSS-IP'!$F$1:$F$583)</f>
        <v>27</v>
      </c>
      <c r="I331" s="8">
        <v>13</v>
      </c>
      <c r="J331" s="8" t="s">
        <v>91</v>
      </c>
      <c r="K331" s="8">
        <v>0</v>
      </c>
      <c r="L331" s="1">
        <v>3</v>
      </c>
      <c r="M331" s="1" t="str">
        <f>LOOKUP(1,0/(('BSC-IP(信令)'!$B$1:$B$652=J331)*('BSC-IP(信令)'!$C$1:$C$652=L331)),'BSC-IP(信令)'!$D$1:$D$652)</f>
        <v>10.111.210.66</v>
      </c>
      <c r="N331" s="1" t="str">
        <f>LOOKUP(1,0/(('BSC-IP(信令)'!$B$1:$B$652=J331)*('BSC-IP(信令)'!$C$1:$C$652=L331)),'BSC-IP(信令)'!$E$1:$E$652)</f>
        <v>10.111.210.194</v>
      </c>
      <c r="O331" s="8"/>
      <c r="P331" s="8">
        <f>LOOKUP(1,0/(('BSC-IP(信令)'!$B$1:$B$652=J331)*('BSC-IP(信令)'!$C$1:$C$652=L331)),'BSC-IP(信令)'!$F$1:$F$652)</f>
        <v>28</v>
      </c>
      <c r="Q331" s="11" t="str">
        <f t="shared" si="50"/>
        <v>ZQRX:BCSU,3::PING:IP="10.111.139.136",SRC="10.111.210.66",:;</v>
      </c>
      <c r="R331" s="11" t="str">
        <f t="shared" si="51"/>
        <v>ZQRX:BCSU,3::PING:IP="10.111.139.168",SRC="10.111.210.194",:;</v>
      </c>
      <c r="S331" s="11" t="str">
        <f>CONCATENATE("ZOYC:",LEFT(B331,1),MID(B331,3,4),":C:M3UA:;")</f>
        <v>ZOYC:BGS13:C:M3UA:;</v>
      </c>
      <c r="T331" s="11" t="str">
        <f>CONCATENATE("ZOYM:",LEFT(B331,1),MID(B331,3,4),":REG=Y:;")</f>
        <v>ZOYM:BGS13:REG=Y:;</v>
      </c>
      <c r="U331" s="11" t="str">
        <f t="shared" si="52"/>
        <v>ZOYA:BGS13:BCSU,3:AOIP:;</v>
      </c>
      <c r="V331" s="11" t="str">
        <f t="shared" si="53"/>
        <v>ZOYP:M3UA:BGS13,0:"10.111.210.66","10.111.210.194",:"10.111.139.136",27,"10.111.139.168",27,2905:;</v>
      </c>
      <c r="W331" s="11" t="str">
        <f t="shared" si="54"/>
        <v>ZOYS:M3UA:BGS13,0:ACT:;</v>
      </c>
      <c r="X331" s="11" t="str">
        <f>CONCATENATE("ZOYI:NAME=",LEFT(B331,1),RIGHT(B331,4),":A:;")</f>
        <v>ZOYI:NAME=BGS13:A:;</v>
      </c>
      <c r="Z331" s="47" t="s">
        <v>3935</v>
      </c>
      <c r="AA331" s="10" t="str">
        <f t="shared" si="55"/>
        <v>ZQRX:BSU,4::IP=10.111.210.66:PING:SRC=10.111.139.136,:;</v>
      </c>
      <c r="AB331" s="10" t="str">
        <f t="shared" si="56"/>
        <v>ZQRX:BSU,4::IP=10.111.210.194:PING:SRC=10.111.139.168,:;</v>
      </c>
      <c r="AC331" s="10" t="str">
        <f>CONCATENATE("ZOYC:",J331,":S:M3UA:;")</f>
        <v>ZOYC:R0725:S:M3UA:;</v>
      </c>
      <c r="AD331" s="10" t="str">
        <f>CONCATENATE("ZOYM:",J331,":REG=Y:;")</f>
        <v>ZOYM:R0725:REG=Y:;</v>
      </c>
      <c r="AE331" s="10" t="str">
        <f t="shared" si="57"/>
        <v>ZOYA:R0725:BSU,4:AOIP:;</v>
      </c>
      <c r="AF331" s="10" t="str">
        <f t="shared" si="58"/>
        <v>ZOYP:M3UA:R0725,0:"10.111.139.136","10.111.139.168",2905:"10.111.210.66",28,"10.111.210.194",28,:;</v>
      </c>
      <c r="AG331" s="10" t="str">
        <f t="shared" si="59"/>
        <v>ZOYS:M3UA:R0725,0:ACT:;</v>
      </c>
      <c r="AH331" s="10" t="str">
        <f>CONCATENATE("ZOYI:NAME=",J331,":A:;")</f>
        <v>ZOYI:NAME=R0725:A:;</v>
      </c>
    </row>
    <row r="332" spans="1:34" ht="12" customHeight="1">
      <c r="A332" s="7">
        <v>42</v>
      </c>
      <c r="B332" s="7" t="s">
        <v>76</v>
      </c>
      <c r="C332" s="7">
        <v>1</v>
      </c>
      <c r="D332" s="2">
        <v>5</v>
      </c>
      <c r="E332" s="7" t="str">
        <f>LOOKUP(1,0/(('MSS-IP'!$B$1:$B$583=B332)*('MSS-IP'!$C$1:$C$583=D332)),'MSS-IP'!$D$1:$D$583)</f>
        <v>10.111.139.137</v>
      </c>
      <c r="F332" s="7" t="str">
        <f>LOOKUP(1,0/(('MSS-IP'!$B$1:$B$583=B332)*('MSS-IP'!$C$1:$C$583=D332)),'MSS-IP'!$E$1:$E$583)</f>
        <v>10.111.139.169</v>
      </c>
      <c r="G332" s="7">
        <v>2905</v>
      </c>
      <c r="H332" s="7">
        <f>LOOKUP(1,0/(('MSS-IP'!$B$1:$B$583=B332)*('MSS-IP'!$C$1:$C$583=D332)),'MSS-IP'!$F$1:$F$583)</f>
        <v>27</v>
      </c>
      <c r="I332" s="8">
        <v>14</v>
      </c>
      <c r="J332" s="8" t="s">
        <v>91</v>
      </c>
      <c r="K332" s="8">
        <v>1</v>
      </c>
      <c r="L332" s="1">
        <v>0</v>
      </c>
      <c r="M332" s="1" t="str">
        <f>LOOKUP(1,0/(('BSC-IP(信令)'!$B$1:$B$652=J332)*('BSC-IP(信令)'!$C$1:$C$652=L332)),'BSC-IP(信令)'!$D$1:$D$652)</f>
        <v>10.111.210.67</v>
      </c>
      <c r="N332" s="1" t="str">
        <f>LOOKUP(1,0/(('BSC-IP(信令)'!$B$1:$B$652=J332)*('BSC-IP(信令)'!$C$1:$C$652=L332)),'BSC-IP(信令)'!$E$1:$E$652)</f>
        <v>10.111.210.195</v>
      </c>
      <c r="O332" s="8"/>
      <c r="P332" s="8">
        <f>LOOKUP(1,0/(('BSC-IP(信令)'!$B$1:$B$652=J332)*('BSC-IP(信令)'!$C$1:$C$652=L332)),'BSC-IP(信令)'!$F$1:$F$652)</f>
        <v>28</v>
      </c>
      <c r="Q332" s="11" t="str">
        <f t="shared" si="50"/>
        <v>ZQRX:BCSU,0::PING:IP="10.111.139.137",SRC="10.111.210.67",:;</v>
      </c>
      <c r="R332" s="11" t="str">
        <f t="shared" si="51"/>
        <v>ZQRX:BCSU,0::PING:IP="10.111.139.169",SRC="10.111.210.195",:;</v>
      </c>
      <c r="S332" s="11"/>
      <c r="T332" s="11"/>
      <c r="U332" s="11" t="str">
        <f t="shared" si="52"/>
        <v>ZOYA:BGS13:BCSU,0:AOIP:;</v>
      </c>
      <c r="V332" s="11" t="str">
        <f t="shared" si="53"/>
        <v>ZOYP:M3UA:BGS13,1:"10.111.210.67","10.111.210.195",:"10.111.139.137",27,"10.111.139.169",27,2905:;</v>
      </c>
      <c r="W332" s="11" t="str">
        <f t="shared" si="54"/>
        <v>ZOYS:M3UA:BGS13,1:ACT:;</v>
      </c>
      <c r="X332" s="11"/>
      <c r="Z332" s="47" t="s">
        <v>3935</v>
      </c>
      <c r="AA332" s="10" t="str">
        <f t="shared" si="55"/>
        <v>ZQRX:BSU,5::IP=10.111.210.67:PING:SRC=10.111.139.137,:;</v>
      </c>
      <c r="AB332" s="10" t="str">
        <f t="shared" si="56"/>
        <v>ZQRX:BSU,5::IP=10.111.210.195:PING:SRC=10.111.139.169,:;</v>
      </c>
      <c r="AC332" s="10"/>
      <c r="AD332" s="10"/>
      <c r="AE332" s="10" t="str">
        <f t="shared" si="57"/>
        <v>ZOYA:R0725:BSU,5:AOIP:;</v>
      </c>
      <c r="AF332" s="10" t="str">
        <f t="shared" si="58"/>
        <v>ZOYP:M3UA:R0725,1:"10.111.139.137","10.111.139.169",2905:"10.111.210.67",28,"10.111.210.195",28,:;</v>
      </c>
      <c r="AG332" s="10" t="str">
        <f t="shared" si="59"/>
        <v>ZOYS:M3UA:R0725,1:ACT:;</v>
      </c>
      <c r="AH332" s="10"/>
    </row>
    <row r="333" spans="1:34" ht="12" customHeight="1">
      <c r="A333" s="7">
        <v>43</v>
      </c>
      <c r="B333" s="7" t="s">
        <v>76</v>
      </c>
      <c r="C333" s="7">
        <v>2</v>
      </c>
      <c r="D333" s="2">
        <v>6</v>
      </c>
      <c r="E333" s="7" t="str">
        <f>LOOKUP(1,0/(('MSS-IP'!$B$1:$B$583=B333)*('MSS-IP'!$C$1:$C$583=D333)),'MSS-IP'!$D$1:$D$583)</f>
        <v>10.111.139.138</v>
      </c>
      <c r="F333" s="7" t="str">
        <f>LOOKUP(1,0/(('MSS-IP'!$B$1:$B$583=B333)*('MSS-IP'!$C$1:$C$583=D333)),'MSS-IP'!$E$1:$E$583)</f>
        <v>10.111.139.170</v>
      </c>
      <c r="G333" s="7">
        <v>2905</v>
      </c>
      <c r="H333" s="7">
        <f>LOOKUP(1,0/(('MSS-IP'!$B$1:$B$583=B333)*('MSS-IP'!$C$1:$C$583=D333)),'MSS-IP'!$F$1:$F$583)</f>
        <v>27</v>
      </c>
      <c r="I333" s="8">
        <v>15</v>
      </c>
      <c r="J333" s="8" t="s">
        <v>91</v>
      </c>
      <c r="K333" s="8">
        <v>2</v>
      </c>
      <c r="L333" s="1">
        <v>2</v>
      </c>
      <c r="M333" s="1" t="str">
        <f>LOOKUP(1,0/(('BSC-IP(信令)'!$B$1:$B$652=J333)*('BSC-IP(信令)'!$C$1:$C$652=L333)),'BSC-IP(信令)'!$D$1:$D$652)</f>
        <v>10.111.210.68</v>
      </c>
      <c r="N333" s="1" t="str">
        <f>LOOKUP(1,0/(('BSC-IP(信令)'!$B$1:$B$652=J333)*('BSC-IP(信令)'!$C$1:$C$652=L333)),'BSC-IP(信令)'!$E$1:$E$652)</f>
        <v>10.111.210.196</v>
      </c>
      <c r="O333" s="8"/>
      <c r="P333" s="8">
        <f>LOOKUP(1,0/(('BSC-IP(信令)'!$B$1:$B$652=J333)*('BSC-IP(信令)'!$C$1:$C$652=L333)),'BSC-IP(信令)'!$F$1:$F$652)</f>
        <v>28</v>
      </c>
      <c r="Q333" s="11" t="str">
        <f t="shared" si="50"/>
        <v>ZQRX:BCSU,2::PING:IP="10.111.139.138",SRC="10.111.210.68",:;</v>
      </c>
      <c r="R333" s="11" t="str">
        <f t="shared" si="51"/>
        <v>ZQRX:BCSU,2::PING:IP="10.111.139.170",SRC="10.111.210.196",:;</v>
      </c>
      <c r="S333" s="11"/>
      <c r="T333" s="11"/>
      <c r="U333" s="11" t="str">
        <f t="shared" si="52"/>
        <v>ZOYA:BGS13:BCSU,2:AOIP:;</v>
      </c>
      <c r="V333" s="11" t="str">
        <f t="shared" si="53"/>
        <v>ZOYP:M3UA:BGS13,2:"10.111.210.68","10.111.210.196",:"10.111.139.138",27,"10.111.139.170",27,2905:;</v>
      </c>
      <c r="W333" s="11" t="str">
        <f t="shared" si="54"/>
        <v>ZOYS:M3UA:BGS13,2:ACT:;</v>
      </c>
      <c r="X333" s="11"/>
      <c r="Z333" s="47" t="s">
        <v>3935</v>
      </c>
      <c r="AA333" s="10" t="str">
        <f t="shared" si="55"/>
        <v>ZQRX:BSU,6::IP=10.111.210.68:PING:SRC=10.111.139.138,:;</v>
      </c>
      <c r="AB333" s="10" t="str">
        <f t="shared" si="56"/>
        <v>ZQRX:BSU,6::IP=10.111.210.196:PING:SRC=10.111.139.170,:;</v>
      </c>
      <c r="AC333" s="10"/>
      <c r="AD333" s="10"/>
      <c r="AE333" s="10" t="str">
        <f t="shared" si="57"/>
        <v>ZOYA:R0725:BSU,6:AOIP:;</v>
      </c>
      <c r="AF333" s="10" t="str">
        <f t="shared" si="58"/>
        <v>ZOYP:M3UA:R0725,2:"10.111.139.138","10.111.139.170",2905:"10.111.210.68",28,"10.111.210.196",28,:;</v>
      </c>
      <c r="AG333" s="10" t="str">
        <f t="shared" si="59"/>
        <v>ZOYS:M3UA:R0725,2:ACT:;</v>
      </c>
      <c r="AH333" s="10"/>
    </row>
    <row r="334" spans="1:34" ht="12" customHeight="1">
      <c r="A334" s="7">
        <v>44</v>
      </c>
      <c r="B334" s="7" t="s">
        <v>76</v>
      </c>
      <c r="C334" s="7">
        <v>3</v>
      </c>
      <c r="D334" s="2">
        <v>7</v>
      </c>
      <c r="E334" s="7" t="str">
        <f>LOOKUP(1,0/(('MSS-IP'!$B$1:$B$583=B334)*('MSS-IP'!$C$1:$C$583=D334)),'MSS-IP'!$D$1:$D$583)</f>
        <v>10.111.139.139</v>
      </c>
      <c r="F334" s="7" t="str">
        <f>LOOKUP(1,0/(('MSS-IP'!$B$1:$B$583=B334)*('MSS-IP'!$C$1:$C$583=D334)),'MSS-IP'!$E$1:$E$583)</f>
        <v>10.111.139.171</v>
      </c>
      <c r="G334" s="7">
        <v>2905</v>
      </c>
      <c r="H334" s="7">
        <f>LOOKUP(1,0/(('MSS-IP'!$B$1:$B$583=B334)*('MSS-IP'!$C$1:$C$583=D334)),'MSS-IP'!$F$1:$F$583)</f>
        <v>27</v>
      </c>
      <c r="I334" s="8">
        <v>16</v>
      </c>
      <c r="J334" s="8" t="s">
        <v>91</v>
      </c>
      <c r="K334" s="8">
        <v>3</v>
      </c>
      <c r="L334" s="1">
        <v>1</v>
      </c>
      <c r="M334" s="1" t="str">
        <f>LOOKUP(1,0/(('BSC-IP(信令)'!$B$1:$B$652=J334)*('BSC-IP(信令)'!$C$1:$C$652=L334)),'BSC-IP(信令)'!$D$1:$D$652)</f>
        <v>10.111.210.69</v>
      </c>
      <c r="N334" s="1" t="str">
        <f>LOOKUP(1,0/(('BSC-IP(信令)'!$B$1:$B$652=J334)*('BSC-IP(信令)'!$C$1:$C$652=L334)),'BSC-IP(信令)'!$E$1:$E$652)</f>
        <v>10.111.210.197</v>
      </c>
      <c r="O334" s="8"/>
      <c r="P334" s="8">
        <f>LOOKUP(1,0/(('BSC-IP(信令)'!$B$1:$B$652=J334)*('BSC-IP(信令)'!$C$1:$C$652=L334)),'BSC-IP(信令)'!$F$1:$F$652)</f>
        <v>28</v>
      </c>
      <c r="Q334" s="11" t="str">
        <f t="shared" si="50"/>
        <v>ZQRX:BCSU,1::PING:IP="10.111.139.139",SRC="10.111.210.69",:;</v>
      </c>
      <c r="R334" s="11" t="str">
        <f t="shared" si="51"/>
        <v>ZQRX:BCSU,1::PING:IP="10.111.139.171",SRC="10.111.210.197",:;</v>
      </c>
      <c r="S334" s="11"/>
      <c r="T334" s="11"/>
      <c r="U334" s="11" t="str">
        <f t="shared" si="52"/>
        <v>ZOYA:BGS13:BCSU,1:AOIP:;</v>
      </c>
      <c r="V334" s="11" t="str">
        <f t="shared" si="53"/>
        <v>ZOYP:M3UA:BGS13,3:"10.111.210.69","10.111.210.197",:"10.111.139.139",27,"10.111.139.171",27,2905:;</v>
      </c>
      <c r="W334" s="11" t="str">
        <f t="shared" si="54"/>
        <v>ZOYS:M3UA:BGS13,3:ACT:;</v>
      </c>
      <c r="X334" s="11"/>
      <c r="Z334" s="47" t="s">
        <v>3935</v>
      </c>
      <c r="AA334" s="10" t="str">
        <f t="shared" si="55"/>
        <v>ZQRX:BSU,7::IP=10.111.210.69:PING:SRC=10.111.139.139,:;</v>
      </c>
      <c r="AB334" s="10" t="str">
        <f t="shared" si="56"/>
        <v>ZQRX:BSU,7::IP=10.111.210.197:PING:SRC=10.111.139.171,:;</v>
      </c>
      <c r="AC334" s="10"/>
      <c r="AD334" s="10"/>
      <c r="AE334" s="10" t="str">
        <f t="shared" si="57"/>
        <v>ZOYA:R0725:BSU,7:AOIP:;</v>
      </c>
      <c r="AF334" s="10" t="str">
        <f t="shared" si="58"/>
        <v>ZOYP:M3UA:R0725,3:"10.111.139.139","10.111.139.171",2905:"10.111.210.69",28,"10.111.210.197",28,:;</v>
      </c>
      <c r="AG334" s="10" t="str">
        <f t="shared" si="59"/>
        <v>ZOYS:M3UA:R0725,3:ACT:;</v>
      </c>
      <c r="AH334" s="10"/>
    </row>
    <row r="335" spans="1:34" ht="12" customHeight="1">
      <c r="A335" s="7">
        <v>45</v>
      </c>
      <c r="B335" s="7" t="s">
        <v>76</v>
      </c>
      <c r="C335" s="7">
        <v>0</v>
      </c>
      <c r="D335" s="2">
        <v>8</v>
      </c>
      <c r="E335" s="7" t="str">
        <f>LOOKUP(1,0/(('MSS-IP'!$B$1:$B$583=B335)*('MSS-IP'!$C$1:$C$583=D335)),'MSS-IP'!$D$1:$D$583)</f>
        <v>10.111.139.140</v>
      </c>
      <c r="F335" s="7" t="str">
        <f>LOOKUP(1,0/(('MSS-IP'!$B$1:$B$583=B335)*('MSS-IP'!$C$1:$C$583=D335)),'MSS-IP'!$E$1:$E$583)</f>
        <v>10.111.139.172</v>
      </c>
      <c r="G335" s="7">
        <v>2905</v>
      </c>
      <c r="H335" s="7">
        <f>LOOKUP(1,0/(('MSS-IP'!$B$1:$B$583=B335)*('MSS-IP'!$C$1:$C$583=D335)),'MSS-IP'!$F$1:$F$583)</f>
        <v>27</v>
      </c>
      <c r="I335" s="8">
        <v>13</v>
      </c>
      <c r="J335" s="8" t="s">
        <v>92</v>
      </c>
      <c r="K335" s="8">
        <v>0</v>
      </c>
      <c r="L335" s="1">
        <v>1</v>
      </c>
      <c r="M335" s="1" t="str">
        <f>LOOKUP(1,0/(('BSC-IP(信令)'!$B$1:$B$652=J335)*('BSC-IP(信令)'!$C$1:$C$652=L335)),'BSC-IP(信令)'!$D$1:$D$652)</f>
        <v>10.111.210.82</v>
      </c>
      <c r="N335" s="1" t="str">
        <f>LOOKUP(1,0/(('BSC-IP(信令)'!$B$1:$B$652=J335)*('BSC-IP(信令)'!$C$1:$C$652=L335)),'BSC-IP(信令)'!$E$1:$E$652)</f>
        <v>10.111.210.210</v>
      </c>
      <c r="O335" s="8"/>
      <c r="P335" s="8">
        <f>LOOKUP(1,0/(('BSC-IP(信令)'!$B$1:$B$652=J335)*('BSC-IP(信令)'!$C$1:$C$652=L335)),'BSC-IP(信令)'!$F$1:$F$652)</f>
        <v>28</v>
      </c>
      <c r="Q335" s="11" t="str">
        <f t="shared" si="50"/>
        <v>ZQRX:BCSU,1::PING:IP="10.111.139.140",SRC="10.111.210.82",:;</v>
      </c>
      <c r="R335" s="11" t="str">
        <f t="shared" si="51"/>
        <v>ZQRX:BCSU,1::PING:IP="10.111.139.172",SRC="10.111.210.210",:;</v>
      </c>
      <c r="S335" s="11" t="str">
        <f>CONCATENATE("ZOYC:",LEFT(B335,1),MID(B335,3,4),":C:M3UA:;")</f>
        <v>ZOYC:BGS13:C:M3UA:;</v>
      </c>
      <c r="T335" s="11" t="str">
        <f>CONCATENATE("ZOYM:",LEFT(B335,1),MID(B335,3,4),":REG=Y:;")</f>
        <v>ZOYM:BGS13:REG=Y:;</v>
      </c>
      <c r="U335" s="11" t="str">
        <f t="shared" si="52"/>
        <v>ZOYA:BGS13:BCSU,1:AOIP:;</v>
      </c>
      <c r="V335" s="11" t="str">
        <f t="shared" si="53"/>
        <v>ZOYP:M3UA:BGS13,0:"10.111.210.82","10.111.210.210",:"10.111.139.140",27,"10.111.139.172",27,2905:;</v>
      </c>
      <c r="W335" s="11" t="str">
        <f t="shared" si="54"/>
        <v>ZOYS:M3UA:BGS13,0:ACT:;</v>
      </c>
      <c r="X335" s="11" t="str">
        <f>CONCATENATE("ZOYI:NAME=",LEFT(B335,1),RIGHT(B335,4),":A:;")</f>
        <v>ZOYI:NAME=BGS13:A:;</v>
      </c>
      <c r="Z335" s="47" t="s">
        <v>3935</v>
      </c>
      <c r="AA335" s="10" t="str">
        <f t="shared" si="55"/>
        <v>ZQRX:BSU,8::IP=10.111.210.82:PING:SRC=10.111.139.140,:;</v>
      </c>
      <c r="AB335" s="10" t="str">
        <f t="shared" si="56"/>
        <v>ZQRX:BSU,8::IP=10.111.210.210:PING:SRC=10.111.139.172,:;</v>
      </c>
      <c r="AC335" s="10" t="str">
        <f>CONCATENATE("ZOYC:",J335,":S:M3UA:;")</f>
        <v>ZOYC:R0726:S:M3UA:;</v>
      </c>
      <c r="AD335" s="10" t="str">
        <f>CONCATENATE("ZOYM:",J335,":REG=Y:;")</f>
        <v>ZOYM:R0726:REG=Y:;</v>
      </c>
      <c r="AE335" s="10" t="str">
        <f t="shared" si="57"/>
        <v>ZOYA:R0726:BSU,8:AOIP:;</v>
      </c>
      <c r="AF335" s="10" t="str">
        <f t="shared" si="58"/>
        <v>ZOYP:M3UA:R0726,0:"10.111.139.140","10.111.139.172",2905:"10.111.210.82",28,"10.111.210.210",28,:;</v>
      </c>
      <c r="AG335" s="10" t="str">
        <f t="shared" si="59"/>
        <v>ZOYS:M3UA:R0726,0:ACT:;</v>
      </c>
      <c r="AH335" s="10" t="str">
        <f>CONCATENATE("ZOYI:NAME=",J335,":A:;")</f>
        <v>ZOYI:NAME=R0726:A:;</v>
      </c>
    </row>
    <row r="336" spans="1:34" ht="12" customHeight="1">
      <c r="A336" s="7">
        <v>46</v>
      </c>
      <c r="B336" s="7" t="s">
        <v>76</v>
      </c>
      <c r="C336" s="7">
        <v>1</v>
      </c>
      <c r="D336" s="2">
        <v>9</v>
      </c>
      <c r="E336" s="7" t="str">
        <f>LOOKUP(1,0/(('MSS-IP'!$B$1:$B$583=B336)*('MSS-IP'!$C$1:$C$583=D336)),'MSS-IP'!$D$1:$D$583)</f>
        <v>10.111.139.141</v>
      </c>
      <c r="F336" s="7" t="str">
        <f>LOOKUP(1,0/(('MSS-IP'!$B$1:$B$583=B336)*('MSS-IP'!$C$1:$C$583=D336)),'MSS-IP'!$E$1:$E$583)</f>
        <v>10.111.139.173</v>
      </c>
      <c r="G336" s="7">
        <v>2905</v>
      </c>
      <c r="H336" s="7">
        <f>LOOKUP(1,0/(('MSS-IP'!$B$1:$B$583=B336)*('MSS-IP'!$C$1:$C$583=D336)),'MSS-IP'!$F$1:$F$583)</f>
        <v>27</v>
      </c>
      <c r="I336" s="8">
        <v>14</v>
      </c>
      <c r="J336" s="8" t="s">
        <v>92</v>
      </c>
      <c r="K336" s="8">
        <v>1</v>
      </c>
      <c r="L336" s="1">
        <v>3</v>
      </c>
      <c r="M336" s="1" t="str">
        <f>LOOKUP(1,0/(('BSC-IP(信令)'!$B$1:$B$652=J336)*('BSC-IP(信令)'!$C$1:$C$652=L336)),'BSC-IP(信令)'!$D$1:$D$652)</f>
        <v>10.111.210.83</v>
      </c>
      <c r="N336" s="1" t="str">
        <f>LOOKUP(1,0/(('BSC-IP(信令)'!$B$1:$B$652=J336)*('BSC-IP(信令)'!$C$1:$C$652=L336)),'BSC-IP(信令)'!$E$1:$E$652)</f>
        <v>10.111.210.211</v>
      </c>
      <c r="O336" s="8"/>
      <c r="P336" s="8">
        <f>LOOKUP(1,0/(('BSC-IP(信令)'!$B$1:$B$652=J336)*('BSC-IP(信令)'!$C$1:$C$652=L336)),'BSC-IP(信令)'!$F$1:$F$652)</f>
        <v>28</v>
      </c>
      <c r="Q336" s="11" t="str">
        <f t="shared" si="50"/>
        <v>ZQRX:BCSU,3::PING:IP="10.111.139.141",SRC="10.111.210.83",:;</v>
      </c>
      <c r="R336" s="11" t="str">
        <f t="shared" si="51"/>
        <v>ZQRX:BCSU,3::PING:IP="10.111.139.173",SRC="10.111.210.211",:;</v>
      </c>
      <c r="S336" s="11"/>
      <c r="T336" s="11"/>
      <c r="U336" s="11" t="str">
        <f t="shared" si="52"/>
        <v>ZOYA:BGS13:BCSU,3:AOIP:;</v>
      </c>
      <c r="V336" s="11" t="str">
        <f t="shared" si="53"/>
        <v>ZOYP:M3UA:BGS13,1:"10.111.210.83","10.111.210.211",:"10.111.139.141",27,"10.111.139.173",27,2905:;</v>
      </c>
      <c r="W336" s="11" t="str">
        <f t="shared" si="54"/>
        <v>ZOYS:M3UA:BGS13,1:ACT:;</v>
      </c>
      <c r="X336" s="11"/>
      <c r="Z336" s="47" t="s">
        <v>3935</v>
      </c>
      <c r="AA336" s="10" t="str">
        <f t="shared" si="55"/>
        <v>ZQRX:BSU,9::IP=10.111.210.83:PING:SRC=10.111.139.141,:;</v>
      </c>
      <c r="AB336" s="10" t="str">
        <f t="shared" si="56"/>
        <v>ZQRX:BSU,9::IP=10.111.210.211:PING:SRC=10.111.139.173,:;</v>
      </c>
      <c r="AC336" s="10"/>
      <c r="AD336" s="10"/>
      <c r="AE336" s="10" t="str">
        <f t="shared" si="57"/>
        <v>ZOYA:R0726:BSU,9:AOIP:;</v>
      </c>
      <c r="AF336" s="10" t="str">
        <f t="shared" si="58"/>
        <v>ZOYP:M3UA:R0726,1:"10.111.139.141","10.111.139.173",2905:"10.111.210.83",28,"10.111.210.211",28,:;</v>
      </c>
      <c r="AG336" s="10" t="str">
        <f t="shared" si="59"/>
        <v>ZOYS:M3UA:R0726,1:ACT:;</v>
      </c>
      <c r="AH336" s="10"/>
    </row>
    <row r="337" spans="1:34" ht="12" customHeight="1">
      <c r="A337" s="7">
        <v>47</v>
      </c>
      <c r="B337" s="7" t="s">
        <v>76</v>
      </c>
      <c r="C337" s="7">
        <v>2</v>
      </c>
      <c r="D337" s="2">
        <v>10</v>
      </c>
      <c r="E337" s="7" t="str">
        <f>LOOKUP(1,0/(('MSS-IP'!$B$1:$B$583=B337)*('MSS-IP'!$C$1:$C$583=D337)),'MSS-IP'!$D$1:$D$583)</f>
        <v>10.111.139.142</v>
      </c>
      <c r="F337" s="7" t="str">
        <f>LOOKUP(1,0/(('MSS-IP'!$B$1:$B$583=B337)*('MSS-IP'!$C$1:$C$583=D337)),'MSS-IP'!$E$1:$E$583)</f>
        <v>10.111.139.174</v>
      </c>
      <c r="G337" s="7">
        <v>2905</v>
      </c>
      <c r="H337" s="7">
        <f>LOOKUP(1,0/(('MSS-IP'!$B$1:$B$583=B337)*('MSS-IP'!$C$1:$C$583=D337)),'MSS-IP'!$F$1:$F$583)</f>
        <v>27</v>
      </c>
      <c r="I337" s="8">
        <v>15</v>
      </c>
      <c r="J337" s="8" t="s">
        <v>92</v>
      </c>
      <c r="K337" s="8">
        <v>2</v>
      </c>
      <c r="L337" s="1">
        <v>0</v>
      </c>
      <c r="M337" s="1" t="str">
        <f>LOOKUP(1,0/(('BSC-IP(信令)'!$B$1:$B$652=J337)*('BSC-IP(信令)'!$C$1:$C$652=L337)),'BSC-IP(信令)'!$D$1:$D$652)</f>
        <v>10.111.210.84</v>
      </c>
      <c r="N337" s="1" t="str">
        <f>LOOKUP(1,0/(('BSC-IP(信令)'!$B$1:$B$652=J337)*('BSC-IP(信令)'!$C$1:$C$652=L337)),'BSC-IP(信令)'!$E$1:$E$652)</f>
        <v>10.111.210.212</v>
      </c>
      <c r="O337" s="8"/>
      <c r="P337" s="8">
        <f>LOOKUP(1,0/(('BSC-IP(信令)'!$B$1:$B$652=J337)*('BSC-IP(信令)'!$C$1:$C$652=L337)),'BSC-IP(信令)'!$F$1:$F$652)</f>
        <v>28</v>
      </c>
      <c r="Q337" s="11" t="str">
        <f t="shared" si="50"/>
        <v>ZQRX:BCSU,0::PING:IP="10.111.139.142",SRC="10.111.210.84",:;</v>
      </c>
      <c r="R337" s="11" t="str">
        <f t="shared" si="51"/>
        <v>ZQRX:BCSU,0::PING:IP="10.111.139.174",SRC="10.111.210.212",:;</v>
      </c>
      <c r="S337" s="11"/>
      <c r="T337" s="11"/>
      <c r="U337" s="11" t="str">
        <f t="shared" si="52"/>
        <v>ZOYA:BGS13:BCSU,0:AOIP:;</v>
      </c>
      <c r="V337" s="11" t="str">
        <f t="shared" si="53"/>
        <v>ZOYP:M3UA:BGS13,2:"10.111.210.84","10.111.210.212",:"10.111.139.142",27,"10.111.139.174",27,2905:;</v>
      </c>
      <c r="W337" s="11" t="str">
        <f t="shared" si="54"/>
        <v>ZOYS:M3UA:BGS13,2:ACT:;</v>
      </c>
      <c r="X337" s="11"/>
      <c r="Z337" s="47" t="s">
        <v>3935</v>
      </c>
      <c r="AA337" s="10" t="str">
        <f t="shared" si="55"/>
        <v>ZQRX:BSU,10::IP=10.111.210.84:PING:SRC=10.111.139.142,:;</v>
      </c>
      <c r="AB337" s="10" t="str">
        <f t="shared" si="56"/>
        <v>ZQRX:BSU,10::IP=10.111.210.212:PING:SRC=10.111.139.174,:;</v>
      </c>
      <c r="AC337" s="10"/>
      <c r="AD337" s="10"/>
      <c r="AE337" s="10" t="str">
        <f t="shared" si="57"/>
        <v>ZOYA:R0726:BSU,10:AOIP:;</v>
      </c>
      <c r="AF337" s="10" t="str">
        <f t="shared" si="58"/>
        <v>ZOYP:M3UA:R0726,2:"10.111.139.142","10.111.139.174",2905:"10.111.210.84",28,"10.111.210.212",28,:;</v>
      </c>
      <c r="AG337" s="10" t="str">
        <f t="shared" si="59"/>
        <v>ZOYS:M3UA:R0726,2:ACT:;</v>
      </c>
      <c r="AH337" s="10"/>
    </row>
    <row r="338" spans="1:34" ht="12" customHeight="1">
      <c r="A338" s="7">
        <v>48</v>
      </c>
      <c r="B338" s="7" t="s">
        <v>76</v>
      </c>
      <c r="C338" s="7">
        <v>3</v>
      </c>
      <c r="D338" s="2">
        <v>11</v>
      </c>
      <c r="E338" s="7" t="str">
        <f>LOOKUP(1,0/(('MSS-IP'!$B$1:$B$583=B338)*('MSS-IP'!$C$1:$C$583=D338)),'MSS-IP'!$D$1:$D$583)</f>
        <v>10.111.139.143</v>
      </c>
      <c r="F338" s="7" t="str">
        <f>LOOKUP(1,0/(('MSS-IP'!$B$1:$B$583=B338)*('MSS-IP'!$C$1:$C$583=D338)),'MSS-IP'!$E$1:$E$583)</f>
        <v>10.111.139.175</v>
      </c>
      <c r="G338" s="7">
        <v>2905</v>
      </c>
      <c r="H338" s="7">
        <f>LOOKUP(1,0/(('MSS-IP'!$B$1:$B$583=B338)*('MSS-IP'!$C$1:$C$583=D338)),'MSS-IP'!$F$1:$F$583)</f>
        <v>27</v>
      </c>
      <c r="I338" s="8">
        <v>16</v>
      </c>
      <c r="J338" s="8" t="s">
        <v>92</v>
      </c>
      <c r="K338" s="8">
        <v>3</v>
      </c>
      <c r="L338" s="1">
        <v>2</v>
      </c>
      <c r="M338" s="1" t="str">
        <f>LOOKUP(1,0/(('BSC-IP(信令)'!$B$1:$B$652=J338)*('BSC-IP(信令)'!$C$1:$C$652=L338)),'BSC-IP(信令)'!$D$1:$D$652)</f>
        <v>10.111.210.85</v>
      </c>
      <c r="N338" s="1" t="str">
        <f>LOOKUP(1,0/(('BSC-IP(信令)'!$B$1:$B$652=J338)*('BSC-IP(信令)'!$C$1:$C$652=L338)),'BSC-IP(信令)'!$E$1:$E$652)</f>
        <v>10.111.210.213</v>
      </c>
      <c r="O338" s="8"/>
      <c r="P338" s="8">
        <f>LOOKUP(1,0/(('BSC-IP(信令)'!$B$1:$B$652=J338)*('BSC-IP(信令)'!$C$1:$C$652=L338)),'BSC-IP(信令)'!$F$1:$F$652)</f>
        <v>28</v>
      </c>
      <c r="Q338" s="11" t="str">
        <f t="shared" si="50"/>
        <v>ZQRX:BCSU,2::PING:IP="10.111.139.143",SRC="10.111.210.85",:;</v>
      </c>
      <c r="R338" s="11" t="str">
        <f t="shared" si="51"/>
        <v>ZQRX:BCSU,2::PING:IP="10.111.139.175",SRC="10.111.210.213",:;</v>
      </c>
      <c r="S338" s="11"/>
      <c r="T338" s="11"/>
      <c r="U338" s="11" t="str">
        <f t="shared" si="52"/>
        <v>ZOYA:BGS13:BCSU,2:AOIP:;</v>
      </c>
      <c r="V338" s="11" t="str">
        <f t="shared" si="53"/>
        <v>ZOYP:M3UA:BGS13,3:"10.111.210.85","10.111.210.213",:"10.111.139.143",27,"10.111.139.175",27,2905:;</v>
      </c>
      <c r="W338" s="11" t="str">
        <f t="shared" si="54"/>
        <v>ZOYS:M3UA:BGS13,3:ACT:;</v>
      </c>
      <c r="X338" s="11"/>
      <c r="Z338" s="47" t="s">
        <v>3935</v>
      </c>
      <c r="AA338" s="10" t="str">
        <f t="shared" si="55"/>
        <v>ZQRX:BSU,11::IP=10.111.210.85:PING:SRC=10.111.139.143,:;</v>
      </c>
      <c r="AB338" s="10" t="str">
        <f t="shared" si="56"/>
        <v>ZQRX:BSU,11::IP=10.111.210.213:PING:SRC=10.111.139.175,:;</v>
      </c>
      <c r="AC338" s="10"/>
      <c r="AD338" s="10"/>
      <c r="AE338" s="10" t="str">
        <f t="shared" si="57"/>
        <v>ZOYA:R0726:BSU,11:AOIP:;</v>
      </c>
      <c r="AF338" s="10" t="str">
        <f t="shared" si="58"/>
        <v>ZOYP:M3UA:R0726,3:"10.111.139.143","10.111.139.175",2905:"10.111.210.85",28,"10.111.210.213",28,:;</v>
      </c>
      <c r="AG338" s="10" t="str">
        <f t="shared" si="59"/>
        <v>ZOYS:M3UA:R0726,3:ACT:;</v>
      </c>
      <c r="AH338" s="10"/>
    </row>
    <row r="339" spans="1:34" ht="12" customHeight="1">
      <c r="A339" s="7">
        <v>49</v>
      </c>
      <c r="B339" s="7" t="s">
        <v>76</v>
      </c>
      <c r="C339" s="7">
        <v>0</v>
      </c>
      <c r="D339" s="2">
        <v>12</v>
      </c>
      <c r="E339" s="7" t="str">
        <f>LOOKUP(1,0/(('MSS-IP'!$B$1:$B$583=B339)*('MSS-IP'!$C$1:$C$583=D339)),'MSS-IP'!$D$1:$D$583)</f>
        <v>10.111.139.144</v>
      </c>
      <c r="F339" s="7" t="str">
        <f>LOOKUP(1,0/(('MSS-IP'!$B$1:$B$583=B339)*('MSS-IP'!$C$1:$C$583=D339)),'MSS-IP'!$E$1:$E$583)</f>
        <v>10.111.139.176</v>
      </c>
      <c r="G339" s="7">
        <v>2905</v>
      </c>
      <c r="H339" s="7">
        <f>LOOKUP(1,0/(('MSS-IP'!$B$1:$B$583=B339)*('MSS-IP'!$C$1:$C$583=D339)),'MSS-IP'!$F$1:$F$583)</f>
        <v>27</v>
      </c>
      <c r="I339" s="8">
        <v>13</v>
      </c>
      <c r="J339" s="8" t="s">
        <v>93</v>
      </c>
      <c r="K339" s="8">
        <v>0</v>
      </c>
      <c r="L339" s="1">
        <v>2</v>
      </c>
      <c r="M339" s="1" t="str">
        <f>LOOKUP(1,0/(('BSC-IP(信令)'!$B$1:$B$652=J339)*('BSC-IP(信令)'!$C$1:$C$652=L339)),'BSC-IP(信令)'!$D$1:$D$652)</f>
        <v>10.111.208.2</v>
      </c>
      <c r="N339" s="1" t="str">
        <f>LOOKUP(1,0/(('BSC-IP(信令)'!$B$1:$B$652=J339)*('BSC-IP(信令)'!$C$1:$C$652=L339)),'BSC-IP(信令)'!$E$1:$E$652)</f>
        <v>10.111.208.130</v>
      </c>
      <c r="O339" s="8"/>
      <c r="P339" s="8">
        <f>LOOKUP(1,0/(('BSC-IP(信令)'!$B$1:$B$652=J339)*('BSC-IP(信令)'!$C$1:$C$652=L339)),'BSC-IP(信令)'!$F$1:$F$652)</f>
        <v>28</v>
      </c>
      <c r="Q339" s="11" t="str">
        <f t="shared" si="50"/>
        <v>ZQRX:BCSU,2::PING:IP="10.111.139.144",SRC="10.111.208.2",:;</v>
      </c>
      <c r="R339" s="11" t="str">
        <f t="shared" si="51"/>
        <v>ZQRX:BCSU,2::PING:IP="10.111.139.176",SRC="10.111.208.130",:;</v>
      </c>
      <c r="S339" s="11" t="str">
        <f>CONCATENATE("ZOYC:",LEFT(B339,1),MID(B339,3,4),":C:M3UA:;")</f>
        <v>ZOYC:BGS13:C:M3UA:;</v>
      </c>
      <c r="T339" s="11" t="str">
        <f>CONCATENATE("ZOYM:",LEFT(B339,1),MID(B339,3,4),":REG=Y:;")</f>
        <v>ZOYM:BGS13:REG=Y:;</v>
      </c>
      <c r="U339" s="11" t="str">
        <f t="shared" si="52"/>
        <v>ZOYA:BGS13:BCSU,2:AOIP:;</v>
      </c>
      <c r="V339" s="11" t="str">
        <f t="shared" si="53"/>
        <v>ZOYP:M3UA:BGS13,0:"10.111.208.2","10.111.208.130",:"10.111.139.144",27,"10.111.139.176",27,2905:;</v>
      </c>
      <c r="W339" s="11" t="str">
        <f t="shared" si="54"/>
        <v>ZOYS:M3UA:BGS13,0:ACT:;</v>
      </c>
      <c r="X339" s="11" t="str">
        <f>CONCATENATE("ZOYI:NAME=",LEFT(B339,1),RIGHT(B339,4),":A:;")</f>
        <v>ZOYI:NAME=BGS13:A:;</v>
      </c>
      <c r="Z339" s="47" t="s">
        <v>3935</v>
      </c>
      <c r="AA339" s="10" t="str">
        <f t="shared" si="55"/>
        <v>ZQRX:BSU,12::IP=10.111.208.2:PING:SRC=10.111.139.144,:;</v>
      </c>
      <c r="AB339" s="10" t="str">
        <f t="shared" si="56"/>
        <v>ZQRX:BSU,12::IP=10.111.208.130:PING:SRC=10.111.139.176,:;</v>
      </c>
      <c r="AC339" s="10" t="str">
        <f>CONCATENATE("ZOYC:",J339,":S:M3UA:;")</f>
        <v>ZOYC:R1121:S:M3UA:;</v>
      </c>
      <c r="AD339" s="10" t="str">
        <f>CONCATENATE("ZOYM:",J339,":REG=Y:;")</f>
        <v>ZOYM:R1121:REG=Y:;</v>
      </c>
      <c r="AE339" s="10" t="str">
        <f t="shared" si="57"/>
        <v>ZOYA:R1121:BSU,12:AOIP:;</v>
      </c>
      <c r="AF339" s="10" t="str">
        <f t="shared" si="58"/>
        <v>ZOYP:M3UA:R1121,0:"10.111.139.144","10.111.139.176",2905:"10.111.208.2",28,"10.111.208.130",28,:;</v>
      </c>
      <c r="AG339" s="10" t="str">
        <f t="shared" si="59"/>
        <v>ZOYS:M3UA:R1121,0:ACT:;</v>
      </c>
      <c r="AH339" s="10" t="str">
        <f>CONCATENATE("ZOYI:NAME=",J339,":A:;")</f>
        <v>ZOYI:NAME=R1121:A:;</v>
      </c>
    </row>
    <row r="340" spans="1:34" ht="12" customHeight="1">
      <c r="A340" s="7">
        <v>50</v>
      </c>
      <c r="B340" s="7" t="s">
        <v>76</v>
      </c>
      <c r="C340" s="7">
        <v>1</v>
      </c>
      <c r="D340" s="2">
        <v>13</v>
      </c>
      <c r="E340" s="7" t="str">
        <f>LOOKUP(1,0/(('MSS-IP'!$B$1:$B$583=B340)*('MSS-IP'!$C$1:$C$583=D340)),'MSS-IP'!$D$1:$D$583)</f>
        <v>10.111.139.145</v>
      </c>
      <c r="F340" s="7" t="str">
        <f>LOOKUP(1,0/(('MSS-IP'!$B$1:$B$583=B340)*('MSS-IP'!$C$1:$C$583=D340)),'MSS-IP'!$E$1:$E$583)</f>
        <v>10.111.139.177</v>
      </c>
      <c r="G340" s="7">
        <v>2905</v>
      </c>
      <c r="H340" s="7">
        <f>LOOKUP(1,0/(('MSS-IP'!$B$1:$B$583=B340)*('MSS-IP'!$C$1:$C$583=D340)),'MSS-IP'!$F$1:$F$583)</f>
        <v>27</v>
      </c>
      <c r="I340" s="8">
        <v>14</v>
      </c>
      <c r="J340" s="8" t="s">
        <v>93</v>
      </c>
      <c r="K340" s="8">
        <v>1</v>
      </c>
      <c r="L340" s="1">
        <v>0</v>
      </c>
      <c r="M340" s="1" t="str">
        <f>LOOKUP(1,0/(('BSC-IP(信令)'!$B$1:$B$652=J340)*('BSC-IP(信令)'!$C$1:$C$652=L340)),'BSC-IP(信令)'!$D$1:$D$652)</f>
        <v>10.111.208.3</v>
      </c>
      <c r="N340" s="1" t="str">
        <f>LOOKUP(1,0/(('BSC-IP(信令)'!$B$1:$B$652=J340)*('BSC-IP(信令)'!$C$1:$C$652=L340)),'BSC-IP(信令)'!$E$1:$E$652)</f>
        <v>10.111.208.131</v>
      </c>
      <c r="O340" s="8"/>
      <c r="P340" s="8">
        <f>LOOKUP(1,0/(('BSC-IP(信令)'!$B$1:$B$652=J340)*('BSC-IP(信令)'!$C$1:$C$652=L340)),'BSC-IP(信令)'!$F$1:$F$652)</f>
        <v>28</v>
      </c>
      <c r="Q340" s="11" t="str">
        <f t="shared" si="50"/>
        <v>ZQRX:BCSU,0::PING:IP="10.111.139.145",SRC="10.111.208.3",:;</v>
      </c>
      <c r="R340" s="11" t="str">
        <f t="shared" si="51"/>
        <v>ZQRX:BCSU,0::PING:IP="10.111.139.177",SRC="10.111.208.131",:;</v>
      </c>
      <c r="S340" s="11"/>
      <c r="T340" s="11"/>
      <c r="U340" s="11" t="str">
        <f t="shared" si="52"/>
        <v>ZOYA:BGS13:BCSU,0:AOIP:;</v>
      </c>
      <c r="V340" s="11" t="str">
        <f t="shared" si="53"/>
        <v>ZOYP:M3UA:BGS13,1:"10.111.208.3","10.111.208.131",:"10.111.139.145",27,"10.111.139.177",27,2905:;</v>
      </c>
      <c r="W340" s="11" t="str">
        <f t="shared" si="54"/>
        <v>ZOYS:M3UA:BGS13,1:ACT:;</v>
      </c>
      <c r="X340" s="11"/>
      <c r="Z340" s="47" t="s">
        <v>3935</v>
      </c>
      <c r="AA340" s="10" t="str">
        <f t="shared" si="55"/>
        <v>ZQRX:BSU,13::IP=10.111.208.3:PING:SRC=10.111.139.145,:;</v>
      </c>
      <c r="AB340" s="10" t="str">
        <f t="shared" si="56"/>
        <v>ZQRX:BSU,13::IP=10.111.208.131:PING:SRC=10.111.139.177,:;</v>
      </c>
      <c r="AC340" s="10"/>
      <c r="AD340" s="10"/>
      <c r="AE340" s="10" t="str">
        <f t="shared" si="57"/>
        <v>ZOYA:R1121:BSU,13:AOIP:;</v>
      </c>
      <c r="AF340" s="10" t="str">
        <f t="shared" si="58"/>
        <v>ZOYP:M3UA:R1121,1:"10.111.139.145","10.111.139.177",2905:"10.111.208.3",28,"10.111.208.131",28,:;</v>
      </c>
      <c r="AG340" s="10" t="str">
        <f t="shared" si="59"/>
        <v>ZOYS:M3UA:R1121,1:ACT:;</v>
      </c>
      <c r="AH340" s="10"/>
    </row>
    <row r="341" spans="1:34" ht="12" customHeight="1">
      <c r="A341" s="7">
        <v>51</v>
      </c>
      <c r="B341" s="7" t="s">
        <v>76</v>
      </c>
      <c r="C341" s="7">
        <v>2</v>
      </c>
      <c r="D341" s="2">
        <v>14</v>
      </c>
      <c r="E341" s="7" t="str">
        <f>LOOKUP(1,0/(('MSS-IP'!$B$1:$B$583=B341)*('MSS-IP'!$C$1:$C$583=D341)),'MSS-IP'!$D$1:$D$583)</f>
        <v>10.111.139.146</v>
      </c>
      <c r="F341" s="7" t="str">
        <f>LOOKUP(1,0/(('MSS-IP'!$B$1:$B$583=B341)*('MSS-IP'!$C$1:$C$583=D341)),'MSS-IP'!$E$1:$E$583)</f>
        <v>10.111.139.178</v>
      </c>
      <c r="G341" s="7">
        <v>2905</v>
      </c>
      <c r="H341" s="7">
        <f>LOOKUP(1,0/(('MSS-IP'!$B$1:$B$583=B341)*('MSS-IP'!$C$1:$C$583=D341)),'MSS-IP'!$F$1:$F$583)</f>
        <v>27</v>
      </c>
      <c r="I341" s="8">
        <v>15</v>
      </c>
      <c r="J341" s="8" t="s">
        <v>93</v>
      </c>
      <c r="K341" s="8">
        <v>2</v>
      </c>
      <c r="L341" s="1">
        <v>1</v>
      </c>
      <c r="M341" s="1" t="str">
        <f>LOOKUP(1,0/(('BSC-IP(信令)'!$B$1:$B$652=J341)*('BSC-IP(信令)'!$C$1:$C$652=L341)),'BSC-IP(信令)'!$D$1:$D$652)</f>
        <v>10.111.208.4</v>
      </c>
      <c r="N341" s="1" t="str">
        <f>LOOKUP(1,0/(('BSC-IP(信令)'!$B$1:$B$652=J341)*('BSC-IP(信令)'!$C$1:$C$652=L341)),'BSC-IP(信令)'!$E$1:$E$652)</f>
        <v>10.111.208.132</v>
      </c>
      <c r="O341" s="8"/>
      <c r="P341" s="8">
        <f>LOOKUP(1,0/(('BSC-IP(信令)'!$B$1:$B$652=J341)*('BSC-IP(信令)'!$C$1:$C$652=L341)),'BSC-IP(信令)'!$F$1:$F$652)</f>
        <v>28</v>
      </c>
      <c r="Q341" s="11" t="str">
        <f t="shared" si="50"/>
        <v>ZQRX:BCSU,1::PING:IP="10.111.139.146",SRC="10.111.208.4",:;</v>
      </c>
      <c r="R341" s="11" t="str">
        <f t="shared" si="51"/>
        <v>ZQRX:BCSU,1::PING:IP="10.111.139.178",SRC="10.111.208.132",:;</v>
      </c>
      <c r="S341" s="11"/>
      <c r="T341" s="11"/>
      <c r="U341" s="11" t="str">
        <f t="shared" si="52"/>
        <v>ZOYA:BGS13:BCSU,1:AOIP:;</v>
      </c>
      <c r="V341" s="11" t="str">
        <f t="shared" si="53"/>
        <v>ZOYP:M3UA:BGS13,2:"10.111.208.4","10.111.208.132",:"10.111.139.146",27,"10.111.139.178",27,2905:;</v>
      </c>
      <c r="W341" s="11" t="str">
        <f t="shared" si="54"/>
        <v>ZOYS:M3UA:BGS13,2:ACT:;</v>
      </c>
      <c r="X341" s="11"/>
      <c r="Z341" s="47" t="s">
        <v>3935</v>
      </c>
      <c r="AA341" s="10" t="str">
        <f t="shared" si="55"/>
        <v>ZQRX:BSU,14::IP=10.111.208.4:PING:SRC=10.111.139.146,:;</v>
      </c>
      <c r="AB341" s="10" t="str">
        <f t="shared" si="56"/>
        <v>ZQRX:BSU,14::IP=10.111.208.132:PING:SRC=10.111.139.178,:;</v>
      </c>
      <c r="AC341" s="10"/>
      <c r="AD341" s="10"/>
      <c r="AE341" s="10" t="str">
        <f t="shared" si="57"/>
        <v>ZOYA:R1121:BSU,14:AOIP:;</v>
      </c>
      <c r="AF341" s="10" t="str">
        <f t="shared" si="58"/>
        <v>ZOYP:M3UA:R1121,2:"10.111.139.146","10.111.139.178",2905:"10.111.208.4",28,"10.111.208.132",28,:;</v>
      </c>
      <c r="AG341" s="10" t="str">
        <f t="shared" si="59"/>
        <v>ZOYS:M3UA:R1121,2:ACT:;</v>
      </c>
      <c r="AH341" s="10"/>
    </row>
    <row r="342" spans="1:34" ht="12" customHeight="1">
      <c r="A342" s="7">
        <v>52</v>
      </c>
      <c r="B342" s="7" t="s">
        <v>76</v>
      </c>
      <c r="C342" s="7">
        <v>3</v>
      </c>
      <c r="D342" s="2">
        <v>16</v>
      </c>
      <c r="E342" s="7" t="str">
        <f>LOOKUP(1,0/(('MSS-IP'!$B$1:$B$583=B342)*('MSS-IP'!$C$1:$C$583=D342)),'MSS-IP'!$D$1:$D$583)</f>
        <v>10.111.139.147</v>
      </c>
      <c r="F342" s="7" t="str">
        <f>LOOKUP(1,0/(('MSS-IP'!$B$1:$B$583=B342)*('MSS-IP'!$C$1:$C$583=D342)),'MSS-IP'!$E$1:$E$583)</f>
        <v>10.111.139.179</v>
      </c>
      <c r="G342" s="7">
        <v>2905</v>
      </c>
      <c r="H342" s="7">
        <f>LOOKUP(1,0/(('MSS-IP'!$B$1:$B$583=B342)*('MSS-IP'!$C$1:$C$583=D342)),'MSS-IP'!$F$1:$F$583)</f>
        <v>27</v>
      </c>
      <c r="I342" s="8">
        <v>16</v>
      </c>
      <c r="J342" s="8" t="s">
        <v>93</v>
      </c>
      <c r="K342" s="8">
        <v>3</v>
      </c>
      <c r="L342" s="1">
        <v>3</v>
      </c>
      <c r="M342" s="1" t="str">
        <f>LOOKUP(1,0/(('BSC-IP(信令)'!$B$1:$B$652=J342)*('BSC-IP(信令)'!$C$1:$C$652=L342)),'BSC-IP(信令)'!$D$1:$D$652)</f>
        <v>10.111.208.5</v>
      </c>
      <c r="N342" s="1" t="str">
        <f>LOOKUP(1,0/(('BSC-IP(信令)'!$B$1:$B$652=J342)*('BSC-IP(信令)'!$C$1:$C$652=L342)),'BSC-IP(信令)'!$E$1:$E$652)</f>
        <v>10.111.208.133</v>
      </c>
      <c r="O342" s="8"/>
      <c r="P342" s="8">
        <f>LOOKUP(1,0/(('BSC-IP(信令)'!$B$1:$B$652=J342)*('BSC-IP(信令)'!$C$1:$C$652=L342)),'BSC-IP(信令)'!$F$1:$F$652)</f>
        <v>28</v>
      </c>
      <c r="Q342" s="11" t="str">
        <f t="shared" si="50"/>
        <v>ZQRX:BCSU,3::PING:IP="10.111.139.147",SRC="10.111.208.5",:;</v>
      </c>
      <c r="R342" s="11" t="str">
        <f t="shared" si="51"/>
        <v>ZQRX:BCSU,3::PING:IP="10.111.139.179",SRC="10.111.208.133",:;</v>
      </c>
      <c r="S342" s="11"/>
      <c r="T342" s="11"/>
      <c r="U342" s="11" t="str">
        <f t="shared" si="52"/>
        <v>ZOYA:BGS13:BCSU,3:AOIP:;</v>
      </c>
      <c r="V342" s="11" t="str">
        <f t="shared" si="53"/>
        <v>ZOYP:M3UA:BGS13,3:"10.111.208.5","10.111.208.133",:"10.111.139.147",27,"10.111.139.179",27,2905:;</v>
      </c>
      <c r="W342" s="11" t="str">
        <f t="shared" si="54"/>
        <v>ZOYS:M3UA:BGS13,3:ACT:;</v>
      </c>
      <c r="X342" s="11"/>
      <c r="Z342" s="47" t="s">
        <v>3935</v>
      </c>
      <c r="AA342" s="10" t="str">
        <f t="shared" si="55"/>
        <v>ZQRX:BSU,16::IP=10.111.208.5:PING:SRC=10.111.139.147,:;</v>
      </c>
      <c r="AB342" s="10" t="str">
        <f t="shared" si="56"/>
        <v>ZQRX:BSU,16::IP=10.111.208.133:PING:SRC=10.111.139.179,:;</v>
      </c>
      <c r="AC342" s="10"/>
      <c r="AD342" s="10"/>
      <c r="AE342" s="10" t="str">
        <f t="shared" si="57"/>
        <v>ZOYA:R1121:BSU,16:AOIP:;</v>
      </c>
      <c r="AF342" s="10" t="str">
        <f t="shared" si="58"/>
        <v>ZOYP:M3UA:R1121,3:"10.111.139.147","10.111.139.179",2905:"10.111.208.5",28,"10.111.208.133",28,:;</v>
      </c>
      <c r="AG342" s="10" t="str">
        <f t="shared" si="59"/>
        <v>ZOYS:M3UA:R1121,3:ACT:;</v>
      </c>
      <c r="AH342" s="10"/>
    </row>
    <row r="343" spans="1:34" ht="12" customHeight="1">
      <c r="A343" s="7">
        <v>53</v>
      </c>
      <c r="B343" s="7" t="s">
        <v>76</v>
      </c>
      <c r="C343" s="7">
        <v>0</v>
      </c>
      <c r="D343" s="2">
        <v>15</v>
      </c>
      <c r="E343" s="7" t="str">
        <f>LOOKUP(1,0/(('MSS-IP'!$B$1:$B$583=B343)*('MSS-IP'!$C$1:$C$583=D343)),'MSS-IP'!$D$1:$D$583)</f>
        <v>10.111.139.132</v>
      </c>
      <c r="F343" s="7" t="str">
        <f>LOOKUP(1,0/(('MSS-IP'!$B$1:$B$583=B343)*('MSS-IP'!$C$1:$C$583=D343)),'MSS-IP'!$E$1:$E$583)</f>
        <v>10.111.139.164</v>
      </c>
      <c r="G343" s="7">
        <v>2905</v>
      </c>
      <c r="H343" s="7">
        <f>LOOKUP(1,0/(('MSS-IP'!$B$1:$B$583=B343)*('MSS-IP'!$C$1:$C$583=D343)),'MSS-IP'!$F$1:$F$583)</f>
        <v>27</v>
      </c>
      <c r="I343" s="8">
        <v>13</v>
      </c>
      <c r="J343" s="8" t="s">
        <v>94</v>
      </c>
      <c r="K343" s="8">
        <v>0</v>
      </c>
      <c r="L343" s="1">
        <v>4</v>
      </c>
      <c r="M343" s="1" t="str">
        <f>LOOKUP(1,0/(('BSC-IP(信令)'!$B$1:$B$652=J343)*('BSC-IP(信令)'!$C$1:$C$652=L343)),'BSC-IP(信令)'!$D$1:$D$652)</f>
        <v>10.111.208.18</v>
      </c>
      <c r="N343" s="1" t="str">
        <f>LOOKUP(1,0/(('BSC-IP(信令)'!$B$1:$B$652=J343)*('BSC-IP(信令)'!$C$1:$C$652=L343)),'BSC-IP(信令)'!$E$1:$E$652)</f>
        <v>10.111.208.146</v>
      </c>
      <c r="O343" s="8"/>
      <c r="P343" s="8">
        <f>LOOKUP(1,0/(('BSC-IP(信令)'!$B$1:$B$652=J343)*('BSC-IP(信令)'!$C$1:$C$652=L343)),'BSC-IP(信令)'!$F$1:$F$652)</f>
        <v>28</v>
      </c>
      <c r="Q343" s="11" t="str">
        <f t="shared" si="50"/>
        <v>ZQRX:BCSU,4::PING:IP="10.111.139.132",SRC="10.111.208.18",:;</v>
      </c>
      <c r="R343" s="11" t="str">
        <f t="shared" si="51"/>
        <v>ZQRX:BCSU,4::PING:IP="10.111.139.164",SRC="10.111.208.146",:;</v>
      </c>
      <c r="S343" s="11" t="str">
        <f>CONCATENATE("ZOYC:",LEFT(B343,1),MID(B343,3,4),":C:M3UA:;")</f>
        <v>ZOYC:BGS13:C:M3UA:;</v>
      </c>
      <c r="T343" s="11" t="str">
        <f>CONCATENATE("ZOYM:",LEFT(B343,1),MID(B343,3,4),":REG=Y:;")</f>
        <v>ZOYM:BGS13:REG=Y:;</v>
      </c>
      <c r="U343" s="11" t="str">
        <f t="shared" si="52"/>
        <v>ZOYA:BGS13:BCSU,4:AOIP:;</v>
      </c>
      <c r="V343" s="11" t="str">
        <f t="shared" si="53"/>
        <v>ZOYP:M3UA:BGS13,0:"10.111.208.18","10.111.208.146",:"10.111.139.132",27,"10.111.139.164",27,2905:;</v>
      </c>
      <c r="W343" s="11" t="str">
        <f t="shared" si="54"/>
        <v>ZOYS:M3UA:BGS13,0:ACT:;</v>
      </c>
      <c r="X343" s="11" t="str">
        <f>CONCATENATE("ZOYI:NAME=",LEFT(B343,1),RIGHT(B343,4),":A:;")</f>
        <v>ZOYI:NAME=BGS13:A:;</v>
      </c>
      <c r="Z343" s="47" t="s">
        <v>3935</v>
      </c>
      <c r="AA343" s="10" t="str">
        <f t="shared" si="55"/>
        <v>ZQRX:BSU,15::IP=10.111.208.18:PING:SRC=10.111.139.132,:;</v>
      </c>
      <c r="AB343" s="10" t="str">
        <f t="shared" si="56"/>
        <v>ZQRX:BSU,15::IP=10.111.208.146:PING:SRC=10.111.139.164,:;</v>
      </c>
      <c r="AC343" s="10" t="str">
        <f>CONCATENATE("ZOYC:",J343,":S:M3UA:;")</f>
        <v>ZOYC:R1122:S:M3UA:;</v>
      </c>
      <c r="AD343" s="10" t="str">
        <f>CONCATENATE("ZOYM:",J343,":REG=Y:;")</f>
        <v>ZOYM:R1122:REG=Y:;</v>
      </c>
      <c r="AE343" s="10" t="str">
        <f t="shared" si="57"/>
        <v>ZOYA:R1122:BSU,15:AOIP:;</v>
      </c>
      <c r="AF343" s="10" t="str">
        <f t="shared" si="58"/>
        <v>ZOYP:M3UA:R1122,0:"10.111.139.132","10.111.139.164",2905:"10.111.208.18",28,"10.111.208.146",28,:;</v>
      </c>
      <c r="AG343" s="10" t="str">
        <f t="shared" si="59"/>
        <v>ZOYS:M3UA:R1122,0:ACT:;</v>
      </c>
      <c r="AH343" s="10" t="str">
        <f>CONCATENATE("ZOYI:NAME=",J343,":A:;")</f>
        <v>ZOYI:NAME=R1122:A:;</v>
      </c>
    </row>
    <row r="344" spans="1:34" ht="12" customHeight="1">
      <c r="A344" s="7">
        <v>54</v>
      </c>
      <c r="B344" s="7" t="s">
        <v>76</v>
      </c>
      <c r="C344" s="7">
        <v>1</v>
      </c>
      <c r="D344" s="2">
        <v>0</v>
      </c>
      <c r="E344" s="7" t="str">
        <f>LOOKUP(1,0/(('MSS-IP'!$B$1:$B$583=B344)*('MSS-IP'!$C$1:$C$583=D344)),'MSS-IP'!$D$1:$D$583)</f>
        <v>10.111.139.133</v>
      </c>
      <c r="F344" s="7" t="str">
        <f>LOOKUP(1,0/(('MSS-IP'!$B$1:$B$583=B344)*('MSS-IP'!$C$1:$C$583=D344)),'MSS-IP'!$E$1:$E$583)</f>
        <v>10.111.139.165</v>
      </c>
      <c r="G344" s="7">
        <v>2905</v>
      </c>
      <c r="H344" s="7">
        <f>LOOKUP(1,0/(('MSS-IP'!$B$1:$B$583=B344)*('MSS-IP'!$C$1:$C$583=D344)),'MSS-IP'!$F$1:$F$583)</f>
        <v>27</v>
      </c>
      <c r="I344" s="8">
        <v>14</v>
      </c>
      <c r="J344" s="8" t="s">
        <v>94</v>
      </c>
      <c r="K344" s="8">
        <v>1</v>
      </c>
      <c r="L344" s="1">
        <v>2</v>
      </c>
      <c r="M344" s="1" t="str">
        <f>LOOKUP(1,0/(('BSC-IP(信令)'!$B$1:$B$652=J344)*('BSC-IP(信令)'!$C$1:$C$652=L344)),'BSC-IP(信令)'!$D$1:$D$652)</f>
        <v>10.111.208.19</v>
      </c>
      <c r="N344" s="1" t="str">
        <f>LOOKUP(1,0/(('BSC-IP(信令)'!$B$1:$B$652=J344)*('BSC-IP(信令)'!$C$1:$C$652=L344)),'BSC-IP(信令)'!$E$1:$E$652)</f>
        <v>10.111.208.147</v>
      </c>
      <c r="O344" s="8"/>
      <c r="P344" s="8">
        <f>LOOKUP(1,0/(('BSC-IP(信令)'!$B$1:$B$652=J344)*('BSC-IP(信令)'!$C$1:$C$652=L344)),'BSC-IP(信令)'!$F$1:$F$652)</f>
        <v>28</v>
      </c>
      <c r="Q344" s="11" t="str">
        <f t="shared" si="50"/>
        <v>ZQRX:BCSU,2::PING:IP="10.111.139.133",SRC="10.111.208.19",:;</v>
      </c>
      <c r="R344" s="11" t="str">
        <f t="shared" si="51"/>
        <v>ZQRX:BCSU,2::PING:IP="10.111.139.165",SRC="10.111.208.147",:;</v>
      </c>
      <c r="S344" s="11"/>
      <c r="T344" s="11"/>
      <c r="U344" s="11" t="str">
        <f t="shared" si="52"/>
        <v>ZOYA:BGS13:BCSU,2:AOIP:;</v>
      </c>
      <c r="V344" s="11" t="str">
        <f t="shared" si="53"/>
        <v>ZOYP:M3UA:BGS13,1:"10.111.208.19","10.111.208.147",:"10.111.139.133",27,"10.111.139.165",27,2905:;</v>
      </c>
      <c r="W344" s="11" t="str">
        <f t="shared" si="54"/>
        <v>ZOYS:M3UA:BGS13,1:ACT:;</v>
      </c>
      <c r="X344" s="11"/>
      <c r="Z344" s="47" t="s">
        <v>3935</v>
      </c>
      <c r="AA344" s="10" t="str">
        <f t="shared" si="55"/>
        <v>ZQRX:BSU,0::IP=10.111.208.19:PING:SRC=10.111.139.133,:;</v>
      </c>
      <c r="AB344" s="10" t="str">
        <f t="shared" si="56"/>
        <v>ZQRX:BSU,0::IP=10.111.208.147:PING:SRC=10.111.139.165,:;</v>
      </c>
      <c r="AC344" s="10"/>
      <c r="AD344" s="10"/>
      <c r="AE344" s="10" t="str">
        <f t="shared" si="57"/>
        <v>ZOYA:R1122:BSU,0:AOIP:;</v>
      </c>
      <c r="AF344" s="10" t="str">
        <f t="shared" si="58"/>
        <v>ZOYP:M3UA:R1122,1:"10.111.139.133","10.111.139.165",2905:"10.111.208.19",28,"10.111.208.147",28,:;</v>
      </c>
      <c r="AG344" s="10" t="str">
        <f t="shared" si="59"/>
        <v>ZOYS:M3UA:R1122,1:ACT:;</v>
      </c>
      <c r="AH344" s="10"/>
    </row>
    <row r="345" spans="1:34" ht="12" customHeight="1">
      <c r="A345" s="7">
        <v>55</v>
      </c>
      <c r="B345" s="7" t="s">
        <v>76</v>
      </c>
      <c r="C345" s="7">
        <v>2</v>
      </c>
      <c r="D345" s="2">
        <v>2</v>
      </c>
      <c r="E345" s="7" t="str">
        <f>LOOKUP(1,0/(('MSS-IP'!$B$1:$B$583=B345)*('MSS-IP'!$C$1:$C$583=D345)),'MSS-IP'!$D$1:$D$583)</f>
        <v>10.111.139.134</v>
      </c>
      <c r="F345" s="7" t="str">
        <f>LOOKUP(1,0/(('MSS-IP'!$B$1:$B$583=B345)*('MSS-IP'!$C$1:$C$583=D345)),'MSS-IP'!$E$1:$E$583)</f>
        <v>10.111.139.166</v>
      </c>
      <c r="G345" s="7">
        <v>2905</v>
      </c>
      <c r="H345" s="7">
        <f>LOOKUP(1,0/(('MSS-IP'!$B$1:$B$583=B345)*('MSS-IP'!$C$1:$C$583=D345)),'MSS-IP'!$F$1:$F$583)</f>
        <v>27</v>
      </c>
      <c r="I345" s="8">
        <v>15</v>
      </c>
      <c r="J345" s="8" t="s">
        <v>94</v>
      </c>
      <c r="K345" s="8">
        <v>2</v>
      </c>
      <c r="L345" s="1">
        <v>0</v>
      </c>
      <c r="M345" s="1" t="str">
        <f>LOOKUP(1,0/(('BSC-IP(信令)'!$B$1:$B$652=J345)*('BSC-IP(信令)'!$C$1:$C$652=L345)),'BSC-IP(信令)'!$D$1:$D$652)</f>
        <v>10.111.208.20</v>
      </c>
      <c r="N345" s="1" t="str">
        <f>LOOKUP(1,0/(('BSC-IP(信令)'!$B$1:$B$652=J345)*('BSC-IP(信令)'!$C$1:$C$652=L345)),'BSC-IP(信令)'!$E$1:$E$652)</f>
        <v>10.111.208.148</v>
      </c>
      <c r="O345" s="8"/>
      <c r="P345" s="8">
        <f>LOOKUP(1,0/(('BSC-IP(信令)'!$B$1:$B$652=J345)*('BSC-IP(信令)'!$C$1:$C$652=L345)),'BSC-IP(信令)'!$F$1:$F$652)</f>
        <v>28</v>
      </c>
      <c r="Q345" s="11" t="str">
        <f t="shared" si="50"/>
        <v>ZQRX:BCSU,0::PING:IP="10.111.139.134",SRC="10.111.208.20",:;</v>
      </c>
      <c r="R345" s="11" t="str">
        <f t="shared" si="51"/>
        <v>ZQRX:BCSU,0::PING:IP="10.111.139.166",SRC="10.111.208.148",:;</v>
      </c>
      <c r="S345" s="11"/>
      <c r="T345" s="11"/>
      <c r="U345" s="11" t="str">
        <f t="shared" si="52"/>
        <v>ZOYA:BGS13:BCSU,0:AOIP:;</v>
      </c>
      <c r="V345" s="11" t="str">
        <f t="shared" si="53"/>
        <v>ZOYP:M3UA:BGS13,2:"10.111.208.20","10.111.208.148",:"10.111.139.134",27,"10.111.139.166",27,2905:;</v>
      </c>
      <c r="W345" s="11" t="str">
        <f t="shared" si="54"/>
        <v>ZOYS:M3UA:BGS13,2:ACT:;</v>
      </c>
      <c r="X345" s="11"/>
      <c r="Z345" s="47" t="s">
        <v>3935</v>
      </c>
      <c r="AA345" s="10" t="str">
        <f t="shared" si="55"/>
        <v>ZQRX:BSU,2::IP=10.111.208.20:PING:SRC=10.111.139.134,:;</v>
      </c>
      <c r="AB345" s="10" t="str">
        <f t="shared" si="56"/>
        <v>ZQRX:BSU,2::IP=10.111.208.148:PING:SRC=10.111.139.166,:;</v>
      </c>
      <c r="AC345" s="10"/>
      <c r="AD345" s="10"/>
      <c r="AE345" s="10" t="str">
        <f t="shared" si="57"/>
        <v>ZOYA:R1122:BSU,2:AOIP:;</v>
      </c>
      <c r="AF345" s="10" t="str">
        <f t="shared" si="58"/>
        <v>ZOYP:M3UA:R1122,2:"10.111.139.134","10.111.139.166",2905:"10.111.208.20",28,"10.111.208.148",28,:;</v>
      </c>
      <c r="AG345" s="10" t="str">
        <f t="shared" si="59"/>
        <v>ZOYS:M3UA:R1122,2:ACT:;</v>
      </c>
      <c r="AH345" s="10"/>
    </row>
    <row r="346" spans="1:34" ht="12" customHeight="1">
      <c r="A346" s="7">
        <v>56</v>
      </c>
      <c r="B346" s="7" t="s">
        <v>76</v>
      </c>
      <c r="C346" s="7">
        <v>3</v>
      </c>
      <c r="D346" s="2">
        <v>3</v>
      </c>
      <c r="E346" s="7" t="str">
        <f>LOOKUP(1,0/(('MSS-IP'!$B$1:$B$583=B346)*('MSS-IP'!$C$1:$C$583=D346)),'MSS-IP'!$D$1:$D$583)</f>
        <v>10.111.139.135</v>
      </c>
      <c r="F346" s="7" t="str">
        <f>LOOKUP(1,0/(('MSS-IP'!$B$1:$B$583=B346)*('MSS-IP'!$C$1:$C$583=D346)),'MSS-IP'!$E$1:$E$583)</f>
        <v>10.111.139.167</v>
      </c>
      <c r="G346" s="7">
        <v>2905</v>
      </c>
      <c r="H346" s="7">
        <f>LOOKUP(1,0/(('MSS-IP'!$B$1:$B$583=B346)*('MSS-IP'!$C$1:$C$583=D346)),'MSS-IP'!$F$1:$F$583)</f>
        <v>27</v>
      </c>
      <c r="I346" s="8">
        <v>16</v>
      </c>
      <c r="J346" s="8" t="s">
        <v>94</v>
      </c>
      <c r="K346" s="8">
        <v>3</v>
      </c>
      <c r="L346" s="1">
        <v>1</v>
      </c>
      <c r="M346" s="1" t="str">
        <f>LOOKUP(1,0/(('BSC-IP(信令)'!$B$1:$B$652=J346)*('BSC-IP(信令)'!$C$1:$C$652=L346)),'BSC-IP(信令)'!$D$1:$D$652)</f>
        <v>10.111.208.21</v>
      </c>
      <c r="N346" s="1" t="str">
        <f>LOOKUP(1,0/(('BSC-IP(信令)'!$B$1:$B$652=J346)*('BSC-IP(信令)'!$C$1:$C$652=L346)),'BSC-IP(信令)'!$E$1:$E$652)</f>
        <v>10.111.208.149</v>
      </c>
      <c r="O346" s="8"/>
      <c r="P346" s="8">
        <f>LOOKUP(1,0/(('BSC-IP(信令)'!$B$1:$B$652=J346)*('BSC-IP(信令)'!$C$1:$C$652=L346)),'BSC-IP(信令)'!$F$1:$F$652)</f>
        <v>28</v>
      </c>
      <c r="Q346" s="11" t="str">
        <f t="shared" si="50"/>
        <v>ZQRX:BCSU,1::PING:IP="10.111.139.135",SRC="10.111.208.21",:;</v>
      </c>
      <c r="R346" s="11" t="str">
        <f t="shared" si="51"/>
        <v>ZQRX:BCSU,1::PING:IP="10.111.139.167",SRC="10.111.208.149",:;</v>
      </c>
      <c r="S346" s="11"/>
      <c r="T346" s="11"/>
      <c r="U346" s="11" t="str">
        <f t="shared" si="52"/>
        <v>ZOYA:BGS13:BCSU,1:AOIP:;</v>
      </c>
      <c r="V346" s="11" t="str">
        <f t="shared" si="53"/>
        <v>ZOYP:M3UA:BGS13,3:"10.111.208.21","10.111.208.149",:"10.111.139.135",27,"10.111.139.167",27,2905:;</v>
      </c>
      <c r="W346" s="11" t="str">
        <f t="shared" si="54"/>
        <v>ZOYS:M3UA:BGS13,3:ACT:;</v>
      </c>
      <c r="X346" s="11"/>
      <c r="Z346" s="47" t="s">
        <v>3935</v>
      </c>
      <c r="AA346" s="10" t="str">
        <f t="shared" si="55"/>
        <v>ZQRX:BSU,3::IP=10.111.208.21:PING:SRC=10.111.139.135,:;</v>
      </c>
      <c r="AB346" s="10" t="str">
        <f t="shared" si="56"/>
        <v>ZQRX:BSU,3::IP=10.111.208.149:PING:SRC=10.111.139.167,:;</v>
      </c>
      <c r="AC346" s="10"/>
      <c r="AD346" s="10"/>
      <c r="AE346" s="10" t="str">
        <f t="shared" si="57"/>
        <v>ZOYA:R1122:BSU,3:AOIP:;</v>
      </c>
      <c r="AF346" s="10" t="str">
        <f t="shared" si="58"/>
        <v>ZOYP:M3UA:R1122,3:"10.111.139.135","10.111.139.167",2905:"10.111.208.21",28,"10.111.208.149",28,:;</v>
      </c>
      <c r="AG346" s="10" t="str">
        <f t="shared" si="59"/>
        <v>ZOYS:M3UA:R1122,3:ACT:;</v>
      </c>
      <c r="AH346" s="10"/>
    </row>
    <row r="347" spans="1:34" ht="12" customHeight="1">
      <c r="A347" s="7">
        <v>57</v>
      </c>
      <c r="B347" s="7" t="s">
        <v>76</v>
      </c>
      <c r="C347" s="7">
        <v>0</v>
      </c>
      <c r="D347" s="2">
        <v>5</v>
      </c>
      <c r="E347" s="7" t="str">
        <f>LOOKUP(1,0/(('MSS-IP'!$B$1:$B$583=B347)*('MSS-IP'!$C$1:$C$583=D347)),'MSS-IP'!$D$1:$D$583)</f>
        <v>10.111.139.137</v>
      </c>
      <c r="F347" s="7" t="str">
        <f>LOOKUP(1,0/(('MSS-IP'!$B$1:$B$583=B347)*('MSS-IP'!$C$1:$C$583=D347)),'MSS-IP'!$E$1:$E$583)</f>
        <v>10.111.139.169</v>
      </c>
      <c r="G347" s="7">
        <v>2905</v>
      </c>
      <c r="H347" s="7">
        <f>LOOKUP(1,0/(('MSS-IP'!$B$1:$B$583=B347)*('MSS-IP'!$C$1:$C$583=D347)),'MSS-IP'!$F$1:$F$583)</f>
        <v>27</v>
      </c>
      <c r="I347" s="8">
        <v>13</v>
      </c>
      <c r="J347" s="8" t="s">
        <v>95</v>
      </c>
      <c r="K347" s="8">
        <v>0</v>
      </c>
      <c r="L347" s="1">
        <v>0</v>
      </c>
      <c r="M347" s="1" t="str">
        <f>LOOKUP(1,0/(('BSC-IP(信令)'!$B$1:$B$652=J347)*('BSC-IP(信令)'!$C$1:$C$652=L347)),'BSC-IP(信令)'!$D$1:$D$652)</f>
        <v>10.111.208.34</v>
      </c>
      <c r="N347" s="1" t="str">
        <f>LOOKUP(1,0/(('BSC-IP(信令)'!$B$1:$B$652=J347)*('BSC-IP(信令)'!$C$1:$C$652=L347)),'BSC-IP(信令)'!$E$1:$E$652)</f>
        <v>10.111.208.162</v>
      </c>
      <c r="O347" s="8"/>
      <c r="P347" s="8">
        <f>LOOKUP(1,0/(('BSC-IP(信令)'!$B$1:$B$652=J347)*('BSC-IP(信令)'!$C$1:$C$652=L347)),'BSC-IP(信令)'!$F$1:$F$652)</f>
        <v>28</v>
      </c>
      <c r="Q347" s="11" t="str">
        <f t="shared" si="50"/>
        <v>ZQRX:BCSU,0::PING:IP="10.111.139.137",SRC="10.111.208.34",:;</v>
      </c>
      <c r="R347" s="11" t="str">
        <f t="shared" si="51"/>
        <v>ZQRX:BCSU,0::PING:IP="10.111.139.169",SRC="10.111.208.162",:;</v>
      </c>
      <c r="S347" s="11" t="str">
        <f>CONCATENATE("ZOYC:",LEFT(B347,1),MID(B347,3,4),":C:M3UA:;")</f>
        <v>ZOYC:BGS13:C:M3UA:;</v>
      </c>
      <c r="T347" s="11" t="str">
        <f>CONCATENATE("ZOYM:",LEFT(B347,1),MID(B347,3,4),":REG=Y:;")</f>
        <v>ZOYM:BGS13:REG=Y:;</v>
      </c>
      <c r="U347" s="11" t="str">
        <f t="shared" si="52"/>
        <v>ZOYA:BGS13:BCSU,0:AOIP:;</v>
      </c>
      <c r="V347" s="11" t="str">
        <f t="shared" si="53"/>
        <v>ZOYP:M3UA:BGS13,0:"10.111.208.34","10.111.208.162",:"10.111.139.137",27,"10.111.139.169",27,2905:;</v>
      </c>
      <c r="W347" s="11" t="str">
        <f t="shared" si="54"/>
        <v>ZOYS:M3UA:BGS13,0:ACT:;</v>
      </c>
      <c r="X347" s="11" t="str">
        <f>CONCATENATE("ZOYI:NAME=",LEFT(B347,1),RIGHT(B347,4),":A:;")</f>
        <v>ZOYI:NAME=BGS13:A:;</v>
      </c>
      <c r="Z347" s="47" t="s">
        <v>3935</v>
      </c>
      <c r="AA347" s="10" t="str">
        <f t="shared" si="55"/>
        <v>ZQRX:BSU,5::IP=10.111.208.34:PING:SRC=10.111.139.137,:;</v>
      </c>
      <c r="AB347" s="10" t="str">
        <f t="shared" si="56"/>
        <v>ZQRX:BSU,5::IP=10.111.208.162:PING:SRC=10.111.139.169,:;</v>
      </c>
      <c r="AC347" s="10" t="str">
        <f>CONCATENATE("ZOYC:",J347,":S:M3UA:;")</f>
        <v>ZOYC:R1123:S:M3UA:;</v>
      </c>
      <c r="AD347" s="10" t="str">
        <f>CONCATENATE("ZOYM:",J347,":REG=Y:;")</f>
        <v>ZOYM:R1123:REG=Y:;</v>
      </c>
      <c r="AE347" s="10" t="str">
        <f t="shared" si="57"/>
        <v>ZOYA:R1123:BSU,5:AOIP:;</v>
      </c>
      <c r="AF347" s="10" t="str">
        <f t="shared" si="58"/>
        <v>ZOYP:M3UA:R1123,0:"10.111.139.137","10.111.139.169",2905:"10.111.208.34",28,"10.111.208.162",28,:;</v>
      </c>
      <c r="AG347" s="10" t="str">
        <f t="shared" si="59"/>
        <v>ZOYS:M3UA:R1123,0:ACT:;</v>
      </c>
      <c r="AH347" s="10" t="str">
        <f>CONCATENATE("ZOYI:NAME=",J347,":A:;")</f>
        <v>ZOYI:NAME=R1123:A:;</v>
      </c>
    </row>
    <row r="348" spans="1:34" ht="12" customHeight="1">
      <c r="A348" s="7">
        <v>58</v>
      </c>
      <c r="B348" s="7" t="s">
        <v>76</v>
      </c>
      <c r="C348" s="7">
        <v>1</v>
      </c>
      <c r="D348" s="2">
        <v>6</v>
      </c>
      <c r="E348" s="7" t="str">
        <f>LOOKUP(1,0/(('MSS-IP'!$B$1:$B$583=B348)*('MSS-IP'!$C$1:$C$583=D348)),'MSS-IP'!$D$1:$D$583)</f>
        <v>10.111.139.138</v>
      </c>
      <c r="F348" s="7" t="str">
        <f>LOOKUP(1,0/(('MSS-IP'!$B$1:$B$583=B348)*('MSS-IP'!$C$1:$C$583=D348)),'MSS-IP'!$E$1:$E$583)</f>
        <v>10.111.139.170</v>
      </c>
      <c r="G348" s="7">
        <v>2905</v>
      </c>
      <c r="H348" s="7">
        <f>LOOKUP(1,0/(('MSS-IP'!$B$1:$B$583=B348)*('MSS-IP'!$C$1:$C$583=D348)),'MSS-IP'!$F$1:$F$583)</f>
        <v>27</v>
      </c>
      <c r="I348" s="8">
        <v>14</v>
      </c>
      <c r="J348" s="8" t="s">
        <v>95</v>
      </c>
      <c r="K348" s="8">
        <v>1</v>
      </c>
      <c r="L348" s="1">
        <v>1</v>
      </c>
      <c r="M348" s="1" t="str">
        <f>LOOKUP(1,0/(('BSC-IP(信令)'!$B$1:$B$652=J348)*('BSC-IP(信令)'!$C$1:$C$652=L348)),'BSC-IP(信令)'!$D$1:$D$652)</f>
        <v>10.111.208.35</v>
      </c>
      <c r="N348" s="1" t="str">
        <f>LOOKUP(1,0/(('BSC-IP(信令)'!$B$1:$B$652=J348)*('BSC-IP(信令)'!$C$1:$C$652=L348)),'BSC-IP(信令)'!$E$1:$E$652)</f>
        <v>10.111.208.163</v>
      </c>
      <c r="O348" s="8"/>
      <c r="P348" s="8">
        <f>LOOKUP(1,0/(('BSC-IP(信令)'!$B$1:$B$652=J348)*('BSC-IP(信令)'!$C$1:$C$652=L348)),'BSC-IP(信令)'!$F$1:$F$652)</f>
        <v>28</v>
      </c>
      <c r="Q348" s="11" t="str">
        <f t="shared" si="50"/>
        <v>ZQRX:BCSU,1::PING:IP="10.111.139.138",SRC="10.111.208.35",:;</v>
      </c>
      <c r="R348" s="11" t="str">
        <f t="shared" si="51"/>
        <v>ZQRX:BCSU,1::PING:IP="10.111.139.170",SRC="10.111.208.163",:;</v>
      </c>
      <c r="S348" s="11"/>
      <c r="T348" s="11"/>
      <c r="U348" s="11" t="str">
        <f t="shared" si="52"/>
        <v>ZOYA:BGS13:BCSU,1:AOIP:;</v>
      </c>
      <c r="V348" s="11" t="str">
        <f t="shared" si="53"/>
        <v>ZOYP:M3UA:BGS13,1:"10.111.208.35","10.111.208.163",:"10.111.139.138",27,"10.111.139.170",27,2905:;</v>
      </c>
      <c r="W348" s="11" t="str">
        <f t="shared" si="54"/>
        <v>ZOYS:M3UA:BGS13,1:ACT:;</v>
      </c>
      <c r="X348" s="11"/>
      <c r="Z348" s="47" t="s">
        <v>3935</v>
      </c>
      <c r="AA348" s="10" t="str">
        <f t="shared" si="55"/>
        <v>ZQRX:BSU,6::IP=10.111.208.35:PING:SRC=10.111.139.138,:;</v>
      </c>
      <c r="AB348" s="10" t="str">
        <f t="shared" si="56"/>
        <v>ZQRX:BSU,6::IP=10.111.208.163:PING:SRC=10.111.139.170,:;</v>
      </c>
      <c r="AC348" s="10"/>
      <c r="AD348" s="10"/>
      <c r="AE348" s="10" t="str">
        <f t="shared" si="57"/>
        <v>ZOYA:R1123:BSU,6:AOIP:;</v>
      </c>
      <c r="AF348" s="10" t="str">
        <f t="shared" si="58"/>
        <v>ZOYP:M3UA:R1123,1:"10.111.139.138","10.111.139.170",2905:"10.111.208.35",28,"10.111.208.163",28,:;</v>
      </c>
      <c r="AG348" s="10" t="str">
        <f t="shared" si="59"/>
        <v>ZOYS:M3UA:R1123,1:ACT:;</v>
      </c>
      <c r="AH348" s="10"/>
    </row>
    <row r="349" spans="1:34" ht="12" customHeight="1">
      <c r="A349" s="7">
        <v>59</v>
      </c>
      <c r="B349" s="7" t="s">
        <v>76</v>
      </c>
      <c r="C349" s="7">
        <v>2</v>
      </c>
      <c r="D349" s="2">
        <v>7</v>
      </c>
      <c r="E349" s="7" t="str">
        <f>LOOKUP(1,0/(('MSS-IP'!$B$1:$B$583=B349)*('MSS-IP'!$C$1:$C$583=D349)),'MSS-IP'!$D$1:$D$583)</f>
        <v>10.111.139.139</v>
      </c>
      <c r="F349" s="7" t="str">
        <f>LOOKUP(1,0/(('MSS-IP'!$B$1:$B$583=B349)*('MSS-IP'!$C$1:$C$583=D349)),'MSS-IP'!$E$1:$E$583)</f>
        <v>10.111.139.171</v>
      </c>
      <c r="G349" s="7">
        <v>2905</v>
      </c>
      <c r="H349" s="7">
        <f>LOOKUP(1,0/(('MSS-IP'!$B$1:$B$583=B349)*('MSS-IP'!$C$1:$C$583=D349)),'MSS-IP'!$F$1:$F$583)</f>
        <v>27</v>
      </c>
      <c r="I349" s="8">
        <v>15</v>
      </c>
      <c r="J349" s="8" t="s">
        <v>95</v>
      </c>
      <c r="K349" s="8">
        <v>2</v>
      </c>
      <c r="L349" s="1">
        <v>3</v>
      </c>
      <c r="M349" s="1" t="str">
        <f>LOOKUP(1,0/(('BSC-IP(信令)'!$B$1:$B$652=J349)*('BSC-IP(信令)'!$C$1:$C$652=L349)),'BSC-IP(信令)'!$D$1:$D$652)</f>
        <v>10.111.208.36</v>
      </c>
      <c r="N349" s="1" t="str">
        <f>LOOKUP(1,0/(('BSC-IP(信令)'!$B$1:$B$652=J349)*('BSC-IP(信令)'!$C$1:$C$652=L349)),'BSC-IP(信令)'!$E$1:$E$652)</f>
        <v>10.111.208.164</v>
      </c>
      <c r="O349" s="8"/>
      <c r="P349" s="8">
        <f>LOOKUP(1,0/(('BSC-IP(信令)'!$B$1:$B$652=J349)*('BSC-IP(信令)'!$C$1:$C$652=L349)),'BSC-IP(信令)'!$F$1:$F$652)</f>
        <v>28</v>
      </c>
      <c r="Q349" s="11" t="str">
        <f t="shared" si="50"/>
        <v>ZQRX:BCSU,3::PING:IP="10.111.139.139",SRC="10.111.208.36",:;</v>
      </c>
      <c r="R349" s="11" t="str">
        <f t="shared" si="51"/>
        <v>ZQRX:BCSU,3::PING:IP="10.111.139.171",SRC="10.111.208.164",:;</v>
      </c>
      <c r="S349" s="11"/>
      <c r="T349" s="11"/>
      <c r="U349" s="11" t="str">
        <f t="shared" si="52"/>
        <v>ZOYA:BGS13:BCSU,3:AOIP:;</v>
      </c>
      <c r="V349" s="11" t="str">
        <f t="shared" si="53"/>
        <v>ZOYP:M3UA:BGS13,2:"10.111.208.36","10.111.208.164",:"10.111.139.139",27,"10.111.139.171",27,2905:;</v>
      </c>
      <c r="W349" s="11" t="str">
        <f t="shared" si="54"/>
        <v>ZOYS:M3UA:BGS13,2:ACT:;</v>
      </c>
      <c r="X349" s="11"/>
      <c r="Z349" s="47" t="s">
        <v>3935</v>
      </c>
      <c r="AA349" s="10" t="str">
        <f t="shared" si="55"/>
        <v>ZQRX:BSU,7::IP=10.111.208.36:PING:SRC=10.111.139.139,:;</v>
      </c>
      <c r="AB349" s="10" t="str">
        <f t="shared" si="56"/>
        <v>ZQRX:BSU,7::IP=10.111.208.164:PING:SRC=10.111.139.171,:;</v>
      </c>
      <c r="AC349" s="10"/>
      <c r="AD349" s="10"/>
      <c r="AE349" s="10" t="str">
        <f t="shared" si="57"/>
        <v>ZOYA:R1123:BSU,7:AOIP:;</v>
      </c>
      <c r="AF349" s="10" t="str">
        <f t="shared" si="58"/>
        <v>ZOYP:M3UA:R1123,2:"10.111.139.139","10.111.139.171",2905:"10.111.208.36",28,"10.111.208.164",28,:;</v>
      </c>
      <c r="AG349" s="10" t="str">
        <f t="shared" si="59"/>
        <v>ZOYS:M3UA:R1123,2:ACT:;</v>
      </c>
      <c r="AH349" s="10"/>
    </row>
    <row r="350" spans="1:34" ht="12" customHeight="1">
      <c r="A350" s="7">
        <v>60</v>
      </c>
      <c r="B350" s="7" t="s">
        <v>76</v>
      </c>
      <c r="C350" s="7">
        <v>3</v>
      </c>
      <c r="D350" s="2">
        <v>8</v>
      </c>
      <c r="E350" s="7" t="str">
        <f>LOOKUP(1,0/(('MSS-IP'!$B$1:$B$583=B350)*('MSS-IP'!$C$1:$C$583=D350)),'MSS-IP'!$D$1:$D$583)</f>
        <v>10.111.139.140</v>
      </c>
      <c r="F350" s="7" t="str">
        <f>LOOKUP(1,0/(('MSS-IP'!$B$1:$B$583=B350)*('MSS-IP'!$C$1:$C$583=D350)),'MSS-IP'!$E$1:$E$583)</f>
        <v>10.111.139.172</v>
      </c>
      <c r="G350" s="7">
        <v>2905</v>
      </c>
      <c r="H350" s="7">
        <f>LOOKUP(1,0/(('MSS-IP'!$B$1:$B$583=B350)*('MSS-IP'!$C$1:$C$583=D350)),'MSS-IP'!$F$1:$F$583)</f>
        <v>27</v>
      </c>
      <c r="I350" s="8">
        <v>16</v>
      </c>
      <c r="J350" s="8" t="s">
        <v>95</v>
      </c>
      <c r="K350" s="8">
        <v>3</v>
      </c>
      <c r="L350" s="1">
        <v>2</v>
      </c>
      <c r="M350" s="1" t="str">
        <f>LOOKUP(1,0/(('BSC-IP(信令)'!$B$1:$B$652=J350)*('BSC-IP(信令)'!$C$1:$C$652=L350)),'BSC-IP(信令)'!$D$1:$D$652)</f>
        <v>10.111.208.37</v>
      </c>
      <c r="N350" s="1" t="str">
        <f>LOOKUP(1,0/(('BSC-IP(信令)'!$B$1:$B$652=J350)*('BSC-IP(信令)'!$C$1:$C$652=L350)),'BSC-IP(信令)'!$E$1:$E$652)</f>
        <v>10.111.208.165</v>
      </c>
      <c r="O350" s="8"/>
      <c r="P350" s="8">
        <f>LOOKUP(1,0/(('BSC-IP(信令)'!$B$1:$B$652=J350)*('BSC-IP(信令)'!$C$1:$C$652=L350)),'BSC-IP(信令)'!$F$1:$F$652)</f>
        <v>28</v>
      </c>
      <c r="Q350" s="11" t="str">
        <f t="shared" si="50"/>
        <v>ZQRX:BCSU,2::PING:IP="10.111.139.140",SRC="10.111.208.37",:;</v>
      </c>
      <c r="R350" s="11" t="str">
        <f t="shared" si="51"/>
        <v>ZQRX:BCSU,2::PING:IP="10.111.139.172",SRC="10.111.208.165",:;</v>
      </c>
      <c r="S350" s="11"/>
      <c r="T350" s="11"/>
      <c r="U350" s="11" t="str">
        <f t="shared" si="52"/>
        <v>ZOYA:BGS13:BCSU,2:AOIP:;</v>
      </c>
      <c r="V350" s="11" t="str">
        <f t="shared" si="53"/>
        <v>ZOYP:M3UA:BGS13,3:"10.111.208.37","10.111.208.165",:"10.111.139.140",27,"10.111.139.172",27,2905:;</v>
      </c>
      <c r="W350" s="11" t="str">
        <f t="shared" si="54"/>
        <v>ZOYS:M3UA:BGS13,3:ACT:;</v>
      </c>
      <c r="X350" s="11"/>
      <c r="Z350" s="47" t="s">
        <v>3935</v>
      </c>
      <c r="AA350" s="10" t="str">
        <f t="shared" si="55"/>
        <v>ZQRX:BSU,8::IP=10.111.208.37:PING:SRC=10.111.139.140,:;</v>
      </c>
      <c r="AB350" s="10" t="str">
        <f t="shared" si="56"/>
        <v>ZQRX:BSU,8::IP=10.111.208.165:PING:SRC=10.111.139.172,:;</v>
      </c>
      <c r="AC350" s="10"/>
      <c r="AD350" s="10"/>
      <c r="AE350" s="10" t="str">
        <f t="shared" si="57"/>
        <v>ZOYA:R1123:BSU,8:AOIP:;</v>
      </c>
      <c r="AF350" s="10" t="str">
        <f t="shared" si="58"/>
        <v>ZOYP:M3UA:R1123,3:"10.111.139.140","10.111.139.172",2905:"10.111.208.37",28,"10.111.208.165",28,:;</v>
      </c>
      <c r="AG350" s="10" t="str">
        <f t="shared" si="59"/>
        <v>ZOYS:M3UA:R1123,3:ACT:;</v>
      </c>
      <c r="AH350" s="10"/>
    </row>
    <row r="351" spans="1:34" ht="12" customHeight="1">
      <c r="A351" s="7">
        <v>61</v>
      </c>
      <c r="B351" s="7" t="s">
        <v>76</v>
      </c>
      <c r="C351" s="7">
        <v>0</v>
      </c>
      <c r="D351" s="2">
        <v>9</v>
      </c>
      <c r="E351" s="7" t="str">
        <f>LOOKUP(1,0/(('MSS-IP'!$B$1:$B$583=B351)*('MSS-IP'!$C$1:$C$583=D351)),'MSS-IP'!$D$1:$D$583)</f>
        <v>10.111.139.141</v>
      </c>
      <c r="F351" s="7" t="str">
        <f>LOOKUP(1,0/(('MSS-IP'!$B$1:$B$583=B351)*('MSS-IP'!$C$1:$C$583=D351)),'MSS-IP'!$E$1:$E$583)</f>
        <v>10.111.139.173</v>
      </c>
      <c r="G351" s="7">
        <v>2905</v>
      </c>
      <c r="H351" s="7">
        <f>LOOKUP(1,0/(('MSS-IP'!$B$1:$B$583=B351)*('MSS-IP'!$C$1:$C$583=D351)),'MSS-IP'!$F$1:$F$583)</f>
        <v>27</v>
      </c>
      <c r="I351" s="8">
        <v>13</v>
      </c>
      <c r="J351" s="8" t="s">
        <v>96</v>
      </c>
      <c r="K351" s="8">
        <v>0</v>
      </c>
      <c r="L351" s="1">
        <v>1</v>
      </c>
      <c r="M351" s="1" t="str">
        <f>LOOKUP(1,0/(('BSC-IP(信令)'!$B$1:$B$652=J351)*('BSC-IP(信令)'!$C$1:$C$652=L351)),'BSC-IP(信令)'!$D$1:$D$652)</f>
        <v>10.111.208.50</v>
      </c>
      <c r="N351" s="1" t="str">
        <f>LOOKUP(1,0/(('BSC-IP(信令)'!$B$1:$B$652=J351)*('BSC-IP(信令)'!$C$1:$C$652=L351)),'BSC-IP(信令)'!$E$1:$E$652)</f>
        <v>10.111.208.178</v>
      </c>
      <c r="O351" s="8"/>
      <c r="P351" s="8">
        <f>LOOKUP(1,0/(('BSC-IP(信令)'!$B$1:$B$652=J351)*('BSC-IP(信令)'!$C$1:$C$652=L351)),'BSC-IP(信令)'!$F$1:$F$652)</f>
        <v>28</v>
      </c>
      <c r="Q351" s="11" t="str">
        <f t="shared" si="50"/>
        <v>ZQRX:BCSU,1::PING:IP="10.111.139.141",SRC="10.111.208.50",:;</v>
      </c>
      <c r="R351" s="11" t="str">
        <f t="shared" si="51"/>
        <v>ZQRX:BCSU,1::PING:IP="10.111.139.173",SRC="10.111.208.178",:;</v>
      </c>
      <c r="S351" s="11" t="str">
        <f>CONCATENATE("ZOYC:",LEFT(B351,1),MID(B351,3,4),":C:M3UA:;")</f>
        <v>ZOYC:BGS13:C:M3UA:;</v>
      </c>
      <c r="T351" s="11" t="str">
        <f>CONCATENATE("ZOYM:",LEFT(B351,1),MID(B351,3,4),":REG=Y:;")</f>
        <v>ZOYM:BGS13:REG=Y:;</v>
      </c>
      <c r="U351" s="11" t="str">
        <f t="shared" si="52"/>
        <v>ZOYA:BGS13:BCSU,1:AOIP:;</v>
      </c>
      <c r="V351" s="11" t="str">
        <f t="shared" si="53"/>
        <v>ZOYP:M3UA:BGS13,0:"10.111.208.50","10.111.208.178",:"10.111.139.141",27,"10.111.139.173",27,2905:;</v>
      </c>
      <c r="W351" s="11" t="str">
        <f t="shared" si="54"/>
        <v>ZOYS:M3UA:BGS13,0:ACT:;</v>
      </c>
      <c r="X351" s="11" t="str">
        <f>CONCATENATE("ZOYI:NAME=",LEFT(B351,1),RIGHT(B351,4),":A:;")</f>
        <v>ZOYI:NAME=BGS13:A:;</v>
      </c>
      <c r="Z351" s="47" t="s">
        <v>3935</v>
      </c>
      <c r="AA351" s="10" t="str">
        <f t="shared" si="55"/>
        <v>ZQRX:BSU,9::IP=10.111.208.50:PING:SRC=10.111.139.141,:;</v>
      </c>
      <c r="AB351" s="10" t="str">
        <f t="shared" si="56"/>
        <v>ZQRX:BSU,9::IP=10.111.208.178:PING:SRC=10.111.139.173,:;</v>
      </c>
      <c r="AC351" s="10" t="str">
        <f>CONCATENATE("ZOYC:",J351,":S:M3UA:;")</f>
        <v>ZOYC:R1124:S:M3UA:;</v>
      </c>
      <c r="AD351" s="10" t="str">
        <f>CONCATENATE("ZOYM:",J351,":REG=Y:;")</f>
        <v>ZOYM:R1124:REG=Y:;</v>
      </c>
      <c r="AE351" s="10" t="str">
        <f t="shared" si="57"/>
        <v>ZOYA:R1124:BSU,9:AOIP:;</v>
      </c>
      <c r="AF351" s="10" t="str">
        <f t="shared" si="58"/>
        <v>ZOYP:M3UA:R1124,0:"10.111.139.141","10.111.139.173",2905:"10.111.208.50",28,"10.111.208.178",28,:;</v>
      </c>
      <c r="AG351" s="10" t="str">
        <f t="shared" si="59"/>
        <v>ZOYS:M3UA:R1124,0:ACT:;</v>
      </c>
      <c r="AH351" s="10" t="str">
        <f>CONCATENATE("ZOYI:NAME=",J351,":A:;")</f>
        <v>ZOYI:NAME=R1124:A:;</v>
      </c>
    </row>
    <row r="352" spans="1:34" ht="12" customHeight="1">
      <c r="A352" s="7">
        <v>62</v>
      </c>
      <c r="B352" s="7" t="s">
        <v>76</v>
      </c>
      <c r="C352" s="7">
        <v>1</v>
      </c>
      <c r="D352" s="2">
        <v>10</v>
      </c>
      <c r="E352" s="7" t="str">
        <f>LOOKUP(1,0/(('MSS-IP'!$B$1:$B$583=B352)*('MSS-IP'!$C$1:$C$583=D352)),'MSS-IP'!$D$1:$D$583)</f>
        <v>10.111.139.142</v>
      </c>
      <c r="F352" s="7" t="str">
        <f>LOOKUP(1,0/(('MSS-IP'!$B$1:$B$583=B352)*('MSS-IP'!$C$1:$C$583=D352)),'MSS-IP'!$E$1:$E$583)</f>
        <v>10.111.139.174</v>
      </c>
      <c r="G352" s="7">
        <v>2905</v>
      </c>
      <c r="H352" s="7">
        <f>LOOKUP(1,0/(('MSS-IP'!$B$1:$B$583=B352)*('MSS-IP'!$C$1:$C$583=D352)),'MSS-IP'!$F$1:$F$583)</f>
        <v>27</v>
      </c>
      <c r="I352" s="8">
        <v>14</v>
      </c>
      <c r="J352" s="8" t="s">
        <v>96</v>
      </c>
      <c r="K352" s="8">
        <v>1</v>
      </c>
      <c r="L352" s="1">
        <v>2</v>
      </c>
      <c r="M352" s="1" t="str">
        <f>LOOKUP(1,0/(('BSC-IP(信令)'!$B$1:$B$652=J352)*('BSC-IP(信令)'!$C$1:$C$652=L352)),'BSC-IP(信令)'!$D$1:$D$652)</f>
        <v>10.111.208.51</v>
      </c>
      <c r="N352" s="1" t="str">
        <f>LOOKUP(1,0/(('BSC-IP(信令)'!$B$1:$B$652=J352)*('BSC-IP(信令)'!$C$1:$C$652=L352)),'BSC-IP(信令)'!$E$1:$E$652)</f>
        <v>10.111.208.179</v>
      </c>
      <c r="O352" s="8"/>
      <c r="P352" s="8">
        <f>LOOKUP(1,0/(('BSC-IP(信令)'!$B$1:$B$652=J352)*('BSC-IP(信令)'!$C$1:$C$652=L352)),'BSC-IP(信令)'!$F$1:$F$652)</f>
        <v>28</v>
      </c>
      <c r="Q352" s="11" t="str">
        <f t="shared" si="50"/>
        <v>ZQRX:BCSU,2::PING:IP="10.111.139.142",SRC="10.111.208.51",:;</v>
      </c>
      <c r="R352" s="11" t="str">
        <f t="shared" si="51"/>
        <v>ZQRX:BCSU,2::PING:IP="10.111.139.174",SRC="10.111.208.179",:;</v>
      </c>
      <c r="S352" s="11"/>
      <c r="T352" s="11"/>
      <c r="U352" s="11" t="str">
        <f t="shared" si="52"/>
        <v>ZOYA:BGS13:BCSU,2:AOIP:;</v>
      </c>
      <c r="V352" s="11" t="str">
        <f t="shared" si="53"/>
        <v>ZOYP:M3UA:BGS13,1:"10.111.208.51","10.111.208.179",:"10.111.139.142",27,"10.111.139.174",27,2905:;</v>
      </c>
      <c r="W352" s="11" t="str">
        <f t="shared" si="54"/>
        <v>ZOYS:M3UA:BGS13,1:ACT:;</v>
      </c>
      <c r="X352" s="11"/>
      <c r="Z352" s="47" t="s">
        <v>3935</v>
      </c>
      <c r="AA352" s="10" t="str">
        <f t="shared" si="55"/>
        <v>ZQRX:BSU,10::IP=10.111.208.51:PING:SRC=10.111.139.142,:;</v>
      </c>
      <c r="AB352" s="10" t="str">
        <f t="shared" si="56"/>
        <v>ZQRX:BSU,10::IP=10.111.208.179:PING:SRC=10.111.139.174,:;</v>
      </c>
      <c r="AC352" s="10"/>
      <c r="AD352" s="10"/>
      <c r="AE352" s="10" t="str">
        <f t="shared" si="57"/>
        <v>ZOYA:R1124:BSU,10:AOIP:;</v>
      </c>
      <c r="AF352" s="10" t="str">
        <f t="shared" si="58"/>
        <v>ZOYP:M3UA:R1124,1:"10.111.139.142","10.111.139.174",2905:"10.111.208.51",28,"10.111.208.179",28,:;</v>
      </c>
      <c r="AG352" s="10" t="str">
        <f t="shared" si="59"/>
        <v>ZOYS:M3UA:R1124,1:ACT:;</v>
      </c>
      <c r="AH352" s="10"/>
    </row>
    <row r="353" spans="1:34" ht="12" customHeight="1">
      <c r="A353" s="7">
        <v>63</v>
      </c>
      <c r="B353" s="7" t="s">
        <v>76</v>
      </c>
      <c r="C353" s="7">
        <v>2</v>
      </c>
      <c r="D353" s="2">
        <v>11</v>
      </c>
      <c r="E353" s="7" t="str">
        <f>LOOKUP(1,0/(('MSS-IP'!$B$1:$B$583=B353)*('MSS-IP'!$C$1:$C$583=D353)),'MSS-IP'!$D$1:$D$583)</f>
        <v>10.111.139.143</v>
      </c>
      <c r="F353" s="7" t="str">
        <f>LOOKUP(1,0/(('MSS-IP'!$B$1:$B$583=B353)*('MSS-IP'!$C$1:$C$583=D353)),'MSS-IP'!$E$1:$E$583)</f>
        <v>10.111.139.175</v>
      </c>
      <c r="G353" s="7">
        <v>2905</v>
      </c>
      <c r="H353" s="7">
        <f>LOOKUP(1,0/(('MSS-IP'!$B$1:$B$583=B353)*('MSS-IP'!$C$1:$C$583=D353)),'MSS-IP'!$F$1:$F$583)</f>
        <v>27</v>
      </c>
      <c r="I353" s="8">
        <v>15</v>
      </c>
      <c r="J353" s="8" t="s">
        <v>96</v>
      </c>
      <c r="K353" s="8">
        <v>2</v>
      </c>
      <c r="L353" s="1">
        <v>4</v>
      </c>
      <c r="M353" s="1" t="str">
        <f>LOOKUP(1,0/(('BSC-IP(信令)'!$B$1:$B$652=J353)*('BSC-IP(信令)'!$C$1:$C$652=L353)),'BSC-IP(信令)'!$D$1:$D$652)</f>
        <v>10.111.208.52</v>
      </c>
      <c r="N353" s="1" t="str">
        <f>LOOKUP(1,0/(('BSC-IP(信令)'!$B$1:$B$652=J353)*('BSC-IP(信令)'!$C$1:$C$652=L353)),'BSC-IP(信令)'!$E$1:$E$652)</f>
        <v>10.111.208.180</v>
      </c>
      <c r="O353" s="8"/>
      <c r="P353" s="8">
        <f>LOOKUP(1,0/(('BSC-IP(信令)'!$B$1:$B$652=J353)*('BSC-IP(信令)'!$C$1:$C$652=L353)),'BSC-IP(信令)'!$F$1:$F$652)</f>
        <v>28</v>
      </c>
      <c r="Q353" s="11" t="str">
        <f t="shared" si="50"/>
        <v>ZQRX:BCSU,4::PING:IP="10.111.139.143",SRC="10.111.208.52",:;</v>
      </c>
      <c r="R353" s="11" t="str">
        <f t="shared" si="51"/>
        <v>ZQRX:BCSU,4::PING:IP="10.111.139.175",SRC="10.111.208.180",:;</v>
      </c>
      <c r="S353" s="11"/>
      <c r="T353" s="11"/>
      <c r="U353" s="11" t="str">
        <f t="shared" si="52"/>
        <v>ZOYA:BGS13:BCSU,4:AOIP:;</v>
      </c>
      <c r="V353" s="11" t="str">
        <f t="shared" si="53"/>
        <v>ZOYP:M3UA:BGS13,2:"10.111.208.52","10.111.208.180",:"10.111.139.143",27,"10.111.139.175",27,2905:;</v>
      </c>
      <c r="W353" s="11" t="str">
        <f t="shared" si="54"/>
        <v>ZOYS:M3UA:BGS13,2:ACT:;</v>
      </c>
      <c r="X353" s="11"/>
      <c r="Z353" s="47" t="s">
        <v>3935</v>
      </c>
      <c r="AA353" s="10" t="str">
        <f t="shared" si="55"/>
        <v>ZQRX:BSU,11::IP=10.111.208.52:PING:SRC=10.111.139.143,:;</v>
      </c>
      <c r="AB353" s="10" t="str">
        <f t="shared" si="56"/>
        <v>ZQRX:BSU,11::IP=10.111.208.180:PING:SRC=10.111.139.175,:;</v>
      </c>
      <c r="AC353" s="10"/>
      <c r="AD353" s="10"/>
      <c r="AE353" s="10" t="str">
        <f t="shared" si="57"/>
        <v>ZOYA:R1124:BSU,11:AOIP:;</v>
      </c>
      <c r="AF353" s="10" t="str">
        <f t="shared" si="58"/>
        <v>ZOYP:M3UA:R1124,2:"10.111.139.143","10.111.139.175",2905:"10.111.208.52",28,"10.111.208.180",28,:;</v>
      </c>
      <c r="AG353" s="10" t="str">
        <f t="shared" si="59"/>
        <v>ZOYS:M3UA:R1124,2:ACT:;</v>
      </c>
      <c r="AH353" s="10"/>
    </row>
    <row r="354" spans="1:34" ht="12" customHeight="1">
      <c r="A354" s="7">
        <v>64</v>
      </c>
      <c r="B354" s="7" t="s">
        <v>76</v>
      </c>
      <c r="C354" s="7">
        <v>3</v>
      </c>
      <c r="D354" s="2">
        <v>12</v>
      </c>
      <c r="E354" s="7" t="str">
        <f>LOOKUP(1,0/(('MSS-IP'!$B$1:$B$583=B354)*('MSS-IP'!$C$1:$C$583=D354)),'MSS-IP'!$D$1:$D$583)</f>
        <v>10.111.139.144</v>
      </c>
      <c r="F354" s="7" t="str">
        <f>LOOKUP(1,0/(('MSS-IP'!$B$1:$B$583=B354)*('MSS-IP'!$C$1:$C$583=D354)),'MSS-IP'!$E$1:$E$583)</f>
        <v>10.111.139.176</v>
      </c>
      <c r="G354" s="7">
        <v>2905</v>
      </c>
      <c r="H354" s="7">
        <f>LOOKUP(1,0/(('MSS-IP'!$B$1:$B$583=B354)*('MSS-IP'!$C$1:$C$583=D354)),'MSS-IP'!$F$1:$F$583)</f>
        <v>27</v>
      </c>
      <c r="I354" s="8">
        <v>16</v>
      </c>
      <c r="J354" s="8" t="s">
        <v>96</v>
      </c>
      <c r="K354" s="8">
        <v>3</v>
      </c>
      <c r="L354" s="1">
        <v>0</v>
      </c>
      <c r="M354" s="1" t="str">
        <f>LOOKUP(1,0/(('BSC-IP(信令)'!$B$1:$B$652=J354)*('BSC-IP(信令)'!$C$1:$C$652=L354)),'BSC-IP(信令)'!$D$1:$D$652)</f>
        <v>10.111.208.53</v>
      </c>
      <c r="N354" s="1" t="str">
        <f>LOOKUP(1,0/(('BSC-IP(信令)'!$B$1:$B$652=J354)*('BSC-IP(信令)'!$C$1:$C$652=L354)),'BSC-IP(信令)'!$E$1:$E$652)</f>
        <v>10.111.208.181</v>
      </c>
      <c r="O354" s="8"/>
      <c r="P354" s="8">
        <f>LOOKUP(1,0/(('BSC-IP(信令)'!$B$1:$B$652=J354)*('BSC-IP(信令)'!$C$1:$C$652=L354)),'BSC-IP(信令)'!$F$1:$F$652)</f>
        <v>28</v>
      </c>
      <c r="Q354" s="11" t="str">
        <f t="shared" si="50"/>
        <v>ZQRX:BCSU,0::PING:IP="10.111.139.144",SRC="10.111.208.53",:;</v>
      </c>
      <c r="R354" s="11" t="str">
        <f t="shared" si="51"/>
        <v>ZQRX:BCSU,0::PING:IP="10.111.139.176",SRC="10.111.208.181",:;</v>
      </c>
      <c r="S354" s="11"/>
      <c r="T354" s="11"/>
      <c r="U354" s="11" t="str">
        <f t="shared" si="52"/>
        <v>ZOYA:BGS13:BCSU,0:AOIP:;</v>
      </c>
      <c r="V354" s="11" t="str">
        <f t="shared" si="53"/>
        <v>ZOYP:M3UA:BGS13,3:"10.111.208.53","10.111.208.181",:"10.111.139.144",27,"10.111.139.176",27,2905:;</v>
      </c>
      <c r="W354" s="11" t="str">
        <f t="shared" si="54"/>
        <v>ZOYS:M3UA:BGS13,3:ACT:;</v>
      </c>
      <c r="X354" s="11"/>
      <c r="Z354" s="47" t="s">
        <v>3935</v>
      </c>
      <c r="AA354" s="10" t="str">
        <f t="shared" si="55"/>
        <v>ZQRX:BSU,12::IP=10.111.208.53:PING:SRC=10.111.139.144,:;</v>
      </c>
      <c r="AB354" s="10" t="str">
        <f t="shared" si="56"/>
        <v>ZQRX:BSU,12::IP=10.111.208.181:PING:SRC=10.111.139.176,:;</v>
      </c>
      <c r="AC354" s="10"/>
      <c r="AD354" s="10"/>
      <c r="AE354" s="10" t="str">
        <f t="shared" si="57"/>
        <v>ZOYA:R1124:BSU,12:AOIP:;</v>
      </c>
      <c r="AF354" s="10" t="str">
        <f t="shared" si="58"/>
        <v>ZOYP:M3UA:R1124,3:"10.111.139.144","10.111.139.176",2905:"10.111.208.53",28,"10.111.208.181",28,:;</v>
      </c>
      <c r="AG354" s="10" t="str">
        <f t="shared" si="59"/>
        <v>ZOYS:M3UA:R1124,3:ACT:;</v>
      </c>
      <c r="AH354" s="10"/>
    </row>
    <row r="355" spans="1:34" ht="12" customHeight="1">
      <c r="A355" s="7">
        <v>65</v>
      </c>
      <c r="B355" s="7" t="s">
        <v>76</v>
      </c>
      <c r="C355" s="7">
        <v>0</v>
      </c>
      <c r="D355" s="2">
        <v>13</v>
      </c>
      <c r="E355" s="7" t="str">
        <f>LOOKUP(1,0/(('MSS-IP'!$B$1:$B$583=B355)*('MSS-IP'!$C$1:$C$583=D355)),'MSS-IP'!$D$1:$D$583)</f>
        <v>10.111.139.145</v>
      </c>
      <c r="F355" s="7" t="str">
        <f>LOOKUP(1,0/(('MSS-IP'!$B$1:$B$583=B355)*('MSS-IP'!$C$1:$C$583=D355)),'MSS-IP'!$E$1:$E$583)</f>
        <v>10.111.139.177</v>
      </c>
      <c r="G355" s="7">
        <v>2905</v>
      </c>
      <c r="H355" s="7">
        <f>LOOKUP(1,0/(('MSS-IP'!$B$1:$B$583=B355)*('MSS-IP'!$C$1:$C$583=D355)),'MSS-IP'!$F$1:$F$583)</f>
        <v>27</v>
      </c>
      <c r="I355" s="8">
        <v>13</v>
      </c>
      <c r="J355" s="8" t="s">
        <v>97</v>
      </c>
      <c r="K355" s="8">
        <v>0</v>
      </c>
      <c r="L355" s="1">
        <v>1</v>
      </c>
      <c r="M355" s="1" t="str">
        <f>LOOKUP(1,0/(('BSC-IP(信令)'!$B$1:$B$652=J355)*('BSC-IP(信令)'!$C$1:$C$652=L355)),'BSC-IP(信令)'!$D$1:$D$652)</f>
        <v>10.111.208.66</v>
      </c>
      <c r="N355" s="1" t="str">
        <f>LOOKUP(1,0/(('BSC-IP(信令)'!$B$1:$B$652=J355)*('BSC-IP(信令)'!$C$1:$C$652=L355)),'BSC-IP(信令)'!$E$1:$E$652)</f>
        <v>10.111.208.194</v>
      </c>
      <c r="O355" s="8"/>
      <c r="P355" s="8">
        <f>LOOKUP(1,0/(('BSC-IP(信令)'!$B$1:$B$652=J355)*('BSC-IP(信令)'!$C$1:$C$652=L355)),'BSC-IP(信令)'!$F$1:$F$652)</f>
        <v>28</v>
      </c>
      <c r="Q355" s="11" t="str">
        <f t="shared" si="50"/>
        <v>ZQRX:BCSU,1::PING:IP="10.111.139.145",SRC="10.111.208.66",:;</v>
      </c>
      <c r="R355" s="11" t="str">
        <f t="shared" si="51"/>
        <v>ZQRX:BCSU,1::PING:IP="10.111.139.177",SRC="10.111.208.194",:;</v>
      </c>
      <c r="S355" s="11" t="str">
        <f>CONCATENATE("ZOYC:",LEFT(B355,1),MID(B355,3,4),":C:M3UA:;")</f>
        <v>ZOYC:BGS13:C:M3UA:;</v>
      </c>
      <c r="T355" s="11" t="str">
        <f>CONCATENATE("ZOYM:",LEFT(B355,1),MID(B355,3,4),":REG=Y:;")</f>
        <v>ZOYM:BGS13:REG=Y:;</v>
      </c>
      <c r="U355" s="11" t="str">
        <f t="shared" si="52"/>
        <v>ZOYA:BGS13:BCSU,1:AOIP:;</v>
      </c>
      <c r="V355" s="11" t="str">
        <f t="shared" si="53"/>
        <v>ZOYP:M3UA:BGS13,0:"10.111.208.66","10.111.208.194",:"10.111.139.145",27,"10.111.139.177",27,2905:;</v>
      </c>
      <c r="W355" s="11" t="str">
        <f t="shared" si="54"/>
        <v>ZOYS:M3UA:BGS13,0:ACT:;</v>
      </c>
      <c r="X355" s="11" t="str">
        <f>CONCATENATE("ZOYI:NAME=",LEFT(B355,1),RIGHT(B355,4),":A:;")</f>
        <v>ZOYI:NAME=BGS13:A:;</v>
      </c>
      <c r="Z355" s="47" t="s">
        <v>3935</v>
      </c>
      <c r="AA355" s="10" t="str">
        <f t="shared" si="55"/>
        <v>ZQRX:BSU,13::IP=10.111.208.66:PING:SRC=10.111.139.145,:;</v>
      </c>
      <c r="AB355" s="10" t="str">
        <f t="shared" si="56"/>
        <v>ZQRX:BSU,13::IP=10.111.208.194:PING:SRC=10.111.139.177,:;</v>
      </c>
      <c r="AC355" s="10" t="str">
        <f>CONCATENATE("ZOYC:",J355,":S:M3UA:;")</f>
        <v>ZOYC:R1125:S:M3UA:;</v>
      </c>
      <c r="AD355" s="10" t="str">
        <f>CONCATENATE("ZOYM:",J355,":REG=Y:;")</f>
        <v>ZOYM:R1125:REG=Y:;</v>
      </c>
      <c r="AE355" s="10" t="str">
        <f t="shared" si="57"/>
        <v>ZOYA:R1125:BSU,13:AOIP:;</v>
      </c>
      <c r="AF355" s="10" t="str">
        <f t="shared" si="58"/>
        <v>ZOYP:M3UA:R1125,0:"10.111.139.145","10.111.139.177",2905:"10.111.208.66",28,"10.111.208.194",28,:;</v>
      </c>
      <c r="AG355" s="10" t="str">
        <f t="shared" si="59"/>
        <v>ZOYS:M3UA:R1125,0:ACT:;</v>
      </c>
      <c r="AH355" s="10" t="str">
        <f>CONCATENATE("ZOYI:NAME=",J355,":A:;")</f>
        <v>ZOYI:NAME=R1125:A:;</v>
      </c>
    </row>
    <row r="356" spans="1:34" ht="12" customHeight="1">
      <c r="A356" s="7">
        <v>66</v>
      </c>
      <c r="B356" s="7" t="s">
        <v>76</v>
      </c>
      <c r="C356" s="7">
        <v>1</v>
      </c>
      <c r="D356" s="2">
        <v>14</v>
      </c>
      <c r="E356" s="7" t="str">
        <f>LOOKUP(1,0/(('MSS-IP'!$B$1:$B$583=B356)*('MSS-IP'!$C$1:$C$583=D356)),'MSS-IP'!$D$1:$D$583)</f>
        <v>10.111.139.146</v>
      </c>
      <c r="F356" s="7" t="str">
        <f>LOOKUP(1,0/(('MSS-IP'!$B$1:$B$583=B356)*('MSS-IP'!$C$1:$C$583=D356)),'MSS-IP'!$E$1:$E$583)</f>
        <v>10.111.139.178</v>
      </c>
      <c r="G356" s="7">
        <v>2905</v>
      </c>
      <c r="H356" s="7">
        <f>LOOKUP(1,0/(('MSS-IP'!$B$1:$B$583=B356)*('MSS-IP'!$C$1:$C$583=D356)),'MSS-IP'!$F$1:$F$583)</f>
        <v>27</v>
      </c>
      <c r="I356" s="8">
        <v>14</v>
      </c>
      <c r="J356" s="8" t="s">
        <v>97</v>
      </c>
      <c r="K356" s="8">
        <v>1</v>
      </c>
      <c r="L356" s="1">
        <v>0</v>
      </c>
      <c r="M356" s="1" t="str">
        <f>LOOKUP(1,0/(('BSC-IP(信令)'!$B$1:$B$652=J356)*('BSC-IP(信令)'!$C$1:$C$652=L356)),'BSC-IP(信令)'!$D$1:$D$652)</f>
        <v>10.111.208.67</v>
      </c>
      <c r="N356" s="1" t="str">
        <f>LOOKUP(1,0/(('BSC-IP(信令)'!$B$1:$B$652=J356)*('BSC-IP(信令)'!$C$1:$C$652=L356)),'BSC-IP(信令)'!$E$1:$E$652)</f>
        <v>10.111.208.195</v>
      </c>
      <c r="O356" s="8"/>
      <c r="P356" s="8">
        <f>LOOKUP(1,0/(('BSC-IP(信令)'!$B$1:$B$652=J356)*('BSC-IP(信令)'!$C$1:$C$652=L356)),'BSC-IP(信令)'!$F$1:$F$652)</f>
        <v>28</v>
      </c>
      <c r="Q356" s="11" t="str">
        <f t="shared" si="50"/>
        <v>ZQRX:BCSU,0::PING:IP="10.111.139.146",SRC="10.111.208.67",:;</v>
      </c>
      <c r="R356" s="11" t="str">
        <f t="shared" si="51"/>
        <v>ZQRX:BCSU,0::PING:IP="10.111.139.178",SRC="10.111.208.195",:;</v>
      </c>
      <c r="S356" s="11"/>
      <c r="T356" s="11"/>
      <c r="U356" s="11" t="str">
        <f t="shared" si="52"/>
        <v>ZOYA:BGS13:BCSU,0:AOIP:;</v>
      </c>
      <c r="V356" s="11" t="str">
        <f t="shared" si="53"/>
        <v>ZOYP:M3UA:BGS13,1:"10.111.208.67","10.111.208.195",:"10.111.139.146",27,"10.111.139.178",27,2905:;</v>
      </c>
      <c r="W356" s="11" t="str">
        <f t="shared" si="54"/>
        <v>ZOYS:M3UA:BGS13,1:ACT:;</v>
      </c>
      <c r="X356" s="11"/>
      <c r="Z356" s="47" t="s">
        <v>3935</v>
      </c>
      <c r="AA356" s="10" t="str">
        <f t="shared" si="55"/>
        <v>ZQRX:BSU,14::IP=10.111.208.67:PING:SRC=10.111.139.146,:;</v>
      </c>
      <c r="AB356" s="10" t="str">
        <f t="shared" si="56"/>
        <v>ZQRX:BSU,14::IP=10.111.208.195:PING:SRC=10.111.139.178,:;</v>
      </c>
      <c r="AC356" s="10"/>
      <c r="AD356" s="10"/>
      <c r="AE356" s="10" t="str">
        <f t="shared" si="57"/>
        <v>ZOYA:R1125:BSU,14:AOIP:;</v>
      </c>
      <c r="AF356" s="10" t="str">
        <f t="shared" si="58"/>
        <v>ZOYP:M3UA:R1125,1:"10.111.139.146","10.111.139.178",2905:"10.111.208.67",28,"10.111.208.195",28,:;</v>
      </c>
      <c r="AG356" s="10" t="str">
        <f t="shared" si="59"/>
        <v>ZOYS:M3UA:R1125,1:ACT:;</v>
      </c>
      <c r="AH356" s="10"/>
    </row>
    <row r="357" spans="1:34" ht="12" customHeight="1">
      <c r="A357" s="7">
        <v>67</v>
      </c>
      <c r="B357" s="7" t="s">
        <v>76</v>
      </c>
      <c r="C357" s="7">
        <v>2</v>
      </c>
      <c r="D357" s="2">
        <v>16</v>
      </c>
      <c r="E357" s="7" t="str">
        <f>LOOKUP(1,0/(('MSS-IP'!$B$1:$B$583=B357)*('MSS-IP'!$C$1:$C$583=D357)),'MSS-IP'!$D$1:$D$583)</f>
        <v>10.111.139.147</v>
      </c>
      <c r="F357" s="7" t="str">
        <f>LOOKUP(1,0/(('MSS-IP'!$B$1:$B$583=B357)*('MSS-IP'!$C$1:$C$583=D357)),'MSS-IP'!$E$1:$E$583)</f>
        <v>10.111.139.179</v>
      </c>
      <c r="G357" s="7">
        <v>2905</v>
      </c>
      <c r="H357" s="7">
        <f>LOOKUP(1,0/(('MSS-IP'!$B$1:$B$583=B357)*('MSS-IP'!$C$1:$C$583=D357)),'MSS-IP'!$F$1:$F$583)</f>
        <v>27</v>
      </c>
      <c r="I357" s="8">
        <v>15</v>
      </c>
      <c r="J357" s="8" t="s">
        <v>97</v>
      </c>
      <c r="K357" s="8">
        <v>2</v>
      </c>
      <c r="L357" s="1">
        <v>2</v>
      </c>
      <c r="M357" s="1" t="str">
        <f>LOOKUP(1,0/(('BSC-IP(信令)'!$B$1:$B$652=J357)*('BSC-IP(信令)'!$C$1:$C$652=L357)),'BSC-IP(信令)'!$D$1:$D$652)</f>
        <v>10.111.208.68</v>
      </c>
      <c r="N357" s="1" t="str">
        <f>LOOKUP(1,0/(('BSC-IP(信令)'!$B$1:$B$652=J357)*('BSC-IP(信令)'!$C$1:$C$652=L357)),'BSC-IP(信令)'!$E$1:$E$652)</f>
        <v>10.111.208.196</v>
      </c>
      <c r="O357" s="8"/>
      <c r="P357" s="8">
        <f>LOOKUP(1,0/(('BSC-IP(信令)'!$B$1:$B$652=J357)*('BSC-IP(信令)'!$C$1:$C$652=L357)),'BSC-IP(信令)'!$F$1:$F$652)</f>
        <v>28</v>
      </c>
      <c r="Q357" s="11" t="str">
        <f t="shared" si="50"/>
        <v>ZQRX:BCSU,2::PING:IP="10.111.139.147",SRC="10.111.208.68",:;</v>
      </c>
      <c r="R357" s="11" t="str">
        <f t="shared" si="51"/>
        <v>ZQRX:BCSU,2::PING:IP="10.111.139.179",SRC="10.111.208.196",:;</v>
      </c>
      <c r="S357" s="11"/>
      <c r="T357" s="11"/>
      <c r="U357" s="11" t="str">
        <f t="shared" si="52"/>
        <v>ZOYA:BGS13:BCSU,2:AOIP:;</v>
      </c>
      <c r="V357" s="11" t="str">
        <f t="shared" si="53"/>
        <v>ZOYP:M3UA:BGS13,2:"10.111.208.68","10.111.208.196",:"10.111.139.147",27,"10.111.139.179",27,2905:;</v>
      </c>
      <c r="W357" s="11" t="str">
        <f t="shared" si="54"/>
        <v>ZOYS:M3UA:BGS13,2:ACT:;</v>
      </c>
      <c r="X357" s="11"/>
      <c r="Z357" s="47" t="s">
        <v>3935</v>
      </c>
      <c r="AA357" s="10" t="str">
        <f t="shared" si="55"/>
        <v>ZQRX:BSU,16::IP=10.111.208.68:PING:SRC=10.111.139.147,:;</v>
      </c>
      <c r="AB357" s="10" t="str">
        <f t="shared" si="56"/>
        <v>ZQRX:BSU,16::IP=10.111.208.196:PING:SRC=10.111.139.179,:;</v>
      </c>
      <c r="AC357" s="10"/>
      <c r="AD357" s="10"/>
      <c r="AE357" s="10" t="str">
        <f t="shared" si="57"/>
        <v>ZOYA:R1125:BSU,16:AOIP:;</v>
      </c>
      <c r="AF357" s="10" t="str">
        <f t="shared" si="58"/>
        <v>ZOYP:M3UA:R1125,2:"10.111.139.147","10.111.139.179",2905:"10.111.208.68",28,"10.111.208.196",28,:;</v>
      </c>
      <c r="AG357" s="10" t="str">
        <f t="shared" si="59"/>
        <v>ZOYS:M3UA:R1125,2:ACT:;</v>
      </c>
      <c r="AH357" s="10"/>
    </row>
    <row r="358" spans="1:34" ht="12" customHeight="1">
      <c r="A358" s="7">
        <v>68</v>
      </c>
      <c r="B358" s="7" t="s">
        <v>76</v>
      </c>
      <c r="C358" s="7">
        <v>3</v>
      </c>
      <c r="D358" s="2">
        <v>15</v>
      </c>
      <c r="E358" s="7" t="str">
        <f>LOOKUP(1,0/(('MSS-IP'!$B$1:$B$583=B358)*('MSS-IP'!$C$1:$C$583=D358)),'MSS-IP'!$D$1:$D$583)</f>
        <v>10.111.139.132</v>
      </c>
      <c r="F358" s="7" t="str">
        <f>LOOKUP(1,0/(('MSS-IP'!$B$1:$B$583=B358)*('MSS-IP'!$C$1:$C$583=D358)),'MSS-IP'!$E$1:$E$583)</f>
        <v>10.111.139.164</v>
      </c>
      <c r="G358" s="7">
        <v>2905</v>
      </c>
      <c r="H358" s="7">
        <f>LOOKUP(1,0/(('MSS-IP'!$B$1:$B$583=B358)*('MSS-IP'!$C$1:$C$583=D358)),'MSS-IP'!$F$1:$F$583)</f>
        <v>27</v>
      </c>
      <c r="I358" s="8">
        <v>16</v>
      </c>
      <c r="J358" s="8" t="s">
        <v>97</v>
      </c>
      <c r="K358" s="8">
        <v>3</v>
      </c>
      <c r="L358" s="1">
        <v>3</v>
      </c>
      <c r="M358" s="1" t="str">
        <f>LOOKUP(1,0/(('BSC-IP(信令)'!$B$1:$B$652=J358)*('BSC-IP(信令)'!$C$1:$C$652=L358)),'BSC-IP(信令)'!$D$1:$D$652)</f>
        <v>10.111.208.69</v>
      </c>
      <c r="N358" s="1" t="str">
        <f>LOOKUP(1,0/(('BSC-IP(信令)'!$B$1:$B$652=J358)*('BSC-IP(信令)'!$C$1:$C$652=L358)),'BSC-IP(信令)'!$E$1:$E$652)</f>
        <v>10.111.208.197</v>
      </c>
      <c r="O358" s="8"/>
      <c r="P358" s="8">
        <f>LOOKUP(1,0/(('BSC-IP(信令)'!$B$1:$B$652=J358)*('BSC-IP(信令)'!$C$1:$C$652=L358)),'BSC-IP(信令)'!$F$1:$F$652)</f>
        <v>28</v>
      </c>
      <c r="Q358" s="11" t="str">
        <f t="shared" si="50"/>
        <v>ZQRX:BCSU,3::PING:IP="10.111.139.132",SRC="10.111.208.69",:;</v>
      </c>
      <c r="R358" s="11" t="str">
        <f t="shared" si="51"/>
        <v>ZQRX:BCSU,3::PING:IP="10.111.139.164",SRC="10.111.208.197",:;</v>
      </c>
      <c r="S358" s="11"/>
      <c r="T358" s="11"/>
      <c r="U358" s="11" t="str">
        <f t="shared" si="52"/>
        <v>ZOYA:BGS13:BCSU,3:AOIP:;</v>
      </c>
      <c r="V358" s="11" t="str">
        <f t="shared" si="53"/>
        <v>ZOYP:M3UA:BGS13,3:"10.111.208.69","10.111.208.197",:"10.111.139.132",27,"10.111.139.164",27,2905:;</v>
      </c>
      <c r="W358" s="11" t="str">
        <f t="shared" si="54"/>
        <v>ZOYS:M3UA:BGS13,3:ACT:;</v>
      </c>
      <c r="X358" s="11"/>
      <c r="Z358" s="47" t="s">
        <v>3935</v>
      </c>
      <c r="AA358" s="10" t="str">
        <f t="shared" si="55"/>
        <v>ZQRX:BSU,15::IP=10.111.208.69:PING:SRC=10.111.139.132,:;</v>
      </c>
      <c r="AB358" s="10" t="str">
        <f t="shared" si="56"/>
        <v>ZQRX:BSU,15::IP=10.111.208.197:PING:SRC=10.111.139.164,:;</v>
      </c>
      <c r="AC358" s="10"/>
      <c r="AD358" s="10"/>
      <c r="AE358" s="10" t="str">
        <f t="shared" si="57"/>
        <v>ZOYA:R1125:BSU,15:AOIP:;</v>
      </c>
      <c r="AF358" s="10" t="str">
        <f t="shared" si="58"/>
        <v>ZOYP:M3UA:R1125,3:"10.111.139.132","10.111.139.164",2905:"10.111.208.69",28,"10.111.208.197",28,:;</v>
      </c>
      <c r="AG358" s="10" t="str">
        <f t="shared" si="59"/>
        <v>ZOYS:M3UA:R1125,3:ACT:;</v>
      </c>
      <c r="AH358" s="10"/>
    </row>
    <row r="359" spans="1:34" ht="12" customHeight="1">
      <c r="A359" s="7">
        <v>69</v>
      </c>
      <c r="B359" s="7" t="s">
        <v>76</v>
      </c>
      <c r="C359" s="7">
        <v>0</v>
      </c>
      <c r="D359" s="2">
        <v>0</v>
      </c>
      <c r="E359" s="7" t="str">
        <f>LOOKUP(1,0/(('MSS-IP'!$B$1:$B$583=B359)*('MSS-IP'!$C$1:$C$583=D359)),'MSS-IP'!$D$1:$D$583)</f>
        <v>10.111.139.133</v>
      </c>
      <c r="F359" s="7" t="str">
        <f>LOOKUP(1,0/(('MSS-IP'!$B$1:$B$583=B359)*('MSS-IP'!$C$1:$C$583=D359)),'MSS-IP'!$E$1:$E$583)</f>
        <v>10.111.139.165</v>
      </c>
      <c r="G359" s="7">
        <v>2905</v>
      </c>
      <c r="H359" s="7">
        <f>LOOKUP(1,0/(('MSS-IP'!$B$1:$B$583=B359)*('MSS-IP'!$C$1:$C$583=D359)),'MSS-IP'!$F$1:$F$583)</f>
        <v>27</v>
      </c>
      <c r="I359" s="8">
        <v>13</v>
      </c>
      <c r="J359" s="8" t="s">
        <v>98</v>
      </c>
      <c r="K359" s="8">
        <v>0</v>
      </c>
      <c r="L359" s="1">
        <v>3</v>
      </c>
      <c r="M359" s="1" t="str">
        <f>LOOKUP(1,0/(('BSC-IP(信令)'!$B$1:$B$652=J359)*('BSC-IP(信令)'!$C$1:$C$652=L359)),'BSC-IP(信令)'!$D$1:$D$652)</f>
        <v>10.111.208.82</v>
      </c>
      <c r="N359" s="1" t="str">
        <f>LOOKUP(1,0/(('BSC-IP(信令)'!$B$1:$B$652=J359)*('BSC-IP(信令)'!$C$1:$C$652=L359)),'BSC-IP(信令)'!$E$1:$E$652)</f>
        <v>10.111.208.210</v>
      </c>
      <c r="O359" s="8"/>
      <c r="P359" s="8">
        <f>LOOKUP(1,0/(('BSC-IP(信令)'!$B$1:$B$652=J359)*('BSC-IP(信令)'!$C$1:$C$652=L359)),'BSC-IP(信令)'!$F$1:$F$652)</f>
        <v>28</v>
      </c>
      <c r="Q359" s="11" t="str">
        <f t="shared" si="50"/>
        <v>ZQRX:BCSU,3::PING:IP="10.111.139.133",SRC="10.111.208.82",:;</v>
      </c>
      <c r="R359" s="11" t="str">
        <f t="shared" si="51"/>
        <v>ZQRX:BCSU,3::PING:IP="10.111.139.165",SRC="10.111.208.210",:;</v>
      </c>
      <c r="S359" s="11" t="str">
        <f>CONCATENATE("ZOYC:",LEFT(B359,1),MID(B359,3,4),":C:M3UA:;")</f>
        <v>ZOYC:BGS13:C:M3UA:;</v>
      </c>
      <c r="T359" s="11" t="str">
        <f>CONCATENATE("ZOYM:",LEFT(B359,1),MID(B359,3,4),":REG=Y:;")</f>
        <v>ZOYM:BGS13:REG=Y:;</v>
      </c>
      <c r="U359" s="11" t="str">
        <f t="shared" si="52"/>
        <v>ZOYA:BGS13:BCSU,3:AOIP:;</v>
      </c>
      <c r="V359" s="11" t="str">
        <f t="shared" si="53"/>
        <v>ZOYP:M3UA:BGS13,0:"10.111.208.82","10.111.208.210",:"10.111.139.133",27,"10.111.139.165",27,2905:;</v>
      </c>
      <c r="W359" s="11" t="str">
        <f t="shared" si="54"/>
        <v>ZOYS:M3UA:BGS13,0:ACT:;</v>
      </c>
      <c r="X359" s="11" t="str">
        <f>CONCATENATE("ZOYI:NAME=",LEFT(B359,1),RIGHT(B359,4),":A:;")</f>
        <v>ZOYI:NAME=BGS13:A:;</v>
      </c>
      <c r="Z359" s="47" t="s">
        <v>3935</v>
      </c>
      <c r="AA359" s="10" t="str">
        <f t="shared" si="55"/>
        <v>ZQRX:BSU,0::IP=10.111.208.82:PING:SRC=10.111.139.133,:;</v>
      </c>
      <c r="AB359" s="10" t="str">
        <f t="shared" si="56"/>
        <v>ZQRX:BSU,0::IP=10.111.208.210:PING:SRC=10.111.139.165,:;</v>
      </c>
      <c r="AC359" s="10" t="str">
        <f>CONCATENATE("ZOYC:",J359,":S:M3UA:;")</f>
        <v>ZOYC:R1126:S:M3UA:;</v>
      </c>
      <c r="AD359" s="10" t="str">
        <f>CONCATENATE("ZOYM:",J359,":REG=Y:;")</f>
        <v>ZOYM:R1126:REG=Y:;</v>
      </c>
      <c r="AE359" s="10" t="str">
        <f t="shared" si="57"/>
        <v>ZOYA:R1126:BSU,0:AOIP:;</v>
      </c>
      <c r="AF359" s="10" t="str">
        <f t="shared" si="58"/>
        <v>ZOYP:M3UA:R1126,0:"10.111.139.133","10.111.139.165",2905:"10.111.208.82",28,"10.111.208.210",28,:;</v>
      </c>
      <c r="AG359" s="10" t="str">
        <f t="shared" si="59"/>
        <v>ZOYS:M3UA:R1126,0:ACT:;</v>
      </c>
      <c r="AH359" s="10" t="str">
        <f>CONCATENATE("ZOYI:NAME=",J359,":A:;")</f>
        <v>ZOYI:NAME=R1126:A:;</v>
      </c>
    </row>
    <row r="360" spans="1:34" ht="12" customHeight="1">
      <c r="A360" s="7">
        <v>70</v>
      </c>
      <c r="B360" s="7" t="s">
        <v>76</v>
      </c>
      <c r="C360" s="7">
        <v>1</v>
      </c>
      <c r="D360" s="2">
        <v>2</v>
      </c>
      <c r="E360" s="7" t="str">
        <f>LOOKUP(1,0/(('MSS-IP'!$B$1:$B$583=B360)*('MSS-IP'!$C$1:$C$583=D360)),'MSS-IP'!$D$1:$D$583)</f>
        <v>10.111.139.134</v>
      </c>
      <c r="F360" s="7" t="str">
        <f>LOOKUP(1,0/(('MSS-IP'!$B$1:$B$583=B360)*('MSS-IP'!$C$1:$C$583=D360)),'MSS-IP'!$E$1:$E$583)</f>
        <v>10.111.139.166</v>
      </c>
      <c r="G360" s="7">
        <v>2905</v>
      </c>
      <c r="H360" s="7">
        <f>LOOKUP(1,0/(('MSS-IP'!$B$1:$B$583=B360)*('MSS-IP'!$C$1:$C$583=D360)),'MSS-IP'!$F$1:$F$583)</f>
        <v>27</v>
      </c>
      <c r="I360" s="8">
        <v>14</v>
      </c>
      <c r="J360" s="8" t="s">
        <v>98</v>
      </c>
      <c r="K360" s="8">
        <v>1</v>
      </c>
      <c r="L360" s="1">
        <v>1</v>
      </c>
      <c r="M360" s="1" t="str">
        <f>LOOKUP(1,0/(('BSC-IP(信令)'!$B$1:$B$652=J360)*('BSC-IP(信令)'!$C$1:$C$652=L360)),'BSC-IP(信令)'!$D$1:$D$652)</f>
        <v>10.111.208.83</v>
      </c>
      <c r="N360" s="1" t="str">
        <f>LOOKUP(1,0/(('BSC-IP(信令)'!$B$1:$B$652=J360)*('BSC-IP(信令)'!$C$1:$C$652=L360)),'BSC-IP(信令)'!$E$1:$E$652)</f>
        <v>10.111.208.211</v>
      </c>
      <c r="O360" s="8"/>
      <c r="P360" s="8">
        <f>LOOKUP(1,0/(('BSC-IP(信令)'!$B$1:$B$652=J360)*('BSC-IP(信令)'!$C$1:$C$652=L360)),'BSC-IP(信令)'!$F$1:$F$652)</f>
        <v>28</v>
      </c>
      <c r="Q360" s="11" t="str">
        <f t="shared" si="50"/>
        <v>ZQRX:BCSU,1::PING:IP="10.111.139.134",SRC="10.111.208.83",:;</v>
      </c>
      <c r="R360" s="11" t="str">
        <f t="shared" si="51"/>
        <v>ZQRX:BCSU,1::PING:IP="10.111.139.166",SRC="10.111.208.211",:;</v>
      </c>
      <c r="S360" s="11"/>
      <c r="T360" s="11"/>
      <c r="U360" s="11" t="str">
        <f t="shared" si="52"/>
        <v>ZOYA:BGS13:BCSU,1:AOIP:;</v>
      </c>
      <c r="V360" s="11" t="str">
        <f t="shared" si="53"/>
        <v>ZOYP:M3UA:BGS13,1:"10.111.208.83","10.111.208.211",:"10.111.139.134",27,"10.111.139.166",27,2905:;</v>
      </c>
      <c r="W360" s="11" t="str">
        <f t="shared" si="54"/>
        <v>ZOYS:M3UA:BGS13,1:ACT:;</v>
      </c>
      <c r="X360" s="11"/>
      <c r="Z360" s="47" t="s">
        <v>3935</v>
      </c>
      <c r="AA360" s="10" t="str">
        <f t="shared" si="55"/>
        <v>ZQRX:BSU,2::IP=10.111.208.83:PING:SRC=10.111.139.134,:;</v>
      </c>
      <c r="AB360" s="10" t="str">
        <f t="shared" si="56"/>
        <v>ZQRX:BSU,2::IP=10.111.208.211:PING:SRC=10.111.139.166,:;</v>
      </c>
      <c r="AC360" s="10"/>
      <c r="AD360" s="10"/>
      <c r="AE360" s="10" t="str">
        <f t="shared" si="57"/>
        <v>ZOYA:R1126:BSU,2:AOIP:;</v>
      </c>
      <c r="AF360" s="10" t="str">
        <f t="shared" si="58"/>
        <v>ZOYP:M3UA:R1126,1:"10.111.139.134","10.111.139.166",2905:"10.111.208.83",28,"10.111.208.211",28,:;</v>
      </c>
      <c r="AG360" s="10" t="str">
        <f t="shared" si="59"/>
        <v>ZOYS:M3UA:R1126,1:ACT:;</v>
      </c>
      <c r="AH360" s="10"/>
    </row>
    <row r="361" spans="1:34" ht="12" customHeight="1">
      <c r="A361" s="7">
        <v>71</v>
      </c>
      <c r="B361" s="7" t="s">
        <v>76</v>
      </c>
      <c r="C361" s="7">
        <v>2</v>
      </c>
      <c r="D361" s="2">
        <v>3</v>
      </c>
      <c r="E361" s="7" t="str">
        <f>LOOKUP(1,0/(('MSS-IP'!$B$1:$B$583=B361)*('MSS-IP'!$C$1:$C$583=D361)),'MSS-IP'!$D$1:$D$583)</f>
        <v>10.111.139.135</v>
      </c>
      <c r="F361" s="7" t="str">
        <f>LOOKUP(1,0/(('MSS-IP'!$B$1:$B$583=B361)*('MSS-IP'!$C$1:$C$583=D361)),'MSS-IP'!$E$1:$E$583)</f>
        <v>10.111.139.167</v>
      </c>
      <c r="G361" s="7">
        <v>2905</v>
      </c>
      <c r="H361" s="7">
        <f>LOOKUP(1,0/(('MSS-IP'!$B$1:$B$583=B361)*('MSS-IP'!$C$1:$C$583=D361)),'MSS-IP'!$F$1:$F$583)</f>
        <v>27</v>
      </c>
      <c r="I361" s="8">
        <v>15</v>
      </c>
      <c r="J361" s="8" t="s">
        <v>98</v>
      </c>
      <c r="K361" s="8">
        <v>2</v>
      </c>
      <c r="L361" s="1">
        <v>2</v>
      </c>
      <c r="M361" s="1" t="str">
        <f>LOOKUP(1,0/(('BSC-IP(信令)'!$B$1:$B$652=J361)*('BSC-IP(信令)'!$C$1:$C$652=L361)),'BSC-IP(信令)'!$D$1:$D$652)</f>
        <v>10.111.208.84</v>
      </c>
      <c r="N361" s="1" t="str">
        <f>LOOKUP(1,0/(('BSC-IP(信令)'!$B$1:$B$652=J361)*('BSC-IP(信令)'!$C$1:$C$652=L361)),'BSC-IP(信令)'!$E$1:$E$652)</f>
        <v>10.111.208.212</v>
      </c>
      <c r="O361" s="8"/>
      <c r="P361" s="8">
        <f>LOOKUP(1,0/(('BSC-IP(信令)'!$B$1:$B$652=J361)*('BSC-IP(信令)'!$C$1:$C$652=L361)),'BSC-IP(信令)'!$F$1:$F$652)</f>
        <v>28</v>
      </c>
      <c r="Q361" s="11" t="str">
        <f t="shared" si="50"/>
        <v>ZQRX:BCSU,2::PING:IP="10.111.139.135",SRC="10.111.208.84",:;</v>
      </c>
      <c r="R361" s="11" t="str">
        <f t="shared" si="51"/>
        <v>ZQRX:BCSU,2::PING:IP="10.111.139.167",SRC="10.111.208.212",:;</v>
      </c>
      <c r="S361" s="11"/>
      <c r="T361" s="11"/>
      <c r="U361" s="11" t="str">
        <f t="shared" si="52"/>
        <v>ZOYA:BGS13:BCSU,2:AOIP:;</v>
      </c>
      <c r="V361" s="11" t="str">
        <f t="shared" si="53"/>
        <v>ZOYP:M3UA:BGS13,2:"10.111.208.84","10.111.208.212",:"10.111.139.135",27,"10.111.139.167",27,2905:;</v>
      </c>
      <c r="W361" s="11" t="str">
        <f t="shared" si="54"/>
        <v>ZOYS:M3UA:BGS13,2:ACT:;</v>
      </c>
      <c r="X361" s="11"/>
      <c r="Z361" s="47" t="s">
        <v>3935</v>
      </c>
      <c r="AA361" s="10" t="str">
        <f t="shared" si="55"/>
        <v>ZQRX:BSU,3::IP=10.111.208.84:PING:SRC=10.111.139.135,:;</v>
      </c>
      <c r="AB361" s="10" t="str">
        <f t="shared" si="56"/>
        <v>ZQRX:BSU,3::IP=10.111.208.212:PING:SRC=10.111.139.167,:;</v>
      </c>
      <c r="AC361" s="10"/>
      <c r="AD361" s="10"/>
      <c r="AE361" s="10" t="str">
        <f t="shared" si="57"/>
        <v>ZOYA:R1126:BSU,3:AOIP:;</v>
      </c>
      <c r="AF361" s="10" t="str">
        <f t="shared" si="58"/>
        <v>ZOYP:M3UA:R1126,2:"10.111.139.135","10.111.139.167",2905:"10.111.208.84",28,"10.111.208.212",28,:;</v>
      </c>
      <c r="AG361" s="10" t="str">
        <f t="shared" si="59"/>
        <v>ZOYS:M3UA:R1126,2:ACT:;</v>
      </c>
      <c r="AH361" s="10"/>
    </row>
    <row r="362" spans="1:34" ht="12" customHeight="1">
      <c r="A362" s="7">
        <v>72</v>
      </c>
      <c r="B362" s="7" t="s">
        <v>76</v>
      </c>
      <c r="C362" s="7">
        <v>3</v>
      </c>
      <c r="D362" s="2">
        <v>4</v>
      </c>
      <c r="E362" s="7" t="str">
        <f>LOOKUP(1,0/(('MSS-IP'!$B$1:$B$583=B362)*('MSS-IP'!$C$1:$C$583=D362)),'MSS-IP'!$D$1:$D$583)</f>
        <v>10.111.139.136</v>
      </c>
      <c r="F362" s="7" t="str">
        <f>LOOKUP(1,0/(('MSS-IP'!$B$1:$B$583=B362)*('MSS-IP'!$C$1:$C$583=D362)),'MSS-IP'!$E$1:$E$583)</f>
        <v>10.111.139.168</v>
      </c>
      <c r="G362" s="7">
        <v>2905</v>
      </c>
      <c r="H362" s="7">
        <f>LOOKUP(1,0/(('MSS-IP'!$B$1:$B$583=B362)*('MSS-IP'!$C$1:$C$583=D362)),'MSS-IP'!$F$1:$F$583)</f>
        <v>27</v>
      </c>
      <c r="I362" s="8">
        <v>16</v>
      </c>
      <c r="J362" s="8" t="s">
        <v>98</v>
      </c>
      <c r="K362" s="8">
        <v>3</v>
      </c>
      <c r="L362" s="1">
        <v>0</v>
      </c>
      <c r="M362" s="1" t="str">
        <f>LOOKUP(1,0/(('BSC-IP(信令)'!$B$1:$B$652=J362)*('BSC-IP(信令)'!$C$1:$C$652=L362)),'BSC-IP(信令)'!$D$1:$D$652)</f>
        <v>10.111.208.85</v>
      </c>
      <c r="N362" s="1" t="str">
        <f>LOOKUP(1,0/(('BSC-IP(信令)'!$B$1:$B$652=J362)*('BSC-IP(信令)'!$C$1:$C$652=L362)),'BSC-IP(信令)'!$E$1:$E$652)</f>
        <v>10.111.208.213</v>
      </c>
      <c r="O362" s="8"/>
      <c r="P362" s="8">
        <f>LOOKUP(1,0/(('BSC-IP(信令)'!$B$1:$B$652=J362)*('BSC-IP(信令)'!$C$1:$C$652=L362)),'BSC-IP(信令)'!$F$1:$F$652)</f>
        <v>28</v>
      </c>
      <c r="Q362" s="11" t="str">
        <f t="shared" si="50"/>
        <v>ZQRX:BCSU,0::PING:IP="10.111.139.136",SRC="10.111.208.85",:;</v>
      </c>
      <c r="R362" s="11" t="str">
        <f t="shared" si="51"/>
        <v>ZQRX:BCSU,0::PING:IP="10.111.139.168",SRC="10.111.208.213",:;</v>
      </c>
      <c r="S362" s="11"/>
      <c r="T362" s="11"/>
      <c r="U362" s="11" t="str">
        <f t="shared" si="52"/>
        <v>ZOYA:BGS13:BCSU,0:AOIP:;</v>
      </c>
      <c r="V362" s="11" t="str">
        <f t="shared" si="53"/>
        <v>ZOYP:M3UA:BGS13,3:"10.111.208.85","10.111.208.213",:"10.111.139.136",27,"10.111.139.168",27,2905:;</v>
      </c>
      <c r="W362" s="11" t="str">
        <f t="shared" si="54"/>
        <v>ZOYS:M3UA:BGS13,3:ACT:;</v>
      </c>
      <c r="X362" s="11"/>
      <c r="Z362" s="47" t="s">
        <v>3935</v>
      </c>
      <c r="AA362" s="10" t="str">
        <f t="shared" si="55"/>
        <v>ZQRX:BSU,4::IP=10.111.208.85:PING:SRC=10.111.139.136,:;</v>
      </c>
      <c r="AB362" s="10" t="str">
        <f t="shared" si="56"/>
        <v>ZQRX:BSU,4::IP=10.111.208.213:PING:SRC=10.111.139.168,:;</v>
      </c>
      <c r="AC362" s="10"/>
      <c r="AD362" s="10"/>
      <c r="AE362" s="10" t="str">
        <f t="shared" si="57"/>
        <v>ZOYA:R1126:BSU,4:AOIP:;</v>
      </c>
      <c r="AF362" s="10" t="str">
        <f t="shared" si="58"/>
        <v>ZOYP:M3UA:R1126,3:"10.111.139.136","10.111.139.168",2905:"10.111.208.85",28,"10.111.208.213",28,:;</v>
      </c>
      <c r="AG362" s="10" t="str">
        <f t="shared" si="59"/>
        <v>ZOYS:M3UA:R1126,3:ACT:;</v>
      </c>
      <c r="AH362" s="10"/>
    </row>
    <row r="363" spans="1:34" ht="12" customHeight="1">
      <c r="A363" s="7">
        <v>73</v>
      </c>
      <c r="B363" s="7" t="s">
        <v>76</v>
      </c>
      <c r="C363" s="7">
        <v>0</v>
      </c>
      <c r="D363" s="2">
        <v>15</v>
      </c>
      <c r="E363" s="7" t="str">
        <f>LOOKUP(1,0/(('MSS-IP'!$B$1:$B$583=B363)*('MSS-IP'!$C$1:$C$583=D363)),'MSS-IP'!$D$1:$D$583)</f>
        <v>10.111.139.132</v>
      </c>
      <c r="F363" s="7" t="str">
        <f>LOOKUP(1,0/(('MSS-IP'!$B$1:$B$583=B363)*('MSS-IP'!$C$1:$C$583=D363)),'MSS-IP'!$E$1:$E$583)</f>
        <v>10.111.139.164</v>
      </c>
      <c r="G363" s="7">
        <v>2905</v>
      </c>
      <c r="H363" s="7">
        <f>LOOKUP(1,0/(('MSS-IP'!$B$1:$B$583=B363)*('MSS-IP'!$C$1:$C$583=D363)),'MSS-IP'!$F$1:$F$583)</f>
        <v>27</v>
      </c>
      <c r="I363" s="8">
        <v>13</v>
      </c>
      <c r="J363" s="8" t="s">
        <v>99</v>
      </c>
      <c r="K363" s="8">
        <v>0</v>
      </c>
      <c r="L363" s="8">
        <v>2</v>
      </c>
      <c r="M363" s="1" t="str">
        <f>LOOKUP(1,0/(('BSC-IP(信令)'!$B$1:$B$652=J363)*('BSC-IP(信令)'!$C$1:$C$652=L363)),'BSC-IP(信令)'!$D$1:$D$652)</f>
        <v>10.111.209.2</v>
      </c>
      <c r="N363" s="1" t="str">
        <f>LOOKUP(1,0/(('BSC-IP(信令)'!$B$1:$B$652=J363)*('BSC-IP(信令)'!$C$1:$C$652=L363)),'BSC-IP(信令)'!$E$1:$E$652)</f>
        <v>10.111.92.130</v>
      </c>
      <c r="O363" s="8"/>
      <c r="P363" s="8">
        <f>LOOKUP(1,0/(('BSC-IP(信令)'!$B$1:$B$652=J363)*('BSC-IP(信令)'!$C$1:$C$652=L363)),'BSC-IP(信令)'!$F$1:$F$652)</f>
        <v>28</v>
      </c>
      <c r="Q363" s="11" t="str">
        <f t="shared" si="50"/>
        <v>ZQRX:BCSU,2::PING:IP="10.111.139.132",SRC="10.111.209.2",:;</v>
      </c>
      <c r="R363" s="11" t="str">
        <f t="shared" si="51"/>
        <v>ZQRX:BCSU,2::PING:IP="10.111.139.164",SRC="10.111.92.130",:;</v>
      </c>
      <c r="S363" s="11" t="str">
        <f>CONCATENATE("ZOYC:",LEFT(B363,1),MID(B363,3,4),":C:M3UA:;")</f>
        <v>ZOYC:BGS13:C:M3UA:;</v>
      </c>
      <c r="T363" s="11" t="str">
        <f>CONCATENATE("ZOYM:",LEFT(B363,1),MID(B363,3,4),":REG=Y:;")</f>
        <v>ZOYM:BGS13:REG=Y:;</v>
      </c>
      <c r="U363" s="11" t="str">
        <f t="shared" si="52"/>
        <v>ZOYA:BGS13:BCSU,2:AOIP:;</v>
      </c>
      <c r="V363" s="11" t="str">
        <f t="shared" si="53"/>
        <v>ZOYP:M3UA:BGS13,0:"10.111.209.2","10.111.92.130",:"10.111.139.132",27,"10.111.139.164",27,2905:;</v>
      </c>
      <c r="W363" s="11" t="str">
        <f t="shared" si="54"/>
        <v>ZOYS:M3UA:BGS13,0:ACT:;</v>
      </c>
      <c r="X363" s="11" t="str">
        <f>CONCATENATE("ZOYI:NAME=",LEFT(B363,1),RIGHT(B363,4),":A:;")</f>
        <v>ZOYI:NAME=BGS13:A:;</v>
      </c>
      <c r="Z363" s="47" t="s">
        <v>3935</v>
      </c>
      <c r="AA363" s="10" t="str">
        <f t="shared" si="55"/>
        <v>ZQRX:BSU,15::IP=10.111.209.2:PING:SRC=10.111.139.132,:;</v>
      </c>
      <c r="AB363" s="10" t="str">
        <f t="shared" si="56"/>
        <v>ZQRX:BSU,15::IP=10.111.92.130:PING:SRC=10.111.139.164,:;</v>
      </c>
      <c r="AC363" s="10" t="str">
        <f>CONCATENATE("ZOYC:",J363,":S:M3UA:;")</f>
        <v>ZOYC:R1321:S:M3UA:;</v>
      </c>
      <c r="AD363" s="10" t="str">
        <f>CONCATENATE("ZOYM:",J363,":REG=Y:;")</f>
        <v>ZOYM:R1321:REG=Y:;</v>
      </c>
      <c r="AE363" s="10" t="str">
        <f t="shared" si="57"/>
        <v>ZOYA:R1321:BSU,15:AOIP:;</v>
      </c>
      <c r="AF363" s="10" t="str">
        <f t="shared" si="58"/>
        <v>ZOYP:M3UA:R1321,0:"10.111.139.132","10.111.139.164",2905:"10.111.209.2",28,"10.111.92.130",28,:;</v>
      </c>
      <c r="AG363" s="10" t="str">
        <f t="shared" si="59"/>
        <v>ZOYS:M3UA:R1321,0:ACT:;</v>
      </c>
      <c r="AH363" s="10" t="str">
        <f>CONCATENATE("ZOYI:NAME=",J363,":A:;")</f>
        <v>ZOYI:NAME=R1321:A:;</v>
      </c>
    </row>
    <row r="364" spans="1:34" ht="12" customHeight="1">
      <c r="A364" s="7">
        <v>74</v>
      </c>
      <c r="B364" s="7" t="s">
        <v>76</v>
      </c>
      <c r="C364" s="7">
        <v>1</v>
      </c>
      <c r="D364" s="2">
        <v>0</v>
      </c>
      <c r="E364" s="7" t="str">
        <f>LOOKUP(1,0/(('MSS-IP'!$B$1:$B$583=B364)*('MSS-IP'!$C$1:$C$583=D364)),'MSS-IP'!$D$1:$D$583)</f>
        <v>10.111.139.133</v>
      </c>
      <c r="F364" s="7" t="str">
        <f>LOOKUP(1,0/(('MSS-IP'!$B$1:$B$583=B364)*('MSS-IP'!$C$1:$C$583=D364)),'MSS-IP'!$E$1:$E$583)</f>
        <v>10.111.139.165</v>
      </c>
      <c r="G364" s="7">
        <v>2905</v>
      </c>
      <c r="H364" s="7">
        <f>LOOKUP(1,0/(('MSS-IP'!$B$1:$B$583=B364)*('MSS-IP'!$C$1:$C$583=D364)),'MSS-IP'!$F$1:$F$583)</f>
        <v>27</v>
      </c>
      <c r="I364" s="8">
        <v>14</v>
      </c>
      <c r="J364" s="8" t="s">
        <v>99</v>
      </c>
      <c r="K364" s="8">
        <v>1</v>
      </c>
      <c r="L364" s="8">
        <v>0</v>
      </c>
      <c r="M364" s="1" t="str">
        <f>LOOKUP(1,0/(('BSC-IP(信令)'!$B$1:$B$652=J364)*('BSC-IP(信令)'!$C$1:$C$652=L364)),'BSC-IP(信令)'!$D$1:$D$652)</f>
        <v>10.111.209.3</v>
      </c>
      <c r="N364" s="1" t="str">
        <f>LOOKUP(1,0/(('BSC-IP(信令)'!$B$1:$B$652=J364)*('BSC-IP(信令)'!$C$1:$C$652=L364)),'BSC-IP(信令)'!$E$1:$E$652)</f>
        <v>10.111.92.131</v>
      </c>
      <c r="O364" s="8"/>
      <c r="P364" s="8">
        <f>LOOKUP(1,0/(('BSC-IP(信令)'!$B$1:$B$652=J364)*('BSC-IP(信令)'!$C$1:$C$652=L364)),'BSC-IP(信令)'!$F$1:$F$652)</f>
        <v>28</v>
      </c>
      <c r="Q364" s="11" t="str">
        <f t="shared" si="50"/>
        <v>ZQRX:BCSU,0::PING:IP="10.111.139.133",SRC="10.111.209.3",:;</v>
      </c>
      <c r="R364" s="11" t="str">
        <f t="shared" si="51"/>
        <v>ZQRX:BCSU,0::PING:IP="10.111.139.165",SRC="10.111.92.131",:;</v>
      </c>
      <c r="S364" s="11"/>
      <c r="T364" s="11"/>
      <c r="U364" s="11" t="str">
        <f t="shared" si="52"/>
        <v>ZOYA:BGS13:BCSU,0:AOIP:;</v>
      </c>
      <c r="V364" s="11" t="str">
        <f t="shared" si="53"/>
        <v>ZOYP:M3UA:BGS13,1:"10.111.209.3","10.111.92.131",:"10.111.139.133",27,"10.111.139.165",27,2905:;</v>
      </c>
      <c r="W364" s="11" t="str">
        <f t="shared" si="54"/>
        <v>ZOYS:M3UA:BGS13,1:ACT:;</v>
      </c>
      <c r="X364" s="11"/>
      <c r="Z364" s="47" t="s">
        <v>3935</v>
      </c>
      <c r="AA364" s="10" t="str">
        <f t="shared" si="55"/>
        <v>ZQRX:BSU,0::IP=10.111.209.3:PING:SRC=10.111.139.133,:;</v>
      </c>
      <c r="AB364" s="10" t="str">
        <f t="shared" si="56"/>
        <v>ZQRX:BSU,0::IP=10.111.92.131:PING:SRC=10.111.139.165,:;</v>
      </c>
      <c r="AC364" s="10"/>
      <c r="AD364" s="10"/>
      <c r="AE364" s="10" t="str">
        <f t="shared" si="57"/>
        <v>ZOYA:R1321:BSU,0:AOIP:;</v>
      </c>
      <c r="AF364" s="10" t="str">
        <f t="shared" si="58"/>
        <v>ZOYP:M3UA:R1321,1:"10.111.139.133","10.111.139.165",2905:"10.111.209.3",28,"10.111.92.131",28,:;</v>
      </c>
      <c r="AG364" s="10" t="str">
        <f t="shared" si="59"/>
        <v>ZOYS:M3UA:R1321,1:ACT:;</v>
      </c>
      <c r="AH364" s="10"/>
    </row>
    <row r="365" spans="1:34" ht="12" customHeight="1">
      <c r="A365" s="7">
        <v>75</v>
      </c>
      <c r="B365" s="7" t="s">
        <v>76</v>
      </c>
      <c r="C365" s="7">
        <v>2</v>
      </c>
      <c r="D365" s="2">
        <v>2</v>
      </c>
      <c r="E365" s="7" t="str">
        <f>LOOKUP(1,0/(('MSS-IP'!$B$1:$B$583=B365)*('MSS-IP'!$C$1:$C$583=D365)),'MSS-IP'!$D$1:$D$583)</f>
        <v>10.111.139.134</v>
      </c>
      <c r="F365" s="7" t="str">
        <f>LOOKUP(1,0/(('MSS-IP'!$B$1:$B$583=B365)*('MSS-IP'!$C$1:$C$583=D365)),'MSS-IP'!$E$1:$E$583)</f>
        <v>10.111.139.166</v>
      </c>
      <c r="G365" s="7">
        <v>2905</v>
      </c>
      <c r="H365" s="7">
        <f>LOOKUP(1,0/(('MSS-IP'!$B$1:$B$583=B365)*('MSS-IP'!$C$1:$C$583=D365)),'MSS-IP'!$F$1:$F$583)</f>
        <v>27</v>
      </c>
      <c r="I365" s="8">
        <v>15</v>
      </c>
      <c r="J365" s="8" t="s">
        <v>99</v>
      </c>
      <c r="K365" s="8">
        <v>2</v>
      </c>
      <c r="L365" s="8">
        <v>1</v>
      </c>
      <c r="M365" s="1" t="str">
        <f>LOOKUP(1,0/(('BSC-IP(信令)'!$B$1:$B$652=J365)*('BSC-IP(信令)'!$C$1:$C$652=L365)),'BSC-IP(信令)'!$D$1:$D$652)</f>
        <v>10.111.209.4</v>
      </c>
      <c r="N365" s="1" t="str">
        <f>LOOKUP(1,0/(('BSC-IP(信令)'!$B$1:$B$652=J365)*('BSC-IP(信令)'!$C$1:$C$652=L365)),'BSC-IP(信令)'!$E$1:$E$652)</f>
        <v>10.111.92.132</v>
      </c>
      <c r="O365" s="8"/>
      <c r="P365" s="8">
        <f>LOOKUP(1,0/(('BSC-IP(信令)'!$B$1:$B$652=J365)*('BSC-IP(信令)'!$C$1:$C$652=L365)),'BSC-IP(信令)'!$F$1:$F$652)</f>
        <v>28</v>
      </c>
      <c r="Q365" s="11" t="str">
        <f t="shared" si="50"/>
        <v>ZQRX:BCSU,1::PING:IP="10.111.139.134",SRC="10.111.209.4",:;</v>
      </c>
      <c r="R365" s="11" t="str">
        <f t="shared" si="51"/>
        <v>ZQRX:BCSU,1::PING:IP="10.111.139.166",SRC="10.111.92.132",:;</v>
      </c>
      <c r="S365" s="11"/>
      <c r="T365" s="11"/>
      <c r="U365" s="11" t="str">
        <f t="shared" si="52"/>
        <v>ZOYA:BGS13:BCSU,1:AOIP:;</v>
      </c>
      <c r="V365" s="11" t="str">
        <f t="shared" si="53"/>
        <v>ZOYP:M3UA:BGS13,2:"10.111.209.4","10.111.92.132",:"10.111.139.134",27,"10.111.139.166",27,2905:;</v>
      </c>
      <c r="W365" s="11" t="str">
        <f t="shared" si="54"/>
        <v>ZOYS:M3UA:BGS13,2:ACT:;</v>
      </c>
      <c r="X365" s="11"/>
      <c r="Z365" s="47" t="s">
        <v>3935</v>
      </c>
      <c r="AA365" s="10" t="str">
        <f t="shared" si="55"/>
        <v>ZQRX:BSU,2::IP=10.111.209.4:PING:SRC=10.111.139.134,:;</v>
      </c>
      <c r="AB365" s="10" t="str">
        <f t="shared" si="56"/>
        <v>ZQRX:BSU,2::IP=10.111.92.132:PING:SRC=10.111.139.166,:;</v>
      </c>
      <c r="AC365" s="10"/>
      <c r="AD365" s="10"/>
      <c r="AE365" s="10" t="str">
        <f t="shared" si="57"/>
        <v>ZOYA:R1321:BSU,2:AOIP:;</v>
      </c>
      <c r="AF365" s="10" t="str">
        <f t="shared" si="58"/>
        <v>ZOYP:M3UA:R1321,2:"10.111.139.134","10.111.139.166",2905:"10.111.209.4",28,"10.111.92.132",28,:;</v>
      </c>
      <c r="AG365" s="10" t="str">
        <f t="shared" si="59"/>
        <v>ZOYS:M3UA:R1321,2:ACT:;</v>
      </c>
      <c r="AH365" s="10"/>
    </row>
    <row r="366" spans="1:34" ht="12" customHeight="1">
      <c r="A366" s="7">
        <v>76</v>
      </c>
      <c r="B366" s="7" t="s">
        <v>76</v>
      </c>
      <c r="C366" s="7">
        <v>3</v>
      </c>
      <c r="D366" s="2">
        <v>3</v>
      </c>
      <c r="E366" s="7" t="str">
        <f>LOOKUP(1,0/(('MSS-IP'!$B$1:$B$583=B366)*('MSS-IP'!$C$1:$C$583=D366)),'MSS-IP'!$D$1:$D$583)</f>
        <v>10.111.139.135</v>
      </c>
      <c r="F366" s="7" t="str">
        <f>LOOKUP(1,0/(('MSS-IP'!$B$1:$B$583=B366)*('MSS-IP'!$C$1:$C$583=D366)),'MSS-IP'!$E$1:$E$583)</f>
        <v>10.111.139.167</v>
      </c>
      <c r="G366" s="7">
        <v>2905</v>
      </c>
      <c r="H366" s="7">
        <f>LOOKUP(1,0/(('MSS-IP'!$B$1:$B$583=B366)*('MSS-IP'!$C$1:$C$583=D366)),'MSS-IP'!$F$1:$F$583)</f>
        <v>27</v>
      </c>
      <c r="I366" s="8">
        <v>16</v>
      </c>
      <c r="J366" s="8" t="s">
        <v>99</v>
      </c>
      <c r="K366" s="8">
        <v>3</v>
      </c>
      <c r="L366" s="8">
        <v>3</v>
      </c>
      <c r="M366" s="1" t="str">
        <f>LOOKUP(1,0/(('BSC-IP(信令)'!$B$1:$B$652=J366)*('BSC-IP(信令)'!$C$1:$C$652=L366)),'BSC-IP(信令)'!$D$1:$D$652)</f>
        <v>10.111.209.5</v>
      </c>
      <c r="N366" s="1" t="str">
        <f>LOOKUP(1,0/(('BSC-IP(信令)'!$B$1:$B$652=J366)*('BSC-IP(信令)'!$C$1:$C$652=L366)),'BSC-IP(信令)'!$E$1:$E$652)</f>
        <v>10.111.92.133</v>
      </c>
      <c r="O366" s="8"/>
      <c r="P366" s="8">
        <f>LOOKUP(1,0/(('BSC-IP(信令)'!$B$1:$B$652=J366)*('BSC-IP(信令)'!$C$1:$C$652=L366)),'BSC-IP(信令)'!$F$1:$F$652)</f>
        <v>28</v>
      </c>
      <c r="Q366" s="11" t="str">
        <f t="shared" si="50"/>
        <v>ZQRX:BCSU,3::PING:IP="10.111.139.135",SRC="10.111.209.5",:;</v>
      </c>
      <c r="R366" s="11" t="str">
        <f t="shared" si="51"/>
        <v>ZQRX:BCSU,3::PING:IP="10.111.139.167",SRC="10.111.92.133",:;</v>
      </c>
      <c r="S366" s="11"/>
      <c r="T366" s="11"/>
      <c r="U366" s="11" t="str">
        <f t="shared" si="52"/>
        <v>ZOYA:BGS13:BCSU,3:AOIP:;</v>
      </c>
      <c r="V366" s="11" t="str">
        <f t="shared" si="53"/>
        <v>ZOYP:M3UA:BGS13,3:"10.111.209.5","10.111.92.133",:"10.111.139.135",27,"10.111.139.167",27,2905:;</v>
      </c>
      <c r="W366" s="11" t="str">
        <f t="shared" si="54"/>
        <v>ZOYS:M3UA:BGS13,3:ACT:;</v>
      </c>
      <c r="X366" s="11"/>
      <c r="Z366" s="47" t="s">
        <v>3935</v>
      </c>
      <c r="AA366" s="10" t="str">
        <f t="shared" si="55"/>
        <v>ZQRX:BSU,3::IP=10.111.209.5:PING:SRC=10.111.139.135,:;</v>
      </c>
      <c r="AB366" s="10" t="str">
        <f t="shared" si="56"/>
        <v>ZQRX:BSU,3::IP=10.111.92.133:PING:SRC=10.111.139.167,:;</v>
      </c>
      <c r="AC366" s="10"/>
      <c r="AD366" s="10"/>
      <c r="AE366" s="10" t="str">
        <f t="shared" si="57"/>
        <v>ZOYA:R1321:BSU,3:AOIP:;</v>
      </c>
      <c r="AF366" s="10" t="str">
        <f t="shared" si="58"/>
        <v>ZOYP:M3UA:R1321,3:"10.111.139.135","10.111.139.167",2905:"10.111.209.5",28,"10.111.92.133",28,:;</v>
      </c>
      <c r="AG366" s="10" t="str">
        <f t="shared" si="59"/>
        <v>ZOYS:M3UA:R1321,3:ACT:;</v>
      </c>
      <c r="AH366" s="10"/>
    </row>
    <row r="367" spans="1:34" ht="12" customHeight="1">
      <c r="A367" s="7">
        <v>77</v>
      </c>
      <c r="B367" s="7" t="s">
        <v>76</v>
      </c>
      <c r="C367" s="7">
        <v>0</v>
      </c>
      <c r="D367" s="2">
        <v>4</v>
      </c>
      <c r="E367" s="7" t="str">
        <f>LOOKUP(1,0/(('MSS-IP'!$B$1:$B$583=B367)*('MSS-IP'!$C$1:$C$583=D367)),'MSS-IP'!$D$1:$D$583)</f>
        <v>10.111.139.136</v>
      </c>
      <c r="F367" s="7" t="str">
        <f>LOOKUP(1,0/(('MSS-IP'!$B$1:$B$583=B367)*('MSS-IP'!$C$1:$C$583=D367)),'MSS-IP'!$E$1:$E$583)</f>
        <v>10.111.139.168</v>
      </c>
      <c r="G367" s="7">
        <v>2905</v>
      </c>
      <c r="H367" s="7">
        <f>LOOKUP(1,0/(('MSS-IP'!$B$1:$B$583=B367)*('MSS-IP'!$C$1:$C$583=D367)),'MSS-IP'!$F$1:$F$583)</f>
        <v>27</v>
      </c>
      <c r="I367" s="8">
        <v>13</v>
      </c>
      <c r="J367" s="8" t="s">
        <v>100</v>
      </c>
      <c r="K367" s="8">
        <v>0</v>
      </c>
      <c r="L367" s="8">
        <v>0</v>
      </c>
      <c r="M367" s="1" t="str">
        <f>LOOKUP(1,0/(('BSC-IP(信令)'!$B$1:$B$652=J367)*('BSC-IP(信令)'!$C$1:$C$652=L367)),'BSC-IP(信令)'!$D$1:$D$652)</f>
        <v>10.111.209.18</v>
      </c>
      <c r="N367" s="1" t="str">
        <f>LOOKUP(1,0/(('BSC-IP(信令)'!$B$1:$B$652=J367)*('BSC-IP(信令)'!$C$1:$C$652=L367)),'BSC-IP(信令)'!$E$1:$E$652)</f>
        <v>10.111.92.146</v>
      </c>
      <c r="O367" s="8"/>
      <c r="P367" s="8">
        <f>LOOKUP(1,0/(('BSC-IP(信令)'!$B$1:$B$652=J367)*('BSC-IP(信令)'!$C$1:$C$652=L367)),'BSC-IP(信令)'!$F$1:$F$652)</f>
        <v>28</v>
      </c>
      <c r="Q367" s="11" t="str">
        <f t="shared" si="50"/>
        <v>ZQRX:BCSU,0::PING:IP="10.111.139.136",SRC="10.111.209.18",:;</v>
      </c>
      <c r="R367" s="11" t="str">
        <f t="shared" si="51"/>
        <v>ZQRX:BCSU,0::PING:IP="10.111.139.168",SRC="10.111.92.146",:;</v>
      </c>
      <c r="S367" s="11" t="str">
        <f>CONCATENATE("ZOYC:",LEFT(B367,1),MID(B367,3,4),":C:M3UA:;")</f>
        <v>ZOYC:BGS13:C:M3UA:;</v>
      </c>
      <c r="T367" s="11" t="str">
        <f>CONCATENATE("ZOYM:",LEFT(B367,1),MID(B367,3,4),":REG=Y:;")</f>
        <v>ZOYM:BGS13:REG=Y:;</v>
      </c>
      <c r="U367" s="11" t="str">
        <f t="shared" si="52"/>
        <v>ZOYA:BGS13:BCSU,0:AOIP:;</v>
      </c>
      <c r="V367" s="11" t="str">
        <f t="shared" si="53"/>
        <v>ZOYP:M3UA:BGS13,0:"10.111.209.18","10.111.92.146",:"10.111.139.136",27,"10.111.139.168",27,2905:;</v>
      </c>
      <c r="W367" s="11" t="str">
        <f t="shared" si="54"/>
        <v>ZOYS:M3UA:BGS13,0:ACT:;</v>
      </c>
      <c r="X367" s="11" t="str">
        <f>CONCATENATE("ZOYI:NAME=",LEFT(B367,1),RIGHT(B367,4),":A:;")</f>
        <v>ZOYI:NAME=BGS13:A:;</v>
      </c>
      <c r="Z367" s="47" t="s">
        <v>3935</v>
      </c>
      <c r="AA367" s="10" t="str">
        <f t="shared" si="55"/>
        <v>ZQRX:BSU,4::IP=10.111.209.18:PING:SRC=10.111.139.136,:;</v>
      </c>
      <c r="AB367" s="10" t="str">
        <f t="shared" si="56"/>
        <v>ZQRX:BSU,4::IP=10.111.92.146:PING:SRC=10.111.139.168,:;</v>
      </c>
      <c r="AC367" s="10" t="str">
        <f>CONCATENATE("ZOYC:",J367,":S:M3UA:;")</f>
        <v>ZOYC:R1322:S:M3UA:;</v>
      </c>
      <c r="AD367" s="10" t="str">
        <f>CONCATENATE("ZOYM:",J367,":REG=Y:;")</f>
        <v>ZOYM:R1322:REG=Y:;</v>
      </c>
      <c r="AE367" s="10" t="str">
        <f t="shared" si="57"/>
        <v>ZOYA:R1322:BSU,4:AOIP:;</v>
      </c>
      <c r="AF367" s="10" t="str">
        <f t="shared" si="58"/>
        <v>ZOYP:M3UA:R1322,0:"10.111.139.136","10.111.139.168",2905:"10.111.209.18",28,"10.111.92.146",28,:;</v>
      </c>
      <c r="AG367" s="10" t="str">
        <f t="shared" si="59"/>
        <v>ZOYS:M3UA:R1322,0:ACT:;</v>
      </c>
      <c r="AH367" s="10" t="str">
        <f>CONCATENATE("ZOYI:NAME=",J367,":A:;")</f>
        <v>ZOYI:NAME=R1322:A:;</v>
      </c>
    </row>
    <row r="368" spans="1:34" ht="12" customHeight="1">
      <c r="A368" s="7">
        <v>78</v>
      </c>
      <c r="B368" s="7" t="s">
        <v>76</v>
      </c>
      <c r="C368" s="7">
        <v>1</v>
      </c>
      <c r="D368" s="2">
        <v>5</v>
      </c>
      <c r="E368" s="7" t="str">
        <f>LOOKUP(1,0/(('MSS-IP'!$B$1:$B$583=B368)*('MSS-IP'!$C$1:$C$583=D368)),'MSS-IP'!$D$1:$D$583)</f>
        <v>10.111.139.137</v>
      </c>
      <c r="F368" s="7" t="str">
        <f>LOOKUP(1,0/(('MSS-IP'!$B$1:$B$583=B368)*('MSS-IP'!$C$1:$C$583=D368)),'MSS-IP'!$E$1:$E$583)</f>
        <v>10.111.139.169</v>
      </c>
      <c r="G368" s="7">
        <v>2905</v>
      </c>
      <c r="H368" s="7">
        <f>LOOKUP(1,0/(('MSS-IP'!$B$1:$B$583=B368)*('MSS-IP'!$C$1:$C$583=D368)),'MSS-IP'!$F$1:$F$583)</f>
        <v>27</v>
      </c>
      <c r="I368" s="8">
        <v>14</v>
      </c>
      <c r="J368" s="8" t="s">
        <v>100</v>
      </c>
      <c r="K368" s="8">
        <v>1</v>
      </c>
      <c r="L368" s="8">
        <v>3</v>
      </c>
      <c r="M368" s="1" t="str">
        <f>LOOKUP(1,0/(('BSC-IP(信令)'!$B$1:$B$652=J368)*('BSC-IP(信令)'!$C$1:$C$652=L368)),'BSC-IP(信令)'!$D$1:$D$652)</f>
        <v>10.111.209.19</v>
      </c>
      <c r="N368" s="1" t="str">
        <f>LOOKUP(1,0/(('BSC-IP(信令)'!$B$1:$B$652=J368)*('BSC-IP(信令)'!$C$1:$C$652=L368)),'BSC-IP(信令)'!$E$1:$E$652)</f>
        <v>10.111.92.147</v>
      </c>
      <c r="O368" s="8"/>
      <c r="P368" s="8">
        <f>LOOKUP(1,0/(('BSC-IP(信令)'!$B$1:$B$652=J368)*('BSC-IP(信令)'!$C$1:$C$652=L368)),'BSC-IP(信令)'!$F$1:$F$652)</f>
        <v>28</v>
      </c>
      <c r="Q368" s="11" t="str">
        <f t="shared" si="50"/>
        <v>ZQRX:BCSU,3::PING:IP="10.111.139.137",SRC="10.111.209.19",:;</v>
      </c>
      <c r="R368" s="11" t="str">
        <f t="shared" si="51"/>
        <v>ZQRX:BCSU,3::PING:IP="10.111.139.169",SRC="10.111.92.147",:;</v>
      </c>
      <c r="S368" s="11"/>
      <c r="T368" s="11"/>
      <c r="U368" s="11" t="str">
        <f t="shared" si="52"/>
        <v>ZOYA:BGS13:BCSU,3:AOIP:;</v>
      </c>
      <c r="V368" s="11" t="str">
        <f t="shared" si="53"/>
        <v>ZOYP:M3UA:BGS13,1:"10.111.209.19","10.111.92.147",:"10.111.139.137",27,"10.111.139.169",27,2905:;</v>
      </c>
      <c r="W368" s="11" t="str">
        <f t="shared" si="54"/>
        <v>ZOYS:M3UA:BGS13,1:ACT:;</v>
      </c>
      <c r="X368" s="11"/>
      <c r="Z368" s="47" t="s">
        <v>3935</v>
      </c>
      <c r="AA368" s="10" t="str">
        <f t="shared" si="55"/>
        <v>ZQRX:BSU,5::IP=10.111.209.19:PING:SRC=10.111.139.137,:;</v>
      </c>
      <c r="AB368" s="10" t="str">
        <f t="shared" si="56"/>
        <v>ZQRX:BSU,5::IP=10.111.92.147:PING:SRC=10.111.139.169,:;</v>
      </c>
      <c r="AC368" s="10"/>
      <c r="AD368" s="10"/>
      <c r="AE368" s="10" t="str">
        <f t="shared" si="57"/>
        <v>ZOYA:R1322:BSU,5:AOIP:;</v>
      </c>
      <c r="AF368" s="10" t="str">
        <f t="shared" si="58"/>
        <v>ZOYP:M3UA:R1322,1:"10.111.139.137","10.111.139.169",2905:"10.111.209.19",28,"10.111.92.147",28,:;</v>
      </c>
      <c r="AG368" s="10" t="str">
        <f t="shared" si="59"/>
        <v>ZOYS:M3UA:R1322,1:ACT:;</v>
      </c>
      <c r="AH368" s="10"/>
    </row>
    <row r="369" spans="1:34" ht="12" customHeight="1">
      <c r="A369" s="7">
        <v>79</v>
      </c>
      <c r="B369" s="7" t="s">
        <v>76</v>
      </c>
      <c r="C369" s="7">
        <v>2</v>
      </c>
      <c r="D369" s="2">
        <v>6</v>
      </c>
      <c r="E369" s="7" t="str">
        <f>LOOKUP(1,0/(('MSS-IP'!$B$1:$B$583=B369)*('MSS-IP'!$C$1:$C$583=D369)),'MSS-IP'!$D$1:$D$583)</f>
        <v>10.111.139.138</v>
      </c>
      <c r="F369" s="7" t="str">
        <f>LOOKUP(1,0/(('MSS-IP'!$B$1:$B$583=B369)*('MSS-IP'!$C$1:$C$583=D369)),'MSS-IP'!$E$1:$E$583)</f>
        <v>10.111.139.170</v>
      </c>
      <c r="G369" s="7">
        <v>2905</v>
      </c>
      <c r="H369" s="7">
        <f>LOOKUP(1,0/(('MSS-IP'!$B$1:$B$583=B369)*('MSS-IP'!$C$1:$C$583=D369)),'MSS-IP'!$F$1:$F$583)</f>
        <v>27</v>
      </c>
      <c r="I369" s="8">
        <v>15</v>
      </c>
      <c r="J369" s="8" t="s">
        <v>100</v>
      </c>
      <c r="K369" s="8">
        <v>2</v>
      </c>
      <c r="L369" s="8">
        <v>2</v>
      </c>
      <c r="M369" s="1" t="str">
        <f>LOOKUP(1,0/(('BSC-IP(信令)'!$B$1:$B$652=J369)*('BSC-IP(信令)'!$C$1:$C$652=L369)),'BSC-IP(信令)'!$D$1:$D$652)</f>
        <v>10.111.209.20</v>
      </c>
      <c r="N369" s="1" t="str">
        <f>LOOKUP(1,0/(('BSC-IP(信令)'!$B$1:$B$652=J369)*('BSC-IP(信令)'!$C$1:$C$652=L369)),'BSC-IP(信令)'!$E$1:$E$652)</f>
        <v>10.111.92.148</v>
      </c>
      <c r="O369" s="8"/>
      <c r="P369" s="8">
        <f>LOOKUP(1,0/(('BSC-IP(信令)'!$B$1:$B$652=J369)*('BSC-IP(信令)'!$C$1:$C$652=L369)),'BSC-IP(信令)'!$F$1:$F$652)</f>
        <v>28</v>
      </c>
      <c r="Q369" s="11" t="str">
        <f t="shared" si="50"/>
        <v>ZQRX:BCSU,2::PING:IP="10.111.139.138",SRC="10.111.209.20",:;</v>
      </c>
      <c r="R369" s="11" t="str">
        <f t="shared" si="51"/>
        <v>ZQRX:BCSU,2::PING:IP="10.111.139.170",SRC="10.111.92.148",:;</v>
      </c>
      <c r="S369" s="11"/>
      <c r="T369" s="11"/>
      <c r="U369" s="11" t="str">
        <f t="shared" si="52"/>
        <v>ZOYA:BGS13:BCSU,2:AOIP:;</v>
      </c>
      <c r="V369" s="11" t="str">
        <f t="shared" si="53"/>
        <v>ZOYP:M3UA:BGS13,2:"10.111.209.20","10.111.92.148",:"10.111.139.138",27,"10.111.139.170",27,2905:;</v>
      </c>
      <c r="W369" s="11" t="str">
        <f t="shared" si="54"/>
        <v>ZOYS:M3UA:BGS13,2:ACT:;</v>
      </c>
      <c r="X369" s="11"/>
      <c r="Z369" s="47" t="s">
        <v>3935</v>
      </c>
      <c r="AA369" s="10" t="str">
        <f t="shared" si="55"/>
        <v>ZQRX:BSU,6::IP=10.111.209.20:PING:SRC=10.111.139.138,:;</v>
      </c>
      <c r="AB369" s="10" t="str">
        <f t="shared" si="56"/>
        <v>ZQRX:BSU,6::IP=10.111.92.148:PING:SRC=10.111.139.170,:;</v>
      </c>
      <c r="AC369" s="10"/>
      <c r="AD369" s="10"/>
      <c r="AE369" s="10" t="str">
        <f t="shared" si="57"/>
        <v>ZOYA:R1322:BSU,6:AOIP:;</v>
      </c>
      <c r="AF369" s="10" t="str">
        <f t="shared" si="58"/>
        <v>ZOYP:M3UA:R1322,2:"10.111.139.138","10.111.139.170",2905:"10.111.209.20",28,"10.111.92.148",28,:;</v>
      </c>
      <c r="AG369" s="10" t="str">
        <f t="shared" si="59"/>
        <v>ZOYS:M3UA:R1322,2:ACT:;</v>
      </c>
      <c r="AH369" s="10"/>
    </row>
    <row r="370" spans="1:34" ht="12" customHeight="1">
      <c r="A370" s="7">
        <v>80</v>
      </c>
      <c r="B370" s="7" t="s">
        <v>76</v>
      </c>
      <c r="C370" s="7">
        <v>3</v>
      </c>
      <c r="D370" s="2">
        <v>7</v>
      </c>
      <c r="E370" s="7" t="str">
        <f>LOOKUP(1,0/(('MSS-IP'!$B$1:$B$583=B370)*('MSS-IP'!$C$1:$C$583=D370)),'MSS-IP'!$D$1:$D$583)</f>
        <v>10.111.139.139</v>
      </c>
      <c r="F370" s="7" t="str">
        <f>LOOKUP(1,0/(('MSS-IP'!$B$1:$B$583=B370)*('MSS-IP'!$C$1:$C$583=D370)),'MSS-IP'!$E$1:$E$583)</f>
        <v>10.111.139.171</v>
      </c>
      <c r="G370" s="7">
        <v>2905</v>
      </c>
      <c r="H370" s="7">
        <f>LOOKUP(1,0/(('MSS-IP'!$B$1:$B$583=B370)*('MSS-IP'!$C$1:$C$583=D370)),'MSS-IP'!$F$1:$F$583)</f>
        <v>27</v>
      </c>
      <c r="I370" s="8">
        <v>16</v>
      </c>
      <c r="J370" s="8" t="s">
        <v>100</v>
      </c>
      <c r="K370" s="8">
        <v>3</v>
      </c>
      <c r="L370" s="8">
        <v>1</v>
      </c>
      <c r="M370" s="1" t="str">
        <f>LOOKUP(1,0/(('BSC-IP(信令)'!$B$1:$B$652=J370)*('BSC-IP(信令)'!$C$1:$C$652=L370)),'BSC-IP(信令)'!$D$1:$D$652)</f>
        <v>10.111.209.21</v>
      </c>
      <c r="N370" s="1" t="str">
        <f>LOOKUP(1,0/(('BSC-IP(信令)'!$B$1:$B$652=J370)*('BSC-IP(信令)'!$C$1:$C$652=L370)),'BSC-IP(信令)'!$E$1:$E$652)</f>
        <v>10.111.92.149</v>
      </c>
      <c r="O370" s="8"/>
      <c r="P370" s="8">
        <f>LOOKUP(1,0/(('BSC-IP(信令)'!$B$1:$B$652=J370)*('BSC-IP(信令)'!$C$1:$C$652=L370)),'BSC-IP(信令)'!$F$1:$F$652)</f>
        <v>28</v>
      </c>
      <c r="Q370" s="11" t="str">
        <f t="shared" si="50"/>
        <v>ZQRX:BCSU,1::PING:IP="10.111.139.139",SRC="10.111.209.21",:;</v>
      </c>
      <c r="R370" s="11" t="str">
        <f t="shared" si="51"/>
        <v>ZQRX:BCSU,1::PING:IP="10.111.139.171",SRC="10.111.92.149",:;</v>
      </c>
      <c r="S370" s="11"/>
      <c r="T370" s="11"/>
      <c r="U370" s="11" t="str">
        <f t="shared" si="52"/>
        <v>ZOYA:BGS13:BCSU,1:AOIP:;</v>
      </c>
      <c r="V370" s="11" t="str">
        <f t="shared" si="53"/>
        <v>ZOYP:M3UA:BGS13,3:"10.111.209.21","10.111.92.149",:"10.111.139.139",27,"10.111.139.171",27,2905:;</v>
      </c>
      <c r="W370" s="11" t="str">
        <f t="shared" si="54"/>
        <v>ZOYS:M3UA:BGS13,3:ACT:;</v>
      </c>
      <c r="X370" s="11"/>
      <c r="Z370" s="47" t="s">
        <v>3935</v>
      </c>
      <c r="AA370" s="10" t="str">
        <f t="shared" si="55"/>
        <v>ZQRX:BSU,7::IP=10.111.209.21:PING:SRC=10.111.139.139,:;</v>
      </c>
      <c r="AB370" s="10" t="str">
        <f t="shared" si="56"/>
        <v>ZQRX:BSU,7::IP=10.111.92.149:PING:SRC=10.111.139.171,:;</v>
      </c>
      <c r="AC370" s="10"/>
      <c r="AD370" s="10"/>
      <c r="AE370" s="10" t="str">
        <f t="shared" si="57"/>
        <v>ZOYA:R1322:BSU,7:AOIP:;</v>
      </c>
      <c r="AF370" s="10" t="str">
        <f t="shared" si="58"/>
        <v>ZOYP:M3UA:R1322,3:"10.111.139.139","10.111.139.171",2905:"10.111.209.21",28,"10.111.92.149",28,:;</v>
      </c>
      <c r="AG370" s="10" t="str">
        <f t="shared" si="59"/>
        <v>ZOYS:M3UA:R1322,3:ACT:;</v>
      </c>
      <c r="AH370" s="10"/>
    </row>
    <row r="371" spans="1:34" ht="12" customHeight="1">
      <c r="A371" s="7">
        <v>81</v>
      </c>
      <c r="B371" s="7" t="s">
        <v>76</v>
      </c>
      <c r="C371" s="7">
        <v>0</v>
      </c>
      <c r="D371" s="2">
        <v>8</v>
      </c>
      <c r="E371" s="7" t="str">
        <f>LOOKUP(1,0/(('MSS-IP'!$B$1:$B$583=B371)*('MSS-IP'!$C$1:$C$583=D371)),'MSS-IP'!$D$1:$D$583)</f>
        <v>10.111.139.140</v>
      </c>
      <c r="F371" s="7" t="str">
        <f>LOOKUP(1,0/(('MSS-IP'!$B$1:$B$583=B371)*('MSS-IP'!$C$1:$C$583=D371)),'MSS-IP'!$E$1:$E$583)</f>
        <v>10.111.139.172</v>
      </c>
      <c r="G371" s="7">
        <v>2905</v>
      </c>
      <c r="H371" s="7">
        <f>LOOKUP(1,0/(('MSS-IP'!$B$1:$B$583=B371)*('MSS-IP'!$C$1:$C$583=D371)),'MSS-IP'!$F$1:$F$583)</f>
        <v>27</v>
      </c>
      <c r="I371" s="8">
        <v>13</v>
      </c>
      <c r="J371" s="8" t="s">
        <v>101</v>
      </c>
      <c r="K371" s="8">
        <v>0</v>
      </c>
      <c r="L371" s="8">
        <v>0</v>
      </c>
      <c r="M371" s="1" t="str">
        <f>LOOKUP(1,0/(('BSC-IP(信令)'!$B$1:$B$652=J371)*('BSC-IP(信令)'!$C$1:$C$652=L371)),'BSC-IP(信令)'!$D$1:$D$652)</f>
        <v>10.111.209.34</v>
      </c>
      <c r="N371" s="1" t="str">
        <f>LOOKUP(1,0/(('BSC-IP(信令)'!$B$1:$B$652=J371)*('BSC-IP(信令)'!$C$1:$C$652=L371)),'BSC-IP(信令)'!$E$1:$E$652)</f>
        <v>10.111.92.162</v>
      </c>
      <c r="O371" s="8"/>
      <c r="P371" s="8">
        <f>LOOKUP(1,0/(('BSC-IP(信令)'!$B$1:$B$652=J371)*('BSC-IP(信令)'!$C$1:$C$652=L371)),'BSC-IP(信令)'!$F$1:$F$652)</f>
        <v>28</v>
      </c>
      <c r="Q371" s="11" t="str">
        <f t="shared" si="50"/>
        <v>ZQRX:BCSU,0::PING:IP="10.111.139.140",SRC="10.111.209.34",:;</v>
      </c>
      <c r="R371" s="11" t="str">
        <f t="shared" si="51"/>
        <v>ZQRX:BCSU,0::PING:IP="10.111.139.172",SRC="10.111.92.162",:;</v>
      </c>
      <c r="S371" s="11" t="str">
        <f>CONCATENATE("ZOYC:",LEFT(B371,1),MID(B371,3,4),":C:M3UA:;")</f>
        <v>ZOYC:BGS13:C:M3UA:;</v>
      </c>
      <c r="T371" s="11" t="str">
        <f>CONCATENATE("ZOYM:",LEFT(B371,1),MID(B371,3,4),":REG=Y:;")</f>
        <v>ZOYM:BGS13:REG=Y:;</v>
      </c>
      <c r="U371" s="11" t="str">
        <f t="shared" si="52"/>
        <v>ZOYA:BGS13:BCSU,0:AOIP:;</v>
      </c>
      <c r="V371" s="11" t="str">
        <f t="shared" si="53"/>
        <v>ZOYP:M3UA:BGS13,0:"10.111.209.34","10.111.92.162",:"10.111.139.140",27,"10.111.139.172",27,2905:;</v>
      </c>
      <c r="W371" s="11" t="str">
        <f t="shared" si="54"/>
        <v>ZOYS:M3UA:BGS13,0:ACT:;</v>
      </c>
      <c r="X371" s="11" t="str">
        <f>CONCATENATE("ZOYI:NAME=",LEFT(B371,1),RIGHT(B371,4),":A:;")</f>
        <v>ZOYI:NAME=BGS13:A:;</v>
      </c>
      <c r="Z371" s="47" t="s">
        <v>3935</v>
      </c>
      <c r="AA371" s="10" t="str">
        <f t="shared" si="55"/>
        <v>ZQRX:BSU,8::IP=10.111.209.34:PING:SRC=10.111.139.140,:;</v>
      </c>
      <c r="AB371" s="10" t="str">
        <f t="shared" si="56"/>
        <v>ZQRX:BSU,8::IP=10.111.92.162:PING:SRC=10.111.139.172,:;</v>
      </c>
      <c r="AC371" s="10" t="str">
        <f>CONCATENATE("ZOYC:",J371,":S:M3UA:;")</f>
        <v>ZOYC:R1323:S:M3UA:;</v>
      </c>
      <c r="AD371" s="10" t="str">
        <f>CONCATENATE("ZOYM:",J371,":REG=Y:;")</f>
        <v>ZOYM:R1323:REG=Y:;</v>
      </c>
      <c r="AE371" s="10" t="str">
        <f t="shared" si="57"/>
        <v>ZOYA:R1323:BSU,8:AOIP:;</v>
      </c>
      <c r="AF371" s="10" t="str">
        <f t="shared" si="58"/>
        <v>ZOYP:M3UA:R1323,0:"10.111.139.140","10.111.139.172",2905:"10.111.209.34",28,"10.111.92.162",28,:;</v>
      </c>
      <c r="AG371" s="10" t="str">
        <f t="shared" si="59"/>
        <v>ZOYS:M3UA:R1323,0:ACT:;</v>
      </c>
      <c r="AH371" s="10" t="str">
        <f>CONCATENATE("ZOYI:NAME=",J371,":A:;")</f>
        <v>ZOYI:NAME=R1323:A:;</v>
      </c>
    </row>
    <row r="372" spans="1:34" ht="12" customHeight="1">
      <c r="A372" s="7">
        <v>82</v>
      </c>
      <c r="B372" s="7" t="s">
        <v>76</v>
      </c>
      <c r="C372" s="7">
        <v>1</v>
      </c>
      <c r="D372" s="2">
        <v>9</v>
      </c>
      <c r="E372" s="7" t="str">
        <f>LOOKUP(1,0/(('MSS-IP'!$B$1:$B$583=B372)*('MSS-IP'!$C$1:$C$583=D372)),'MSS-IP'!$D$1:$D$583)</f>
        <v>10.111.139.141</v>
      </c>
      <c r="F372" s="7" t="str">
        <f>LOOKUP(1,0/(('MSS-IP'!$B$1:$B$583=B372)*('MSS-IP'!$C$1:$C$583=D372)),'MSS-IP'!$E$1:$E$583)</f>
        <v>10.111.139.173</v>
      </c>
      <c r="G372" s="7">
        <v>2905</v>
      </c>
      <c r="H372" s="7">
        <f>LOOKUP(1,0/(('MSS-IP'!$B$1:$B$583=B372)*('MSS-IP'!$C$1:$C$583=D372)),'MSS-IP'!$F$1:$F$583)</f>
        <v>27</v>
      </c>
      <c r="I372" s="8">
        <v>14</v>
      </c>
      <c r="J372" s="8" t="s">
        <v>101</v>
      </c>
      <c r="K372" s="8">
        <v>1</v>
      </c>
      <c r="L372" s="8">
        <v>1</v>
      </c>
      <c r="M372" s="1" t="str">
        <f>LOOKUP(1,0/(('BSC-IP(信令)'!$B$1:$B$652=J372)*('BSC-IP(信令)'!$C$1:$C$652=L372)),'BSC-IP(信令)'!$D$1:$D$652)</f>
        <v>10.111.209.35</v>
      </c>
      <c r="N372" s="1" t="str">
        <f>LOOKUP(1,0/(('BSC-IP(信令)'!$B$1:$B$652=J372)*('BSC-IP(信令)'!$C$1:$C$652=L372)),'BSC-IP(信令)'!$E$1:$E$652)</f>
        <v>10.111.92.163</v>
      </c>
      <c r="O372" s="8"/>
      <c r="P372" s="8">
        <f>LOOKUP(1,0/(('BSC-IP(信令)'!$B$1:$B$652=J372)*('BSC-IP(信令)'!$C$1:$C$652=L372)),'BSC-IP(信令)'!$F$1:$F$652)</f>
        <v>28</v>
      </c>
      <c r="Q372" s="11" t="str">
        <f t="shared" si="50"/>
        <v>ZQRX:BCSU,1::PING:IP="10.111.139.141",SRC="10.111.209.35",:;</v>
      </c>
      <c r="R372" s="11" t="str">
        <f t="shared" si="51"/>
        <v>ZQRX:BCSU,1::PING:IP="10.111.139.173",SRC="10.111.92.163",:;</v>
      </c>
      <c r="S372" s="11"/>
      <c r="T372" s="11"/>
      <c r="U372" s="11" t="str">
        <f t="shared" si="52"/>
        <v>ZOYA:BGS13:BCSU,1:AOIP:;</v>
      </c>
      <c r="V372" s="11" t="str">
        <f t="shared" si="53"/>
        <v>ZOYP:M3UA:BGS13,1:"10.111.209.35","10.111.92.163",:"10.111.139.141",27,"10.111.139.173",27,2905:;</v>
      </c>
      <c r="W372" s="11" t="str">
        <f t="shared" si="54"/>
        <v>ZOYS:M3UA:BGS13,1:ACT:;</v>
      </c>
      <c r="X372" s="11"/>
      <c r="Z372" s="47" t="s">
        <v>3935</v>
      </c>
      <c r="AA372" s="10" t="str">
        <f t="shared" si="55"/>
        <v>ZQRX:BSU,9::IP=10.111.209.35:PING:SRC=10.111.139.141,:;</v>
      </c>
      <c r="AB372" s="10" t="str">
        <f t="shared" si="56"/>
        <v>ZQRX:BSU,9::IP=10.111.92.163:PING:SRC=10.111.139.173,:;</v>
      </c>
      <c r="AC372" s="10"/>
      <c r="AD372" s="10"/>
      <c r="AE372" s="10" t="str">
        <f t="shared" si="57"/>
        <v>ZOYA:R1323:BSU,9:AOIP:;</v>
      </c>
      <c r="AF372" s="10" t="str">
        <f t="shared" si="58"/>
        <v>ZOYP:M3UA:R1323,1:"10.111.139.141","10.111.139.173",2905:"10.111.209.35",28,"10.111.92.163",28,:;</v>
      </c>
      <c r="AG372" s="10" t="str">
        <f t="shared" si="59"/>
        <v>ZOYS:M3UA:R1323,1:ACT:;</v>
      </c>
      <c r="AH372" s="10"/>
    </row>
    <row r="373" spans="1:34" ht="12" customHeight="1">
      <c r="A373" s="7">
        <v>83</v>
      </c>
      <c r="B373" s="7" t="s">
        <v>76</v>
      </c>
      <c r="C373" s="7">
        <v>2</v>
      </c>
      <c r="D373" s="2">
        <v>10</v>
      </c>
      <c r="E373" s="7" t="str">
        <f>LOOKUP(1,0/(('MSS-IP'!$B$1:$B$583=B373)*('MSS-IP'!$C$1:$C$583=D373)),'MSS-IP'!$D$1:$D$583)</f>
        <v>10.111.139.142</v>
      </c>
      <c r="F373" s="7" t="str">
        <f>LOOKUP(1,0/(('MSS-IP'!$B$1:$B$583=B373)*('MSS-IP'!$C$1:$C$583=D373)),'MSS-IP'!$E$1:$E$583)</f>
        <v>10.111.139.174</v>
      </c>
      <c r="G373" s="7">
        <v>2905</v>
      </c>
      <c r="H373" s="7">
        <f>LOOKUP(1,0/(('MSS-IP'!$B$1:$B$583=B373)*('MSS-IP'!$C$1:$C$583=D373)),'MSS-IP'!$F$1:$F$583)</f>
        <v>27</v>
      </c>
      <c r="I373" s="8">
        <v>15</v>
      </c>
      <c r="J373" s="8" t="s">
        <v>101</v>
      </c>
      <c r="K373" s="8">
        <v>2</v>
      </c>
      <c r="L373" s="8">
        <v>2</v>
      </c>
      <c r="M373" s="1" t="str">
        <f>LOOKUP(1,0/(('BSC-IP(信令)'!$B$1:$B$652=J373)*('BSC-IP(信令)'!$C$1:$C$652=L373)),'BSC-IP(信令)'!$D$1:$D$652)</f>
        <v>10.111.209.36</v>
      </c>
      <c r="N373" s="1" t="str">
        <f>LOOKUP(1,0/(('BSC-IP(信令)'!$B$1:$B$652=J373)*('BSC-IP(信令)'!$C$1:$C$652=L373)),'BSC-IP(信令)'!$E$1:$E$652)</f>
        <v>10.111.92.164</v>
      </c>
      <c r="O373" s="8"/>
      <c r="P373" s="8">
        <f>LOOKUP(1,0/(('BSC-IP(信令)'!$B$1:$B$652=J373)*('BSC-IP(信令)'!$C$1:$C$652=L373)),'BSC-IP(信令)'!$F$1:$F$652)</f>
        <v>28</v>
      </c>
      <c r="Q373" s="11" t="str">
        <f t="shared" si="50"/>
        <v>ZQRX:BCSU,2::PING:IP="10.111.139.142",SRC="10.111.209.36",:;</v>
      </c>
      <c r="R373" s="11" t="str">
        <f t="shared" si="51"/>
        <v>ZQRX:BCSU,2::PING:IP="10.111.139.174",SRC="10.111.92.164",:;</v>
      </c>
      <c r="S373" s="11"/>
      <c r="T373" s="11"/>
      <c r="U373" s="11" t="str">
        <f t="shared" si="52"/>
        <v>ZOYA:BGS13:BCSU,2:AOIP:;</v>
      </c>
      <c r="V373" s="11" t="str">
        <f t="shared" si="53"/>
        <v>ZOYP:M3UA:BGS13,2:"10.111.209.36","10.111.92.164",:"10.111.139.142",27,"10.111.139.174",27,2905:;</v>
      </c>
      <c r="W373" s="11" t="str">
        <f t="shared" si="54"/>
        <v>ZOYS:M3UA:BGS13,2:ACT:;</v>
      </c>
      <c r="X373" s="11"/>
      <c r="Z373" s="47" t="s">
        <v>3935</v>
      </c>
      <c r="AA373" s="10" t="str">
        <f t="shared" si="55"/>
        <v>ZQRX:BSU,10::IP=10.111.209.36:PING:SRC=10.111.139.142,:;</v>
      </c>
      <c r="AB373" s="10" t="str">
        <f t="shared" si="56"/>
        <v>ZQRX:BSU,10::IP=10.111.92.164:PING:SRC=10.111.139.174,:;</v>
      </c>
      <c r="AC373" s="10"/>
      <c r="AD373" s="10"/>
      <c r="AE373" s="10" t="str">
        <f t="shared" si="57"/>
        <v>ZOYA:R1323:BSU,10:AOIP:;</v>
      </c>
      <c r="AF373" s="10" t="str">
        <f t="shared" si="58"/>
        <v>ZOYP:M3UA:R1323,2:"10.111.139.142","10.111.139.174",2905:"10.111.209.36",28,"10.111.92.164",28,:;</v>
      </c>
      <c r="AG373" s="10" t="str">
        <f t="shared" si="59"/>
        <v>ZOYS:M3UA:R1323,2:ACT:;</v>
      </c>
      <c r="AH373" s="10"/>
    </row>
    <row r="374" spans="1:34" ht="12" customHeight="1">
      <c r="A374" s="7">
        <v>84</v>
      </c>
      <c r="B374" s="7" t="s">
        <v>76</v>
      </c>
      <c r="C374" s="7">
        <v>3</v>
      </c>
      <c r="D374" s="2">
        <v>11</v>
      </c>
      <c r="E374" s="7" t="str">
        <f>LOOKUP(1,0/(('MSS-IP'!$B$1:$B$583=B374)*('MSS-IP'!$C$1:$C$583=D374)),'MSS-IP'!$D$1:$D$583)</f>
        <v>10.111.139.143</v>
      </c>
      <c r="F374" s="7" t="str">
        <f>LOOKUP(1,0/(('MSS-IP'!$B$1:$B$583=B374)*('MSS-IP'!$C$1:$C$583=D374)),'MSS-IP'!$E$1:$E$583)</f>
        <v>10.111.139.175</v>
      </c>
      <c r="G374" s="7">
        <v>2905</v>
      </c>
      <c r="H374" s="7">
        <f>LOOKUP(1,0/(('MSS-IP'!$B$1:$B$583=B374)*('MSS-IP'!$C$1:$C$583=D374)),'MSS-IP'!$F$1:$F$583)</f>
        <v>27</v>
      </c>
      <c r="I374" s="8">
        <v>16</v>
      </c>
      <c r="J374" s="8" t="s">
        <v>101</v>
      </c>
      <c r="K374" s="8">
        <v>3</v>
      </c>
      <c r="L374" s="8">
        <v>4</v>
      </c>
      <c r="M374" s="1" t="str">
        <f>LOOKUP(1,0/(('BSC-IP(信令)'!$B$1:$B$652=J374)*('BSC-IP(信令)'!$C$1:$C$652=L374)),'BSC-IP(信令)'!$D$1:$D$652)</f>
        <v>10.111.209.37</v>
      </c>
      <c r="N374" s="1" t="str">
        <f>LOOKUP(1,0/(('BSC-IP(信令)'!$B$1:$B$652=J374)*('BSC-IP(信令)'!$C$1:$C$652=L374)),'BSC-IP(信令)'!$E$1:$E$652)</f>
        <v>10.111.92.165</v>
      </c>
      <c r="O374" s="8"/>
      <c r="P374" s="8">
        <f>LOOKUP(1,0/(('BSC-IP(信令)'!$B$1:$B$652=J374)*('BSC-IP(信令)'!$C$1:$C$652=L374)),'BSC-IP(信令)'!$F$1:$F$652)</f>
        <v>28</v>
      </c>
      <c r="Q374" s="11" t="str">
        <f t="shared" si="50"/>
        <v>ZQRX:BCSU,4::PING:IP="10.111.139.143",SRC="10.111.209.37",:;</v>
      </c>
      <c r="R374" s="11" t="str">
        <f t="shared" si="51"/>
        <v>ZQRX:BCSU,4::PING:IP="10.111.139.175",SRC="10.111.92.165",:;</v>
      </c>
      <c r="S374" s="11"/>
      <c r="T374" s="11"/>
      <c r="U374" s="11" t="str">
        <f t="shared" si="52"/>
        <v>ZOYA:BGS13:BCSU,4:AOIP:;</v>
      </c>
      <c r="V374" s="11" t="str">
        <f t="shared" si="53"/>
        <v>ZOYP:M3UA:BGS13,3:"10.111.209.37","10.111.92.165",:"10.111.139.143",27,"10.111.139.175",27,2905:;</v>
      </c>
      <c r="W374" s="11" t="str">
        <f t="shared" si="54"/>
        <v>ZOYS:M3UA:BGS13,3:ACT:;</v>
      </c>
      <c r="X374" s="11"/>
      <c r="Z374" s="47" t="s">
        <v>3935</v>
      </c>
      <c r="AA374" s="10" t="str">
        <f t="shared" si="55"/>
        <v>ZQRX:BSU,11::IP=10.111.209.37:PING:SRC=10.111.139.143,:;</v>
      </c>
      <c r="AB374" s="10" t="str">
        <f t="shared" si="56"/>
        <v>ZQRX:BSU,11::IP=10.111.92.165:PING:SRC=10.111.139.175,:;</v>
      </c>
      <c r="AC374" s="10"/>
      <c r="AD374" s="10"/>
      <c r="AE374" s="10" t="str">
        <f t="shared" si="57"/>
        <v>ZOYA:R1323:BSU,11:AOIP:;</v>
      </c>
      <c r="AF374" s="10" t="str">
        <f t="shared" si="58"/>
        <v>ZOYP:M3UA:R1323,3:"10.111.139.143","10.111.139.175",2905:"10.111.209.37",28,"10.111.92.165",28,:;</v>
      </c>
      <c r="AG374" s="10" t="str">
        <f t="shared" si="59"/>
        <v>ZOYS:M3UA:R1323,3:ACT:;</v>
      </c>
      <c r="AH374" s="10"/>
    </row>
    <row r="375" spans="1:34" ht="12" customHeight="1">
      <c r="A375" s="7">
        <v>85</v>
      </c>
      <c r="B375" s="7" t="s">
        <v>76</v>
      </c>
      <c r="C375" s="7">
        <v>0</v>
      </c>
      <c r="D375" s="2">
        <v>12</v>
      </c>
      <c r="E375" s="7" t="str">
        <f>LOOKUP(1,0/(('MSS-IP'!$B$1:$B$583=B375)*('MSS-IP'!$C$1:$C$583=D375)),'MSS-IP'!$D$1:$D$583)</f>
        <v>10.111.139.144</v>
      </c>
      <c r="F375" s="7" t="str">
        <f>LOOKUP(1,0/(('MSS-IP'!$B$1:$B$583=B375)*('MSS-IP'!$C$1:$C$583=D375)),'MSS-IP'!$E$1:$E$583)</f>
        <v>10.111.139.176</v>
      </c>
      <c r="G375" s="7">
        <v>2905</v>
      </c>
      <c r="H375" s="7">
        <f>LOOKUP(1,0/(('MSS-IP'!$B$1:$B$583=B375)*('MSS-IP'!$C$1:$C$583=D375)),'MSS-IP'!$F$1:$F$583)</f>
        <v>27</v>
      </c>
      <c r="I375" s="8">
        <v>13</v>
      </c>
      <c r="J375" s="8" t="s">
        <v>102</v>
      </c>
      <c r="K375" s="8">
        <v>0</v>
      </c>
      <c r="L375" s="8">
        <v>1</v>
      </c>
      <c r="M375" s="1" t="str">
        <f>LOOKUP(1,0/(('BSC-IP(信令)'!$B$1:$B$652=J375)*('BSC-IP(信令)'!$C$1:$C$652=L375)),'BSC-IP(信令)'!$D$1:$D$652)</f>
        <v>10.111.209.50</v>
      </c>
      <c r="N375" s="1" t="str">
        <f>LOOKUP(1,0/(('BSC-IP(信令)'!$B$1:$B$652=J375)*('BSC-IP(信令)'!$C$1:$C$652=L375)),'BSC-IP(信令)'!$E$1:$E$652)</f>
        <v>10.111.92.178</v>
      </c>
      <c r="O375" s="8"/>
      <c r="P375" s="8">
        <f>LOOKUP(1,0/(('BSC-IP(信令)'!$B$1:$B$652=J375)*('BSC-IP(信令)'!$C$1:$C$652=L375)),'BSC-IP(信令)'!$F$1:$F$652)</f>
        <v>28</v>
      </c>
      <c r="Q375" s="11" t="str">
        <f t="shared" si="50"/>
        <v>ZQRX:BCSU,1::PING:IP="10.111.139.144",SRC="10.111.209.50",:;</v>
      </c>
      <c r="R375" s="11" t="str">
        <f t="shared" si="51"/>
        <v>ZQRX:BCSU,1::PING:IP="10.111.139.176",SRC="10.111.92.178",:;</v>
      </c>
      <c r="S375" s="11" t="str">
        <f>CONCATENATE("ZOYC:",LEFT(B375,1),MID(B375,3,4),":C:M3UA:;")</f>
        <v>ZOYC:BGS13:C:M3UA:;</v>
      </c>
      <c r="T375" s="11" t="str">
        <f>CONCATENATE("ZOYM:",LEFT(B375,1),MID(B375,3,4),":REG=Y:;")</f>
        <v>ZOYM:BGS13:REG=Y:;</v>
      </c>
      <c r="U375" s="11" t="str">
        <f t="shared" si="52"/>
        <v>ZOYA:BGS13:BCSU,1:AOIP:;</v>
      </c>
      <c r="V375" s="11" t="str">
        <f t="shared" si="53"/>
        <v>ZOYP:M3UA:BGS13,0:"10.111.209.50","10.111.92.178",:"10.111.139.144",27,"10.111.139.176",27,2905:;</v>
      </c>
      <c r="W375" s="11" t="str">
        <f t="shared" si="54"/>
        <v>ZOYS:M3UA:BGS13,0:ACT:;</v>
      </c>
      <c r="X375" s="11" t="str">
        <f>CONCATENATE("ZOYI:NAME=",LEFT(B375,1),RIGHT(B375,4),":A:;")</f>
        <v>ZOYI:NAME=BGS13:A:;</v>
      </c>
      <c r="Z375" s="47" t="s">
        <v>3935</v>
      </c>
      <c r="AA375" s="10" t="str">
        <f t="shared" si="55"/>
        <v>ZQRX:BSU,12::IP=10.111.209.50:PING:SRC=10.111.139.144,:;</v>
      </c>
      <c r="AB375" s="10" t="str">
        <f t="shared" si="56"/>
        <v>ZQRX:BSU,12::IP=10.111.92.178:PING:SRC=10.111.139.176,:;</v>
      </c>
      <c r="AC375" s="10" t="str">
        <f>CONCATENATE("ZOYC:",J375,":S:M3UA:;")</f>
        <v>ZOYC:R1324:S:M3UA:;</v>
      </c>
      <c r="AD375" s="10" t="str">
        <f>CONCATENATE("ZOYM:",J375,":REG=Y:;")</f>
        <v>ZOYM:R1324:REG=Y:;</v>
      </c>
      <c r="AE375" s="10" t="str">
        <f t="shared" si="57"/>
        <v>ZOYA:R1324:BSU,12:AOIP:;</v>
      </c>
      <c r="AF375" s="10" t="str">
        <f t="shared" si="58"/>
        <v>ZOYP:M3UA:R1324,0:"10.111.139.144","10.111.139.176",2905:"10.111.209.50",28,"10.111.92.178",28,:;</v>
      </c>
      <c r="AG375" s="10" t="str">
        <f t="shared" si="59"/>
        <v>ZOYS:M3UA:R1324,0:ACT:;</v>
      </c>
      <c r="AH375" s="10" t="str">
        <f>CONCATENATE("ZOYI:NAME=",J375,":A:;")</f>
        <v>ZOYI:NAME=R1324:A:;</v>
      </c>
    </row>
    <row r="376" spans="1:34" ht="12" customHeight="1">
      <c r="A376" s="7">
        <v>86</v>
      </c>
      <c r="B376" s="7" t="s">
        <v>76</v>
      </c>
      <c r="C376" s="7">
        <v>1</v>
      </c>
      <c r="D376" s="2">
        <v>13</v>
      </c>
      <c r="E376" s="7" t="str">
        <f>LOOKUP(1,0/(('MSS-IP'!$B$1:$B$583=B376)*('MSS-IP'!$C$1:$C$583=D376)),'MSS-IP'!$D$1:$D$583)</f>
        <v>10.111.139.145</v>
      </c>
      <c r="F376" s="7" t="str">
        <f>LOOKUP(1,0/(('MSS-IP'!$B$1:$B$583=B376)*('MSS-IP'!$C$1:$C$583=D376)),'MSS-IP'!$E$1:$E$583)</f>
        <v>10.111.139.177</v>
      </c>
      <c r="G376" s="7">
        <v>2905</v>
      </c>
      <c r="H376" s="7">
        <f>LOOKUP(1,0/(('MSS-IP'!$B$1:$B$583=B376)*('MSS-IP'!$C$1:$C$583=D376)),'MSS-IP'!$F$1:$F$583)</f>
        <v>27</v>
      </c>
      <c r="I376" s="8">
        <v>14</v>
      </c>
      <c r="J376" s="8" t="s">
        <v>102</v>
      </c>
      <c r="K376" s="8">
        <v>1</v>
      </c>
      <c r="L376" s="8">
        <v>2</v>
      </c>
      <c r="M376" s="1" t="str">
        <f>LOOKUP(1,0/(('BSC-IP(信令)'!$B$1:$B$652=J376)*('BSC-IP(信令)'!$C$1:$C$652=L376)),'BSC-IP(信令)'!$D$1:$D$652)</f>
        <v>10.111.209.51</v>
      </c>
      <c r="N376" s="1" t="str">
        <f>LOOKUP(1,0/(('BSC-IP(信令)'!$B$1:$B$652=J376)*('BSC-IP(信令)'!$C$1:$C$652=L376)),'BSC-IP(信令)'!$E$1:$E$652)</f>
        <v>10.111.92.179</v>
      </c>
      <c r="O376" s="8"/>
      <c r="P376" s="8">
        <f>LOOKUP(1,0/(('BSC-IP(信令)'!$B$1:$B$652=J376)*('BSC-IP(信令)'!$C$1:$C$652=L376)),'BSC-IP(信令)'!$F$1:$F$652)</f>
        <v>28</v>
      </c>
      <c r="Q376" s="11" t="str">
        <f t="shared" si="50"/>
        <v>ZQRX:BCSU,2::PING:IP="10.111.139.145",SRC="10.111.209.51",:;</v>
      </c>
      <c r="R376" s="11" t="str">
        <f t="shared" si="51"/>
        <v>ZQRX:BCSU,2::PING:IP="10.111.139.177",SRC="10.111.92.179",:;</v>
      </c>
      <c r="S376" s="11"/>
      <c r="T376" s="11"/>
      <c r="U376" s="11" t="str">
        <f t="shared" si="52"/>
        <v>ZOYA:BGS13:BCSU,2:AOIP:;</v>
      </c>
      <c r="V376" s="11" t="str">
        <f t="shared" si="53"/>
        <v>ZOYP:M3UA:BGS13,1:"10.111.209.51","10.111.92.179",:"10.111.139.145",27,"10.111.139.177",27,2905:;</v>
      </c>
      <c r="W376" s="11" t="str">
        <f t="shared" si="54"/>
        <v>ZOYS:M3UA:BGS13,1:ACT:;</v>
      </c>
      <c r="X376" s="11"/>
      <c r="Z376" s="47" t="s">
        <v>3935</v>
      </c>
      <c r="AA376" s="10" t="str">
        <f t="shared" si="55"/>
        <v>ZQRX:BSU,13::IP=10.111.209.51:PING:SRC=10.111.139.145,:;</v>
      </c>
      <c r="AB376" s="10" t="str">
        <f t="shared" si="56"/>
        <v>ZQRX:BSU,13::IP=10.111.92.179:PING:SRC=10.111.139.177,:;</v>
      </c>
      <c r="AC376" s="10"/>
      <c r="AD376" s="10"/>
      <c r="AE376" s="10" t="str">
        <f t="shared" si="57"/>
        <v>ZOYA:R1324:BSU,13:AOIP:;</v>
      </c>
      <c r="AF376" s="10" t="str">
        <f t="shared" si="58"/>
        <v>ZOYP:M3UA:R1324,1:"10.111.139.145","10.111.139.177",2905:"10.111.209.51",28,"10.111.92.179",28,:;</v>
      </c>
      <c r="AG376" s="10" t="str">
        <f t="shared" si="59"/>
        <v>ZOYS:M3UA:R1324,1:ACT:;</v>
      </c>
      <c r="AH376" s="10"/>
    </row>
    <row r="377" spans="1:34" ht="12" customHeight="1">
      <c r="A377" s="7">
        <v>87</v>
      </c>
      <c r="B377" s="7" t="s">
        <v>76</v>
      </c>
      <c r="C377" s="7">
        <v>2</v>
      </c>
      <c r="D377" s="2">
        <v>14</v>
      </c>
      <c r="E377" s="7" t="str">
        <f>LOOKUP(1,0/(('MSS-IP'!$B$1:$B$583=B377)*('MSS-IP'!$C$1:$C$583=D377)),'MSS-IP'!$D$1:$D$583)</f>
        <v>10.111.139.146</v>
      </c>
      <c r="F377" s="7" t="str">
        <f>LOOKUP(1,0/(('MSS-IP'!$B$1:$B$583=B377)*('MSS-IP'!$C$1:$C$583=D377)),'MSS-IP'!$E$1:$E$583)</f>
        <v>10.111.139.178</v>
      </c>
      <c r="G377" s="7">
        <v>2905</v>
      </c>
      <c r="H377" s="7">
        <f>LOOKUP(1,0/(('MSS-IP'!$B$1:$B$583=B377)*('MSS-IP'!$C$1:$C$583=D377)),'MSS-IP'!$F$1:$F$583)</f>
        <v>27</v>
      </c>
      <c r="I377" s="8">
        <v>15</v>
      </c>
      <c r="J377" s="8" t="s">
        <v>102</v>
      </c>
      <c r="K377" s="8">
        <v>2</v>
      </c>
      <c r="L377" s="8">
        <v>0</v>
      </c>
      <c r="M377" s="1" t="str">
        <f>LOOKUP(1,0/(('BSC-IP(信令)'!$B$1:$B$652=J377)*('BSC-IP(信令)'!$C$1:$C$652=L377)),'BSC-IP(信令)'!$D$1:$D$652)</f>
        <v>10.111.209.52</v>
      </c>
      <c r="N377" s="1" t="str">
        <f>LOOKUP(1,0/(('BSC-IP(信令)'!$B$1:$B$652=J377)*('BSC-IP(信令)'!$C$1:$C$652=L377)),'BSC-IP(信令)'!$E$1:$E$652)</f>
        <v>10.111.92.180</v>
      </c>
      <c r="O377" s="8"/>
      <c r="P377" s="8">
        <f>LOOKUP(1,0/(('BSC-IP(信令)'!$B$1:$B$652=J377)*('BSC-IP(信令)'!$C$1:$C$652=L377)),'BSC-IP(信令)'!$F$1:$F$652)</f>
        <v>28</v>
      </c>
      <c r="Q377" s="11" t="str">
        <f t="shared" si="50"/>
        <v>ZQRX:BCSU,0::PING:IP="10.111.139.146",SRC="10.111.209.52",:;</v>
      </c>
      <c r="R377" s="11" t="str">
        <f t="shared" si="51"/>
        <v>ZQRX:BCSU,0::PING:IP="10.111.139.178",SRC="10.111.92.180",:;</v>
      </c>
      <c r="S377" s="11"/>
      <c r="T377" s="11"/>
      <c r="U377" s="11" t="str">
        <f t="shared" si="52"/>
        <v>ZOYA:BGS13:BCSU,0:AOIP:;</v>
      </c>
      <c r="V377" s="11" t="str">
        <f t="shared" si="53"/>
        <v>ZOYP:M3UA:BGS13,2:"10.111.209.52","10.111.92.180",:"10.111.139.146",27,"10.111.139.178",27,2905:;</v>
      </c>
      <c r="W377" s="11" t="str">
        <f t="shared" si="54"/>
        <v>ZOYS:M3UA:BGS13,2:ACT:;</v>
      </c>
      <c r="X377" s="11"/>
      <c r="Z377" s="47" t="s">
        <v>3935</v>
      </c>
      <c r="AA377" s="10" t="str">
        <f t="shared" si="55"/>
        <v>ZQRX:BSU,14::IP=10.111.209.52:PING:SRC=10.111.139.146,:;</v>
      </c>
      <c r="AB377" s="10" t="str">
        <f t="shared" si="56"/>
        <v>ZQRX:BSU,14::IP=10.111.92.180:PING:SRC=10.111.139.178,:;</v>
      </c>
      <c r="AC377" s="10"/>
      <c r="AD377" s="10"/>
      <c r="AE377" s="10" t="str">
        <f t="shared" si="57"/>
        <v>ZOYA:R1324:BSU,14:AOIP:;</v>
      </c>
      <c r="AF377" s="10" t="str">
        <f t="shared" si="58"/>
        <v>ZOYP:M3UA:R1324,2:"10.111.139.146","10.111.139.178",2905:"10.111.209.52",28,"10.111.92.180",28,:;</v>
      </c>
      <c r="AG377" s="10" t="str">
        <f t="shared" si="59"/>
        <v>ZOYS:M3UA:R1324,2:ACT:;</v>
      </c>
      <c r="AH377" s="10"/>
    </row>
    <row r="378" spans="1:34" ht="12" customHeight="1">
      <c r="A378" s="7">
        <v>88</v>
      </c>
      <c r="B378" s="7" t="s">
        <v>76</v>
      </c>
      <c r="C378" s="7">
        <v>3</v>
      </c>
      <c r="D378" s="2">
        <v>16</v>
      </c>
      <c r="E378" s="7" t="str">
        <f>LOOKUP(1,0/(('MSS-IP'!$B$1:$B$583=B378)*('MSS-IP'!$C$1:$C$583=D378)),'MSS-IP'!$D$1:$D$583)</f>
        <v>10.111.139.147</v>
      </c>
      <c r="F378" s="7" t="str">
        <f>LOOKUP(1,0/(('MSS-IP'!$B$1:$B$583=B378)*('MSS-IP'!$C$1:$C$583=D378)),'MSS-IP'!$E$1:$E$583)</f>
        <v>10.111.139.179</v>
      </c>
      <c r="G378" s="7">
        <v>2905</v>
      </c>
      <c r="H378" s="7">
        <f>LOOKUP(1,0/(('MSS-IP'!$B$1:$B$583=B378)*('MSS-IP'!$C$1:$C$583=D378)),'MSS-IP'!$F$1:$F$583)</f>
        <v>27</v>
      </c>
      <c r="I378" s="8">
        <v>16</v>
      </c>
      <c r="J378" s="8" t="s">
        <v>102</v>
      </c>
      <c r="K378" s="8">
        <v>3</v>
      </c>
      <c r="L378" s="8">
        <v>3</v>
      </c>
      <c r="M378" s="1" t="str">
        <f>LOOKUP(1,0/(('BSC-IP(信令)'!$B$1:$B$652=J378)*('BSC-IP(信令)'!$C$1:$C$652=L378)),'BSC-IP(信令)'!$D$1:$D$652)</f>
        <v>10.111.209.53</v>
      </c>
      <c r="N378" s="1" t="str">
        <f>LOOKUP(1,0/(('BSC-IP(信令)'!$B$1:$B$652=J378)*('BSC-IP(信令)'!$C$1:$C$652=L378)),'BSC-IP(信令)'!$E$1:$E$652)</f>
        <v>10.111.92.181</v>
      </c>
      <c r="O378" s="8"/>
      <c r="P378" s="8">
        <f>LOOKUP(1,0/(('BSC-IP(信令)'!$B$1:$B$652=J378)*('BSC-IP(信令)'!$C$1:$C$652=L378)),'BSC-IP(信令)'!$F$1:$F$652)</f>
        <v>28</v>
      </c>
      <c r="Q378" s="11" t="str">
        <f t="shared" si="50"/>
        <v>ZQRX:BCSU,3::PING:IP="10.111.139.147",SRC="10.111.209.53",:;</v>
      </c>
      <c r="R378" s="11" t="str">
        <f t="shared" si="51"/>
        <v>ZQRX:BCSU,3::PING:IP="10.111.139.179",SRC="10.111.92.181",:;</v>
      </c>
      <c r="S378" s="11"/>
      <c r="T378" s="11"/>
      <c r="U378" s="11" t="str">
        <f t="shared" si="52"/>
        <v>ZOYA:BGS13:BCSU,3:AOIP:;</v>
      </c>
      <c r="V378" s="11" t="str">
        <f t="shared" si="53"/>
        <v>ZOYP:M3UA:BGS13,3:"10.111.209.53","10.111.92.181",:"10.111.139.147",27,"10.111.139.179",27,2905:;</v>
      </c>
      <c r="W378" s="11" t="str">
        <f t="shared" si="54"/>
        <v>ZOYS:M3UA:BGS13,3:ACT:;</v>
      </c>
      <c r="X378" s="11"/>
      <c r="Z378" s="47" t="s">
        <v>3935</v>
      </c>
      <c r="AA378" s="10" t="str">
        <f t="shared" si="55"/>
        <v>ZQRX:BSU,16::IP=10.111.209.53:PING:SRC=10.111.139.147,:;</v>
      </c>
      <c r="AB378" s="10" t="str">
        <f t="shared" si="56"/>
        <v>ZQRX:BSU,16::IP=10.111.92.181:PING:SRC=10.111.139.179,:;</v>
      </c>
      <c r="AC378" s="10"/>
      <c r="AD378" s="10"/>
      <c r="AE378" s="10" t="str">
        <f t="shared" si="57"/>
        <v>ZOYA:R1324:BSU,16:AOIP:;</v>
      </c>
      <c r="AF378" s="10" t="str">
        <f t="shared" si="58"/>
        <v>ZOYP:M3UA:R1324,3:"10.111.139.147","10.111.139.179",2905:"10.111.209.53",28,"10.111.92.181",28,:;</v>
      </c>
      <c r="AG378" s="10" t="str">
        <f t="shared" si="59"/>
        <v>ZOYS:M3UA:R1324,3:ACT:;</v>
      </c>
      <c r="AH378" s="10"/>
    </row>
    <row r="379" spans="1:34" ht="12" customHeight="1">
      <c r="A379" s="7">
        <v>89</v>
      </c>
      <c r="B379" s="7" t="s">
        <v>76</v>
      </c>
      <c r="C379" s="7">
        <v>0</v>
      </c>
      <c r="D379" s="2">
        <v>0</v>
      </c>
      <c r="E379" s="7" t="str">
        <f>LOOKUP(1,0/(('MSS-IP'!$B$1:$B$583=B379)*('MSS-IP'!$C$1:$C$583=D379)),'MSS-IP'!$D$1:$D$583)</f>
        <v>10.111.139.133</v>
      </c>
      <c r="F379" s="7" t="str">
        <f>LOOKUP(1,0/(('MSS-IP'!$B$1:$B$583=B379)*('MSS-IP'!$C$1:$C$583=D379)),'MSS-IP'!$E$1:$E$583)</f>
        <v>10.111.139.165</v>
      </c>
      <c r="G379" s="7">
        <v>2905</v>
      </c>
      <c r="H379" s="7">
        <f>LOOKUP(1,0/(('MSS-IP'!$B$1:$B$583=B379)*('MSS-IP'!$C$1:$C$583=D379)),'MSS-IP'!$F$1:$F$583)</f>
        <v>27</v>
      </c>
      <c r="I379" s="8">
        <v>13</v>
      </c>
      <c r="J379" s="8" t="s">
        <v>103</v>
      </c>
      <c r="K379" s="8">
        <v>0</v>
      </c>
      <c r="L379" s="8">
        <v>0</v>
      </c>
      <c r="M379" s="1" t="str">
        <f>LOOKUP(1,0/(('BSC-IP(信令)'!$B$1:$B$652=J379)*('BSC-IP(信令)'!$C$1:$C$652=L379)),'BSC-IP(信令)'!$D$1:$D$652)</f>
        <v>10.111.209.66</v>
      </c>
      <c r="N379" s="1" t="str">
        <f>LOOKUP(1,0/(('BSC-IP(信令)'!$B$1:$B$652=J379)*('BSC-IP(信令)'!$C$1:$C$652=L379)),'BSC-IP(信令)'!$E$1:$E$652)</f>
        <v>10.111.92.194</v>
      </c>
      <c r="O379" s="8"/>
      <c r="P379" s="8">
        <f>LOOKUP(1,0/(('BSC-IP(信令)'!$B$1:$B$652=J379)*('BSC-IP(信令)'!$C$1:$C$652=L379)),'BSC-IP(信令)'!$F$1:$F$652)</f>
        <v>28</v>
      </c>
      <c r="Q379" s="11" t="str">
        <f t="shared" si="50"/>
        <v>ZQRX:BCSU,0::PING:IP="10.111.139.133",SRC="10.111.209.66",:;</v>
      </c>
      <c r="R379" s="11" t="str">
        <f t="shared" si="51"/>
        <v>ZQRX:BCSU,0::PING:IP="10.111.139.165",SRC="10.111.92.194",:;</v>
      </c>
      <c r="S379" s="11" t="str">
        <f>CONCATENATE("ZOYC:",LEFT(B379,1),MID(B379,3,4),":C:M3UA:;")</f>
        <v>ZOYC:BGS13:C:M3UA:;</v>
      </c>
      <c r="T379" s="11" t="str">
        <f>CONCATENATE("ZOYM:",LEFT(B379,1),MID(B379,3,4),":REG=Y:;")</f>
        <v>ZOYM:BGS13:REG=Y:;</v>
      </c>
      <c r="U379" s="11" t="str">
        <f t="shared" si="52"/>
        <v>ZOYA:BGS13:BCSU,0:AOIP:;</v>
      </c>
      <c r="V379" s="11" t="str">
        <f t="shared" si="53"/>
        <v>ZOYP:M3UA:BGS13,0:"10.111.209.66","10.111.92.194",:"10.111.139.133",27,"10.111.139.165",27,2905:;</v>
      </c>
      <c r="W379" s="11" t="str">
        <f t="shared" si="54"/>
        <v>ZOYS:M3UA:BGS13,0:ACT:;</v>
      </c>
      <c r="X379" s="11" t="str">
        <f>CONCATENATE("ZOYI:NAME=",LEFT(B379,1),RIGHT(B379,4),":A:;")</f>
        <v>ZOYI:NAME=BGS13:A:;</v>
      </c>
      <c r="Z379" s="47" t="s">
        <v>3935</v>
      </c>
      <c r="AA379" s="10" t="str">
        <f t="shared" si="55"/>
        <v>ZQRX:BSU,0::IP=10.111.209.66:PING:SRC=10.111.139.133,:;</v>
      </c>
      <c r="AB379" s="10" t="str">
        <f t="shared" si="56"/>
        <v>ZQRX:BSU,0::IP=10.111.92.194:PING:SRC=10.111.139.165,:;</v>
      </c>
      <c r="AC379" s="10" t="str">
        <f>CONCATENATE("ZOYC:",J379,":S:M3UA:;")</f>
        <v>ZOYC:R1325:S:M3UA:;</v>
      </c>
      <c r="AD379" s="10" t="str">
        <f>CONCATENATE("ZOYM:",J379,":REG=Y:;")</f>
        <v>ZOYM:R1325:REG=Y:;</v>
      </c>
      <c r="AE379" s="10" t="str">
        <f t="shared" si="57"/>
        <v>ZOYA:R1325:BSU,0:AOIP:;</v>
      </c>
      <c r="AF379" s="10" t="str">
        <f t="shared" si="58"/>
        <v>ZOYP:M3UA:R1325,0:"10.111.139.133","10.111.139.165",2905:"10.111.209.66",28,"10.111.92.194",28,:;</v>
      </c>
      <c r="AG379" s="10" t="str">
        <f t="shared" si="59"/>
        <v>ZOYS:M3UA:R1325,0:ACT:;</v>
      </c>
      <c r="AH379" s="10" t="str">
        <f>CONCATENATE("ZOYI:NAME=",J379,":A:;")</f>
        <v>ZOYI:NAME=R1325:A:;</v>
      </c>
    </row>
    <row r="380" spans="1:34" ht="12" customHeight="1">
      <c r="A380" s="7">
        <v>90</v>
      </c>
      <c r="B380" s="7" t="s">
        <v>76</v>
      </c>
      <c r="C380" s="7">
        <v>1</v>
      </c>
      <c r="D380" s="2">
        <v>2</v>
      </c>
      <c r="E380" s="7" t="str">
        <f>LOOKUP(1,0/(('MSS-IP'!$B$1:$B$583=B380)*('MSS-IP'!$C$1:$C$583=D380)),'MSS-IP'!$D$1:$D$583)</f>
        <v>10.111.139.134</v>
      </c>
      <c r="F380" s="7" t="str">
        <f>LOOKUP(1,0/(('MSS-IP'!$B$1:$B$583=B380)*('MSS-IP'!$C$1:$C$583=D380)),'MSS-IP'!$E$1:$E$583)</f>
        <v>10.111.139.166</v>
      </c>
      <c r="G380" s="7">
        <v>2905</v>
      </c>
      <c r="H380" s="7">
        <f>LOOKUP(1,0/(('MSS-IP'!$B$1:$B$583=B380)*('MSS-IP'!$C$1:$C$583=D380)),'MSS-IP'!$F$1:$F$583)</f>
        <v>27</v>
      </c>
      <c r="I380" s="8">
        <v>14</v>
      </c>
      <c r="J380" s="8" t="s">
        <v>103</v>
      </c>
      <c r="K380" s="8">
        <v>1</v>
      </c>
      <c r="L380" s="8">
        <v>2</v>
      </c>
      <c r="M380" s="1" t="str">
        <f>LOOKUP(1,0/(('BSC-IP(信令)'!$B$1:$B$652=J380)*('BSC-IP(信令)'!$C$1:$C$652=L380)),'BSC-IP(信令)'!$D$1:$D$652)</f>
        <v>10.111.209.67</v>
      </c>
      <c r="N380" s="1" t="str">
        <f>LOOKUP(1,0/(('BSC-IP(信令)'!$B$1:$B$652=J380)*('BSC-IP(信令)'!$C$1:$C$652=L380)),'BSC-IP(信令)'!$E$1:$E$652)</f>
        <v>10.111.92.195</v>
      </c>
      <c r="O380" s="8"/>
      <c r="P380" s="8">
        <f>LOOKUP(1,0/(('BSC-IP(信令)'!$B$1:$B$652=J380)*('BSC-IP(信令)'!$C$1:$C$652=L380)),'BSC-IP(信令)'!$F$1:$F$652)</f>
        <v>28</v>
      </c>
      <c r="Q380" s="11" t="str">
        <f t="shared" si="50"/>
        <v>ZQRX:BCSU,2::PING:IP="10.111.139.134",SRC="10.111.209.67",:;</v>
      </c>
      <c r="R380" s="11" t="str">
        <f t="shared" si="51"/>
        <v>ZQRX:BCSU,2::PING:IP="10.111.139.166",SRC="10.111.92.195",:;</v>
      </c>
      <c r="S380" s="11"/>
      <c r="T380" s="11"/>
      <c r="U380" s="11" t="str">
        <f t="shared" si="52"/>
        <v>ZOYA:BGS13:BCSU,2:AOIP:;</v>
      </c>
      <c r="V380" s="11" t="str">
        <f t="shared" si="53"/>
        <v>ZOYP:M3UA:BGS13,1:"10.111.209.67","10.111.92.195",:"10.111.139.134",27,"10.111.139.166",27,2905:;</v>
      </c>
      <c r="W380" s="11" t="str">
        <f t="shared" si="54"/>
        <v>ZOYS:M3UA:BGS13,1:ACT:;</v>
      </c>
      <c r="X380" s="11"/>
      <c r="Z380" s="47" t="s">
        <v>3935</v>
      </c>
      <c r="AA380" s="10" t="str">
        <f t="shared" si="55"/>
        <v>ZQRX:BSU,2::IP=10.111.209.67:PING:SRC=10.111.139.134,:;</v>
      </c>
      <c r="AB380" s="10" t="str">
        <f t="shared" si="56"/>
        <v>ZQRX:BSU,2::IP=10.111.92.195:PING:SRC=10.111.139.166,:;</v>
      </c>
      <c r="AC380" s="10"/>
      <c r="AD380" s="10"/>
      <c r="AE380" s="10" t="str">
        <f t="shared" si="57"/>
        <v>ZOYA:R1325:BSU,2:AOIP:;</v>
      </c>
      <c r="AF380" s="10" t="str">
        <f t="shared" si="58"/>
        <v>ZOYP:M3UA:R1325,1:"10.111.139.134","10.111.139.166",2905:"10.111.209.67",28,"10.111.92.195",28,:;</v>
      </c>
      <c r="AG380" s="10" t="str">
        <f t="shared" si="59"/>
        <v>ZOYS:M3UA:R1325,1:ACT:;</v>
      </c>
      <c r="AH380" s="10"/>
    </row>
    <row r="381" spans="1:34" ht="12" customHeight="1">
      <c r="A381" s="7">
        <v>91</v>
      </c>
      <c r="B381" s="7" t="s">
        <v>76</v>
      </c>
      <c r="C381" s="7">
        <v>2</v>
      </c>
      <c r="D381" s="2">
        <v>3</v>
      </c>
      <c r="E381" s="7" t="str">
        <f>LOOKUP(1,0/(('MSS-IP'!$B$1:$B$583=B381)*('MSS-IP'!$C$1:$C$583=D381)),'MSS-IP'!$D$1:$D$583)</f>
        <v>10.111.139.135</v>
      </c>
      <c r="F381" s="7" t="str">
        <f>LOOKUP(1,0/(('MSS-IP'!$B$1:$B$583=B381)*('MSS-IP'!$C$1:$C$583=D381)),'MSS-IP'!$E$1:$E$583)</f>
        <v>10.111.139.167</v>
      </c>
      <c r="G381" s="7">
        <v>2905</v>
      </c>
      <c r="H381" s="7">
        <f>LOOKUP(1,0/(('MSS-IP'!$B$1:$B$583=B381)*('MSS-IP'!$C$1:$C$583=D381)),'MSS-IP'!$F$1:$F$583)</f>
        <v>27</v>
      </c>
      <c r="I381" s="8">
        <v>15</v>
      </c>
      <c r="J381" s="8" t="s">
        <v>103</v>
      </c>
      <c r="K381" s="8">
        <v>2</v>
      </c>
      <c r="L381" s="8">
        <v>3</v>
      </c>
      <c r="M381" s="1" t="str">
        <f>LOOKUP(1,0/(('BSC-IP(信令)'!$B$1:$B$652=J381)*('BSC-IP(信令)'!$C$1:$C$652=L381)),'BSC-IP(信令)'!$D$1:$D$652)</f>
        <v>10.111.209.68</v>
      </c>
      <c r="N381" s="1" t="str">
        <f>LOOKUP(1,0/(('BSC-IP(信令)'!$B$1:$B$652=J381)*('BSC-IP(信令)'!$C$1:$C$652=L381)),'BSC-IP(信令)'!$E$1:$E$652)</f>
        <v>10.111.92.196</v>
      </c>
      <c r="O381" s="8"/>
      <c r="P381" s="8">
        <f>LOOKUP(1,0/(('BSC-IP(信令)'!$B$1:$B$652=J381)*('BSC-IP(信令)'!$C$1:$C$652=L381)),'BSC-IP(信令)'!$F$1:$F$652)</f>
        <v>28</v>
      </c>
      <c r="Q381" s="11" t="str">
        <f t="shared" si="50"/>
        <v>ZQRX:BCSU,3::PING:IP="10.111.139.135",SRC="10.111.209.68",:;</v>
      </c>
      <c r="R381" s="11" t="str">
        <f t="shared" si="51"/>
        <v>ZQRX:BCSU,3::PING:IP="10.111.139.167",SRC="10.111.92.196",:;</v>
      </c>
      <c r="S381" s="11"/>
      <c r="T381" s="11"/>
      <c r="U381" s="11" t="str">
        <f t="shared" si="52"/>
        <v>ZOYA:BGS13:BCSU,3:AOIP:;</v>
      </c>
      <c r="V381" s="11" t="str">
        <f t="shared" si="53"/>
        <v>ZOYP:M3UA:BGS13,2:"10.111.209.68","10.111.92.196",:"10.111.139.135",27,"10.111.139.167",27,2905:;</v>
      </c>
      <c r="W381" s="11" t="str">
        <f t="shared" si="54"/>
        <v>ZOYS:M3UA:BGS13,2:ACT:;</v>
      </c>
      <c r="X381" s="11"/>
      <c r="Z381" s="47" t="s">
        <v>3935</v>
      </c>
      <c r="AA381" s="10" t="str">
        <f t="shared" si="55"/>
        <v>ZQRX:BSU,3::IP=10.111.209.68:PING:SRC=10.111.139.135,:;</v>
      </c>
      <c r="AB381" s="10" t="str">
        <f t="shared" si="56"/>
        <v>ZQRX:BSU,3::IP=10.111.92.196:PING:SRC=10.111.139.167,:;</v>
      </c>
      <c r="AC381" s="10"/>
      <c r="AD381" s="10"/>
      <c r="AE381" s="10" t="str">
        <f t="shared" si="57"/>
        <v>ZOYA:R1325:BSU,3:AOIP:;</v>
      </c>
      <c r="AF381" s="10" t="str">
        <f t="shared" si="58"/>
        <v>ZOYP:M3UA:R1325,2:"10.111.139.135","10.111.139.167",2905:"10.111.209.68",28,"10.111.92.196",28,:;</v>
      </c>
      <c r="AG381" s="10" t="str">
        <f t="shared" si="59"/>
        <v>ZOYS:M3UA:R1325,2:ACT:;</v>
      </c>
      <c r="AH381" s="10"/>
    </row>
    <row r="382" spans="1:34" ht="12" customHeight="1">
      <c r="A382" s="7">
        <v>92</v>
      </c>
      <c r="B382" s="7" t="s">
        <v>76</v>
      </c>
      <c r="C382" s="7">
        <v>3</v>
      </c>
      <c r="D382" s="2">
        <v>4</v>
      </c>
      <c r="E382" s="7" t="str">
        <f>LOOKUP(1,0/(('MSS-IP'!$B$1:$B$583=B382)*('MSS-IP'!$C$1:$C$583=D382)),'MSS-IP'!$D$1:$D$583)</f>
        <v>10.111.139.136</v>
      </c>
      <c r="F382" s="7" t="str">
        <f>LOOKUP(1,0/(('MSS-IP'!$B$1:$B$583=B382)*('MSS-IP'!$C$1:$C$583=D382)),'MSS-IP'!$E$1:$E$583)</f>
        <v>10.111.139.168</v>
      </c>
      <c r="G382" s="7">
        <v>2905</v>
      </c>
      <c r="H382" s="7">
        <f>LOOKUP(1,0/(('MSS-IP'!$B$1:$B$583=B382)*('MSS-IP'!$C$1:$C$583=D382)),'MSS-IP'!$F$1:$F$583)</f>
        <v>27</v>
      </c>
      <c r="I382" s="8">
        <v>16</v>
      </c>
      <c r="J382" s="8" t="s">
        <v>103</v>
      </c>
      <c r="K382" s="8">
        <v>3</v>
      </c>
      <c r="L382" s="8">
        <v>1</v>
      </c>
      <c r="M382" s="1" t="str">
        <f>LOOKUP(1,0/(('BSC-IP(信令)'!$B$1:$B$652=J382)*('BSC-IP(信令)'!$C$1:$C$652=L382)),'BSC-IP(信令)'!$D$1:$D$652)</f>
        <v>10.111.209.69</v>
      </c>
      <c r="N382" s="1" t="str">
        <f>LOOKUP(1,0/(('BSC-IP(信令)'!$B$1:$B$652=J382)*('BSC-IP(信令)'!$C$1:$C$652=L382)),'BSC-IP(信令)'!$E$1:$E$652)</f>
        <v>10.111.92.197</v>
      </c>
      <c r="O382" s="8"/>
      <c r="P382" s="8">
        <f>LOOKUP(1,0/(('BSC-IP(信令)'!$B$1:$B$652=J382)*('BSC-IP(信令)'!$C$1:$C$652=L382)),'BSC-IP(信令)'!$F$1:$F$652)</f>
        <v>28</v>
      </c>
      <c r="Q382" s="11" t="str">
        <f t="shared" si="50"/>
        <v>ZQRX:BCSU,1::PING:IP="10.111.139.136",SRC="10.111.209.69",:;</v>
      </c>
      <c r="R382" s="11" t="str">
        <f t="shared" si="51"/>
        <v>ZQRX:BCSU,1::PING:IP="10.111.139.168",SRC="10.111.92.197",:;</v>
      </c>
      <c r="S382" s="11"/>
      <c r="T382" s="11"/>
      <c r="U382" s="11" t="str">
        <f t="shared" si="52"/>
        <v>ZOYA:BGS13:BCSU,1:AOIP:;</v>
      </c>
      <c r="V382" s="11" t="str">
        <f t="shared" si="53"/>
        <v>ZOYP:M3UA:BGS13,3:"10.111.209.69","10.111.92.197",:"10.111.139.136",27,"10.111.139.168",27,2905:;</v>
      </c>
      <c r="W382" s="11" t="str">
        <f t="shared" si="54"/>
        <v>ZOYS:M3UA:BGS13,3:ACT:;</v>
      </c>
      <c r="X382" s="11"/>
      <c r="Z382" s="47" t="s">
        <v>3935</v>
      </c>
      <c r="AA382" s="10" t="str">
        <f t="shared" si="55"/>
        <v>ZQRX:BSU,4::IP=10.111.209.69:PING:SRC=10.111.139.136,:;</v>
      </c>
      <c r="AB382" s="10" t="str">
        <f t="shared" si="56"/>
        <v>ZQRX:BSU,4::IP=10.111.92.197:PING:SRC=10.111.139.168,:;</v>
      </c>
      <c r="AC382" s="10"/>
      <c r="AD382" s="10"/>
      <c r="AE382" s="10" t="str">
        <f t="shared" si="57"/>
        <v>ZOYA:R1325:BSU,4:AOIP:;</v>
      </c>
      <c r="AF382" s="10" t="str">
        <f t="shared" si="58"/>
        <v>ZOYP:M3UA:R1325,3:"10.111.139.136","10.111.139.168",2905:"10.111.209.69",28,"10.111.92.197",28,:;</v>
      </c>
      <c r="AG382" s="10" t="str">
        <f t="shared" si="59"/>
        <v>ZOYS:M3UA:R1325,3:ACT:;</v>
      </c>
      <c r="AH382" s="10"/>
    </row>
    <row r="383" spans="1:34" ht="12" customHeight="1">
      <c r="A383" s="7">
        <v>93</v>
      </c>
      <c r="B383" s="7" t="s">
        <v>76</v>
      </c>
      <c r="C383" s="7">
        <v>0</v>
      </c>
      <c r="D383" s="2">
        <v>5</v>
      </c>
      <c r="E383" s="7" t="str">
        <f>LOOKUP(1,0/(('MSS-IP'!$B$1:$B$583=B383)*('MSS-IP'!$C$1:$C$583=D383)),'MSS-IP'!$D$1:$D$583)</f>
        <v>10.111.139.137</v>
      </c>
      <c r="F383" s="7" t="str">
        <f>LOOKUP(1,0/(('MSS-IP'!$B$1:$B$583=B383)*('MSS-IP'!$C$1:$C$583=D383)),'MSS-IP'!$E$1:$E$583)</f>
        <v>10.111.139.169</v>
      </c>
      <c r="G383" s="7">
        <v>2905</v>
      </c>
      <c r="H383" s="7">
        <f>LOOKUP(1,0/(('MSS-IP'!$B$1:$B$583=B383)*('MSS-IP'!$C$1:$C$583=D383)),'MSS-IP'!$F$1:$F$583)</f>
        <v>27</v>
      </c>
      <c r="I383" s="8">
        <v>13</v>
      </c>
      <c r="J383" s="8" t="s">
        <v>104</v>
      </c>
      <c r="K383" s="8">
        <v>0</v>
      </c>
      <c r="L383" s="1">
        <v>1</v>
      </c>
      <c r="M383" s="1" t="str">
        <f>LOOKUP(1,0/(('BSC-IP(信令)'!$B$1:$B$652=J383)*('BSC-IP(信令)'!$C$1:$C$652=L383)),'BSC-IP(信令)'!$D$1:$D$652)</f>
        <v>10.111.209.82</v>
      </c>
      <c r="N383" s="1" t="str">
        <f>LOOKUP(1,0/(('BSC-IP(信令)'!$B$1:$B$652=J383)*('BSC-IP(信令)'!$C$1:$C$652=L383)),'BSC-IP(信令)'!$E$1:$E$652)</f>
        <v>10.111.92.210</v>
      </c>
      <c r="O383" s="8"/>
      <c r="P383" s="8">
        <f>LOOKUP(1,0/(('BSC-IP(信令)'!$B$1:$B$652=J383)*('BSC-IP(信令)'!$C$1:$C$652=L383)),'BSC-IP(信令)'!$F$1:$F$652)</f>
        <v>28</v>
      </c>
      <c r="Q383" s="11" t="str">
        <f t="shared" si="50"/>
        <v>ZQRX:BCSU,1::PING:IP="10.111.139.137",SRC="10.111.209.82",:;</v>
      </c>
      <c r="R383" s="11" t="str">
        <f t="shared" si="51"/>
        <v>ZQRX:BCSU,1::PING:IP="10.111.139.169",SRC="10.111.92.210",:;</v>
      </c>
      <c r="S383" s="11" t="str">
        <f>CONCATENATE("ZOYC:",LEFT(B383,1),MID(B383,3,4),":C:M3UA:;")</f>
        <v>ZOYC:BGS13:C:M3UA:;</v>
      </c>
      <c r="T383" s="11" t="str">
        <f>CONCATENATE("ZOYM:",LEFT(B383,1),MID(B383,3,4),":REG=Y:;")</f>
        <v>ZOYM:BGS13:REG=Y:;</v>
      </c>
      <c r="U383" s="11" t="str">
        <f t="shared" si="52"/>
        <v>ZOYA:BGS13:BCSU,1:AOIP:;</v>
      </c>
      <c r="V383" s="11" t="str">
        <f t="shared" si="53"/>
        <v>ZOYP:M3UA:BGS13,0:"10.111.209.82","10.111.92.210",:"10.111.139.137",27,"10.111.139.169",27,2905:;</v>
      </c>
      <c r="W383" s="11" t="str">
        <f t="shared" si="54"/>
        <v>ZOYS:M3UA:BGS13,0:ACT:;</v>
      </c>
      <c r="X383" s="11" t="str">
        <f>CONCATENATE("ZOYI:NAME=",LEFT(B383,1),RIGHT(B383,4),":A:;")</f>
        <v>ZOYI:NAME=BGS13:A:;</v>
      </c>
      <c r="Z383" s="47" t="s">
        <v>3935</v>
      </c>
      <c r="AA383" s="10" t="str">
        <f t="shared" si="55"/>
        <v>ZQRX:BSU,5::IP=10.111.209.82:PING:SRC=10.111.139.137,:;</v>
      </c>
      <c r="AB383" s="10" t="str">
        <f t="shared" si="56"/>
        <v>ZQRX:BSU,5::IP=10.111.92.210:PING:SRC=10.111.139.169,:;</v>
      </c>
      <c r="AC383" s="10" t="str">
        <f>CONCATENATE("ZOYC:",J383,":S:M3UA:;")</f>
        <v>ZOYC:R1326:S:M3UA:;</v>
      </c>
      <c r="AD383" s="10" t="str">
        <f>CONCATENATE("ZOYM:",J383,":REG=Y:;")</f>
        <v>ZOYM:R1326:REG=Y:;</v>
      </c>
      <c r="AE383" s="10" t="str">
        <f t="shared" si="57"/>
        <v>ZOYA:R1326:BSU,5:AOIP:;</v>
      </c>
      <c r="AF383" s="10" t="str">
        <f t="shared" si="58"/>
        <v>ZOYP:M3UA:R1326,0:"10.111.139.137","10.111.139.169",2905:"10.111.209.82",28,"10.111.92.210",28,:;</v>
      </c>
      <c r="AG383" s="10" t="str">
        <f t="shared" si="59"/>
        <v>ZOYS:M3UA:R1326,0:ACT:;</v>
      </c>
      <c r="AH383" s="10" t="str">
        <f>CONCATENATE("ZOYI:NAME=",J383,":A:;")</f>
        <v>ZOYI:NAME=R1326:A:;</v>
      </c>
    </row>
    <row r="384" spans="1:34" ht="12" customHeight="1">
      <c r="A384" s="7">
        <v>94</v>
      </c>
      <c r="B384" s="7" t="s">
        <v>76</v>
      </c>
      <c r="C384" s="7">
        <v>1</v>
      </c>
      <c r="D384" s="2">
        <v>6</v>
      </c>
      <c r="E384" s="7" t="str">
        <f>LOOKUP(1,0/(('MSS-IP'!$B$1:$B$583=B384)*('MSS-IP'!$C$1:$C$583=D384)),'MSS-IP'!$D$1:$D$583)</f>
        <v>10.111.139.138</v>
      </c>
      <c r="F384" s="7" t="str">
        <f>LOOKUP(1,0/(('MSS-IP'!$B$1:$B$583=B384)*('MSS-IP'!$C$1:$C$583=D384)),'MSS-IP'!$E$1:$E$583)</f>
        <v>10.111.139.170</v>
      </c>
      <c r="G384" s="7">
        <v>2905</v>
      </c>
      <c r="H384" s="7">
        <f>LOOKUP(1,0/(('MSS-IP'!$B$1:$B$583=B384)*('MSS-IP'!$C$1:$C$583=D384)),'MSS-IP'!$F$1:$F$583)</f>
        <v>27</v>
      </c>
      <c r="I384" s="8">
        <v>14</v>
      </c>
      <c r="J384" s="8" t="s">
        <v>104</v>
      </c>
      <c r="K384" s="8">
        <v>1</v>
      </c>
      <c r="L384" s="1">
        <v>4</v>
      </c>
      <c r="M384" s="1" t="str">
        <f>LOOKUP(1,0/(('BSC-IP(信令)'!$B$1:$B$652=J384)*('BSC-IP(信令)'!$C$1:$C$652=L384)),'BSC-IP(信令)'!$D$1:$D$652)</f>
        <v>10.111.209.83</v>
      </c>
      <c r="N384" s="1" t="str">
        <f>LOOKUP(1,0/(('BSC-IP(信令)'!$B$1:$B$652=J384)*('BSC-IP(信令)'!$C$1:$C$652=L384)),'BSC-IP(信令)'!$E$1:$E$652)</f>
        <v>10.111.92.211</v>
      </c>
      <c r="O384" s="8"/>
      <c r="P384" s="8">
        <f>LOOKUP(1,0/(('BSC-IP(信令)'!$B$1:$B$652=J384)*('BSC-IP(信令)'!$C$1:$C$652=L384)),'BSC-IP(信令)'!$F$1:$F$652)</f>
        <v>28</v>
      </c>
      <c r="Q384" s="11" t="str">
        <f t="shared" si="50"/>
        <v>ZQRX:BCSU,4::PING:IP="10.111.139.138",SRC="10.111.209.83",:;</v>
      </c>
      <c r="R384" s="11" t="str">
        <f t="shared" si="51"/>
        <v>ZQRX:BCSU,4::PING:IP="10.111.139.170",SRC="10.111.92.211",:;</v>
      </c>
      <c r="S384" s="11"/>
      <c r="T384" s="11"/>
      <c r="U384" s="11" t="str">
        <f t="shared" si="52"/>
        <v>ZOYA:BGS13:BCSU,4:AOIP:;</v>
      </c>
      <c r="V384" s="11" t="str">
        <f t="shared" si="53"/>
        <v>ZOYP:M3UA:BGS13,1:"10.111.209.83","10.111.92.211",:"10.111.139.138",27,"10.111.139.170",27,2905:;</v>
      </c>
      <c r="W384" s="11" t="str">
        <f t="shared" si="54"/>
        <v>ZOYS:M3UA:BGS13,1:ACT:;</v>
      </c>
      <c r="X384" s="11"/>
      <c r="Z384" s="47" t="s">
        <v>3935</v>
      </c>
      <c r="AA384" s="10" t="str">
        <f t="shared" si="55"/>
        <v>ZQRX:BSU,6::IP=10.111.209.83:PING:SRC=10.111.139.138,:;</v>
      </c>
      <c r="AB384" s="10" t="str">
        <f t="shared" si="56"/>
        <v>ZQRX:BSU,6::IP=10.111.92.211:PING:SRC=10.111.139.170,:;</v>
      </c>
      <c r="AC384" s="10"/>
      <c r="AD384" s="10"/>
      <c r="AE384" s="10" t="str">
        <f t="shared" si="57"/>
        <v>ZOYA:R1326:BSU,6:AOIP:;</v>
      </c>
      <c r="AF384" s="10" t="str">
        <f t="shared" si="58"/>
        <v>ZOYP:M3UA:R1326,1:"10.111.139.138","10.111.139.170",2905:"10.111.209.83",28,"10.111.92.211",28,:;</v>
      </c>
      <c r="AG384" s="10" t="str">
        <f t="shared" si="59"/>
        <v>ZOYS:M3UA:R1326,1:ACT:;</v>
      </c>
      <c r="AH384" s="10"/>
    </row>
    <row r="385" spans="1:34" ht="12" customHeight="1">
      <c r="A385" s="7">
        <v>95</v>
      </c>
      <c r="B385" s="7" t="s">
        <v>76</v>
      </c>
      <c r="C385" s="7">
        <v>2</v>
      </c>
      <c r="D385" s="2">
        <v>7</v>
      </c>
      <c r="E385" s="7" t="str">
        <f>LOOKUP(1,0/(('MSS-IP'!$B$1:$B$583=B385)*('MSS-IP'!$C$1:$C$583=D385)),'MSS-IP'!$D$1:$D$583)</f>
        <v>10.111.139.139</v>
      </c>
      <c r="F385" s="7" t="str">
        <f>LOOKUP(1,0/(('MSS-IP'!$B$1:$B$583=B385)*('MSS-IP'!$C$1:$C$583=D385)),'MSS-IP'!$E$1:$E$583)</f>
        <v>10.111.139.171</v>
      </c>
      <c r="G385" s="7">
        <v>2905</v>
      </c>
      <c r="H385" s="7">
        <f>LOOKUP(1,0/(('MSS-IP'!$B$1:$B$583=B385)*('MSS-IP'!$C$1:$C$583=D385)),'MSS-IP'!$F$1:$F$583)</f>
        <v>27</v>
      </c>
      <c r="I385" s="8">
        <v>15</v>
      </c>
      <c r="J385" s="8" t="s">
        <v>104</v>
      </c>
      <c r="K385" s="8">
        <v>2</v>
      </c>
      <c r="L385" s="1">
        <v>0</v>
      </c>
      <c r="M385" s="1" t="str">
        <f>LOOKUP(1,0/(('BSC-IP(信令)'!$B$1:$B$652=J385)*('BSC-IP(信令)'!$C$1:$C$652=L385)),'BSC-IP(信令)'!$D$1:$D$652)</f>
        <v>10.111.209.84</v>
      </c>
      <c r="N385" s="1" t="str">
        <f>LOOKUP(1,0/(('BSC-IP(信令)'!$B$1:$B$652=J385)*('BSC-IP(信令)'!$C$1:$C$652=L385)),'BSC-IP(信令)'!$E$1:$E$652)</f>
        <v>10.111.92.212</v>
      </c>
      <c r="O385" s="8"/>
      <c r="P385" s="8">
        <f>LOOKUP(1,0/(('BSC-IP(信令)'!$B$1:$B$652=J385)*('BSC-IP(信令)'!$C$1:$C$652=L385)),'BSC-IP(信令)'!$F$1:$F$652)</f>
        <v>28</v>
      </c>
      <c r="Q385" s="11" t="str">
        <f t="shared" si="50"/>
        <v>ZQRX:BCSU,0::PING:IP="10.111.139.139",SRC="10.111.209.84",:;</v>
      </c>
      <c r="R385" s="11" t="str">
        <f t="shared" si="51"/>
        <v>ZQRX:BCSU,0::PING:IP="10.111.139.171",SRC="10.111.92.212",:;</v>
      </c>
      <c r="S385" s="11"/>
      <c r="T385" s="11"/>
      <c r="U385" s="11" t="str">
        <f t="shared" si="52"/>
        <v>ZOYA:BGS13:BCSU,0:AOIP:;</v>
      </c>
      <c r="V385" s="11" t="str">
        <f t="shared" si="53"/>
        <v>ZOYP:M3UA:BGS13,2:"10.111.209.84","10.111.92.212",:"10.111.139.139",27,"10.111.139.171",27,2905:;</v>
      </c>
      <c r="W385" s="11" t="str">
        <f t="shared" si="54"/>
        <v>ZOYS:M3UA:BGS13,2:ACT:;</v>
      </c>
      <c r="X385" s="11"/>
      <c r="Z385" s="47" t="s">
        <v>3935</v>
      </c>
      <c r="AA385" s="10" t="str">
        <f t="shared" si="55"/>
        <v>ZQRX:BSU,7::IP=10.111.209.84:PING:SRC=10.111.139.139,:;</v>
      </c>
      <c r="AB385" s="10" t="str">
        <f t="shared" si="56"/>
        <v>ZQRX:BSU,7::IP=10.111.92.212:PING:SRC=10.111.139.171,:;</v>
      </c>
      <c r="AC385" s="10"/>
      <c r="AD385" s="10"/>
      <c r="AE385" s="10" t="str">
        <f t="shared" si="57"/>
        <v>ZOYA:R1326:BSU,7:AOIP:;</v>
      </c>
      <c r="AF385" s="10" t="str">
        <f t="shared" si="58"/>
        <v>ZOYP:M3UA:R1326,2:"10.111.139.139","10.111.139.171",2905:"10.111.209.84",28,"10.111.92.212",28,:;</v>
      </c>
      <c r="AG385" s="10" t="str">
        <f t="shared" si="59"/>
        <v>ZOYS:M3UA:R1326,2:ACT:;</v>
      </c>
      <c r="AH385" s="10"/>
    </row>
    <row r="386" spans="1:34" ht="12" customHeight="1">
      <c r="A386" s="7">
        <v>96</v>
      </c>
      <c r="B386" s="7" t="s">
        <v>76</v>
      </c>
      <c r="C386" s="7">
        <v>3</v>
      </c>
      <c r="D386" s="2">
        <v>8</v>
      </c>
      <c r="E386" s="7" t="str">
        <f>LOOKUP(1,0/(('MSS-IP'!$B$1:$B$583=B386)*('MSS-IP'!$C$1:$C$583=D386)),'MSS-IP'!$D$1:$D$583)</f>
        <v>10.111.139.140</v>
      </c>
      <c r="F386" s="7" t="str">
        <f>LOOKUP(1,0/(('MSS-IP'!$B$1:$B$583=B386)*('MSS-IP'!$C$1:$C$583=D386)),'MSS-IP'!$E$1:$E$583)</f>
        <v>10.111.139.172</v>
      </c>
      <c r="G386" s="7">
        <v>2905</v>
      </c>
      <c r="H386" s="7">
        <f>LOOKUP(1,0/(('MSS-IP'!$B$1:$B$583=B386)*('MSS-IP'!$C$1:$C$583=D386)),'MSS-IP'!$F$1:$F$583)</f>
        <v>27</v>
      </c>
      <c r="I386" s="8">
        <v>16</v>
      </c>
      <c r="J386" s="8" t="s">
        <v>104</v>
      </c>
      <c r="K386" s="8">
        <v>3</v>
      </c>
      <c r="L386" s="1">
        <v>2</v>
      </c>
      <c r="M386" s="1" t="str">
        <f>LOOKUP(1,0/(('BSC-IP(信令)'!$B$1:$B$652=J386)*('BSC-IP(信令)'!$C$1:$C$652=L386)),'BSC-IP(信令)'!$D$1:$D$652)</f>
        <v>10.111.209.85</v>
      </c>
      <c r="N386" s="1" t="str">
        <f>LOOKUP(1,0/(('BSC-IP(信令)'!$B$1:$B$652=J386)*('BSC-IP(信令)'!$C$1:$C$652=L386)),'BSC-IP(信令)'!$E$1:$E$652)</f>
        <v>10.111.92.213</v>
      </c>
      <c r="O386" s="8"/>
      <c r="P386" s="8">
        <f>LOOKUP(1,0/(('BSC-IP(信令)'!$B$1:$B$652=J386)*('BSC-IP(信令)'!$C$1:$C$652=L386)),'BSC-IP(信令)'!$F$1:$F$652)</f>
        <v>28</v>
      </c>
      <c r="Q386" s="11" t="str">
        <f t="shared" si="50"/>
        <v>ZQRX:BCSU,2::PING:IP="10.111.139.140",SRC="10.111.209.85",:;</v>
      </c>
      <c r="R386" s="11" t="str">
        <f t="shared" si="51"/>
        <v>ZQRX:BCSU,2::PING:IP="10.111.139.172",SRC="10.111.92.213",:;</v>
      </c>
      <c r="S386" s="11"/>
      <c r="T386" s="11"/>
      <c r="U386" s="11" t="str">
        <f t="shared" si="52"/>
        <v>ZOYA:BGS13:BCSU,2:AOIP:;</v>
      </c>
      <c r="V386" s="11" t="str">
        <f t="shared" si="53"/>
        <v>ZOYP:M3UA:BGS13,3:"10.111.209.85","10.111.92.213",:"10.111.139.140",27,"10.111.139.172",27,2905:;</v>
      </c>
      <c r="W386" s="11" t="str">
        <f t="shared" si="54"/>
        <v>ZOYS:M3UA:BGS13,3:ACT:;</v>
      </c>
      <c r="X386" s="11"/>
      <c r="Z386" s="47" t="s">
        <v>3935</v>
      </c>
      <c r="AA386" s="10" t="str">
        <f t="shared" si="55"/>
        <v>ZQRX:BSU,8::IP=10.111.209.85:PING:SRC=10.111.139.140,:;</v>
      </c>
      <c r="AB386" s="10" t="str">
        <f t="shared" si="56"/>
        <v>ZQRX:BSU,8::IP=10.111.92.213:PING:SRC=10.111.139.172,:;</v>
      </c>
      <c r="AC386" s="10"/>
      <c r="AD386" s="10"/>
      <c r="AE386" s="10" t="str">
        <f t="shared" si="57"/>
        <v>ZOYA:R1326:BSU,8:AOIP:;</v>
      </c>
      <c r="AF386" s="10" t="str">
        <f t="shared" si="58"/>
        <v>ZOYP:M3UA:R1326,3:"10.111.139.140","10.111.139.172",2905:"10.111.209.85",28,"10.111.92.213",28,:;</v>
      </c>
      <c r="AG386" s="10" t="str">
        <f t="shared" si="59"/>
        <v>ZOYS:M3UA:R1326,3:ACT:;</v>
      </c>
      <c r="AH386" s="10"/>
    </row>
    <row r="387" spans="1:34" ht="12" customHeight="1">
      <c r="A387" s="7">
        <v>1</v>
      </c>
      <c r="B387" s="7" t="s">
        <v>3359</v>
      </c>
      <c r="C387" s="7">
        <v>0</v>
      </c>
      <c r="D387" s="2">
        <v>3</v>
      </c>
      <c r="E387" s="7" t="str">
        <f>LOOKUP(1,0/(('MSS-IP'!$B$1:$B$583=B387)*('MSS-IP'!$C$1:$C$583=D387)),'MSS-IP'!$D$1:$D$583)</f>
        <v>10.111.69.76</v>
      </c>
      <c r="F387" s="7" t="str">
        <f>LOOKUP(1,0/(('MSS-IP'!$B$1:$B$583=B387)*('MSS-IP'!$C$1:$C$583=D387)),'MSS-IP'!$E$1:$E$583)</f>
        <v>10.111.69.204</v>
      </c>
      <c r="G387" s="7">
        <v>15000</v>
      </c>
      <c r="H387" s="7">
        <f>LOOKUP(1,0/(('MSS-IP'!$B$1:$B$583=B387)*('MSS-IP'!$C$1:$C$583=D387)),'MSS-IP'!$F$1:$F$583)</f>
        <v>26</v>
      </c>
      <c r="I387" s="8">
        <v>17</v>
      </c>
      <c r="J387" s="8" t="s">
        <v>81</v>
      </c>
      <c r="K387" s="8">
        <v>0</v>
      </c>
      <c r="L387" s="8">
        <v>1</v>
      </c>
      <c r="M387" s="1" t="str">
        <f>LOOKUP(1,0/(('BSC-IP(信令)'!$B$1:$B$652=J387)*('BSC-IP(信令)'!$C$1:$C$652=L387)),'BSC-IP(信令)'!$D$1:$D$652)</f>
        <v>10.111.209.130</v>
      </c>
      <c r="N387" s="1" t="str">
        <f>LOOKUP(1,0/(('BSC-IP(信令)'!$B$1:$B$652=J387)*('BSC-IP(信令)'!$C$1:$C$652=L387)),'BSC-IP(信令)'!$E$1:$E$652)</f>
        <v>10.111.92.2</v>
      </c>
      <c r="O387" s="8"/>
      <c r="P387" s="8">
        <f>LOOKUP(1,0/(('BSC-IP(信令)'!$B$1:$B$652=J387)*('BSC-IP(信令)'!$C$1:$C$652=L387)),'BSC-IP(信令)'!$F$1:$F$652)</f>
        <v>28</v>
      </c>
      <c r="Q387" s="11" t="str">
        <f t="shared" ref="Q387:Q450" si="60">CONCATENATE("ZQRX:BCSU,",L387,"::PING:IP=","""",E387,"""",",SRC=","""",M387,"""",",:;")</f>
        <v>ZQRX:BCSU,1::PING:IP="10.111.69.76",SRC="10.111.209.130",:;</v>
      </c>
      <c r="R387" s="11" t="str">
        <f t="shared" ref="R387:R450" si="61">CONCATENATE("ZQRX:BCSU,",L387,"::PING:IP=","""",F387,"""",",SRC=","""",N387,"""",",:;")</f>
        <v>ZQRX:BCSU,1::PING:IP="10.111.69.204",SRC="10.111.92.2",:;</v>
      </c>
      <c r="S387" s="11" t="str">
        <f>CONCATENATE("ZOYC:",LEFT(B387,1),MID(B387,3,4),":C:M3UA:;")</f>
        <v>ZOYC:BGS31:C:M3UA:;</v>
      </c>
      <c r="T387" s="11" t="str">
        <f>CONCATENATE("ZOYM:",LEFT(B387,1),MID(B387,3,4),":REG=Y:;")</f>
        <v>ZOYM:BGS31:REG=Y:;</v>
      </c>
      <c r="U387" s="11" t="str">
        <f t="shared" ref="U387:U450" si="62">CONCATENATE("ZOYA:",LEFT(B387,1),MID(B387,3,4),":BCSU,",L387,":AOIP:;")</f>
        <v>ZOYA:BGS31:BCSU,1:AOIP:;</v>
      </c>
      <c r="V387" s="11" t="str">
        <f t="shared" ref="V387:V450" si="63">CONCATENATE("ZOYP:M3UA:",LEFT(B387,1),MID(B387,3,4),",",K387,":","""",M387,"""",",","""",N387,"""",",",O387,":","""",E387,"""",",",H387,",","""",F387,"""",",",H387,",",G387,":;")</f>
        <v>ZOYP:M3UA:BGS31,0:"10.111.209.130","10.111.92.2",:"10.111.69.76",26,"10.111.69.204",26,15000:;</v>
      </c>
      <c r="W387" s="11" t="str">
        <f t="shared" ref="W387:W450" si="64">CONCATENATE("ZOYS:M3UA:",LEFT(B387,1),MID(B387,3,4),",",C387,":ACT:;")</f>
        <v>ZOYS:M3UA:BGS31,0:ACT:;</v>
      </c>
      <c r="X387" s="11" t="str">
        <f>CONCATENATE("ZOYI:NAME=",LEFT(B387,1),RIGHT(B387,4),":A:;")</f>
        <v>ZOYI:NAME=BGS31:A:;</v>
      </c>
      <c r="Z387" s="47" t="s">
        <v>3936</v>
      </c>
      <c r="AA387" s="10" t="str">
        <f t="shared" ref="AA387:AA450" si="65">CONCATENATE("ZQRX:BSU,",D387,"::IP=",M387,":PING:SRC=",E387,",:;")</f>
        <v>ZQRX:BSU,3::IP=10.111.209.130:PING:SRC=10.111.69.76,:;</v>
      </c>
      <c r="AB387" s="10" t="str">
        <f t="shared" ref="AB387:AB450" si="66">CONCATENATE("ZQRX:BSU,",D387,"::IP=",N387,":PING:SRC=",F387,",:;")</f>
        <v>ZQRX:BSU,3::IP=10.111.92.2:PING:SRC=10.111.69.204,:;</v>
      </c>
      <c r="AC387" s="10" t="str">
        <f>CONCATENATE("ZOYC:",J387,":S:M3UA:;")</f>
        <v>ZOYC:R0121:S:M3UA:;</v>
      </c>
      <c r="AD387" s="10" t="str">
        <f>CONCATENATE("ZOYM:",J387,":REG=Y:;")</f>
        <v>ZOYM:R0121:REG=Y:;</v>
      </c>
      <c r="AE387" s="10" t="str">
        <f t="shared" ref="AE387:AE450" si="67">CONCATENATE("ZOYA:",J387,":BSU,",D387,":AOIP:;")</f>
        <v>ZOYA:R0121:BSU,3:AOIP:;</v>
      </c>
      <c r="AF387" s="10" t="str">
        <f t="shared" ref="AF387:AF450" si="68">CONCATENATE("ZOYP:M3UA:",J387,",",C387,":","""",E387,"""",",","""",F387,"""",",",G387,":","""",M387,"""",",",P387,",","""",N387,"""",",",P387,",:;")</f>
        <v>ZOYP:M3UA:R0121,0:"10.111.69.76","10.111.69.204",15000:"10.111.209.130",28,"10.111.92.2",28,:;</v>
      </c>
      <c r="AG387" s="10" t="str">
        <f t="shared" ref="AG387:AG450" si="69">CONCATENATE("ZOYS:M3UA:",J387,",",K387,":ACT:;")</f>
        <v>ZOYS:M3UA:R0121,0:ACT:;</v>
      </c>
      <c r="AH387" s="10" t="str">
        <f>CONCATENATE("ZOYI:NAME=",J387,":A:;")</f>
        <v>ZOYI:NAME=R0121:A:;</v>
      </c>
    </row>
    <row r="388" spans="1:34" ht="12" customHeight="1">
      <c r="A388" s="7">
        <v>2</v>
      </c>
      <c r="B388" s="7" t="s">
        <v>3359</v>
      </c>
      <c r="C388" s="7">
        <v>1</v>
      </c>
      <c r="D388" s="2">
        <v>4</v>
      </c>
      <c r="E388" s="7" t="str">
        <f>LOOKUP(1,0/(('MSS-IP'!$B$1:$B$583=B388)*('MSS-IP'!$C$1:$C$583=D388)),'MSS-IP'!$D$1:$D$583)</f>
        <v>10.111.69.77</v>
      </c>
      <c r="F388" s="7" t="str">
        <f>LOOKUP(1,0/(('MSS-IP'!$B$1:$B$583=B388)*('MSS-IP'!$C$1:$C$583=D388)),'MSS-IP'!$E$1:$E$583)</f>
        <v>10.111.69.205</v>
      </c>
      <c r="G388" s="7">
        <v>15001</v>
      </c>
      <c r="H388" s="7">
        <f>LOOKUP(1,0/(('MSS-IP'!$B$1:$B$583=B388)*('MSS-IP'!$C$1:$C$583=D388)),'MSS-IP'!$F$1:$F$583)</f>
        <v>26</v>
      </c>
      <c r="I388" s="8">
        <v>18</v>
      </c>
      <c r="J388" s="8" t="s">
        <v>81</v>
      </c>
      <c r="K388" s="8">
        <v>1</v>
      </c>
      <c r="L388" s="8">
        <v>3</v>
      </c>
      <c r="M388" s="1" t="str">
        <f>LOOKUP(1,0/(('BSC-IP(信令)'!$B$1:$B$652=J388)*('BSC-IP(信令)'!$C$1:$C$652=L388)),'BSC-IP(信令)'!$D$1:$D$652)</f>
        <v>10.111.209.131</v>
      </c>
      <c r="N388" s="1" t="str">
        <f>LOOKUP(1,0/(('BSC-IP(信令)'!$B$1:$B$652=J388)*('BSC-IP(信令)'!$C$1:$C$652=L388)),'BSC-IP(信令)'!$E$1:$E$652)</f>
        <v>10.111.92.3</v>
      </c>
      <c r="O388" s="8"/>
      <c r="P388" s="8">
        <f>LOOKUP(1,0/(('BSC-IP(信令)'!$B$1:$B$652=J388)*('BSC-IP(信令)'!$C$1:$C$652=L388)),'BSC-IP(信令)'!$F$1:$F$652)</f>
        <v>28</v>
      </c>
      <c r="Q388" s="11" t="str">
        <f t="shared" si="60"/>
        <v>ZQRX:BCSU,3::PING:IP="10.111.69.77",SRC="10.111.209.131",:;</v>
      </c>
      <c r="R388" s="11" t="str">
        <f t="shared" si="61"/>
        <v>ZQRX:BCSU,3::PING:IP="10.111.69.205",SRC="10.111.92.3",:;</v>
      </c>
      <c r="S388" s="11"/>
      <c r="T388" s="11"/>
      <c r="U388" s="11" t="str">
        <f t="shared" si="62"/>
        <v>ZOYA:BGS31:BCSU,3:AOIP:;</v>
      </c>
      <c r="V388" s="11" t="str">
        <f t="shared" si="63"/>
        <v>ZOYP:M3UA:BGS31,1:"10.111.209.131","10.111.92.3",:"10.111.69.77",26,"10.111.69.205",26,15001:;</v>
      </c>
      <c r="W388" s="11" t="str">
        <f t="shared" si="64"/>
        <v>ZOYS:M3UA:BGS31,1:ACT:;</v>
      </c>
      <c r="X388" s="11"/>
      <c r="Z388" s="47" t="s">
        <v>3936</v>
      </c>
      <c r="AA388" s="10" t="str">
        <f t="shared" si="65"/>
        <v>ZQRX:BSU,4::IP=10.111.209.131:PING:SRC=10.111.69.77,:;</v>
      </c>
      <c r="AB388" s="10" t="str">
        <f t="shared" si="66"/>
        <v>ZQRX:BSU,4::IP=10.111.92.3:PING:SRC=10.111.69.205,:;</v>
      </c>
      <c r="AC388" s="10"/>
      <c r="AD388" s="10"/>
      <c r="AE388" s="10" t="str">
        <f t="shared" si="67"/>
        <v>ZOYA:R0121:BSU,4:AOIP:;</v>
      </c>
      <c r="AF388" s="10" t="str">
        <f t="shared" si="68"/>
        <v>ZOYP:M3UA:R0121,1:"10.111.69.77","10.111.69.205",15001:"10.111.209.131",28,"10.111.92.3",28,:;</v>
      </c>
      <c r="AG388" s="10" t="str">
        <f t="shared" si="69"/>
        <v>ZOYS:M3UA:R0121,1:ACT:;</v>
      </c>
      <c r="AH388" s="10"/>
    </row>
    <row r="389" spans="1:34" ht="12" customHeight="1">
      <c r="A389" s="7">
        <v>3</v>
      </c>
      <c r="B389" s="7" t="s">
        <v>3359</v>
      </c>
      <c r="C389" s="7">
        <v>2</v>
      </c>
      <c r="D389" s="2">
        <v>3</v>
      </c>
      <c r="E389" s="7" t="str">
        <f>LOOKUP(1,0/(('MSS-IP'!$B$1:$B$583=B389)*('MSS-IP'!$C$1:$C$583=D389)),'MSS-IP'!$D$1:$D$583)</f>
        <v>10.111.69.76</v>
      </c>
      <c r="F389" s="7" t="str">
        <f>LOOKUP(1,0/(('MSS-IP'!$B$1:$B$583=B389)*('MSS-IP'!$C$1:$C$583=D389)),'MSS-IP'!$E$1:$E$583)</f>
        <v>10.111.69.204</v>
      </c>
      <c r="G389" s="7">
        <v>15002</v>
      </c>
      <c r="H389" s="7">
        <f>LOOKUP(1,0/(('MSS-IP'!$B$1:$B$583=B389)*('MSS-IP'!$C$1:$C$583=D389)),'MSS-IP'!$F$1:$F$583)</f>
        <v>26</v>
      </c>
      <c r="I389" s="8">
        <v>19</v>
      </c>
      <c r="J389" s="8" t="s">
        <v>81</v>
      </c>
      <c r="K389" s="8">
        <v>2</v>
      </c>
      <c r="L389" s="8">
        <v>2</v>
      </c>
      <c r="M389" s="1" t="str">
        <f>LOOKUP(1,0/(('BSC-IP(信令)'!$B$1:$B$652=J389)*('BSC-IP(信令)'!$C$1:$C$652=L389)),'BSC-IP(信令)'!$D$1:$D$652)</f>
        <v>10.111.209.132</v>
      </c>
      <c r="N389" s="1" t="str">
        <f>LOOKUP(1,0/(('BSC-IP(信令)'!$B$1:$B$652=J389)*('BSC-IP(信令)'!$C$1:$C$652=L389)),'BSC-IP(信令)'!$E$1:$E$652)</f>
        <v>10.111.92.4</v>
      </c>
      <c r="O389" s="8"/>
      <c r="P389" s="8">
        <f>LOOKUP(1,0/(('BSC-IP(信令)'!$B$1:$B$652=J389)*('BSC-IP(信令)'!$C$1:$C$652=L389)),'BSC-IP(信令)'!$F$1:$F$652)</f>
        <v>28</v>
      </c>
      <c r="Q389" s="11" t="str">
        <f t="shared" si="60"/>
        <v>ZQRX:BCSU,2::PING:IP="10.111.69.76",SRC="10.111.209.132",:;</v>
      </c>
      <c r="R389" s="11" t="str">
        <f t="shared" si="61"/>
        <v>ZQRX:BCSU,2::PING:IP="10.111.69.204",SRC="10.111.92.4",:;</v>
      </c>
      <c r="S389" s="11"/>
      <c r="T389" s="11"/>
      <c r="U389" s="11" t="str">
        <f t="shared" si="62"/>
        <v>ZOYA:BGS31:BCSU,2:AOIP:;</v>
      </c>
      <c r="V389" s="11" t="str">
        <f t="shared" si="63"/>
        <v>ZOYP:M3UA:BGS31,2:"10.111.209.132","10.111.92.4",:"10.111.69.76",26,"10.111.69.204",26,15002:;</v>
      </c>
      <c r="W389" s="11" t="str">
        <f t="shared" si="64"/>
        <v>ZOYS:M3UA:BGS31,2:ACT:;</v>
      </c>
      <c r="X389" s="11"/>
      <c r="Z389" s="47" t="s">
        <v>3936</v>
      </c>
      <c r="AA389" s="10" t="str">
        <f t="shared" si="65"/>
        <v>ZQRX:BSU,3::IP=10.111.209.132:PING:SRC=10.111.69.76,:;</v>
      </c>
      <c r="AB389" s="10" t="str">
        <f t="shared" si="66"/>
        <v>ZQRX:BSU,3::IP=10.111.92.4:PING:SRC=10.111.69.204,:;</v>
      </c>
      <c r="AC389" s="10"/>
      <c r="AD389" s="10"/>
      <c r="AE389" s="10" t="str">
        <f t="shared" si="67"/>
        <v>ZOYA:R0121:BSU,3:AOIP:;</v>
      </c>
      <c r="AF389" s="10" t="str">
        <f t="shared" si="68"/>
        <v>ZOYP:M3UA:R0121,2:"10.111.69.76","10.111.69.204",15002:"10.111.209.132",28,"10.111.92.4",28,:;</v>
      </c>
      <c r="AG389" s="10" t="str">
        <f t="shared" si="69"/>
        <v>ZOYS:M3UA:R0121,2:ACT:;</v>
      </c>
      <c r="AH389" s="10"/>
    </row>
    <row r="390" spans="1:34" ht="12" customHeight="1">
      <c r="A390" s="7">
        <v>4</v>
      </c>
      <c r="B390" s="7" t="s">
        <v>3359</v>
      </c>
      <c r="C390" s="7">
        <v>3</v>
      </c>
      <c r="D390" s="2">
        <v>4</v>
      </c>
      <c r="E390" s="7" t="str">
        <f>LOOKUP(1,0/(('MSS-IP'!$B$1:$B$583=B390)*('MSS-IP'!$C$1:$C$583=D390)),'MSS-IP'!$D$1:$D$583)</f>
        <v>10.111.69.77</v>
      </c>
      <c r="F390" s="7" t="str">
        <f>LOOKUP(1,0/(('MSS-IP'!$B$1:$B$583=B390)*('MSS-IP'!$C$1:$C$583=D390)),'MSS-IP'!$E$1:$E$583)</f>
        <v>10.111.69.205</v>
      </c>
      <c r="G390" s="7">
        <v>15003</v>
      </c>
      <c r="H390" s="7">
        <f>LOOKUP(1,0/(('MSS-IP'!$B$1:$B$583=B390)*('MSS-IP'!$C$1:$C$583=D390)),'MSS-IP'!$F$1:$F$583)</f>
        <v>26</v>
      </c>
      <c r="I390" s="8">
        <v>20</v>
      </c>
      <c r="J390" s="8" t="s">
        <v>81</v>
      </c>
      <c r="K390" s="8">
        <v>3</v>
      </c>
      <c r="L390" s="8">
        <v>0</v>
      </c>
      <c r="M390" s="1" t="str">
        <f>LOOKUP(1,0/(('BSC-IP(信令)'!$B$1:$B$652=J390)*('BSC-IP(信令)'!$C$1:$C$652=L390)),'BSC-IP(信令)'!$D$1:$D$652)</f>
        <v>10.111.209.133</v>
      </c>
      <c r="N390" s="1" t="str">
        <f>LOOKUP(1,0/(('BSC-IP(信令)'!$B$1:$B$652=J390)*('BSC-IP(信令)'!$C$1:$C$652=L390)),'BSC-IP(信令)'!$E$1:$E$652)</f>
        <v>10.111.92.5</v>
      </c>
      <c r="O390" s="8"/>
      <c r="P390" s="8">
        <f>LOOKUP(1,0/(('BSC-IP(信令)'!$B$1:$B$652=J390)*('BSC-IP(信令)'!$C$1:$C$652=L390)),'BSC-IP(信令)'!$F$1:$F$652)</f>
        <v>28</v>
      </c>
      <c r="Q390" s="11" t="str">
        <f t="shared" si="60"/>
        <v>ZQRX:BCSU,0::PING:IP="10.111.69.77",SRC="10.111.209.133",:;</v>
      </c>
      <c r="R390" s="11" t="str">
        <f t="shared" si="61"/>
        <v>ZQRX:BCSU,0::PING:IP="10.111.69.205",SRC="10.111.92.5",:;</v>
      </c>
      <c r="S390" s="11"/>
      <c r="T390" s="11"/>
      <c r="U390" s="11" t="str">
        <f t="shared" si="62"/>
        <v>ZOYA:BGS31:BCSU,0:AOIP:;</v>
      </c>
      <c r="V390" s="11" t="str">
        <f t="shared" si="63"/>
        <v>ZOYP:M3UA:BGS31,3:"10.111.209.133","10.111.92.5",:"10.111.69.77",26,"10.111.69.205",26,15003:;</v>
      </c>
      <c r="W390" s="11" t="str">
        <f t="shared" si="64"/>
        <v>ZOYS:M3UA:BGS31,3:ACT:;</v>
      </c>
      <c r="X390" s="11"/>
      <c r="Z390" s="47" t="s">
        <v>3936</v>
      </c>
      <c r="AA390" s="10" t="str">
        <f t="shared" si="65"/>
        <v>ZQRX:BSU,4::IP=10.111.209.133:PING:SRC=10.111.69.77,:;</v>
      </c>
      <c r="AB390" s="10" t="str">
        <f t="shared" si="66"/>
        <v>ZQRX:BSU,4::IP=10.111.92.5:PING:SRC=10.111.69.205,:;</v>
      </c>
      <c r="AC390" s="10"/>
      <c r="AD390" s="10"/>
      <c r="AE390" s="10" t="str">
        <f t="shared" si="67"/>
        <v>ZOYA:R0121:BSU,4:AOIP:;</v>
      </c>
      <c r="AF390" s="10" t="str">
        <f t="shared" si="68"/>
        <v>ZOYP:M3UA:R0121,3:"10.111.69.77","10.111.69.205",15003:"10.111.209.133",28,"10.111.92.5",28,:;</v>
      </c>
      <c r="AG390" s="10" t="str">
        <f t="shared" si="69"/>
        <v>ZOYS:M3UA:R0121,3:ACT:;</v>
      </c>
      <c r="AH390" s="10"/>
    </row>
    <row r="391" spans="1:34" ht="12" customHeight="1">
      <c r="A391" s="7">
        <v>5</v>
      </c>
      <c r="B391" s="7" t="s">
        <v>3359</v>
      </c>
      <c r="C391" s="7">
        <v>0</v>
      </c>
      <c r="D391" s="2">
        <v>3</v>
      </c>
      <c r="E391" s="7" t="str">
        <f>LOOKUP(1,0/(('MSS-IP'!$B$1:$B$583=B391)*('MSS-IP'!$C$1:$C$583=D391)),'MSS-IP'!$D$1:$D$583)</f>
        <v>10.111.69.76</v>
      </c>
      <c r="F391" s="7" t="str">
        <f>LOOKUP(1,0/(('MSS-IP'!$B$1:$B$583=B391)*('MSS-IP'!$C$1:$C$583=D391)),'MSS-IP'!$E$1:$E$583)</f>
        <v>10.111.69.204</v>
      </c>
      <c r="G391" s="7">
        <v>15004</v>
      </c>
      <c r="H391" s="7">
        <f>LOOKUP(1,0/(('MSS-IP'!$B$1:$B$583=B391)*('MSS-IP'!$C$1:$C$583=D391)),'MSS-IP'!$F$1:$F$583)</f>
        <v>26</v>
      </c>
      <c r="I391" s="8">
        <v>17</v>
      </c>
      <c r="J391" s="8" t="s">
        <v>82</v>
      </c>
      <c r="K391" s="8">
        <v>0</v>
      </c>
      <c r="L391" s="8">
        <v>0</v>
      </c>
      <c r="M391" s="1" t="str">
        <f>LOOKUP(1,0/(('BSC-IP(信令)'!$B$1:$B$652=J391)*('BSC-IP(信令)'!$C$1:$C$652=L391)),'BSC-IP(信令)'!$D$1:$D$652)</f>
        <v>10.111.209.146</v>
      </c>
      <c r="N391" s="1" t="str">
        <f>LOOKUP(1,0/(('BSC-IP(信令)'!$B$1:$B$652=J391)*('BSC-IP(信令)'!$C$1:$C$652=L391)),'BSC-IP(信令)'!$E$1:$E$652)</f>
        <v>10.111.92.18</v>
      </c>
      <c r="O391" s="8"/>
      <c r="P391" s="8">
        <f>LOOKUP(1,0/(('BSC-IP(信令)'!$B$1:$B$652=J391)*('BSC-IP(信令)'!$C$1:$C$652=L391)),'BSC-IP(信令)'!$F$1:$F$652)</f>
        <v>28</v>
      </c>
      <c r="Q391" s="11" t="str">
        <f t="shared" si="60"/>
        <v>ZQRX:BCSU,0::PING:IP="10.111.69.76",SRC="10.111.209.146",:;</v>
      </c>
      <c r="R391" s="11" t="str">
        <f t="shared" si="61"/>
        <v>ZQRX:BCSU,0::PING:IP="10.111.69.204",SRC="10.111.92.18",:;</v>
      </c>
      <c r="S391" s="11" t="str">
        <f>CONCATENATE("ZOYC:",LEFT(B391,1),MID(B391,3,4),":C:M3UA:;")</f>
        <v>ZOYC:BGS31:C:M3UA:;</v>
      </c>
      <c r="T391" s="11" t="str">
        <f>CONCATENATE("ZOYM:",LEFT(B391,1),MID(B391,3,4),":REG=Y:;")</f>
        <v>ZOYM:BGS31:REG=Y:;</v>
      </c>
      <c r="U391" s="11" t="str">
        <f t="shared" si="62"/>
        <v>ZOYA:BGS31:BCSU,0:AOIP:;</v>
      </c>
      <c r="V391" s="11" t="str">
        <f t="shared" si="63"/>
        <v>ZOYP:M3UA:BGS31,0:"10.111.209.146","10.111.92.18",:"10.111.69.76",26,"10.111.69.204",26,15004:;</v>
      </c>
      <c r="W391" s="11" t="str">
        <f t="shared" si="64"/>
        <v>ZOYS:M3UA:BGS31,0:ACT:;</v>
      </c>
      <c r="X391" s="11" t="str">
        <f>CONCATENATE("ZOYI:NAME=",LEFT(B391,1),RIGHT(B391,4),":A:;")</f>
        <v>ZOYI:NAME=BGS31:A:;</v>
      </c>
      <c r="Z391" s="47" t="s">
        <v>3936</v>
      </c>
      <c r="AA391" s="10" t="str">
        <f t="shared" si="65"/>
        <v>ZQRX:BSU,3::IP=10.111.209.146:PING:SRC=10.111.69.76,:;</v>
      </c>
      <c r="AB391" s="10" t="str">
        <f t="shared" si="66"/>
        <v>ZQRX:BSU,3::IP=10.111.92.18:PING:SRC=10.111.69.204,:;</v>
      </c>
      <c r="AC391" s="10" t="str">
        <f>CONCATENATE("ZOYC:",J391,":S:M3UA:;")</f>
        <v>ZOYC:R0122:S:M3UA:;</v>
      </c>
      <c r="AD391" s="10" t="str">
        <f>CONCATENATE("ZOYM:",J391,":REG=Y:;")</f>
        <v>ZOYM:R0122:REG=Y:;</v>
      </c>
      <c r="AE391" s="10" t="str">
        <f t="shared" si="67"/>
        <v>ZOYA:R0122:BSU,3:AOIP:;</v>
      </c>
      <c r="AF391" s="10" t="str">
        <f t="shared" si="68"/>
        <v>ZOYP:M3UA:R0122,0:"10.111.69.76","10.111.69.204",15004:"10.111.209.146",28,"10.111.92.18",28,:;</v>
      </c>
      <c r="AG391" s="10" t="str">
        <f t="shared" si="69"/>
        <v>ZOYS:M3UA:R0122,0:ACT:;</v>
      </c>
      <c r="AH391" s="10" t="str">
        <f>CONCATENATE("ZOYI:NAME=",J391,":A:;")</f>
        <v>ZOYI:NAME=R0122:A:;</v>
      </c>
    </row>
    <row r="392" spans="1:34" ht="12" customHeight="1">
      <c r="A392" s="7">
        <v>6</v>
      </c>
      <c r="B392" s="7" t="s">
        <v>3359</v>
      </c>
      <c r="C392" s="7">
        <v>1</v>
      </c>
      <c r="D392" s="2">
        <v>4</v>
      </c>
      <c r="E392" s="7" t="str">
        <f>LOOKUP(1,0/(('MSS-IP'!$B$1:$B$583=B392)*('MSS-IP'!$C$1:$C$583=D392)),'MSS-IP'!$D$1:$D$583)</f>
        <v>10.111.69.77</v>
      </c>
      <c r="F392" s="7" t="str">
        <f>LOOKUP(1,0/(('MSS-IP'!$B$1:$B$583=B392)*('MSS-IP'!$C$1:$C$583=D392)),'MSS-IP'!$E$1:$E$583)</f>
        <v>10.111.69.205</v>
      </c>
      <c r="G392" s="7">
        <v>15005</v>
      </c>
      <c r="H392" s="7">
        <f>LOOKUP(1,0/(('MSS-IP'!$B$1:$B$583=B392)*('MSS-IP'!$C$1:$C$583=D392)),'MSS-IP'!$F$1:$F$583)</f>
        <v>26</v>
      </c>
      <c r="I392" s="8">
        <v>18</v>
      </c>
      <c r="J392" s="8" t="s">
        <v>82</v>
      </c>
      <c r="K392" s="8">
        <v>1</v>
      </c>
      <c r="L392" s="8">
        <v>2</v>
      </c>
      <c r="M392" s="1" t="str">
        <f>LOOKUP(1,0/(('BSC-IP(信令)'!$B$1:$B$652=J392)*('BSC-IP(信令)'!$C$1:$C$652=L392)),'BSC-IP(信令)'!$D$1:$D$652)</f>
        <v>10.111.209.147</v>
      </c>
      <c r="N392" s="1" t="str">
        <f>LOOKUP(1,0/(('BSC-IP(信令)'!$B$1:$B$652=J392)*('BSC-IP(信令)'!$C$1:$C$652=L392)),'BSC-IP(信令)'!$E$1:$E$652)</f>
        <v>10.111.92.19</v>
      </c>
      <c r="O392" s="8"/>
      <c r="P392" s="8">
        <f>LOOKUP(1,0/(('BSC-IP(信令)'!$B$1:$B$652=J392)*('BSC-IP(信令)'!$C$1:$C$652=L392)),'BSC-IP(信令)'!$F$1:$F$652)</f>
        <v>28</v>
      </c>
      <c r="Q392" s="11" t="str">
        <f t="shared" si="60"/>
        <v>ZQRX:BCSU,2::PING:IP="10.111.69.77",SRC="10.111.209.147",:;</v>
      </c>
      <c r="R392" s="11" t="str">
        <f t="shared" si="61"/>
        <v>ZQRX:BCSU,2::PING:IP="10.111.69.205",SRC="10.111.92.19",:;</v>
      </c>
      <c r="S392" s="11"/>
      <c r="T392" s="11"/>
      <c r="U392" s="11" t="str">
        <f t="shared" si="62"/>
        <v>ZOYA:BGS31:BCSU,2:AOIP:;</v>
      </c>
      <c r="V392" s="11" t="str">
        <f t="shared" si="63"/>
        <v>ZOYP:M3UA:BGS31,1:"10.111.209.147","10.111.92.19",:"10.111.69.77",26,"10.111.69.205",26,15005:;</v>
      </c>
      <c r="W392" s="11" t="str">
        <f t="shared" si="64"/>
        <v>ZOYS:M3UA:BGS31,1:ACT:;</v>
      </c>
      <c r="X392" s="11"/>
      <c r="Z392" s="47" t="s">
        <v>3936</v>
      </c>
      <c r="AA392" s="10" t="str">
        <f t="shared" si="65"/>
        <v>ZQRX:BSU,4::IP=10.111.209.147:PING:SRC=10.111.69.77,:;</v>
      </c>
      <c r="AB392" s="10" t="str">
        <f t="shared" si="66"/>
        <v>ZQRX:BSU,4::IP=10.111.92.19:PING:SRC=10.111.69.205,:;</v>
      </c>
      <c r="AC392" s="10"/>
      <c r="AD392" s="10"/>
      <c r="AE392" s="10" t="str">
        <f t="shared" si="67"/>
        <v>ZOYA:R0122:BSU,4:AOIP:;</v>
      </c>
      <c r="AF392" s="10" t="str">
        <f t="shared" si="68"/>
        <v>ZOYP:M3UA:R0122,1:"10.111.69.77","10.111.69.205",15005:"10.111.209.147",28,"10.111.92.19",28,:;</v>
      </c>
      <c r="AG392" s="10" t="str">
        <f t="shared" si="69"/>
        <v>ZOYS:M3UA:R0122,1:ACT:;</v>
      </c>
      <c r="AH392" s="10"/>
    </row>
    <row r="393" spans="1:34" ht="12" customHeight="1">
      <c r="A393" s="7">
        <v>7</v>
      </c>
      <c r="B393" s="7" t="s">
        <v>3359</v>
      </c>
      <c r="C393" s="7">
        <v>2</v>
      </c>
      <c r="D393" s="2">
        <v>3</v>
      </c>
      <c r="E393" s="7" t="str">
        <f>LOOKUP(1,0/(('MSS-IP'!$B$1:$B$583=B393)*('MSS-IP'!$C$1:$C$583=D393)),'MSS-IP'!$D$1:$D$583)</f>
        <v>10.111.69.76</v>
      </c>
      <c r="F393" s="7" t="str">
        <f>LOOKUP(1,0/(('MSS-IP'!$B$1:$B$583=B393)*('MSS-IP'!$C$1:$C$583=D393)),'MSS-IP'!$E$1:$E$583)</f>
        <v>10.111.69.204</v>
      </c>
      <c r="G393" s="7">
        <v>15006</v>
      </c>
      <c r="H393" s="7">
        <f>LOOKUP(1,0/(('MSS-IP'!$B$1:$B$583=B393)*('MSS-IP'!$C$1:$C$583=D393)),'MSS-IP'!$F$1:$F$583)</f>
        <v>26</v>
      </c>
      <c r="I393" s="8">
        <v>19</v>
      </c>
      <c r="J393" s="8" t="s">
        <v>82</v>
      </c>
      <c r="K393" s="8">
        <v>2</v>
      </c>
      <c r="L393" s="8">
        <v>3</v>
      </c>
      <c r="M393" s="1" t="str">
        <f>LOOKUP(1,0/(('BSC-IP(信令)'!$B$1:$B$652=J393)*('BSC-IP(信令)'!$C$1:$C$652=L393)),'BSC-IP(信令)'!$D$1:$D$652)</f>
        <v>10.111.209.148</v>
      </c>
      <c r="N393" s="1" t="str">
        <f>LOOKUP(1,0/(('BSC-IP(信令)'!$B$1:$B$652=J393)*('BSC-IP(信令)'!$C$1:$C$652=L393)),'BSC-IP(信令)'!$E$1:$E$652)</f>
        <v>10.111.92.20</v>
      </c>
      <c r="O393" s="8"/>
      <c r="P393" s="8">
        <f>LOOKUP(1,0/(('BSC-IP(信令)'!$B$1:$B$652=J393)*('BSC-IP(信令)'!$C$1:$C$652=L393)),'BSC-IP(信令)'!$F$1:$F$652)</f>
        <v>28</v>
      </c>
      <c r="Q393" s="11" t="str">
        <f t="shared" si="60"/>
        <v>ZQRX:BCSU,3::PING:IP="10.111.69.76",SRC="10.111.209.148",:;</v>
      </c>
      <c r="R393" s="11" t="str">
        <f t="shared" si="61"/>
        <v>ZQRX:BCSU,3::PING:IP="10.111.69.204",SRC="10.111.92.20",:;</v>
      </c>
      <c r="S393" s="11"/>
      <c r="T393" s="11"/>
      <c r="U393" s="11" t="str">
        <f t="shared" si="62"/>
        <v>ZOYA:BGS31:BCSU,3:AOIP:;</v>
      </c>
      <c r="V393" s="11" t="str">
        <f t="shared" si="63"/>
        <v>ZOYP:M3UA:BGS31,2:"10.111.209.148","10.111.92.20",:"10.111.69.76",26,"10.111.69.204",26,15006:;</v>
      </c>
      <c r="W393" s="11" t="str">
        <f t="shared" si="64"/>
        <v>ZOYS:M3UA:BGS31,2:ACT:;</v>
      </c>
      <c r="X393" s="11"/>
      <c r="Z393" s="47" t="s">
        <v>3936</v>
      </c>
      <c r="AA393" s="10" t="str">
        <f t="shared" si="65"/>
        <v>ZQRX:BSU,3::IP=10.111.209.148:PING:SRC=10.111.69.76,:;</v>
      </c>
      <c r="AB393" s="10" t="str">
        <f t="shared" si="66"/>
        <v>ZQRX:BSU,3::IP=10.111.92.20:PING:SRC=10.111.69.204,:;</v>
      </c>
      <c r="AC393" s="10"/>
      <c r="AD393" s="10"/>
      <c r="AE393" s="10" t="str">
        <f t="shared" si="67"/>
        <v>ZOYA:R0122:BSU,3:AOIP:;</v>
      </c>
      <c r="AF393" s="10" t="str">
        <f t="shared" si="68"/>
        <v>ZOYP:M3UA:R0122,2:"10.111.69.76","10.111.69.204",15006:"10.111.209.148",28,"10.111.92.20",28,:;</v>
      </c>
      <c r="AG393" s="10" t="str">
        <f t="shared" si="69"/>
        <v>ZOYS:M3UA:R0122,2:ACT:;</v>
      </c>
      <c r="AH393" s="10"/>
    </row>
    <row r="394" spans="1:34" ht="12" customHeight="1">
      <c r="A394" s="7">
        <v>8</v>
      </c>
      <c r="B394" s="7" t="s">
        <v>3359</v>
      </c>
      <c r="C394" s="7">
        <v>3</v>
      </c>
      <c r="D394" s="2">
        <v>4</v>
      </c>
      <c r="E394" s="7" t="str">
        <f>LOOKUP(1,0/(('MSS-IP'!$B$1:$B$583=B394)*('MSS-IP'!$C$1:$C$583=D394)),'MSS-IP'!$D$1:$D$583)</f>
        <v>10.111.69.77</v>
      </c>
      <c r="F394" s="7" t="str">
        <f>LOOKUP(1,0/(('MSS-IP'!$B$1:$B$583=B394)*('MSS-IP'!$C$1:$C$583=D394)),'MSS-IP'!$E$1:$E$583)</f>
        <v>10.111.69.205</v>
      </c>
      <c r="G394" s="7">
        <v>15007</v>
      </c>
      <c r="H394" s="7">
        <f>LOOKUP(1,0/(('MSS-IP'!$B$1:$B$583=B394)*('MSS-IP'!$C$1:$C$583=D394)),'MSS-IP'!$F$1:$F$583)</f>
        <v>26</v>
      </c>
      <c r="I394" s="8">
        <v>20</v>
      </c>
      <c r="J394" s="8" t="s">
        <v>82</v>
      </c>
      <c r="K394" s="8">
        <v>3</v>
      </c>
      <c r="L394" s="8">
        <v>1</v>
      </c>
      <c r="M394" s="1" t="str">
        <f>LOOKUP(1,0/(('BSC-IP(信令)'!$B$1:$B$652=J394)*('BSC-IP(信令)'!$C$1:$C$652=L394)),'BSC-IP(信令)'!$D$1:$D$652)</f>
        <v>10.111.209.149</v>
      </c>
      <c r="N394" s="1" t="str">
        <f>LOOKUP(1,0/(('BSC-IP(信令)'!$B$1:$B$652=J394)*('BSC-IP(信令)'!$C$1:$C$652=L394)),'BSC-IP(信令)'!$E$1:$E$652)</f>
        <v>10.111.92.21</v>
      </c>
      <c r="O394" s="8"/>
      <c r="P394" s="8">
        <f>LOOKUP(1,0/(('BSC-IP(信令)'!$B$1:$B$652=J394)*('BSC-IP(信令)'!$C$1:$C$652=L394)),'BSC-IP(信令)'!$F$1:$F$652)</f>
        <v>28</v>
      </c>
      <c r="Q394" s="11" t="str">
        <f t="shared" si="60"/>
        <v>ZQRX:BCSU,1::PING:IP="10.111.69.77",SRC="10.111.209.149",:;</v>
      </c>
      <c r="R394" s="11" t="str">
        <f t="shared" si="61"/>
        <v>ZQRX:BCSU,1::PING:IP="10.111.69.205",SRC="10.111.92.21",:;</v>
      </c>
      <c r="S394" s="11"/>
      <c r="T394" s="11"/>
      <c r="U394" s="11" t="str">
        <f t="shared" si="62"/>
        <v>ZOYA:BGS31:BCSU,1:AOIP:;</v>
      </c>
      <c r="V394" s="11" t="str">
        <f t="shared" si="63"/>
        <v>ZOYP:M3UA:BGS31,3:"10.111.209.149","10.111.92.21",:"10.111.69.77",26,"10.111.69.205",26,15007:;</v>
      </c>
      <c r="W394" s="11" t="str">
        <f t="shared" si="64"/>
        <v>ZOYS:M3UA:BGS31,3:ACT:;</v>
      </c>
      <c r="X394" s="11"/>
      <c r="Z394" s="47" t="s">
        <v>3936</v>
      </c>
      <c r="AA394" s="10" t="str">
        <f t="shared" si="65"/>
        <v>ZQRX:BSU,4::IP=10.111.209.149:PING:SRC=10.111.69.77,:;</v>
      </c>
      <c r="AB394" s="10" t="str">
        <f t="shared" si="66"/>
        <v>ZQRX:BSU,4::IP=10.111.92.21:PING:SRC=10.111.69.205,:;</v>
      </c>
      <c r="AC394" s="10"/>
      <c r="AD394" s="10"/>
      <c r="AE394" s="10" t="str">
        <f t="shared" si="67"/>
        <v>ZOYA:R0122:BSU,4:AOIP:;</v>
      </c>
      <c r="AF394" s="10" t="str">
        <f t="shared" si="68"/>
        <v>ZOYP:M3UA:R0122,3:"10.111.69.77","10.111.69.205",15007:"10.111.209.149",28,"10.111.92.21",28,:;</v>
      </c>
      <c r="AG394" s="10" t="str">
        <f t="shared" si="69"/>
        <v>ZOYS:M3UA:R0122,3:ACT:;</v>
      </c>
      <c r="AH394" s="10"/>
    </row>
    <row r="395" spans="1:34" ht="12" customHeight="1">
      <c r="A395" s="7">
        <v>9</v>
      </c>
      <c r="B395" s="7" t="s">
        <v>3359</v>
      </c>
      <c r="C395" s="7">
        <v>0</v>
      </c>
      <c r="D395" s="2">
        <v>3</v>
      </c>
      <c r="E395" s="7" t="str">
        <f>LOOKUP(1,0/(('MSS-IP'!$B$1:$B$583=B395)*('MSS-IP'!$C$1:$C$583=D395)),'MSS-IP'!$D$1:$D$583)</f>
        <v>10.111.69.76</v>
      </c>
      <c r="F395" s="7" t="str">
        <f>LOOKUP(1,0/(('MSS-IP'!$B$1:$B$583=B395)*('MSS-IP'!$C$1:$C$583=D395)),'MSS-IP'!$E$1:$E$583)</f>
        <v>10.111.69.204</v>
      </c>
      <c r="G395" s="7">
        <v>15008</v>
      </c>
      <c r="H395" s="7">
        <f>LOOKUP(1,0/(('MSS-IP'!$B$1:$B$583=B395)*('MSS-IP'!$C$1:$C$583=D395)),'MSS-IP'!$F$1:$F$583)</f>
        <v>26</v>
      </c>
      <c r="I395" s="8">
        <v>17</v>
      </c>
      <c r="J395" s="8" t="s">
        <v>83</v>
      </c>
      <c r="K395" s="8">
        <v>0</v>
      </c>
      <c r="L395" s="8">
        <v>4</v>
      </c>
      <c r="M395" s="1" t="str">
        <f>LOOKUP(1,0/(('BSC-IP(信令)'!$B$1:$B$652=J395)*('BSC-IP(信令)'!$C$1:$C$652=L395)),'BSC-IP(信令)'!$D$1:$D$652)</f>
        <v>10.111.209.162</v>
      </c>
      <c r="N395" s="1" t="str">
        <f>LOOKUP(1,0/(('BSC-IP(信令)'!$B$1:$B$652=J395)*('BSC-IP(信令)'!$C$1:$C$652=L395)),'BSC-IP(信令)'!$E$1:$E$652)</f>
        <v>10.111.92.34</v>
      </c>
      <c r="O395" s="8"/>
      <c r="P395" s="8">
        <f>LOOKUP(1,0/(('BSC-IP(信令)'!$B$1:$B$652=J395)*('BSC-IP(信令)'!$C$1:$C$652=L395)),'BSC-IP(信令)'!$F$1:$F$652)</f>
        <v>28</v>
      </c>
      <c r="Q395" s="11" t="str">
        <f t="shared" si="60"/>
        <v>ZQRX:BCSU,4::PING:IP="10.111.69.76",SRC="10.111.209.162",:;</v>
      </c>
      <c r="R395" s="11" t="str">
        <f t="shared" si="61"/>
        <v>ZQRX:BCSU,4::PING:IP="10.111.69.204",SRC="10.111.92.34",:;</v>
      </c>
      <c r="S395" s="11" t="str">
        <f>CONCATENATE("ZOYC:",LEFT(B395,1),MID(B395,3,4),":C:M3UA:;")</f>
        <v>ZOYC:BGS31:C:M3UA:;</v>
      </c>
      <c r="T395" s="11" t="str">
        <f>CONCATENATE("ZOYM:",LEFT(B395,1),MID(B395,3,4),":REG=Y:;")</f>
        <v>ZOYM:BGS31:REG=Y:;</v>
      </c>
      <c r="U395" s="11" t="str">
        <f t="shared" si="62"/>
        <v>ZOYA:BGS31:BCSU,4:AOIP:;</v>
      </c>
      <c r="V395" s="11" t="str">
        <f t="shared" si="63"/>
        <v>ZOYP:M3UA:BGS31,0:"10.111.209.162","10.111.92.34",:"10.111.69.76",26,"10.111.69.204",26,15008:;</v>
      </c>
      <c r="W395" s="11" t="str">
        <f t="shared" si="64"/>
        <v>ZOYS:M3UA:BGS31,0:ACT:;</v>
      </c>
      <c r="X395" s="11" t="str">
        <f>CONCATENATE("ZOYI:NAME=",LEFT(B395,1),RIGHT(B395,4),":A:;")</f>
        <v>ZOYI:NAME=BGS31:A:;</v>
      </c>
      <c r="Z395" s="47" t="s">
        <v>3936</v>
      </c>
      <c r="AA395" s="10" t="str">
        <f t="shared" si="65"/>
        <v>ZQRX:BSU,3::IP=10.111.209.162:PING:SRC=10.111.69.76,:;</v>
      </c>
      <c r="AB395" s="10" t="str">
        <f t="shared" si="66"/>
        <v>ZQRX:BSU,3::IP=10.111.92.34:PING:SRC=10.111.69.204,:;</v>
      </c>
      <c r="AC395" s="10" t="str">
        <f>CONCATENATE("ZOYC:",J395,":S:M3UA:;")</f>
        <v>ZOYC:R0123:S:M3UA:;</v>
      </c>
      <c r="AD395" s="10" t="str">
        <f>CONCATENATE("ZOYM:",J395,":REG=Y:;")</f>
        <v>ZOYM:R0123:REG=Y:;</v>
      </c>
      <c r="AE395" s="10" t="str">
        <f t="shared" si="67"/>
        <v>ZOYA:R0123:BSU,3:AOIP:;</v>
      </c>
      <c r="AF395" s="10" t="str">
        <f t="shared" si="68"/>
        <v>ZOYP:M3UA:R0123,0:"10.111.69.76","10.111.69.204",15008:"10.111.209.162",28,"10.111.92.34",28,:;</v>
      </c>
      <c r="AG395" s="10" t="str">
        <f t="shared" si="69"/>
        <v>ZOYS:M3UA:R0123,0:ACT:;</v>
      </c>
      <c r="AH395" s="10" t="str">
        <f>CONCATENATE("ZOYI:NAME=",J395,":A:;")</f>
        <v>ZOYI:NAME=R0123:A:;</v>
      </c>
    </row>
    <row r="396" spans="1:34" ht="12" customHeight="1">
      <c r="A396" s="7">
        <v>10</v>
      </c>
      <c r="B396" s="7" t="s">
        <v>3359</v>
      </c>
      <c r="C396" s="7">
        <v>1</v>
      </c>
      <c r="D396" s="2">
        <v>4</v>
      </c>
      <c r="E396" s="7" t="str">
        <f>LOOKUP(1,0/(('MSS-IP'!$B$1:$B$583=B396)*('MSS-IP'!$C$1:$C$583=D396)),'MSS-IP'!$D$1:$D$583)</f>
        <v>10.111.69.77</v>
      </c>
      <c r="F396" s="7" t="str">
        <f>LOOKUP(1,0/(('MSS-IP'!$B$1:$B$583=B396)*('MSS-IP'!$C$1:$C$583=D396)),'MSS-IP'!$E$1:$E$583)</f>
        <v>10.111.69.205</v>
      </c>
      <c r="G396" s="7">
        <v>15009</v>
      </c>
      <c r="H396" s="7">
        <f>LOOKUP(1,0/(('MSS-IP'!$B$1:$B$583=B396)*('MSS-IP'!$C$1:$C$583=D396)),'MSS-IP'!$F$1:$F$583)</f>
        <v>26</v>
      </c>
      <c r="I396" s="8">
        <v>18</v>
      </c>
      <c r="J396" s="8" t="s">
        <v>83</v>
      </c>
      <c r="K396" s="8">
        <v>1</v>
      </c>
      <c r="L396" s="8">
        <v>1</v>
      </c>
      <c r="M396" s="1" t="str">
        <f>LOOKUP(1,0/(('BSC-IP(信令)'!$B$1:$B$652=J396)*('BSC-IP(信令)'!$C$1:$C$652=L396)),'BSC-IP(信令)'!$D$1:$D$652)</f>
        <v>10.111.209.163</v>
      </c>
      <c r="N396" s="1" t="str">
        <f>LOOKUP(1,0/(('BSC-IP(信令)'!$B$1:$B$652=J396)*('BSC-IP(信令)'!$C$1:$C$652=L396)),'BSC-IP(信令)'!$E$1:$E$652)</f>
        <v>10.111.92.35</v>
      </c>
      <c r="O396" s="8"/>
      <c r="P396" s="8">
        <f>LOOKUP(1,0/(('BSC-IP(信令)'!$B$1:$B$652=J396)*('BSC-IP(信令)'!$C$1:$C$652=L396)),'BSC-IP(信令)'!$F$1:$F$652)</f>
        <v>28</v>
      </c>
      <c r="Q396" s="11" t="str">
        <f t="shared" si="60"/>
        <v>ZQRX:BCSU,1::PING:IP="10.111.69.77",SRC="10.111.209.163",:;</v>
      </c>
      <c r="R396" s="11" t="str">
        <f t="shared" si="61"/>
        <v>ZQRX:BCSU,1::PING:IP="10.111.69.205",SRC="10.111.92.35",:;</v>
      </c>
      <c r="S396" s="11"/>
      <c r="T396" s="11"/>
      <c r="U396" s="11" t="str">
        <f t="shared" si="62"/>
        <v>ZOYA:BGS31:BCSU,1:AOIP:;</v>
      </c>
      <c r="V396" s="11" t="str">
        <f t="shared" si="63"/>
        <v>ZOYP:M3UA:BGS31,1:"10.111.209.163","10.111.92.35",:"10.111.69.77",26,"10.111.69.205",26,15009:;</v>
      </c>
      <c r="W396" s="11" t="str">
        <f t="shared" si="64"/>
        <v>ZOYS:M3UA:BGS31,1:ACT:;</v>
      </c>
      <c r="X396" s="11"/>
      <c r="Z396" s="47" t="s">
        <v>3936</v>
      </c>
      <c r="AA396" s="10" t="str">
        <f t="shared" si="65"/>
        <v>ZQRX:BSU,4::IP=10.111.209.163:PING:SRC=10.111.69.77,:;</v>
      </c>
      <c r="AB396" s="10" t="str">
        <f t="shared" si="66"/>
        <v>ZQRX:BSU,4::IP=10.111.92.35:PING:SRC=10.111.69.205,:;</v>
      </c>
      <c r="AC396" s="10"/>
      <c r="AD396" s="10"/>
      <c r="AE396" s="10" t="str">
        <f t="shared" si="67"/>
        <v>ZOYA:R0123:BSU,4:AOIP:;</v>
      </c>
      <c r="AF396" s="10" t="str">
        <f t="shared" si="68"/>
        <v>ZOYP:M3UA:R0123,1:"10.111.69.77","10.111.69.205",15009:"10.111.209.163",28,"10.111.92.35",28,:;</v>
      </c>
      <c r="AG396" s="10" t="str">
        <f t="shared" si="69"/>
        <v>ZOYS:M3UA:R0123,1:ACT:;</v>
      </c>
      <c r="AH396" s="10"/>
    </row>
    <row r="397" spans="1:34" ht="12" customHeight="1">
      <c r="A397" s="7">
        <v>11</v>
      </c>
      <c r="B397" s="7" t="s">
        <v>3359</v>
      </c>
      <c r="C397" s="7">
        <v>2</v>
      </c>
      <c r="D397" s="2">
        <v>3</v>
      </c>
      <c r="E397" s="7" t="str">
        <f>LOOKUP(1,0/(('MSS-IP'!$B$1:$B$583=B397)*('MSS-IP'!$C$1:$C$583=D397)),'MSS-IP'!$D$1:$D$583)</f>
        <v>10.111.69.76</v>
      </c>
      <c r="F397" s="7" t="str">
        <f>LOOKUP(1,0/(('MSS-IP'!$B$1:$B$583=B397)*('MSS-IP'!$C$1:$C$583=D397)),'MSS-IP'!$E$1:$E$583)</f>
        <v>10.111.69.204</v>
      </c>
      <c r="G397" s="7">
        <v>15010</v>
      </c>
      <c r="H397" s="7">
        <f>LOOKUP(1,0/(('MSS-IP'!$B$1:$B$583=B397)*('MSS-IP'!$C$1:$C$583=D397)),'MSS-IP'!$F$1:$F$583)</f>
        <v>26</v>
      </c>
      <c r="I397" s="8">
        <v>19</v>
      </c>
      <c r="J397" s="8" t="s">
        <v>83</v>
      </c>
      <c r="K397" s="8">
        <v>2</v>
      </c>
      <c r="L397" s="8">
        <v>2</v>
      </c>
      <c r="M397" s="1" t="str">
        <f>LOOKUP(1,0/(('BSC-IP(信令)'!$B$1:$B$652=J397)*('BSC-IP(信令)'!$C$1:$C$652=L397)),'BSC-IP(信令)'!$D$1:$D$652)</f>
        <v>10.111.209.164</v>
      </c>
      <c r="N397" s="1" t="str">
        <f>LOOKUP(1,0/(('BSC-IP(信令)'!$B$1:$B$652=J397)*('BSC-IP(信令)'!$C$1:$C$652=L397)),'BSC-IP(信令)'!$E$1:$E$652)</f>
        <v>10.111.92.36</v>
      </c>
      <c r="O397" s="8"/>
      <c r="P397" s="8">
        <f>LOOKUP(1,0/(('BSC-IP(信令)'!$B$1:$B$652=J397)*('BSC-IP(信令)'!$C$1:$C$652=L397)),'BSC-IP(信令)'!$F$1:$F$652)</f>
        <v>28</v>
      </c>
      <c r="Q397" s="11" t="str">
        <f t="shared" si="60"/>
        <v>ZQRX:BCSU,2::PING:IP="10.111.69.76",SRC="10.111.209.164",:;</v>
      </c>
      <c r="R397" s="11" t="str">
        <f t="shared" si="61"/>
        <v>ZQRX:BCSU,2::PING:IP="10.111.69.204",SRC="10.111.92.36",:;</v>
      </c>
      <c r="S397" s="11"/>
      <c r="T397" s="11"/>
      <c r="U397" s="11" t="str">
        <f t="shared" si="62"/>
        <v>ZOYA:BGS31:BCSU,2:AOIP:;</v>
      </c>
      <c r="V397" s="11" t="str">
        <f t="shared" si="63"/>
        <v>ZOYP:M3UA:BGS31,2:"10.111.209.164","10.111.92.36",:"10.111.69.76",26,"10.111.69.204",26,15010:;</v>
      </c>
      <c r="W397" s="11" t="str">
        <f t="shared" si="64"/>
        <v>ZOYS:M3UA:BGS31,2:ACT:;</v>
      </c>
      <c r="X397" s="11"/>
      <c r="Z397" s="47" t="s">
        <v>3936</v>
      </c>
      <c r="AA397" s="10" t="str">
        <f t="shared" si="65"/>
        <v>ZQRX:BSU,3::IP=10.111.209.164:PING:SRC=10.111.69.76,:;</v>
      </c>
      <c r="AB397" s="10" t="str">
        <f t="shared" si="66"/>
        <v>ZQRX:BSU,3::IP=10.111.92.36:PING:SRC=10.111.69.204,:;</v>
      </c>
      <c r="AC397" s="10"/>
      <c r="AD397" s="10"/>
      <c r="AE397" s="10" t="str">
        <f t="shared" si="67"/>
        <v>ZOYA:R0123:BSU,3:AOIP:;</v>
      </c>
      <c r="AF397" s="10" t="str">
        <f t="shared" si="68"/>
        <v>ZOYP:M3UA:R0123,2:"10.111.69.76","10.111.69.204",15010:"10.111.209.164",28,"10.111.92.36",28,:;</v>
      </c>
      <c r="AG397" s="10" t="str">
        <f t="shared" si="69"/>
        <v>ZOYS:M3UA:R0123,2:ACT:;</v>
      </c>
      <c r="AH397" s="10"/>
    </row>
    <row r="398" spans="1:34" ht="12" customHeight="1">
      <c r="A398" s="7">
        <v>12</v>
      </c>
      <c r="B398" s="7" t="s">
        <v>3359</v>
      </c>
      <c r="C398" s="7">
        <v>3</v>
      </c>
      <c r="D398" s="2">
        <v>4</v>
      </c>
      <c r="E398" s="7" t="str">
        <f>LOOKUP(1,0/(('MSS-IP'!$B$1:$B$583=B398)*('MSS-IP'!$C$1:$C$583=D398)),'MSS-IP'!$D$1:$D$583)</f>
        <v>10.111.69.77</v>
      </c>
      <c r="F398" s="7" t="str">
        <f>LOOKUP(1,0/(('MSS-IP'!$B$1:$B$583=B398)*('MSS-IP'!$C$1:$C$583=D398)),'MSS-IP'!$E$1:$E$583)</f>
        <v>10.111.69.205</v>
      </c>
      <c r="G398" s="7">
        <v>15011</v>
      </c>
      <c r="H398" s="7">
        <f>LOOKUP(1,0/(('MSS-IP'!$B$1:$B$583=B398)*('MSS-IP'!$C$1:$C$583=D398)),'MSS-IP'!$F$1:$F$583)</f>
        <v>26</v>
      </c>
      <c r="I398" s="8">
        <v>20</v>
      </c>
      <c r="J398" s="8" t="s">
        <v>83</v>
      </c>
      <c r="K398" s="8">
        <v>3</v>
      </c>
      <c r="L398" s="8">
        <v>3</v>
      </c>
      <c r="M398" s="1" t="str">
        <f>LOOKUP(1,0/(('BSC-IP(信令)'!$B$1:$B$652=J398)*('BSC-IP(信令)'!$C$1:$C$652=L398)),'BSC-IP(信令)'!$D$1:$D$652)</f>
        <v>10.111.209.165</v>
      </c>
      <c r="N398" s="1" t="str">
        <f>LOOKUP(1,0/(('BSC-IP(信令)'!$B$1:$B$652=J398)*('BSC-IP(信令)'!$C$1:$C$652=L398)),'BSC-IP(信令)'!$E$1:$E$652)</f>
        <v>10.111.92.37</v>
      </c>
      <c r="O398" s="8"/>
      <c r="P398" s="8">
        <f>LOOKUP(1,0/(('BSC-IP(信令)'!$B$1:$B$652=J398)*('BSC-IP(信令)'!$C$1:$C$652=L398)),'BSC-IP(信令)'!$F$1:$F$652)</f>
        <v>28</v>
      </c>
      <c r="Q398" s="11" t="str">
        <f t="shared" si="60"/>
        <v>ZQRX:BCSU,3::PING:IP="10.111.69.77",SRC="10.111.209.165",:;</v>
      </c>
      <c r="R398" s="11" t="str">
        <f t="shared" si="61"/>
        <v>ZQRX:BCSU,3::PING:IP="10.111.69.205",SRC="10.111.92.37",:;</v>
      </c>
      <c r="S398" s="11"/>
      <c r="T398" s="11"/>
      <c r="U398" s="11" t="str">
        <f t="shared" si="62"/>
        <v>ZOYA:BGS31:BCSU,3:AOIP:;</v>
      </c>
      <c r="V398" s="11" t="str">
        <f t="shared" si="63"/>
        <v>ZOYP:M3UA:BGS31,3:"10.111.209.165","10.111.92.37",:"10.111.69.77",26,"10.111.69.205",26,15011:;</v>
      </c>
      <c r="W398" s="11" t="str">
        <f t="shared" si="64"/>
        <v>ZOYS:M3UA:BGS31,3:ACT:;</v>
      </c>
      <c r="X398" s="11"/>
      <c r="Z398" s="47" t="s">
        <v>3936</v>
      </c>
      <c r="AA398" s="10" t="str">
        <f t="shared" si="65"/>
        <v>ZQRX:BSU,4::IP=10.111.209.165:PING:SRC=10.111.69.77,:;</v>
      </c>
      <c r="AB398" s="10" t="str">
        <f t="shared" si="66"/>
        <v>ZQRX:BSU,4::IP=10.111.92.37:PING:SRC=10.111.69.205,:;</v>
      </c>
      <c r="AC398" s="10"/>
      <c r="AD398" s="10"/>
      <c r="AE398" s="10" t="str">
        <f t="shared" si="67"/>
        <v>ZOYA:R0123:BSU,4:AOIP:;</v>
      </c>
      <c r="AF398" s="10" t="str">
        <f t="shared" si="68"/>
        <v>ZOYP:M3UA:R0123,3:"10.111.69.77","10.111.69.205",15011:"10.111.209.165",28,"10.111.92.37",28,:;</v>
      </c>
      <c r="AG398" s="10" t="str">
        <f t="shared" si="69"/>
        <v>ZOYS:M3UA:R0123,3:ACT:;</v>
      </c>
      <c r="AH398" s="10"/>
    </row>
    <row r="399" spans="1:34" ht="12" customHeight="1">
      <c r="A399" s="7">
        <v>13</v>
      </c>
      <c r="B399" s="7" t="s">
        <v>3359</v>
      </c>
      <c r="C399" s="7">
        <v>0</v>
      </c>
      <c r="D399" s="2">
        <v>3</v>
      </c>
      <c r="E399" s="7" t="str">
        <f>LOOKUP(1,0/(('MSS-IP'!$B$1:$B$583=B399)*('MSS-IP'!$C$1:$C$583=D399)),'MSS-IP'!$D$1:$D$583)</f>
        <v>10.111.69.76</v>
      </c>
      <c r="F399" s="7" t="str">
        <f>LOOKUP(1,0/(('MSS-IP'!$B$1:$B$583=B399)*('MSS-IP'!$C$1:$C$583=D399)),'MSS-IP'!$E$1:$E$583)</f>
        <v>10.111.69.204</v>
      </c>
      <c r="G399" s="7">
        <v>15012</v>
      </c>
      <c r="H399" s="7">
        <f>LOOKUP(1,0/(('MSS-IP'!$B$1:$B$583=B399)*('MSS-IP'!$C$1:$C$583=D399)),'MSS-IP'!$F$1:$F$583)</f>
        <v>26</v>
      </c>
      <c r="I399" s="8">
        <v>17</v>
      </c>
      <c r="J399" s="8" t="s">
        <v>84</v>
      </c>
      <c r="K399" s="8">
        <v>0</v>
      </c>
      <c r="L399" s="8">
        <v>1</v>
      </c>
      <c r="M399" s="1" t="str">
        <f>LOOKUP(1,0/(('BSC-IP(信令)'!$B$1:$B$652=J399)*('BSC-IP(信令)'!$C$1:$C$652=L399)),'BSC-IP(信令)'!$D$1:$D$652)</f>
        <v>10.111.209.178</v>
      </c>
      <c r="N399" s="1" t="str">
        <f>LOOKUP(1,0/(('BSC-IP(信令)'!$B$1:$B$652=J399)*('BSC-IP(信令)'!$C$1:$C$652=L399)),'BSC-IP(信令)'!$E$1:$E$652)</f>
        <v>10.111.92.50</v>
      </c>
      <c r="O399" s="8"/>
      <c r="P399" s="8">
        <f>LOOKUP(1,0/(('BSC-IP(信令)'!$B$1:$B$652=J399)*('BSC-IP(信令)'!$C$1:$C$652=L399)),'BSC-IP(信令)'!$F$1:$F$652)</f>
        <v>28</v>
      </c>
      <c r="Q399" s="11" t="str">
        <f t="shared" si="60"/>
        <v>ZQRX:BCSU,1::PING:IP="10.111.69.76",SRC="10.111.209.178",:;</v>
      </c>
      <c r="R399" s="11" t="str">
        <f t="shared" si="61"/>
        <v>ZQRX:BCSU,1::PING:IP="10.111.69.204",SRC="10.111.92.50",:;</v>
      </c>
      <c r="S399" s="11" t="str">
        <f>CONCATENATE("ZOYC:",LEFT(B399,1),MID(B399,3,4),":C:M3UA:;")</f>
        <v>ZOYC:BGS31:C:M3UA:;</v>
      </c>
      <c r="T399" s="11" t="str">
        <f>CONCATENATE("ZOYM:",LEFT(B399,1),MID(B399,3,4),":REG=Y:;")</f>
        <v>ZOYM:BGS31:REG=Y:;</v>
      </c>
      <c r="U399" s="11" t="str">
        <f t="shared" si="62"/>
        <v>ZOYA:BGS31:BCSU,1:AOIP:;</v>
      </c>
      <c r="V399" s="11" t="str">
        <f t="shared" si="63"/>
        <v>ZOYP:M3UA:BGS31,0:"10.111.209.178","10.111.92.50",:"10.111.69.76",26,"10.111.69.204",26,15012:;</v>
      </c>
      <c r="W399" s="11" t="str">
        <f t="shared" si="64"/>
        <v>ZOYS:M3UA:BGS31,0:ACT:;</v>
      </c>
      <c r="X399" s="11" t="str">
        <f>CONCATENATE("ZOYI:NAME=",LEFT(B399,1),RIGHT(B399,4),":A:;")</f>
        <v>ZOYI:NAME=BGS31:A:;</v>
      </c>
      <c r="Z399" s="47" t="s">
        <v>3936</v>
      </c>
      <c r="AA399" s="10" t="str">
        <f t="shared" si="65"/>
        <v>ZQRX:BSU,3::IP=10.111.209.178:PING:SRC=10.111.69.76,:;</v>
      </c>
      <c r="AB399" s="10" t="str">
        <f t="shared" si="66"/>
        <v>ZQRX:BSU,3::IP=10.111.92.50:PING:SRC=10.111.69.204,:;</v>
      </c>
      <c r="AC399" s="10" t="str">
        <f>CONCATENATE("ZOYC:",J399,":S:M3UA:;")</f>
        <v>ZOYC:R0124:S:M3UA:;</v>
      </c>
      <c r="AD399" s="10" t="str">
        <f>CONCATENATE("ZOYM:",J399,":REG=Y:;")</f>
        <v>ZOYM:R0124:REG=Y:;</v>
      </c>
      <c r="AE399" s="10" t="str">
        <f t="shared" si="67"/>
        <v>ZOYA:R0124:BSU,3:AOIP:;</v>
      </c>
      <c r="AF399" s="10" t="str">
        <f t="shared" si="68"/>
        <v>ZOYP:M3UA:R0124,0:"10.111.69.76","10.111.69.204",15012:"10.111.209.178",28,"10.111.92.50",28,:;</v>
      </c>
      <c r="AG399" s="10" t="str">
        <f t="shared" si="69"/>
        <v>ZOYS:M3UA:R0124,0:ACT:;</v>
      </c>
      <c r="AH399" s="10" t="str">
        <f>CONCATENATE("ZOYI:NAME=",J399,":A:;")</f>
        <v>ZOYI:NAME=R0124:A:;</v>
      </c>
    </row>
    <row r="400" spans="1:34" ht="12" customHeight="1">
      <c r="A400" s="7">
        <v>14</v>
      </c>
      <c r="B400" s="7" t="s">
        <v>3359</v>
      </c>
      <c r="C400" s="7">
        <v>1</v>
      </c>
      <c r="D400" s="2">
        <v>4</v>
      </c>
      <c r="E400" s="7" t="str">
        <f>LOOKUP(1,0/(('MSS-IP'!$B$1:$B$583=B400)*('MSS-IP'!$C$1:$C$583=D400)),'MSS-IP'!$D$1:$D$583)</f>
        <v>10.111.69.77</v>
      </c>
      <c r="F400" s="7" t="str">
        <f>LOOKUP(1,0/(('MSS-IP'!$B$1:$B$583=B400)*('MSS-IP'!$C$1:$C$583=D400)),'MSS-IP'!$E$1:$E$583)</f>
        <v>10.111.69.205</v>
      </c>
      <c r="G400" s="7">
        <v>15013</v>
      </c>
      <c r="H400" s="7">
        <f>LOOKUP(1,0/(('MSS-IP'!$B$1:$B$583=B400)*('MSS-IP'!$C$1:$C$583=D400)),'MSS-IP'!$F$1:$F$583)</f>
        <v>26</v>
      </c>
      <c r="I400" s="8">
        <v>18</v>
      </c>
      <c r="J400" s="8" t="s">
        <v>84</v>
      </c>
      <c r="K400" s="8">
        <v>1</v>
      </c>
      <c r="L400" s="8">
        <v>2</v>
      </c>
      <c r="M400" s="1" t="str">
        <f>LOOKUP(1,0/(('BSC-IP(信令)'!$B$1:$B$652=J400)*('BSC-IP(信令)'!$C$1:$C$652=L400)),'BSC-IP(信令)'!$D$1:$D$652)</f>
        <v>10.111.209.179</v>
      </c>
      <c r="N400" s="1" t="str">
        <f>LOOKUP(1,0/(('BSC-IP(信令)'!$B$1:$B$652=J400)*('BSC-IP(信令)'!$C$1:$C$652=L400)),'BSC-IP(信令)'!$E$1:$E$652)</f>
        <v>10.111.92.51</v>
      </c>
      <c r="O400" s="8"/>
      <c r="P400" s="8">
        <f>LOOKUP(1,0/(('BSC-IP(信令)'!$B$1:$B$652=J400)*('BSC-IP(信令)'!$C$1:$C$652=L400)),'BSC-IP(信令)'!$F$1:$F$652)</f>
        <v>28</v>
      </c>
      <c r="Q400" s="11" t="str">
        <f t="shared" si="60"/>
        <v>ZQRX:BCSU,2::PING:IP="10.111.69.77",SRC="10.111.209.179",:;</v>
      </c>
      <c r="R400" s="11" t="str">
        <f t="shared" si="61"/>
        <v>ZQRX:BCSU,2::PING:IP="10.111.69.205",SRC="10.111.92.51",:;</v>
      </c>
      <c r="S400" s="11"/>
      <c r="T400" s="11"/>
      <c r="U400" s="11" t="str">
        <f t="shared" si="62"/>
        <v>ZOYA:BGS31:BCSU,2:AOIP:;</v>
      </c>
      <c r="V400" s="11" t="str">
        <f t="shared" si="63"/>
        <v>ZOYP:M3UA:BGS31,1:"10.111.209.179","10.111.92.51",:"10.111.69.77",26,"10.111.69.205",26,15013:;</v>
      </c>
      <c r="W400" s="11" t="str">
        <f t="shared" si="64"/>
        <v>ZOYS:M3UA:BGS31,1:ACT:;</v>
      </c>
      <c r="X400" s="11"/>
      <c r="Z400" s="47" t="s">
        <v>3936</v>
      </c>
      <c r="AA400" s="10" t="str">
        <f t="shared" si="65"/>
        <v>ZQRX:BSU,4::IP=10.111.209.179:PING:SRC=10.111.69.77,:;</v>
      </c>
      <c r="AB400" s="10" t="str">
        <f t="shared" si="66"/>
        <v>ZQRX:BSU,4::IP=10.111.92.51:PING:SRC=10.111.69.205,:;</v>
      </c>
      <c r="AC400" s="10"/>
      <c r="AD400" s="10"/>
      <c r="AE400" s="10" t="str">
        <f t="shared" si="67"/>
        <v>ZOYA:R0124:BSU,4:AOIP:;</v>
      </c>
      <c r="AF400" s="10" t="str">
        <f t="shared" si="68"/>
        <v>ZOYP:M3UA:R0124,1:"10.111.69.77","10.111.69.205",15013:"10.111.209.179",28,"10.111.92.51",28,:;</v>
      </c>
      <c r="AG400" s="10" t="str">
        <f t="shared" si="69"/>
        <v>ZOYS:M3UA:R0124,1:ACT:;</v>
      </c>
      <c r="AH400" s="10"/>
    </row>
    <row r="401" spans="1:34" ht="12" customHeight="1">
      <c r="A401" s="7">
        <v>15</v>
      </c>
      <c r="B401" s="7" t="s">
        <v>3359</v>
      </c>
      <c r="C401" s="7">
        <v>2</v>
      </c>
      <c r="D401" s="2">
        <v>3</v>
      </c>
      <c r="E401" s="7" t="str">
        <f>LOOKUP(1,0/(('MSS-IP'!$B$1:$B$583=B401)*('MSS-IP'!$C$1:$C$583=D401)),'MSS-IP'!$D$1:$D$583)</f>
        <v>10.111.69.76</v>
      </c>
      <c r="F401" s="7" t="str">
        <f>LOOKUP(1,0/(('MSS-IP'!$B$1:$B$583=B401)*('MSS-IP'!$C$1:$C$583=D401)),'MSS-IP'!$E$1:$E$583)</f>
        <v>10.111.69.204</v>
      </c>
      <c r="G401" s="7">
        <v>15014</v>
      </c>
      <c r="H401" s="7">
        <f>LOOKUP(1,0/(('MSS-IP'!$B$1:$B$583=B401)*('MSS-IP'!$C$1:$C$583=D401)),'MSS-IP'!$F$1:$F$583)</f>
        <v>26</v>
      </c>
      <c r="I401" s="8">
        <v>19</v>
      </c>
      <c r="J401" s="8" t="s">
        <v>84</v>
      </c>
      <c r="K401" s="8">
        <v>2</v>
      </c>
      <c r="L401" s="8">
        <v>4</v>
      </c>
      <c r="M401" s="1" t="str">
        <f>LOOKUP(1,0/(('BSC-IP(信令)'!$B$1:$B$652=J401)*('BSC-IP(信令)'!$C$1:$C$652=L401)),'BSC-IP(信令)'!$D$1:$D$652)</f>
        <v>10.111.209.180</v>
      </c>
      <c r="N401" s="1" t="str">
        <f>LOOKUP(1,0/(('BSC-IP(信令)'!$B$1:$B$652=J401)*('BSC-IP(信令)'!$C$1:$C$652=L401)),'BSC-IP(信令)'!$E$1:$E$652)</f>
        <v>10.111.92.52</v>
      </c>
      <c r="O401" s="8"/>
      <c r="P401" s="8">
        <f>LOOKUP(1,0/(('BSC-IP(信令)'!$B$1:$B$652=J401)*('BSC-IP(信令)'!$C$1:$C$652=L401)),'BSC-IP(信令)'!$F$1:$F$652)</f>
        <v>28</v>
      </c>
      <c r="Q401" s="11" t="str">
        <f t="shared" si="60"/>
        <v>ZQRX:BCSU,4::PING:IP="10.111.69.76",SRC="10.111.209.180",:;</v>
      </c>
      <c r="R401" s="11" t="str">
        <f t="shared" si="61"/>
        <v>ZQRX:BCSU,4::PING:IP="10.111.69.204",SRC="10.111.92.52",:;</v>
      </c>
      <c r="S401" s="11"/>
      <c r="T401" s="11"/>
      <c r="U401" s="11" t="str">
        <f t="shared" si="62"/>
        <v>ZOYA:BGS31:BCSU,4:AOIP:;</v>
      </c>
      <c r="V401" s="11" t="str">
        <f t="shared" si="63"/>
        <v>ZOYP:M3UA:BGS31,2:"10.111.209.180","10.111.92.52",:"10.111.69.76",26,"10.111.69.204",26,15014:;</v>
      </c>
      <c r="W401" s="11" t="str">
        <f t="shared" si="64"/>
        <v>ZOYS:M3UA:BGS31,2:ACT:;</v>
      </c>
      <c r="X401" s="11"/>
      <c r="Z401" s="47" t="s">
        <v>3936</v>
      </c>
      <c r="AA401" s="10" t="str">
        <f t="shared" si="65"/>
        <v>ZQRX:BSU,3::IP=10.111.209.180:PING:SRC=10.111.69.76,:;</v>
      </c>
      <c r="AB401" s="10" t="str">
        <f t="shared" si="66"/>
        <v>ZQRX:BSU,3::IP=10.111.92.52:PING:SRC=10.111.69.204,:;</v>
      </c>
      <c r="AC401" s="10"/>
      <c r="AD401" s="10"/>
      <c r="AE401" s="10" t="str">
        <f t="shared" si="67"/>
        <v>ZOYA:R0124:BSU,3:AOIP:;</v>
      </c>
      <c r="AF401" s="10" t="str">
        <f t="shared" si="68"/>
        <v>ZOYP:M3UA:R0124,2:"10.111.69.76","10.111.69.204",15014:"10.111.209.180",28,"10.111.92.52",28,:;</v>
      </c>
      <c r="AG401" s="10" t="str">
        <f t="shared" si="69"/>
        <v>ZOYS:M3UA:R0124,2:ACT:;</v>
      </c>
      <c r="AH401" s="10"/>
    </row>
    <row r="402" spans="1:34" ht="12" customHeight="1">
      <c r="A402" s="7">
        <v>16</v>
      </c>
      <c r="B402" s="7" t="s">
        <v>3359</v>
      </c>
      <c r="C402" s="7">
        <v>3</v>
      </c>
      <c r="D402" s="2">
        <v>4</v>
      </c>
      <c r="E402" s="7" t="str">
        <f>LOOKUP(1,0/(('MSS-IP'!$B$1:$B$583=B402)*('MSS-IP'!$C$1:$C$583=D402)),'MSS-IP'!$D$1:$D$583)</f>
        <v>10.111.69.77</v>
      </c>
      <c r="F402" s="7" t="str">
        <f>LOOKUP(1,0/(('MSS-IP'!$B$1:$B$583=B402)*('MSS-IP'!$C$1:$C$583=D402)),'MSS-IP'!$E$1:$E$583)</f>
        <v>10.111.69.205</v>
      </c>
      <c r="G402" s="7">
        <v>15015</v>
      </c>
      <c r="H402" s="7">
        <f>LOOKUP(1,0/(('MSS-IP'!$B$1:$B$583=B402)*('MSS-IP'!$C$1:$C$583=D402)),'MSS-IP'!$F$1:$F$583)</f>
        <v>26</v>
      </c>
      <c r="I402" s="8">
        <v>20</v>
      </c>
      <c r="J402" s="8" t="s">
        <v>84</v>
      </c>
      <c r="K402" s="8">
        <v>3</v>
      </c>
      <c r="L402" s="8">
        <v>3</v>
      </c>
      <c r="M402" s="1" t="str">
        <f>LOOKUP(1,0/(('BSC-IP(信令)'!$B$1:$B$652=J402)*('BSC-IP(信令)'!$C$1:$C$652=L402)),'BSC-IP(信令)'!$D$1:$D$652)</f>
        <v>10.111.209.181</v>
      </c>
      <c r="N402" s="1" t="str">
        <f>LOOKUP(1,0/(('BSC-IP(信令)'!$B$1:$B$652=J402)*('BSC-IP(信令)'!$C$1:$C$652=L402)),'BSC-IP(信令)'!$E$1:$E$652)</f>
        <v>10.111.92.53</v>
      </c>
      <c r="O402" s="8"/>
      <c r="P402" s="8">
        <f>LOOKUP(1,0/(('BSC-IP(信令)'!$B$1:$B$652=J402)*('BSC-IP(信令)'!$C$1:$C$652=L402)),'BSC-IP(信令)'!$F$1:$F$652)</f>
        <v>28</v>
      </c>
      <c r="Q402" s="11" t="str">
        <f t="shared" si="60"/>
        <v>ZQRX:BCSU,3::PING:IP="10.111.69.77",SRC="10.111.209.181",:;</v>
      </c>
      <c r="R402" s="11" t="str">
        <f t="shared" si="61"/>
        <v>ZQRX:BCSU,3::PING:IP="10.111.69.205",SRC="10.111.92.53",:;</v>
      </c>
      <c r="S402" s="11"/>
      <c r="T402" s="11"/>
      <c r="U402" s="11" t="str">
        <f t="shared" si="62"/>
        <v>ZOYA:BGS31:BCSU,3:AOIP:;</v>
      </c>
      <c r="V402" s="11" t="str">
        <f t="shared" si="63"/>
        <v>ZOYP:M3UA:BGS31,3:"10.111.209.181","10.111.92.53",:"10.111.69.77",26,"10.111.69.205",26,15015:;</v>
      </c>
      <c r="W402" s="11" t="str">
        <f t="shared" si="64"/>
        <v>ZOYS:M3UA:BGS31,3:ACT:;</v>
      </c>
      <c r="X402" s="11"/>
      <c r="Z402" s="47" t="s">
        <v>3936</v>
      </c>
      <c r="AA402" s="10" t="str">
        <f t="shared" si="65"/>
        <v>ZQRX:BSU,4::IP=10.111.209.181:PING:SRC=10.111.69.77,:;</v>
      </c>
      <c r="AB402" s="10" t="str">
        <f t="shared" si="66"/>
        <v>ZQRX:BSU,4::IP=10.111.92.53:PING:SRC=10.111.69.205,:;</v>
      </c>
      <c r="AC402" s="10"/>
      <c r="AD402" s="10"/>
      <c r="AE402" s="10" t="str">
        <f t="shared" si="67"/>
        <v>ZOYA:R0124:BSU,4:AOIP:;</v>
      </c>
      <c r="AF402" s="10" t="str">
        <f t="shared" si="68"/>
        <v>ZOYP:M3UA:R0124,3:"10.111.69.77","10.111.69.205",15015:"10.111.209.181",28,"10.111.92.53",28,:;</v>
      </c>
      <c r="AG402" s="10" t="str">
        <f t="shared" si="69"/>
        <v>ZOYS:M3UA:R0124,3:ACT:;</v>
      </c>
      <c r="AH402" s="10"/>
    </row>
    <row r="403" spans="1:34" ht="12" customHeight="1">
      <c r="A403" s="7">
        <v>17</v>
      </c>
      <c r="B403" s="7" t="s">
        <v>3359</v>
      </c>
      <c r="C403" s="7">
        <v>0</v>
      </c>
      <c r="D403" s="2">
        <v>3</v>
      </c>
      <c r="E403" s="7" t="str">
        <f>LOOKUP(1,0/(('MSS-IP'!$B$1:$B$583=B403)*('MSS-IP'!$C$1:$C$583=D403)),'MSS-IP'!$D$1:$D$583)</f>
        <v>10.111.69.76</v>
      </c>
      <c r="F403" s="7" t="str">
        <f>LOOKUP(1,0/(('MSS-IP'!$B$1:$B$583=B403)*('MSS-IP'!$C$1:$C$583=D403)),'MSS-IP'!$E$1:$E$583)</f>
        <v>10.111.69.204</v>
      </c>
      <c r="G403" s="7">
        <v>15016</v>
      </c>
      <c r="H403" s="7">
        <f>LOOKUP(1,0/(('MSS-IP'!$B$1:$B$583=B403)*('MSS-IP'!$C$1:$C$583=D403)),'MSS-IP'!$F$1:$F$583)</f>
        <v>26</v>
      </c>
      <c r="I403" s="8">
        <v>17</v>
      </c>
      <c r="J403" s="8" t="s">
        <v>85</v>
      </c>
      <c r="K403" s="8">
        <v>0</v>
      </c>
      <c r="L403" s="8">
        <v>4</v>
      </c>
      <c r="M403" s="1" t="str">
        <f>LOOKUP(1,0/(('BSC-IP(信令)'!$B$1:$B$652=J403)*('BSC-IP(信令)'!$C$1:$C$652=L403)),'BSC-IP(信令)'!$D$1:$D$652)</f>
        <v>10.111.209.194</v>
      </c>
      <c r="N403" s="1" t="str">
        <f>LOOKUP(1,0/(('BSC-IP(信令)'!$B$1:$B$652=J403)*('BSC-IP(信令)'!$C$1:$C$652=L403)),'BSC-IP(信令)'!$E$1:$E$652)</f>
        <v>10.111.92.66</v>
      </c>
      <c r="O403" s="8"/>
      <c r="P403" s="8">
        <f>LOOKUP(1,0/(('BSC-IP(信令)'!$B$1:$B$652=J403)*('BSC-IP(信令)'!$C$1:$C$652=L403)),'BSC-IP(信令)'!$F$1:$F$652)</f>
        <v>28</v>
      </c>
      <c r="Q403" s="11" t="str">
        <f t="shared" si="60"/>
        <v>ZQRX:BCSU,4::PING:IP="10.111.69.76",SRC="10.111.209.194",:;</v>
      </c>
      <c r="R403" s="11" t="str">
        <f t="shared" si="61"/>
        <v>ZQRX:BCSU,4::PING:IP="10.111.69.204",SRC="10.111.92.66",:;</v>
      </c>
      <c r="S403" s="11" t="str">
        <f>CONCATENATE("ZOYC:",LEFT(B403,1),MID(B403,3,4),":C:M3UA:;")</f>
        <v>ZOYC:BGS31:C:M3UA:;</v>
      </c>
      <c r="T403" s="11" t="str">
        <f>CONCATENATE("ZOYM:",LEFT(B403,1),MID(B403,3,4),":REG=Y:;")</f>
        <v>ZOYM:BGS31:REG=Y:;</v>
      </c>
      <c r="U403" s="11" t="str">
        <f t="shared" si="62"/>
        <v>ZOYA:BGS31:BCSU,4:AOIP:;</v>
      </c>
      <c r="V403" s="11" t="str">
        <f t="shared" si="63"/>
        <v>ZOYP:M3UA:BGS31,0:"10.111.209.194","10.111.92.66",:"10.111.69.76",26,"10.111.69.204",26,15016:;</v>
      </c>
      <c r="W403" s="11" t="str">
        <f t="shared" si="64"/>
        <v>ZOYS:M3UA:BGS31,0:ACT:;</v>
      </c>
      <c r="X403" s="11" t="str">
        <f>CONCATENATE("ZOYI:NAME=",LEFT(B403,1),RIGHT(B403,4),":A:;")</f>
        <v>ZOYI:NAME=BGS31:A:;</v>
      </c>
      <c r="Z403" s="47" t="s">
        <v>3936</v>
      </c>
      <c r="AA403" s="10" t="str">
        <f t="shared" si="65"/>
        <v>ZQRX:BSU,3::IP=10.111.209.194:PING:SRC=10.111.69.76,:;</v>
      </c>
      <c r="AB403" s="10" t="str">
        <f t="shared" si="66"/>
        <v>ZQRX:BSU,3::IP=10.111.92.66:PING:SRC=10.111.69.204,:;</v>
      </c>
      <c r="AC403" s="10" t="str">
        <f>CONCATENATE("ZOYC:",J403,":S:M3UA:;")</f>
        <v>ZOYC:R0125:S:M3UA:;</v>
      </c>
      <c r="AD403" s="10" t="str">
        <f>CONCATENATE("ZOYM:",J403,":REG=Y:;")</f>
        <v>ZOYM:R0125:REG=Y:;</v>
      </c>
      <c r="AE403" s="10" t="str">
        <f t="shared" si="67"/>
        <v>ZOYA:R0125:BSU,3:AOIP:;</v>
      </c>
      <c r="AF403" s="10" t="str">
        <f t="shared" si="68"/>
        <v>ZOYP:M3UA:R0125,0:"10.111.69.76","10.111.69.204",15016:"10.111.209.194",28,"10.111.92.66",28,:;</v>
      </c>
      <c r="AG403" s="10" t="str">
        <f t="shared" si="69"/>
        <v>ZOYS:M3UA:R0125,0:ACT:;</v>
      </c>
      <c r="AH403" s="10" t="str">
        <f>CONCATENATE("ZOYI:NAME=",J403,":A:;")</f>
        <v>ZOYI:NAME=R0125:A:;</v>
      </c>
    </row>
    <row r="404" spans="1:34" ht="12" customHeight="1">
      <c r="A404" s="7">
        <v>18</v>
      </c>
      <c r="B404" s="7" t="s">
        <v>3359</v>
      </c>
      <c r="C404" s="7">
        <v>1</v>
      </c>
      <c r="D404" s="2">
        <v>4</v>
      </c>
      <c r="E404" s="7" t="str">
        <f>LOOKUP(1,0/(('MSS-IP'!$B$1:$B$583=B404)*('MSS-IP'!$C$1:$C$583=D404)),'MSS-IP'!$D$1:$D$583)</f>
        <v>10.111.69.77</v>
      </c>
      <c r="F404" s="7" t="str">
        <f>LOOKUP(1,0/(('MSS-IP'!$B$1:$B$583=B404)*('MSS-IP'!$C$1:$C$583=D404)),'MSS-IP'!$E$1:$E$583)</f>
        <v>10.111.69.205</v>
      </c>
      <c r="G404" s="7">
        <v>15017</v>
      </c>
      <c r="H404" s="7">
        <f>LOOKUP(1,0/(('MSS-IP'!$B$1:$B$583=B404)*('MSS-IP'!$C$1:$C$583=D404)),'MSS-IP'!$F$1:$F$583)</f>
        <v>26</v>
      </c>
      <c r="I404" s="8">
        <v>18</v>
      </c>
      <c r="J404" s="8" t="s">
        <v>85</v>
      </c>
      <c r="K404" s="8">
        <v>1</v>
      </c>
      <c r="L404" s="8">
        <v>2</v>
      </c>
      <c r="M404" s="1" t="str">
        <f>LOOKUP(1,0/(('BSC-IP(信令)'!$B$1:$B$652=J404)*('BSC-IP(信令)'!$C$1:$C$652=L404)),'BSC-IP(信令)'!$D$1:$D$652)</f>
        <v>10.111.209.195</v>
      </c>
      <c r="N404" s="1" t="str">
        <f>LOOKUP(1,0/(('BSC-IP(信令)'!$B$1:$B$652=J404)*('BSC-IP(信令)'!$C$1:$C$652=L404)),'BSC-IP(信令)'!$E$1:$E$652)</f>
        <v>10.111.92.67</v>
      </c>
      <c r="O404" s="8"/>
      <c r="P404" s="8">
        <f>LOOKUP(1,0/(('BSC-IP(信令)'!$B$1:$B$652=J404)*('BSC-IP(信令)'!$C$1:$C$652=L404)),'BSC-IP(信令)'!$F$1:$F$652)</f>
        <v>28</v>
      </c>
      <c r="Q404" s="11" t="str">
        <f t="shared" si="60"/>
        <v>ZQRX:BCSU,2::PING:IP="10.111.69.77",SRC="10.111.209.195",:;</v>
      </c>
      <c r="R404" s="11" t="str">
        <f t="shared" si="61"/>
        <v>ZQRX:BCSU,2::PING:IP="10.111.69.205",SRC="10.111.92.67",:;</v>
      </c>
      <c r="S404" s="11"/>
      <c r="T404" s="11"/>
      <c r="U404" s="11" t="str">
        <f t="shared" si="62"/>
        <v>ZOYA:BGS31:BCSU,2:AOIP:;</v>
      </c>
      <c r="V404" s="11" t="str">
        <f t="shared" si="63"/>
        <v>ZOYP:M3UA:BGS31,1:"10.111.209.195","10.111.92.67",:"10.111.69.77",26,"10.111.69.205",26,15017:;</v>
      </c>
      <c r="W404" s="11" t="str">
        <f t="shared" si="64"/>
        <v>ZOYS:M3UA:BGS31,1:ACT:;</v>
      </c>
      <c r="X404" s="11"/>
      <c r="Z404" s="47" t="s">
        <v>3936</v>
      </c>
      <c r="AA404" s="10" t="str">
        <f t="shared" si="65"/>
        <v>ZQRX:BSU,4::IP=10.111.209.195:PING:SRC=10.111.69.77,:;</v>
      </c>
      <c r="AB404" s="10" t="str">
        <f t="shared" si="66"/>
        <v>ZQRX:BSU,4::IP=10.111.92.67:PING:SRC=10.111.69.205,:;</v>
      </c>
      <c r="AC404" s="10"/>
      <c r="AD404" s="10"/>
      <c r="AE404" s="10" t="str">
        <f t="shared" si="67"/>
        <v>ZOYA:R0125:BSU,4:AOIP:;</v>
      </c>
      <c r="AF404" s="10" t="str">
        <f t="shared" si="68"/>
        <v>ZOYP:M3UA:R0125,1:"10.111.69.77","10.111.69.205",15017:"10.111.209.195",28,"10.111.92.67",28,:;</v>
      </c>
      <c r="AG404" s="10" t="str">
        <f t="shared" si="69"/>
        <v>ZOYS:M3UA:R0125,1:ACT:;</v>
      </c>
      <c r="AH404" s="10"/>
    </row>
    <row r="405" spans="1:34" ht="12" customHeight="1">
      <c r="A405" s="7">
        <v>19</v>
      </c>
      <c r="B405" s="7" t="s">
        <v>3359</v>
      </c>
      <c r="C405" s="7">
        <v>2</v>
      </c>
      <c r="D405" s="2">
        <v>3</v>
      </c>
      <c r="E405" s="7" t="str">
        <f>LOOKUP(1,0/(('MSS-IP'!$B$1:$B$583=B405)*('MSS-IP'!$C$1:$C$583=D405)),'MSS-IP'!$D$1:$D$583)</f>
        <v>10.111.69.76</v>
      </c>
      <c r="F405" s="7" t="str">
        <f>LOOKUP(1,0/(('MSS-IP'!$B$1:$B$583=B405)*('MSS-IP'!$C$1:$C$583=D405)),'MSS-IP'!$E$1:$E$583)</f>
        <v>10.111.69.204</v>
      </c>
      <c r="G405" s="7">
        <v>15018</v>
      </c>
      <c r="H405" s="7">
        <f>LOOKUP(1,0/(('MSS-IP'!$B$1:$B$583=B405)*('MSS-IP'!$C$1:$C$583=D405)),'MSS-IP'!$F$1:$F$583)</f>
        <v>26</v>
      </c>
      <c r="I405" s="8">
        <v>19</v>
      </c>
      <c r="J405" s="8" t="s">
        <v>85</v>
      </c>
      <c r="K405" s="8">
        <v>2</v>
      </c>
      <c r="L405" s="8">
        <v>3</v>
      </c>
      <c r="M405" s="1" t="str">
        <f>LOOKUP(1,0/(('BSC-IP(信令)'!$B$1:$B$652=J405)*('BSC-IP(信令)'!$C$1:$C$652=L405)),'BSC-IP(信令)'!$D$1:$D$652)</f>
        <v>10.111.209.196</v>
      </c>
      <c r="N405" s="1" t="str">
        <f>LOOKUP(1,0/(('BSC-IP(信令)'!$B$1:$B$652=J405)*('BSC-IP(信令)'!$C$1:$C$652=L405)),'BSC-IP(信令)'!$E$1:$E$652)</f>
        <v>10.111.92.68</v>
      </c>
      <c r="O405" s="8"/>
      <c r="P405" s="8">
        <f>LOOKUP(1,0/(('BSC-IP(信令)'!$B$1:$B$652=J405)*('BSC-IP(信令)'!$C$1:$C$652=L405)),'BSC-IP(信令)'!$F$1:$F$652)</f>
        <v>28</v>
      </c>
      <c r="Q405" s="11" t="str">
        <f t="shared" si="60"/>
        <v>ZQRX:BCSU,3::PING:IP="10.111.69.76",SRC="10.111.209.196",:;</v>
      </c>
      <c r="R405" s="11" t="str">
        <f t="shared" si="61"/>
        <v>ZQRX:BCSU,3::PING:IP="10.111.69.204",SRC="10.111.92.68",:;</v>
      </c>
      <c r="S405" s="11"/>
      <c r="T405" s="11"/>
      <c r="U405" s="11" t="str">
        <f t="shared" si="62"/>
        <v>ZOYA:BGS31:BCSU,3:AOIP:;</v>
      </c>
      <c r="V405" s="11" t="str">
        <f t="shared" si="63"/>
        <v>ZOYP:M3UA:BGS31,2:"10.111.209.196","10.111.92.68",:"10.111.69.76",26,"10.111.69.204",26,15018:;</v>
      </c>
      <c r="W405" s="11" t="str">
        <f t="shared" si="64"/>
        <v>ZOYS:M3UA:BGS31,2:ACT:;</v>
      </c>
      <c r="X405" s="11"/>
      <c r="Z405" s="47" t="s">
        <v>3936</v>
      </c>
      <c r="AA405" s="10" t="str">
        <f t="shared" si="65"/>
        <v>ZQRX:BSU,3::IP=10.111.209.196:PING:SRC=10.111.69.76,:;</v>
      </c>
      <c r="AB405" s="10" t="str">
        <f t="shared" si="66"/>
        <v>ZQRX:BSU,3::IP=10.111.92.68:PING:SRC=10.111.69.204,:;</v>
      </c>
      <c r="AC405" s="10"/>
      <c r="AD405" s="10"/>
      <c r="AE405" s="10" t="str">
        <f t="shared" si="67"/>
        <v>ZOYA:R0125:BSU,3:AOIP:;</v>
      </c>
      <c r="AF405" s="10" t="str">
        <f t="shared" si="68"/>
        <v>ZOYP:M3UA:R0125,2:"10.111.69.76","10.111.69.204",15018:"10.111.209.196",28,"10.111.92.68",28,:;</v>
      </c>
      <c r="AG405" s="10" t="str">
        <f t="shared" si="69"/>
        <v>ZOYS:M3UA:R0125,2:ACT:;</v>
      </c>
      <c r="AH405" s="10"/>
    </row>
    <row r="406" spans="1:34" ht="12" customHeight="1">
      <c r="A406" s="7">
        <v>20</v>
      </c>
      <c r="B406" s="7" t="s">
        <v>3359</v>
      </c>
      <c r="C406" s="7">
        <v>3</v>
      </c>
      <c r="D406" s="2">
        <v>4</v>
      </c>
      <c r="E406" s="7" t="str">
        <f>LOOKUP(1,0/(('MSS-IP'!$B$1:$B$583=B406)*('MSS-IP'!$C$1:$C$583=D406)),'MSS-IP'!$D$1:$D$583)</f>
        <v>10.111.69.77</v>
      </c>
      <c r="F406" s="7" t="str">
        <f>LOOKUP(1,0/(('MSS-IP'!$B$1:$B$583=B406)*('MSS-IP'!$C$1:$C$583=D406)),'MSS-IP'!$E$1:$E$583)</f>
        <v>10.111.69.205</v>
      </c>
      <c r="G406" s="7">
        <v>15019</v>
      </c>
      <c r="H406" s="7">
        <f>LOOKUP(1,0/(('MSS-IP'!$B$1:$B$583=B406)*('MSS-IP'!$C$1:$C$583=D406)),'MSS-IP'!$F$1:$F$583)</f>
        <v>26</v>
      </c>
      <c r="I406" s="8">
        <v>20</v>
      </c>
      <c r="J406" s="8" t="s">
        <v>85</v>
      </c>
      <c r="K406" s="8">
        <v>3</v>
      </c>
      <c r="L406" s="8">
        <v>0</v>
      </c>
      <c r="M406" s="1" t="str">
        <f>LOOKUP(1,0/(('BSC-IP(信令)'!$B$1:$B$652=J406)*('BSC-IP(信令)'!$C$1:$C$652=L406)),'BSC-IP(信令)'!$D$1:$D$652)</f>
        <v>10.111.209.197</v>
      </c>
      <c r="N406" s="1" t="str">
        <f>LOOKUP(1,0/(('BSC-IP(信令)'!$B$1:$B$652=J406)*('BSC-IP(信令)'!$C$1:$C$652=L406)),'BSC-IP(信令)'!$E$1:$E$652)</f>
        <v>10.111.92.69</v>
      </c>
      <c r="O406" s="8"/>
      <c r="P406" s="8">
        <f>LOOKUP(1,0/(('BSC-IP(信令)'!$B$1:$B$652=J406)*('BSC-IP(信令)'!$C$1:$C$652=L406)),'BSC-IP(信令)'!$F$1:$F$652)</f>
        <v>28</v>
      </c>
      <c r="Q406" s="11" t="str">
        <f t="shared" si="60"/>
        <v>ZQRX:BCSU,0::PING:IP="10.111.69.77",SRC="10.111.209.197",:;</v>
      </c>
      <c r="R406" s="11" t="str">
        <f t="shared" si="61"/>
        <v>ZQRX:BCSU,0::PING:IP="10.111.69.205",SRC="10.111.92.69",:;</v>
      </c>
      <c r="S406" s="11"/>
      <c r="T406" s="11"/>
      <c r="U406" s="11" t="str">
        <f t="shared" si="62"/>
        <v>ZOYA:BGS31:BCSU,0:AOIP:;</v>
      </c>
      <c r="V406" s="11" t="str">
        <f t="shared" si="63"/>
        <v>ZOYP:M3UA:BGS31,3:"10.111.209.197","10.111.92.69",:"10.111.69.77",26,"10.111.69.205",26,15019:;</v>
      </c>
      <c r="W406" s="11" t="str">
        <f t="shared" si="64"/>
        <v>ZOYS:M3UA:BGS31,3:ACT:;</v>
      </c>
      <c r="X406" s="11"/>
      <c r="Z406" s="47" t="s">
        <v>3936</v>
      </c>
      <c r="AA406" s="10" t="str">
        <f t="shared" si="65"/>
        <v>ZQRX:BSU,4::IP=10.111.209.197:PING:SRC=10.111.69.77,:;</v>
      </c>
      <c r="AB406" s="10" t="str">
        <f t="shared" si="66"/>
        <v>ZQRX:BSU,4::IP=10.111.92.69:PING:SRC=10.111.69.205,:;</v>
      </c>
      <c r="AC406" s="10"/>
      <c r="AD406" s="10"/>
      <c r="AE406" s="10" t="str">
        <f t="shared" si="67"/>
        <v>ZOYA:R0125:BSU,4:AOIP:;</v>
      </c>
      <c r="AF406" s="10" t="str">
        <f t="shared" si="68"/>
        <v>ZOYP:M3UA:R0125,3:"10.111.69.77","10.111.69.205",15019:"10.111.209.197",28,"10.111.92.69",28,:;</v>
      </c>
      <c r="AG406" s="10" t="str">
        <f t="shared" si="69"/>
        <v>ZOYS:M3UA:R0125,3:ACT:;</v>
      </c>
      <c r="AH406" s="10"/>
    </row>
    <row r="407" spans="1:34" ht="12" customHeight="1">
      <c r="A407" s="7">
        <v>21</v>
      </c>
      <c r="B407" s="7" t="s">
        <v>3359</v>
      </c>
      <c r="C407" s="7">
        <v>0</v>
      </c>
      <c r="D407" s="2">
        <v>3</v>
      </c>
      <c r="E407" s="7" t="str">
        <f>LOOKUP(1,0/(('MSS-IP'!$B$1:$B$583=B407)*('MSS-IP'!$C$1:$C$583=D407)),'MSS-IP'!$D$1:$D$583)</f>
        <v>10.111.69.76</v>
      </c>
      <c r="F407" s="7" t="str">
        <f>LOOKUP(1,0/(('MSS-IP'!$B$1:$B$583=B407)*('MSS-IP'!$C$1:$C$583=D407)),'MSS-IP'!$E$1:$E$583)</f>
        <v>10.111.69.204</v>
      </c>
      <c r="G407" s="7">
        <v>15020</v>
      </c>
      <c r="H407" s="7">
        <f>LOOKUP(1,0/(('MSS-IP'!$B$1:$B$583=B407)*('MSS-IP'!$C$1:$C$583=D407)),'MSS-IP'!$F$1:$F$583)</f>
        <v>26</v>
      </c>
      <c r="I407" s="8">
        <v>17</v>
      </c>
      <c r="J407" s="8" t="s">
        <v>86</v>
      </c>
      <c r="K407" s="8">
        <v>0</v>
      </c>
      <c r="L407" s="8">
        <v>3</v>
      </c>
      <c r="M407" s="1" t="str">
        <f>LOOKUP(1,0/(('BSC-IP(信令)'!$B$1:$B$652=J407)*('BSC-IP(信令)'!$C$1:$C$652=L407)),'BSC-IP(信令)'!$D$1:$D$652)</f>
        <v>10.111.209.210</v>
      </c>
      <c r="N407" s="1" t="str">
        <f>LOOKUP(1,0/(('BSC-IP(信令)'!$B$1:$B$652=J407)*('BSC-IP(信令)'!$C$1:$C$652=L407)),'BSC-IP(信令)'!$E$1:$E$652)</f>
        <v>10.111.92.82</v>
      </c>
      <c r="O407" s="8"/>
      <c r="P407" s="8">
        <f>LOOKUP(1,0/(('BSC-IP(信令)'!$B$1:$B$652=J407)*('BSC-IP(信令)'!$C$1:$C$652=L407)),'BSC-IP(信令)'!$F$1:$F$652)</f>
        <v>28</v>
      </c>
      <c r="Q407" s="11" t="str">
        <f t="shared" si="60"/>
        <v>ZQRX:BCSU,3::PING:IP="10.111.69.76",SRC="10.111.209.210",:;</v>
      </c>
      <c r="R407" s="11" t="str">
        <f t="shared" si="61"/>
        <v>ZQRX:BCSU,3::PING:IP="10.111.69.204",SRC="10.111.92.82",:;</v>
      </c>
      <c r="S407" s="11" t="str">
        <f>CONCATENATE("ZOYC:",LEFT(B407,1),MID(B407,3,4),":C:M3UA:;")</f>
        <v>ZOYC:BGS31:C:M3UA:;</v>
      </c>
      <c r="T407" s="11" t="str">
        <f>CONCATENATE("ZOYM:",LEFT(B407,1),MID(B407,3,4),":REG=Y:;")</f>
        <v>ZOYM:BGS31:REG=Y:;</v>
      </c>
      <c r="U407" s="11" t="str">
        <f t="shared" si="62"/>
        <v>ZOYA:BGS31:BCSU,3:AOIP:;</v>
      </c>
      <c r="V407" s="11" t="str">
        <f t="shared" si="63"/>
        <v>ZOYP:M3UA:BGS31,0:"10.111.209.210","10.111.92.82",:"10.111.69.76",26,"10.111.69.204",26,15020:;</v>
      </c>
      <c r="W407" s="11" t="str">
        <f t="shared" si="64"/>
        <v>ZOYS:M3UA:BGS31,0:ACT:;</v>
      </c>
      <c r="X407" s="11" t="str">
        <f>CONCATENATE("ZOYI:NAME=",LEFT(B407,1),RIGHT(B407,4),":A:;")</f>
        <v>ZOYI:NAME=BGS31:A:;</v>
      </c>
      <c r="Z407" s="47" t="s">
        <v>3936</v>
      </c>
      <c r="AA407" s="10" t="str">
        <f t="shared" si="65"/>
        <v>ZQRX:BSU,3::IP=10.111.209.210:PING:SRC=10.111.69.76,:;</v>
      </c>
      <c r="AB407" s="10" t="str">
        <f t="shared" si="66"/>
        <v>ZQRX:BSU,3::IP=10.111.92.82:PING:SRC=10.111.69.204,:;</v>
      </c>
      <c r="AC407" s="10" t="str">
        <f>CONCATENATE("ZOYC:",J407,":S:M3UA:;")</f>
        <v>ZOYC:R0126:S:M3UA:;</v>
      </c>
      <c r="AD407" s="10" t="str">
        <f>CONCATENATE("ZOYM:",J407,":REG=Y:;")</f>
        <v>ZOYM:R0126:REG=Y:;</v>
      </c>
      <c r="AE407" s="10" t="str">
        <f t="shared" si="67"/>
        <v>ZOYA:R0126:BSU,3:AOIP:;</v>
      </c>
      <c r="AF407" s="10" t="str">
        <f t="shared" si="68"/>
        <v>ZOYP:M3UA:R0126,0:"10.111.69.76","10.111.69.204",15020:"10.111.209.210",28,"10.111.92.82",28,:;</v>
      </c>
      <c r="AG407" s="10" t="str">
        <f t="shared" si="69"/>
        <v>ZOYS:M3UA:R0126,0:ACT:;</v>
      </c>
      <c r="AH407" s="10" t="str">
        <f>CONCATENATE("ZOYI:NAME=",J407,":A:;")</f>
        <v>ZOYI:NAME=R0126:A:;</v>
      </c>
    </row>
    <row r="408" spans="1:34" ht="12" customHeight="1">
      <c r="A408" s="7">
        <v>22</v>
      </c>
      <c r="B408" s="7" t="s">
        <v>3359</v>
      </c>
      <c r="C408" s="7">
        <v>1</v>
      </c>
      <c r="D408" s="2">
        <v>4</v>
      </c>
      <c r="E408" s="7" t="str">
        <f>LOOKUP(1,0/(('MSS-IP'!$B$1:$B$583=B408)*('MSS-IP'!$C$1:$C$583=D408)),'MSS-IP'!$D$1:$D$583)</f>
        <v>10.111.69.77</v>
      </c>
      <c r="F408" s="7" t="str">
        <f>LOOKUP(1,0/(('MSS-IP'!$B$1:$B$583=B408)*('MSS-IP'!$C$1:$C$583=D408)),'MSS-IP'!$E$1:$E$583)</f>
        <v>10.111.69.205</v>
      </c>
      <c r="G408" s="7">
        <v>15021</v>
      </c>
      <c r="H408" s="7">
        <f>LOOKUP(1,0/(('MSS-IP'!$B$1:$B$583=B408)*('MSS-IP'!$C$1:$C$583=D408)),'MSS-IP'!$F$1:$F$583)</f>
        <v>26</v>
      </c>
      <c r="I408" s="8">
        <v>18</v>
      </c>
      <c r="J408" s="8" t="s">
        <v>86</v>
      </c>
      <c r="K408" s="8">
        <v>1</v>
      </c>
      <c r="L408" s="8">
        <v>2</v>
      </c>
      <c r="M408" s="1" t="str">
        <f>LOOKUP(1,0/(('BSC-IP(信令)'!$B$1:$B$652=J408)*('BSC-IP(信令)'!$C$1:$C$652=L408)),'BSC-IP(信令)'!$D$1:$D$652)</f>
        <v>10.111.209.211</v>
      </c>
      <c r="N408" s="1" t="str">
        <f>LOOKUP(1,0/(('BSC-IP(信令)'!$B$1:$B$652=J408)*('BSC-IP(信令)'!$C$1:$C$652=L408)),'BSC-IP(信令)'!$E$1:$E$652)</f>
        <v>10.111.92.83</v>
      </c>
      <c r="O408" s="8"/>
      <c r="P408" s="8">
        <f>LOOKUP(1,0/(('BSC-IP(信令)'!$B$1:$B$652=J408)*('BSC-IP(信令)'!$C$1:$C$652=L408)),'BSC-IP(信令)'!$F$1:$F$652)</f>
        <v>28</v>
      </c>
      <c r="Q408" s="11" t="str">
        <f t="shared" si="60"/>
        <v>ZQRX:BCSU,2::PING:IP="10.111.69.77",SRC="10.111.209.211",:;</v>
      </c>
      <c r="R408" s="11" t="str">
        <f t="shared" si="61"/>
        <v>ZQRX:BCSU,2::PING:IP="10.111.69.205",SRC="10.111.92.83",:;</v>
      </c>
      <c r="S408" s="11"/>
      <c r="T408" s="11"/>
      <c r="U408" s="11" t="str">
        <f t="shared" si="62"/>
        <v>ZOYA:BGS31:BCSU,2:AOIP:;</v>
      </c>
      <c r="V408" s="11" t="str">
        <f t="shared" si="63"/>
        <v>ZOYP:M3UA:BGS31,1:"10.111.209.211","10.111.92.83",:"10.111.69.77",26,"10.111.69.205",26,15021:;</v>
      </c>
      <c r="W408" s="11" t="str">
        <f t="shared" si="64"/>
        <v>ZOYS:M3UA:BGS31,1:ACT:;</v>
      </c>
      <c r="X408" s="11"/>
      <c r="Z408" s="47" t="s">
        <v>3936</v>
      </c>
      <c r="AA408" s="10" t="str">
        <f t="shared" si="65"/>
        <v>ZQRX:BSU,4::IP=10.111.209.211:PING:SRC=10.111.69.77,:;</v>
      </c>
      <c r="AB408" s="10" t="str">
        <f t="shared" si="66"/>
        <v>ZQRX:BSU,4::IP=10.111.92.83:PING:SRC=10.111.69.205,:;</v>
      </c>
      <c r="AC408" s="10"/>
      <c r="AD408" s="10"/>
      <c r="AE408" s="10" t="str">
        <f t="shared" si="67"/>
        <v>ZOYA:R0126:BSU,4:AOIP:;</v>
      </c>
      <c r="AF408" s="10" t="str">
        <f t="shared" si="68"/>
        <v>ZOYP:M3UA:R0126,1:"10.111.69.77","10.111.69.205",15021:"10.111.209.211",28,"10.111.92.83",28,:;</v>
      </c>
      <c r="AG408" s="10" t="str">
        <f t="shared" si="69"/>
        <v>ZOYS:M3UA:R0126,1:ACT:;</v>
      </c>
      <c r="AH408" s="10"/>
    </row>
    <row r="409" spans="1:34" ht="12" customHeight="1">
      <c r="A409" s="7">
        <v>23</v>
      </c>
      <c r="B409" s="7" t="s">
        <v>3359</v>
      </c>
      <c r="C409" s="7">
        <v>2</v>
      </c>
      <c r="D409" s="2">
        <v>3</v>
      </c>
      <c r="E409" s="7" t="str">
        <f>LOOKUP(1,0/(('MSS-IP'!$B$1:$B$583=B409)*('MSS-IP'!$C$1:$C$583=D409)),'MSS-IP'!$D$1:$D$583)</f>
        <v>10.111.69.76</v>
      </c>
      <c r="F409" s="7" t="str">
        <f>LOOKUP(1,0/(('MSS-IP'!$B$1:$B$583=B409)*('MSS-IP'!$C$1:$C$583=D409)),'MSS-IP'!$E$1:$E$583)</f>
        <v>10.111.69.204</v>
      </c>
      <c r="G409" s="7">
        <v>15022</v>
      </c>
      <c r="H409" s="7">
        <f>LOOKUP(1,0/(('MSS-IP'!$B$1:$B$583=B409)*('MSS-IP'!$C$1:$C$583=D409)),'MSS-IP'!$F$1:$F$583)</f>
        <v>26</v>
      </c>
      <c r="I409" s="8">
        <v>19</v>
      </c>
      <c r="J409" s="8" t="s">
        <v>86</v>
      </c>
      <c r="K409" s="8">
        <v>2</v>
      </c>
      <c r="L409" s="8">
        <v>1</v>
      </c>
      <c r="M409" s="1" t="str">
        <f>LOOKUP(1,0/(('BSC-IP(信令)'!$B$1:$B$652=J409)*('BSC-IP(信令)'!$C$1:$C$652=L409)),'BSC-IP(信令)'!$D$1:$D$652)</f>
        <v>10.111.209.212</v>
      </c>
      <c r="N409" s="1" t="str">
        <f>LOOKUP(1,0/(('BSC-IP(信令)'!$B$1:$B$652=J409)*('BSC-IP(信令)'!$C$1:$C$652=L409)),'BSC-IP(信令)'!$E$1:$E$652)</f>
        <v>10.111.92.84</v>
      </c>
      <c r="O409" s="8"/>
      <c r="P409" s="8">
        <f>LOOKUP(1,0/(('BSC-IP(信令)'!$B$1:$B$652=J409)*('BSC-IP(信令)'!$C$1:$C$652=L409)),'BSC-IP(信令)'!$F$1:$F$652)</f>
        <v>28</v>
      </c>
      <c r="Q409" s="11" t="str">
        <f t="shared" si="60"/>
        <v>ZQRX:BCSU,1::PING:IP="10.111.69.76",SRC="10.111.209.212",:;</v>
      </c>
      <c r="R409" s="11" t="str">
        <f t="shared" si="61"/>
        <v>ZQRX:BCSU,1::PING:IP="10.111.69.204",SRC="10.111.92.84",:;</v>
      </c>
      <c r="S409" s="11"/>
      <c r="T409" s="11"/>
      <c r="U409" s="11" t="str">
        <f t="shared" si="62"/>
        <v>ZOYA:BGS31:BCSU,1:AOIP:;</v>
      </c>
      <c r="V409" s="11" t="str">
        <f t="shared" si="63"/>
        <v>ZOYP:M3UA:BGS31,2:"10.111.209.212","10.111.92.84",:"10.111.69.76",26,"10.111.69.204",26,15022:;</v>
      </c>
      <c r="W409" s="11" t="str">
        <f t="shared" si="64"/>
        <v>ZOYS:M3UA:BGS31,2:ACT:;</v>
      </c>
      <c r="X409" s="11"/>
      <c r="Z409" s="47" t="s">
        <v>3936</v>
      </c>
      <c r="AA409" s="10" t="str">
        <f t="shared" si="65"/>
        <v>ZQRX:BSU,3::IP=10.111.209.212:PING:SRC=10.111.69.76,:;</v>
      </c>
      <c r="AB409" s="10" t="str">
        <f t="shared" si="66"/>
        <v>ZQRX:BSU,3::IP=10.111.92.84:PING:SRC=10.111.69.204,:;</v>
      </c>
      <c r="AC409" s="10"/>
      <c r="AD409" s="10"/>
      <c r="AE409" s="10" t="str">
        <f t="shared" si="67"/>
        <v>ZOYA:R0126:BSU,3:AOIP:;</v>
      </c>
      <c r="AF409" s="10" t="str">
        <f t="shared" si="68"/>
        <v>ZOYP:M3UA:R0126,2:"10.111.69.76","10.111.69.204",15022:"10.111.209.212",28,"10.111.92.84",28,:;</v>
      </c>
      <c r="AG409" s="10" t="str">
        <f t="shared" si="69"/>
        <v>ZOYS:M3UA:R0126,2:ACT:;</v>
      </c>
      <c r="AH409" s="10"/>
    </row>
    <row r="410" spans="1:34" ht="12" customHeight="1">
      <c r="A410" s="7">
        <v>24</v>
      </c>
      <c r="B410" s="7" t="s">
        <v>3359</v>
      </c>
      <c r="C410" s="7">
        <v>3</v>
      </c>
      <c r="D410" s="2">
        <v>4</v>
      </c>
      <c r="E410" s="7" t="str">
        <f>LOOKUP(1,0/(('MSS-IP'!$B$1:$B$583=B410)*('MSS-IP'!$C$1:$C$583=D410)),'MSS-IP'!$D$1:$D$583)</f>
        <v>10.111.69.77</v>
      </c>
      <c r="F410" s="7" t="str">
        <f>LOOKUP(1,0/(('MSS-IP'!$B$1:$B$583=B410)*('MSS-IP'!$C$1:$C$583=D410)),'MSS-IP'!$E$1:$E$583)</f>
        <v>10.111.69.205</v>
      </c>
      <c r="G410" s="7">
        <v>15023</v>
      </c>
      <c r="H410" s="7">
        <f>LOOKUP(1,0/(('MSS-IP'!$B$1:$B$583=B410)*('MSS-IP'!$C$1:$C$583=D410)),'MSS-IP'!$F$1:$F$583)</f>
        <v>26</v>
      </c>
      <c r="I410" s="8">
        <v>20</v>
      </c>
      <c r="J410" s="8" t="s">
        <v>86</v>
      </c>
      <c r="K410" s="8">
        <v>3</v>
      </c>
      <c r="L410" s="8">
        <v>0</v>
      </c>
      <c r="M410" s="1" t="str">
        <f>LOOKUP(1,0/(('BSC-IP(信令)'!$B$1:$B$652=J410)*('BSC-IP(信令)'!$C$1:$C$652=L410)),'BSC-IP(信令)'!$D$1:$D$652)</f>
        <v>10.111.209.213</v>
      </c>
      <c r="N410" s="1" t="str">
        <f>LOOKUP(1,0/(('BSC-IP(信令)'!$B$1:$B$652=J410)*('BSC-IP(信令)'!$C$1:$C$652=L410)),'BSC-IP(信令)'!$E$1:$E$652)</f>
        <v>10.111.92.85</v>
      </c>
      <c r="O410" s="8"/>
      <c r="P410" s="8">
        <f>LOOKUP(1,0/(('BSC-IP(信令)'!$B$1:$B$652=J410)*('BSC-IP(信令)'!$C$1:$C$652=L410)),'BSC-IP(信令)'!$F$1:$F$652)</f>
        <v>28</v>
      </c>
      <c r="Q410" s="11" t="str">
        <f t="shared" si="60"/>
        <v>ZQRX:BCSU,0::PING:IP="10.111.69.77",SRC="10.111.209.213",:;</v>
      </c>
      <c r="R410" s="11" t="str">
        <f t="shared" si="61"/>
        <v>ZQRX:BCSU,0::PING:IP="10.111.69.205",SRC="10.111.92.85",:;</v>
      </c>
      <c r="S410" s="11"/>
      <c r="T410" s="11"/>
      <c r="U410" s="11" t="str">
        <f t="shared" si="62"/>
        <v>ZOYA:BGS31:BCSU,0:AOIP:;</v>
      </c>
      <c r="V410" s="11" t="str">
        <f t="shared" si="63"/>
        <v>ZOYP:M3UA:BGS31,3:"10.111.209.213","10.111.92.85",:"10.111.69.77",26,"10.111.69.205",26,15023:;</v>
      </c>
      <c r="W410" s="11" t="str">
        <f t="shared" si="64"/>
        <v>ZOYS:M3UA:BGS31,3:ACT:;</v>
      </c>
      <c r="X410" s="11"/>
      <c r="Z410" s="47" t="s">
        <v>3936</v>
      </c>
      <c r="AA410" s="10" t="str">
        <f t="shared" si="65"/>
        <v>ZQRX:BSU,4::IP=10.111.209.213:PING:SRC=10.111.69.77,:;</v>
      </c>
      <c r="AB410" s="10" t="str">
        <f t="shared" si="66"/>
        <v>ZQRX:BSU,4::IP=10.111.92.85:PING:SRC=10.111.69.205,:;</v>
      </c>
      <c r="AC410" s="10"/>
      <c r="AD410" s="10"/>
      <c r="AE410" s="10" t="str">
        <f t="shared" si="67"/>
        <v>ZOYA:R0126:BSU,4:AOIP:;</v>
      </c>
      <c r="AF410" s="10" t="str">
        <f t="shared" si="68"/>
        <v>ZOYP:M3UA:R0126,3:"10.111.69.77","10.111.69.205",15023:"10.111.209.213",28,"10.111.92.85",28,:;</v>
      </c>
      <c r="AG410" s="10" t="str">
        <f t="shared" si="69"/>
        <v>ZOYS:M3UA:R0126,3:ACT:;</v>
      </c>
      <c r="AH410" s="10"/>
    </row>
    <row r="411" spans="1:34" ht="12" customHeight="1">
      <c r="A411" s="7">
        <v>25</v>
      </c>
      <c r="B411" s="7" t="s">
        <v>3359</v>
      </c>
      <c r="C411" s="7">
        <v>0</v>
      </c>
      <c r="D411" s="2">
        <v>3</v>
      </c>
      <c r="E411" s="7" t="str">
        <f>LOOKUP(1,0/(('MSS-IP'!$B$1:$B$583=B411)*('MSS-IP'!$C$1:$C$583=D411)),'MSS-IP'!$D$1:$D$583)</f>
        <v>10.111.69.76</v>
      </c>
      <c r="F411" s="7" t="str">
        <f>LOOKUP(1,0/(('MSS-IP'!$B$1:$B$583=B411)*('MSS-IP'!$C$1:$C$583=D411)),'MSS-IP'!$E$1:$E$583)</f>
        <v>10.111.69.204</v>
      </c>
      <c r="G411" s="7">
        <v>15024</v>
      </c>
      <c r="H411" s="7">
        <f>LOOKUP(1,0/(('MSS-IP'!$B$1:$B$583=B411)*('MSS-IP'!$C$1:$C$583=D411)),'MSS-IP'!$F$1:$F$583)</f>
        <v>26</v>
      </c>
      <c r="I411" s="8">
        <v>17</v>
      </c>
      <c r="J411" s="8" t="s">
        <v>87</v>
      </c>
      <c r="K411" s="8">
        <v>0</v>
      </c>
      <c r="L411" s="1">
        <v>3</v>
      </c>
      <c r="M411" s="1" t="str">
        <f>LOOKUP(1,0/(('BSC-IP(信令)'!$B$1:$B$652=J411)*('BSC-IP(信令)'!$C$1:$C$652=L411)),'BSC-IP(信令)'!$D$1:$D$652)</f>
        <v>10.111.210.2</v>
      </c>
      <c r="N411" s="1" t="str">
        <f>LOOKUP(1,0/(('BSC-IP(信令)'!$B$1:$B$652=J411)*('BSC-IP(信令)'!$C$1:$C$652=L411)),'BSC-IP(信令)'!$E$1:$E$652)</f>
        <v>10.111.210.130</v>
      </c>
      <c r="O411" s="8"/>
      <c r="P411" s="8">
        <f>LOOKUP(1,0/(('BSC-IP(信令)'!$B$1:$B$652=J411)*('BSC-IP(信令)'!$C$1:$C$652=L411)),'BSC-IP(信令)'!$F$1:$F$652)</f>
        <v>28</v>
      </c>
      <c r="Q411" s="11" t="str">
        <f t="shared" si="60"/>
        <v>ZQRX:BCSU,3::PING:IP="10.111.69.76",SRC="10.111.210.2",:;</v>
      </c>
      <c r="R411" s="11" t="str">
        <f t="shared" si="61"/>
        <v>ZQRX:BCSU,3::PING:IP="10.111.69.204",SRC="10.111.210.130",:;</v>
      </c>
      <c r="S411" s="11" t="str">
        <f>CONCATENATE("ZOYC:",LEFT(B411,1),MID(B411,3,4),":C:M3UA:;")</f>
        <v>ZOYC:BGS31:C:M3UA:;</v>
      </c>
      <c r="T411" s="11" t="str">
        <f>CONCATENATE("ZOYM:",LEFT(B411,1),MID(B411,3,4),":REG=Y:;")</f>
        <v>ZOYM:BGS31:REG=Y:;</v>
      </c>
      <c r="U411" s="11" t="str">
        <f t="shared" si="62"/>
        <v>ZOYA:BGS31:BCSU,3:AOIP:;</v>
      </c>
      <c r="V411" s="11" t="str">
        <f t="shared" si="63"/>
        <v>ZOYP:M3UA:BGS31,0:"10.111.210.2","10.111.210.130",:"10.111.69.76",26,"10.111.69.204",26,15024:;</v>
      </c>
      <c r="W411" s="11" t="str">
        <f t="shared" si="64"/>
        <v>ZOYS:M3UA:BGS31,0:ACT:;</v>
      </c>
      <c r="X411" s="11" t="str">
        <f>CONCATENATE("ZOYI:NAME=",LEFT(B411,1),RIGHT(B411,4),":A:;")</f>
        <v>ZOYI:NAME=BGS31:A:;</v>
      </c>
      <c r="Z411" s="47" t="s">
        <v>3936</v>
      </c>
      <c r="AA411" s="10" t="str">
        <f t="shared" si="65"/>
        <v>ZQRX:BSU,3::IP=10.111.210.2:PING:SRC=10.111.69.76,:;</v>
      </c>
      <c r="AB411" s="10" t="str">
        <f t="shared" si="66"/>
        <v>ZQRX:BSU,3::IP=10.111.210.130:PING:SRC=10.111.69.204,:;</v>
      </c>
      <c r="AC411" s="10" t="str">
        <f>CONCATENATE("ZOYC:",J411,":S:M3UA:;")</f>
        <v>ZOYC:R0721:S:M3UA:;</v>
      </c>
      <c r="AD411" s="10" t="str">
        <f>CONCATENATE("ZOYM:",J411,":REG=Y:;")</f>
        <v>ZOYM:R0721:REG=Y:;</v>
      </c>
      <c r="AE411" s="10" t="str">
        <f t="shared" si="67"/>
        <v>ZOYA:R0721:BSU,3:AOIP:;</v>
      </c>
      <c r="AF411" s="10" t="str">
        <f t="shared" si="68"/>
        <v>ZOYP:M3UA:R0721,0:"10.111.69.76","10.111.69.204",15024:"10.111.210.2",28,"10.111.210.130",28,:;</v>
      </c>
      <c r="AG411" s="10" t="str">
        <f t="shared" si="69"/>
        <v>ZOYS:M3UA:R0721,0:ACT:;</v>
      </c>
      <c r="AH411" s="10" t="str">
        <f>CONCATENATE("ZOYI:NAME=",J411,":A:;")</f>
        <v>ZOYI:NAME=R0721:A:;</v>
      </c>
    </row>
    <row r="412" spans="1:34" ht="12" customHeight="1">
      <c r="A412" s="7">
        <v>26</v>
      </c>
      <c r="B412" s="7" t="s">
        <v>3359</v>
      </c>
      <c r="C412" s="7">
        <v>1</v>
      </c>
      <c r="D412" s="2">
        <v>4</v>
      </c>
      <c r="E412" s="7" t="str">
        <f>LOOKUP(1,0/(('MSS-IP'!$B$1:$B$583=B412)*('MSS-IP'!$C$1:$C$583=D412)),'MSS-IP'!$D$1:$D$583)</f>
        <v>10.111.69.77</v>
      </c>
      <c r="F412" s="7" t="str">
        <f>LOOKUP(1,0/(('MSS-IP'!$B$1:$B$583=B412)*('MSS-IP'!$C$1:$C$583=D412)),'MSS-IP'!$E$1:$E$583)</f>
        <v>10.111.69.205</v>
      </c>
      <c r="G412" s="7">
        <v>15025</v>
      </c>
      <c r="H412" s="7">
        <f>LOOKUP(1,0/(('MSS-IP'!$B$1:$B$583=B412)*('MSS-IP'!$C$1:$C$583=D412)),'MSS-IP'!$F$1:$F$583)</f>
        <v>26</v>
      </c>
      <c r="I412" s="8">
        <v>18</v>
      </c>
      <c r="J412" s="8" t="s">
        <v>87</v>
      </c>
      <c r="K412" s="8">
        <v>1</v>
      </c>
      <c r="L412" s="1">
        <v>1</v>
      </c>
      <c r="M412" s="1" t="str">
        <f>LOOKUP(1,0/(('BSC-IP(信令)'!$B$1:$B$652=J412)*('BSC-IP(信令)'!$C$1:$C$652=L412)),'BSC-IP(信令)'!$D$1:$D$652)</f>
        <v>10.111.210.3</v>
      </c>
      <c r="N412" s="1" t="str">
        <f>LOOKUP(1,0/(('BSC-IP(信令)'!$B$1:$B$652=J412)*('BSC-IP(信令)'!$C$1:$C$652=L412)),'BSC-IP(信令)'!$E$1:$E$652)</f>
        <v>10.111.210.131</v>
      </c>
      <c r="O412" s="8"/>
      <c r="P412" s="8">
        <f>LOOKUP(1,0/(('BSC-IP(信令)'!$B$1:$B$652=J412)*('BSC-IP(信令)'!$C$1:$C$652=L412)),'BSC-IP(信令)'!$F$1:$F$652)</f>
        <v>28</v>
      </c>
      <c r="Q412" s="11" t="str">
        <f t="shared" si="60"/>
        <v>ZQRX:BCSU,1::PING:IP="10.111.69.77",SRC="10.111.210.3",:;</v>
      </c>
      <c r="R412" s="11" t="str">
        <f t="shared" si="61"/>
        <v>ZQRX:BCSU,1::PING:IP="10.111.69.205",SRC="10.111.210.131",:;</v>
      </c>
      <c r="S412" s="11"/>
      <c r="T412" s="11"/>
      <c r="U412" s="11" t="str">
        <f t="shared" si="62"/>
        <v>ZOYA:BGS31:BCSU,1:AOIP:;</v>
      </c>
      <c r="V412" s="11" t="str">
        <f t="shared" si="63"/>
        <v>ZOYP:M3UA:BGS31,1:"10.111.210.3","10.111.210.131",:"10.111.69.77",26,"10.111.69.205",26,15025:;</v>
      </c>
      <c r="W412" s="11" t="str">
        <f t="shared" si="64"/>
        <v>ZOYS:M3UA:BGS31,1:ACT:;</v>
      </c>
      <c r="X412" s="11"/>
      <c r="Z412" s="47" t="s">
        <v>3936</v>
      </c>
      <c r="AA412" s="10" t="str">
        <f t="shared" si="65"/>
        <v>ZQRX:BSU,4::IP=10.111.210.3:PING:SRC=10.111.69.77,:;</v>
      </c>
      <c r="AB412" s="10" t="str">
        <f t="shared" si="66"/>
        <v>ZQRX:BSU,4::IP=10.111.210.131:PING:SRC=10.111.69.205,:;</v>
      </c>
      <c r="AC412" s="10"/>
      <c r="AD412" s="10"/>
      <c r="AE412" s="10" t="str">
        <f t="shared" si="67"/>
        <v>ZOYA:R0721:BSU,4:AOIP:;</v>
      </c>
      <c r="AF412" s="10" t="str">
        <f t="shared" si="68"/>
        <v>ZOYP:M3UA:R0721,1:"10.111.69.77","10.111.69.205",15025:"10.111.210.3",28,"10.111.210.131",28,:;</v>
      </c>
      <c r="AG412" s="10" t="str">
        <f t="shared" si="69"/>
        <v>ZOYS:M3UA:R0721,1:ACT:;</v>
      </c>
      <c r="AH412" s="10"/>
    </row>
    <row r="413" spans="1:34" ht="12" customHeight="1">
      <c r="A413" s="7">
        <v>27</v>
      </c>
      <c r="B413" s="7" t="s">
        <v>3359</v>
      </c>
      <c r="C413" s="7">
        <v>2</v>
      </c>
      <c r="D413" s="2">
        <v>3</v>
      </c>
      <c r="E413" s="7" t="str">
        <f>LOOKUP(1,0/(('MSS-IP'!$B$1:$B$583=B413)*('MSS-IP'!$C$1:$C$583=D413)),'MSS-IP'!$D$1:$D$583)</f>
        <v>10.111.69.76</v>
      </c>
      <c r="F413" s="7" t="str">
        <f>LOOKUP(1,0/(('MSS-IP'!$B$1:$B$583=B413)*('MSS-IP'!$C$1:$C$583=D413)),'MSS-IP'!$E$1:$E$583)</f>
        <v>10.111.69.204</v>
      </c>
      <c r="G413" s="7">
        <v>15026</v>
      </c>
      <c r="H413" s="7">
        <f>LOOKUP(1,0/(('MSS-IP'!$B$1:$B$583=B413)*('MSS-IP'!$C$1:$C$583=D413)),'MSS-IP'!$F$1:$F$583)</f>
        <v>26</v>
      </c>
      <c r="I413" s="8">
        <v>19</v>
      </c>
      <c r="J413" s="8" t="s">
        <v>87</v>
      </c>
      <c r="K413" s="8">
        <v>2</v>
      </c>
      <c r="L413" s="1">
        <v>2</v>
      </c>
      <c r="M413" s="1" t="str">
        <f>LOOKUP(1,0/(('BSC-IP(信令)'!$B$1:$B$652=J413)*('BSC-IP(信令)'!$C$1:$C$652=L413)),'BSC-IP(信令)'!$D$1:$D$652)</f>
        <v>10.111.210.4</v>
      </c>
      <c r="N413" s="1" t="str">
        <f>LOOKUP(1,0/(('BSC-IP(信令)'!$B$1:$B$652=J413)*('BSC-IP(信令)'!$C$1:$C$652=L413)),'BSC-IP(信令)'!$E$1:$E$652)</f>
        <v>10.111.210.132</v>
      </c>
      <c r="O413" s="8"/>
      <c r="P413" s="8">
        <f>LOOKUP(1,0/(('BSC-IP(信令)'!$B$1:$B$652=J413)*('BSC-IP(信令)'!$C$1:$C$652=L413)),'BSC-IP(信令)'!$F$1:$F$652)</f>
        <v>28</v>
      </c>
      <c r="Q413" s="11" t="str">
        <f t="shared" si="60"/>
        <v>ZQRX:BCSU,2::PING:IP="10.111.69.76",SRC="10.111.210.4",:;</v>
      </c>
      <c r="R413" s="11" t="str">
        <f t="shared" si="61"/>
        <v>ZQRX:BCSU,2::PING:IP="10.111.69.204",SRC="10.111.210.132",:;</v>
      </c>
      <c r="S413" s="11"/>
      <c r="T413" s="11"/>
      <c r="U413" s="11" t="str">
        <f t="shared" si="62"/>
        <v>ZOYA:BGS31:BCSU,2:AOIP:;</v>
      </c>
      <c r="V413" s="11" t="str">
        <f t="shared" si="63"/>
        <v>ZOYP:M3UA:BGS31,2:"10.111.210.4","10.111.210.132",:"10.111.69.76",26,"10.111.69.204",26,15026:;</v>
      </c>
      <c r="W413" s="11" t="str">
        <f t="shared" si="64"/>
        <v>ZOYS:M3UA:BGS31,2:ACT:;</v>
      </c>
      <c r="X413" s="11"/>
      <c r="Z413" s="47" t="s">
        <v>3936</v>
      </c>
      <c r="AA413" s="10" t="str">
        <f t="shared" si="65"/>
        <v>ZQRX:BSU,3::IP=10.111.210.4:PING:SRC=10.111.69.76,:;</v>
      </c>
      <c r="AB413" s="10" t="str">
        <f t="shared" si="66"/>
        <v>ZQRX:BSU,3::IP=10.111.210.132:PING:SRC=10.111.69.204,:;</v>
      </c>
      <c r="AC413" s="10"/>
      <c r="AD413" s="10"/>
      <c r="AE413" s="10" t="str">
        <f t="shared" si="67"/>
        <v>ZOYA:R0721:BSU,3:AOIP:;</v>
      </c>
      <c r="AF413" s="10" t="str">
        <f t="shared" si="68"/>
        <v>ZOYP:M3UA:R0721,2:"10.111.69.76","10.111.69.204",15026:"10.111.210.4",28,"10.111.210.132",28,:;</v>
      </c>
      <c r="AG413" s="10" t="str">
        <f t="shared" si="69"/>
        <v>ZOYS:M3UA:R0721,2:ACT:;</v>
      </c>
      <c r="AH413" s="10"/>
    </row>
    <row r="414" spans="1:34" ht="12" customHeight="1">
      <c r="A414" s="7">
        <v>28</v>
      </c>
      <c r="B414" s="7" t="s">
        <v>3359</v>
      </c>
      <c r="C414" s="7">
        <v>3</v>
      </c>
      <c r="D414" s="2">
        <v>4</v>
      </c>
      <c r="E414" s="7" t="str">
        <f>LOOKUP(1,0/(('MSS-IP'!$B$1:$B$583=B414)*('MSS-IP'!$C$1:$C$583=D414)),'MSS-IP'!$D$1:$D$583)</f>
        <v>10.111.69.77</v>
      </c>
      <c r="F414" s="7" t="str">
        <f>LOOKUP(1,0/(('MSS-IP'!$B$1:$B$583=B414)*('MSS-IP'!$C$1:$C$583=D414)),'MSS-IP'!$E$1:$E$583)</f>
        <v>10.111.69.205</v>
      </c>
      <c r="G414" s="7">
        <v>15027</v>
      </c>
      <c r="H414" s="7">
        <f>LOOKUP(1,0/(('MSS-IP'!$B$1:$B$583=B414)*('MSS-IP'!$C$1:$C$583=D414)),'MSS-IP'!$F$1:$F$583)</f>
        <v>26</v>
      </c>
      <c r="I414" s="8">
        <v>20</v>
      </c>
      <c r="J414" s="8" t="s">
        <v>87</v>
      </c>
      <c r="K414" s="8">
        <v>3</v>
      </c>
      <c r="L414" s="1">
        <v>0</v>
      </c>
      <c r="M414" s="1" t="str">
        <f>LOOKUP(1,0/(('BSC-IP(信令)'!$B$1:$B$652=J414)*('BSC-IP(信令)'!$C$1:$C$652=L414)),'BSC-IP(信令)'!$D$1:$D$652)</f>
        <v>10.111.210.5</v>
      </c>
      <c r="N414" s="1" t="str">
        <f>LOOKUP(1,0/(('BSC-IP(信令)'!$B$1:$B$652=J414)*('BSC-IP(信令)'!$C$1:$C$652=L414)),'BSC-IP(信令)'!$E$1:$E$652)</f>
        <v>10.111.210.133</v>
      </c>
      <c r="O414" s="8"/>
      <c r="P414" s="8">
        <f>LOOKUP(1,0/(('BSC-IP(信令)'!$B$1:$B$652=J414)*('BSC-IP(信令)'!$C$1:$C$652=L414)),'BSC-IP(信令)'!$F$1:$F$652)</f>
        <v>28</v>
      </c>
      <c r="Q414" s="11" t="str">
        <f t="shared" si="60"/>
        <v>ZQRX:BCSU,0::PING:IP="10.111.69.77",SRC="10.111.210.5",:;</v>
      </c>
      <c r="R414" s="11" t="str">
        <f t="shared" si="61"/>
        <v>ZQRX:BCSU,0::PING:IP="10.111.69.205",SRC="10.111.210.133",:;</v>
      </c>
      <c r="S414" s="11"/>
      <c r="T414" s="11"/>
      <c r="U414" s="11" t="str">
        <f t="shared" si="62"/>
        <v>ZOYA:BGS31:BCSU,0:AOIP:;</v>
      </c>
      <c r="V414" s="11" t="str">
        <f t="shared" si="63"/>
        <v>ZOYP:M3UA:BGS31,3:"10.111.210.5","10.111.210.133",:"10.111.69.77",26,"10.111.69.205",26,15027:;</v>
      </c>
      <c r="W414" s="11" t="str">
        <f t="shared" si="64"/>
        <v>ZOYS:M3UA:BGS31,3:ACT:;</v>
      </c>
      <c r="X414" s="11"/>
      <c r="Z414" s="47" t="s">
        <v>3936</v>
      </c>
      <c r="AA414" s="10" t="str">
        <f t="shared" si="65"/>
        <v>ZQRX:BSU,4::IP=10.111.210.5:PING:SRC=10.111.69.77,:;</v>
      </c>
      <c r="AB414" s="10" t="str">
        <f t="shared" si="66"/>
        <v>ZQRX:BSU,4::IP=10.111.210.133:PING:SRC=10.111.69.205,:;</v>
      </c>
      <c r="AC414" s="10"/>
      <c r="AD414" s="10"/>
      <c r="AE414" s="10" t="str">
        <f t="shared" si="67"/>
        <v>ZOYA:R0721:BSU,4:AOIP:;</v>
      </c>
      <c r="AF414" s="10" t="str">
        <f t="shared" si="68"/>
        <v>ZOYP:M3UA:R0721,3:"10.111.69.77","10.111.69.205",15027:"10.111.210.5",28,"10.111.210.133",28,:;</v>
      </c>
      <c r="AG414" s="10" t="str">
        <f t="shared" si="69"/>
        <v>ZOYS:M3UA:R0721,3:ACT:;</v>
      </c>
      <c r="AH414" s="10"/>
    </row>
    <row r="415" spans="1:34" ht="12" customHeight="1">
      <c r="A415" s="7">
        <v>29</v>
      </c>
      <c r="B415" s="7" t="s">
        <v>3359</v>
      </c>
      <c r="C415" s="7">
        <v>0</v>
      </c>
      <c r="D415" s="2">
        <v>3</v>
      </c>
      <c r="E415" s="7" t="str">
        <f>LOOKUP(1,0/(('MSS-IP'!$B$1:$B$583=B415)*('MSS-IP'!$C$1:$C$583=D415)),'MSS-IP'!$D$1:$D$583)</f>
        <v>10.111.69.76</v>
      </c>
      <c r="F415" s="7" t="str">
        <f>LOOKUP(1,0/(('MSS-IP'!$B$1:$B$583=B415)*('MSS-IP'!$C$1:$C$583=D415)),'MSS-IP'!$E$1:$E$583)</f>
        <v>10.111.69.204</v>
      </c>
      <c r="G415" s="7">
        <v>15028</v>
      </c>
      <c r="H415" s="7">
        <f>LOOKUP(1,0/(('MSS-IP'!$B$1:$B$583=B415)*('MSS-IP'!$C$1:$C$583=D415)),'MSS-IP'!$F$1:$F$583)</f>
        <v>26</v>
      </c>
      <c r="I415" s="8">
        <v>17</v>
      </c>
      <c r="J415" s="8" t="s">
        <v>88</v>
      </c>
      <c r="K415" s="8">
        <v>0</v>
      </c>
      <c r="L415" s="1">
        <v>1</v>
      </c>
      <c r="M415" s="1" t="str">
        <f>LOOKUP(1,0/(('BSC-IP(信令)'!$B$1:$B$652=J415)*('BSC-IP(信令)'!$C$1:$C$652=L415)),'BSC-IP(信令)'!$D$1:$D$652)</f>
        <v>10.111.210.18</v>
      </c>
      <c r="N415" s="1" t="str">
        <f>LOOKUP(1,0/(('BSC-IP(信令)'!$B$1:$B$652=J415)*('BSC-IP(信令)'!$C$1:$C$652=L415)),'BSC-IP(信令)'!$E$1:$E$652)</f>
        <v>10.111.210.146</v>
      </c>
      <c r="O415" s="8"/>
      <c r="P415" s="8">
        <f>LOOKUP(1,0/(('BSC-IP(信令)'!$B$1:$B$652=J415)*('BSC-IP(信令)'!$C$1:$C$652=L415)),'BSC-IP(信令)'!$F$1:$F$652)</f>
        <v>28</v>
      </c>
      <c r="Q415" s="11" t="str">
        <f t="shared" si="60"/>
        <v>ZQRX:BCSU,1::PING:IP="10.111.69.76",SRC="10.111.210.18",:;</v>
      </c>
      <c r="R415" s="11" t="str">
        <f t="shared" si="61"/>
        <v>ZQRX:BCSU,1::PING:IP="10.111.69.204",SRC="10.111.210.146",:;</v>
      </c>
      <c r="S415" s="11" t="str">
        <f>CONCATENATE("ZOYC:",LEFT(B415,1),MID(B415,3,4),":C:M3UA:;")</f>
        <v>ZOYC:BGS31:C:M3UA:;</v>
      </c>
      <c r="T415" s="11" t="str">
        <f>CONCATENATE("ZOYM:",LEFT(B415,1),MID(B415,3,4),":REG=Y:;")</f>
        <v>ZOYM:BGS31:REG=Y:;</v>
      </c>
      <c r="U415" s="11" t="str">
        <f t="shared" si="62"/>
        <v>ZOYA:BGS31:BCSU,1:AOIP:;</v>
      </c>
      <c r="V415" s="11" t="str">
        <f t="shared" si="63"/>
        <v>ZOYP:M3UA:BGS31,0:"10.111.210.18","10.111.210.146",:"10.111.69.76",26,"10.111.69.204",26,15028:;</v>
      </c>
      <c r="W415" s="11" t="str">
        <f t="shared" si="64"/>
        <v>ZOYS:M3UA:BGS31,0:ACT:;</v>
      </c>
      <c r="X415" s="11" t="str">
        <f>CONCATENATE("ZOYI:NAME=",LEFT(B415,1),RIGHT(B415,4),":A:;")</f>
        <v>ZOYI:NAME=BGS31:A:;</v>
      </c>
      <c r="Z415" s="47" t="s">
        <v>3936</v>
      </c>
      <c r="AA415" s="10" t="str">
        <f t="shared" si="65"/>
        <v>ZQRX:BSU,3::IP=10.111.210.18:PING:SRC=10.111.69.76,:;</v>
      </c>
      <c r="AB415" s="10" t="str">
        <f t="shared" si="66"/>
        <v>ZQRX:BSU,3::IP=10.111.210.146:PING:SRC=10.111.69.204,:;</v>
      </c>
      <c r="AC415" s="10" t="str">
        <f>CONCATENATE("ZOYC:",J415,":S:M3UA:;")</f>
        <v>ZOYC:R0722:S:M3UA:;</v>
      </c>
      <c r="AD415" s="10" t="str">
        <f>CONCATENATE("ZOYM:",J415,":REG=Y:;")</f>
        <v>ZOYM:R0722:REG=Y:;</v>
      </c>
      <c r="AE415" s="10" t="str">
        <f t="shared" si="67"/>
        <v>ZOYA:R0722:BSU,3:AOIP:;</v>
      </c>
      <c r="AF415" s="10" t="str">
        <f t="shared" si="68"/>
        <v>ZOYP:M3UA:R0722,0:"10.111.69.76","10.111.69.204",15028:"10.111.210.18",28,"10.111.210.146",28,:;</v>
      </c>
      <c r="AG415" s="10" t="str">
        <f t="shared" si="69"/>
        <v>ZOYS:M3UA:R0722,0:ACT:;</v>
      </c>
      <c r="AH415" s="10" t="str">
        <f>CONCATENATE("ZOYI:NAME=",J415,":A:;")</f>
        <v>ZOYI:NAME=R0722:A:;</v>
      </c>
    </row>
    <row r="416" spans="1:34" ht="12" customHeight="1">
      <c r="A416" s="7">
        <v>30</v>
      </c>
      <c r="B416" s="7" t="s">
        <v>3359</v>
      </c>
      <c r="C416" s="7">
        <v>1</v>
      </c>
      <c r="D416" s="2">
        <v>4</v>
      </c>
      <c r="E416" s="7" t="str">
        <f>LOOKUP(1,0/(('MSS-IP'!$B$1:$B$583=B416)*('MSS-IP'!$C$1:$C$583=D416)),'MSS-IP'!$D$1:$D$583)</f>
        <v>10.111.69.77</v>
      </c>
      <c r="F416" s="7" t="str">
        <f>LOOKUP(1,0/(('MSS-IP'!$B$1:$B$583=B416)*('MSS-IP'!$C$1:$C$583=D416)),'MSS-IP'!$E$1:$E$583)</f>
        <v>10.111.69.205</v>
      </c>
      <c r="G416" s="7">
        <v>15029</v>
      </c>
      <c r="H416" s="7">
        <f>LOOKUP(1,0/(('MSS-IP'!$B$1:$B$583=B416)*('MSS-IP'!$C$1:$C$583=D416)),'MSS-IP'!$F$1:$F$583)</f>
        <v>26</v>
      </c>
      <c r="I416" s="8">
        <v>18</v>
      </c>
      <c r="J416" s="8" t="s">
        <v>88</v>
      </c>
      <c r="K416" s="8">
        <v>1</v>
      </c>
      <c r="L416" s="1">
        <v>3</v>
      </c>
      <c r="M416" s="1" t="str">
        <f>LOOKUP(1,0/(('BSC-IP(信令)'!$B$1:$B$652=J416)*('BSC-IP(信令)'!$C$1:$C$652=L416)),'BSC-IP(信令)'!$D$1:$D$652)</f>
        <v>10.111.210.19</v>
      </c>
      <c r="N416" s="1" t="str">
        <f>LOOKUP(1,0/(('BSC-IP(信令)'!$B$1:$B$652=J416)*('BSC-IP(信令)'!$C$1:$C$652=L416)),'BSC-IP(信令)'!$E$1:$E$652)</f>
        <v>10.111.210.147</v>
      </c>
      <c r="O416" s="8"/>
      <c r="P416" s="8">
        <f>LOOKUP(1,0/(('BSC-IP(信令)'!$B$1:$B$652=J416)*('BSC-IP(信令)'!$C$1:$C$652=L416)),'BSC-IP(信令)'!$F$1:$F$652)</f>
        <v>28</v>
      </c>
      <c r="Q416" s="11" t="str">
        <f t="shared" si="60"/>
        <v>ZQRX:BCSU,3::PING:IP="10.111.69.77",SRC="10.111.210.19",:;</v>
      </c>
      <c r="R416" s="11" t="str">
        <f t="shared" si="61"/>
        <v>ZQRX:BCSU,3::PING:IP="10.111.69.205",SRC="10.111.210.147",:;</v>
      </c>
      <c r="S416" s="11"/>
      <c r="T416" s="11"/>
      <c r="U416" s="11" t="str">
        <f t="shared" si="62"/>
        <v>ZOYA:BGS31:BCSU,3:AOIP:;</v>
      </c>
      <c r="V416" s="11" t="str">
        <f t="shared" si="63"/>
        <v>ZOYP:M3UA:BGS31,1:"10.111.210.19","10.111.210.147",:"10.111.69.77",26,"10.111.69.205",26,15029:;</v>
      </c>
      <c r="W416" s="11" t="str">
        <f t="shared" si="64"/>
        <v>ZOYS:M3UA:BGS31,1:ACT:;</v>
      </c>
      <c r="X416" s="11"/>
      <c r="Z416" s="47" t="s">
        <v>3936</v>
      </c>
      <c r="AA416" s="10" t="str">
        <f t="shared" si="65"/>
        <v>ZQRX:BSU,4::IP=10.111.210.19:PING:SRC=10.111.69.77,:;</v>
      </c>
      <c r="AB416" s="10" t="str">
        <f t="shared" si="66"/>
        <v>ZQRX:BSU,4::IP=10.111.210.147:PING:SRC=10.111.69.205,:;</v>
      </c>
      <c r="AC416" s="10"/>
      <c r="AD416" s="10"/>
      <c r="AE416" s="10" t="str">
        <f t="shared" si="67"/>
        <v>ZOYA:R0722:BSU,4:AOIP:;</v>
      </c>
      <c r="AF416" s="10" t="str">
        <f t="shared" si="68"/>
        <v>ZOYP:M3UA:R0722,1:"10.111.69.77","10.111.69.205",15029:"10.111.210.19",28,"10.111.210.147",28,:;</v>
      </c>
      <c r="AG416" s="10" t="str">
        <f t="shared" si="69"/>
        <v>ZOYS:M3UA:R0722,1:ACT:;</v>
      </c>
      <c r="AH416" s="10"/>
    </row>
    <row r="417" spans="1:34" ht="12" customHeight="1">
      <c r="A417" s="7">
        <v>31</v>
      </c>
      <c r="B417" s="7" t="s">
        <v>3359</v>
      </c>
      <c r="C417" s="7">
        <v>2</v>
      </c>
      <c r="D417" s="2">
        <v>3</v>
      </c>
      <c r="E417" s="7" t="str">
        <f>LOOKUP(1,0/(('MSS-IP'!$B$1:$B$583=B417)*('MSS-IP'!$C$1:$C$583=D417)),'MSS-IP'!$D$1:$D$583)</f>
        <v>10.111.69.76</v>
      </c>
      <c r="F417" s="7" t="str">
        <f>LOOKUP(1,0/(('MSS-IP'!$B$1:$B$583=B417)*('MSS-IP'!$C$1:$C$583=D417)),'MSS-IP'!$E$1:$E$583)</f>
        <v>10.111.69.204</v>
      </c>
      <c r="G417" s="7">
        <v>15030</v>
      </c>
      <c r="H417" s="7">
        <f>LOOKUP(1,0/(('MSS-IP'!$B$1:$B$583=B417)*('MSS-IP'!$C$1:$C$583=D417)),'MSS-IP'!$F$1:$F$583)</f>
        <v>26</v>
      </c>
      <c r="I417" s="8">
        <v>19</v>
      </c>
      <c r="J417" s="8" t="s">
        <v>88</v>
      </c>
      <c r="K417" s="8">
        <v>2</v>
      </c>
      <c r="L417" s="1">
        <v>4</v>
      </c>
      <c r="M417" s="1" t="str">
        <f>LOOKUP(1,0/(('BSC-IP(信令)'!$B$1:$B$652=J417)*('BSC-IP(信令)'!$C$1:$C$652=L417)),'BSC-IP(信令)'!$D$1:$D$652)</f>
        <v>10.111.210.20</v>
      </c>
      <c r="N417" s="1" t="str">
        <f>LOOKUP(1,0/(('BSC-IP(信令)'!$B$1:$B$652=J417)*('BSC-IP(信令)'!$C$1:$C$652=L417)),'BSC-IP(信令)'!$E$1:$E$652)</f>
        <v>10.111.210.148</v>
      </c>
      <c r="O417" s="8"/>
      <c r="P417" s="8">
        <f>LOOKUP(1,0/(('BSC-IP(信令)'!$B$1:$B$652=J417)*('BSC-IP(信令)'!$C$1:$C$652=L417)),'BSC-IP(信令)'!$F$1:$F$652)</f>
        <v>28</v>
      </c>
      <c r="Q417" s="11" t="str">
        <f t="shared" si="60"/>
        <v>ZQRX:BCSU,4::PING:IP="10.111.69.76",SRC="10.111.210.20",:;</v>
      </c>
      <c r="R417" s="11" t="str">
        <f t="shared" si="61"/>
        <v>ZQRX:BCSU,4::PING:IP="10.111.69.204",SRC="10.111.210.148",:;</v>
      </c>
      <c r="S417" s="11"/>
      <c r="T417" s="11"/>
      <c r="U417" s="11" t="str">
        <f t="shared" si="62"/>
        <v>ZOYA:BGS31:BCSU,4:AOIP:;</v>
      </c>
      <c r="V417" s="11" t="str">
        <f t="shared" si="63"/>
        <v>ZOYP:M3UA:BGS31,2:"10.111.210.20","10.111.210.148",:"10.111.69.76",26,"10.111.69.204",26,15030:;</v>
      </c>
      <c r="W417" s="11" t="str">
        <f t="shared" si="64"/>
        <v>ZOYS:M3UA:BGS31,2:ACT:;</v>
      </c>
      <c r="X417" s="11"/>
      <c r="Z417" s="47" t="s">
        <v>3936</v>
      </c>
      <c r="AA417" s="10" t="str">
        <f t="shared" si="65"/>
        <v>ZQRX:BSU,3::IP=10.111.210.20:PING:SRC=10.111.69.76,:;</v>
      </c>
      <c r="AB417" s="10" t="str">
        <f t="shared" si="66"/>
        <v>ZQRX:BSU,3::IP=10.111.210.148:PING:SRC=10.111.69.204,:;</v>
      </c>
      <c r="AC417" s="10"/>
      <c r="AD417" s="10"/>
      <c r="AE417" s="10" t="str">
        <f t="shared" si="67"/>
        <v>ZOYA:R0722:BSU,3:AOIP:;</v>
      </c>
      <c r="AF417" s="10" t="str">
        <f t="shared" si="68"/>
        <v>ZOYP:M3UA:R0722,2:"10.111.69.76","10.111.69.204",15030:"10.111.210.20",28,"10.111.210.148",28,:;</v>
      </c>
      <c r="AG417" s="10" t="str">
        <f t="shared" si="69"/>
        <v>ZOYS:M3UA:R0722,2:ACT:;</v>
      </c>
      <c r="AH417" s="10"/>
    </row>
    <row r="418" spans="1:34" ht="12" customHeight="1">
      <c r="A418" s="7">
        <v>32</v>
      </c>
      <c r="B418" s="7" t="s">
        <v>3359</v>
      </c>
      <c r="C418" s="7">
        <v>3</v>
      </c>
      <c r="D418" s="2">
        <v>4</v>
      </c>
      <c r="E418" s="7" t="str">
        <f>LOOKUP(1,0/(('MSS-IP'!$B$1:$B$583=B418)*('MSS-IP'!$C$1:$C$583=D418)),'MSS-IP'!$D$1:$D$583)</f>
        <v>10.111.69.77</v>
      </c>
      <c r="F418" s="7" t="str">
        <f>LOOKUP(1,0/(('MSS-IP'!$B$1:$B$583=B418)*('MSS-IP'!$C$1:$C$583=D418)),'MSS-IP'!$E$1:$E$583)</f>
        <v>10.111.69.205</v>
      </c>
      <c r="G418" s="7">
        <v>15031</v>
      </c>
      <c r="H418" s="7">
        <f>LOOKUP(1,0/(('MSS-IP'!$B$1:$B$583=B418)*('MSS-IP'!$C$1:$C$583=D418)),'MSS-IP'!$F$1:$F$583)</f>
        <v>26</v>
      </c>
      <c r="I418" s="8">
        <v>20</v>
      </c>
      <c r="J418" s="8" t="s">
        <v>88</v>
      </c>
      <c r="K418" s="8">
        <v>3</v>
      </c>
      <c r="L418" s="1">
        <v>2</v>
      </c>
      <c r="M418" s="1" t="str">
        <f>LOOKUP(1,0/(('BSC-IP(信令)'!$B$1:$B$652=J418)*('BSC-IP(信令)'!$C$1:$C$652=L418)),'BSC-IP(信令)'!$D$1:$D$652)</f>
        <v>10.111.210.21</v>
      </c>
      <c r="N418" s="1" t="str">
        <f>LOOKUP(1,0/(('BSC-IP(信令)'!$B$1:$B$652=J418)*('BSC-IP(信令)'!$C$1:$C$652=L418)),'BSC-IP(信令)'!$E$1:$E$652)</f>
        <v>10.111.210.149</v>
      </c>
      <c r="O418" s="8"/>
      <c r="P418" s="8">
        <f>LOOKUP(1,0/(('BSC-IP(信令)'!$B$1:$B$652=J418)*('BSC-IP(信令)'!$C$1:$C$652=L418)),'BSC-IP(信令)'!$F$1:$F$652)</f>
        <v>28</v>
      </c>
      <c r="Q418" s="11" t="str">
        <f t="shared" si="60"/>
        <v>ZQRX:BCSU,2::PING:IP="10.111.69.77",SRC="10.111.210.21",:;</v>
      </c>
      <c r="R418" s="11" t="str">
        <f t="shared" si="61"/>
        <v>ZQRX:BCSU,2::PING:IP="10.111.69.205",SRC="10.111.210.149",:;</v>
      </c>
      <c r="S418" s="11"/>
      <c r="T418" s="11"/>
      <c r="U418" s="11" t="str">
        <f t="shared" si="62"/>
        <v>ZOYA:BGS31:BCSU,2:AOIP:;</v>
      </c>
      <c r="V418" s="11" t="str">
        <f t="shared" si="63"/>
        <v>ZOYP:M3UA:BGS31,3:"10.111.210.21","10.111.210.149",:"10.111.69.77",26,"10.111.69.205",26,15031:;</v>
      </c>
      <c r="W418" s="11" t="str">
        <f t="shared" si="64"/>
        <v>ZOYS:M3UA:BGS31,3:ACT:;</v>
      </c>
      <c r="X418" s="11"/>
      <c r="Z418" s="47" t="s">
        <v>3936</v>
      </c>
      <c r="AA418" s="10" t="str">
        <f t="shared" si="65"/>
        <v>ZQRX:BSU,4::IP=10.111.210.21:PING:SRC=10.111.69.77,:;</v>
      </c>
      <c r="AB418" s="10" t="str">
        <f t="shared" si="66"/>
        <v>ZQRX:BSU,4::IP=10.111.210.149:PING:SRC=10.111.69.205,:;</v>
      </c>
      <c r="AC418" s="10"/>
      <c r="AD418" s="10"/>
      <c r="AE418" s="10" t="str">
        <f t="shared" si="67"/>
        <v>ZOYA:R0722:BSU,4:AOIP:;</v>
      </c>
      <c r="AF418" s="10" t="str">
        <f t="shared" si="68"/>
        <v>ZOYP:M3UA:R0722,3:"10.111.69.77","10.111.69.205",15031:"10.111.210.21",28,"10.111.210.149",28,:;</v>
      </c>
      <c r="AG418" s="10" t="str">
        <f t="shared" si="69"/>
        <v>ZOYS:M3UA:R0722,3:ACT:;</v>
      </c>
      <c r="AH418" s="10"/>
    </row>
    <row r="419" spans="1:34" ht="12" customHeight="1">
      <c r="A419" s="7">
        <v>33</v>
      </c>
      <c r="B419" s="7" t="s">
        <v>3359</v>
      </c>
      <c r="C419" s="7">
        <v>0</v>
      </c>
      <c r="D419" s="2">
        <v>3</v>
      </c>
      <c r="E419" s="7" t="str">
        <f>LOOKUP(1,0/(('MSS-IP'!$B$1:$B$583=B419)*('MSS-IP'!$C$1:$C$583=D419)),'MSS-IP'!$D$1:$D$583)</f>
        <v>10.111.69.76</v>
      </c>
      <c r="F419" s="7" t="str">
        <f>LOOKUP(1,0/(('MSS-IP'!$B$1:$B$583=B419)*('MSS-IP'!$C$1:$C$583=D419)),'MSS-IP'!$E$1:$E$583)</f>
        <v>10.111.69.204</v>
      </c>
      <c r="G419" s="7">
        <v>15032</v>
      </c>
      <c r="H419" s="7">
        <f>LOOKUP(1,0/(('MSS-IP'!$B$1:$B$583=B419)*('MSS-IP'!$C$1:$C$583=D419)),'MSS-IP'!$F$1:$F$583)</f>
        <v>26</v>
      </c>
      <c r="I419" s="8">
        <v>17</v>
      </c>
      <c r="J419" s="8" t="s">
        <v>89</v>
      </c>
      <c r="K419" s="8">
        <v>0</v>
      </c>
      <c r="L419" s="1">
        <v>3</v>
      </c>
      <c r="M419" s="1" t="str">
        <f>LOOKUP(1,0/(('BSC-IP(信令)'!$B$1:$B$652=J419)*('BSC-IP(信令)'!$C$1:$C$652=L419)),'BSC-IP(信令)'!$D$1:$D$652)</f>
        <v>10.111.210.34</v>
      </c>
      <c r="N419" s="1" t="str">
        <f>LOOKUP(1,0/(('BSC-IP(信令)'!$B$1:$B$652=J419)*('BSC-IP(信令)'!$C$1:$C$652=L419)),'BSC-IP(信令)'!$E$1:$E$652)</f>
        <v>10.111.210.162</v>
      </c>
      <c r="O419" s="8"/>
      <c r="P419" s="8">
        <f>LOOKUP(1,0/(('BSC-IP(信令)'!$B$1:$B$652=J419)*('BSC-IP(信令)'!$C$1:$C$652=L419)),'BSC-IP(信令)'!$F$1:$F$652)</f>
        <v>28</v>
      </c>
      <c r="Q419" s="11" t="str">
        <f t="shared" si="60"/>
        <v>ZQRX:BCSU,3::PING:IP="10.111.69.76",SRC="10.111.210.34",:;</v>
      </c>
      <c r="R419" s="11" t="str">
        <f t="shared" si="61"/>
        <v>ZQRX:BCSU,3::PING:IP="10.111.69.204",SRC="10.111.210.162",:;</v>
      </c>
      <c r="S419" s="11" t="str">
        <f>CONCATENATE("ZOYC:",LEFT(B419,1),MID(B419,3,4),":C:M3UA:;")</f>
        <v>ZOYC:BGS31:C:M3UA:;</v>
      </c>
      <c r="T419" s="11" t="str">
        <f>CONCATENATE("ZOYM:",LEFT(B419,1),MID(B419,3,4),":REG=Y:;")</f>
        <v>ZOYM:BGS31:REG=Y:;</v>
      </c>
      <c r="U419" s="11" t="str">
        <f t="shared" si="62"/>
        <v>ZOYA:BGS31:BCSU,3:AOIP:;</v>
      </c>
      <c r="V419" s="11" t="str">
        <f t="shared" si="63"/>
        <v>ZOYP:M3UA:BGS31,0:"10.111.210.34","10.111.210.162",:"10.111.69.76",26,"10.111.69.204",26,15032:;</v>
      </c>
      <c r="W419" s="11" t="str">
        <f t="shared" si="64"/>
        <v>ZOYS:M3UA:BGS31,0:ACT:;</v>
      </c>
      <c r="X419" s="11" t="str">
        <f>CONCATENATE("ZOYI:NAME=",LEFT(B419,1),RIGHT(B419,4),":A:;")</f>
        <v>ZOYI:NAME=BGS31:A:;</v>
      </c>
      <c r="Z419" s="47" t="s">
        <v>3936</v>
      </c>
      <c r="AA419" s="10" t="str">
        <f t="shared" si="65"/>
        <v>ZQRX:BSU,3::IP=10.111.210.34:PING:SRC=10.111.69.76,:;</v>
      </c>
      <c r="AB419" s="10" t="str">
        <f t="shared" si="66"/>
        <v>ZQRX:BSU,3::IP=10.111.210.162:PING:SRC=10.111.69.204,:;</v>
      </c>
      <c r="AC419" s="10" t="str">
        <f>CONCATENATE("ZOYC:",J419,":S:M3UA:;")</f>
        <v>ZOYC:R0723:S:M3UA:;</v>
      </c>
      <c r="AD419" s="10" t="str">
        <f>CONCATENATE("ZOYM:",J419,":REG=Y:;")</f>
        <v>ZOYM:R0723:REG=Y:;</v>
      </c>
      <c r="AE419" s="10" t="str">
        <f t="shared" si="67"/>
        <v>ZOYA:R0723:BSU,3:AOIP:;</v>
      </c>
      <c r="AF419" s="10" t="str">
        <f t="shared" si="68"/>
        <v>ZOYP:M3UA:R0723,0:"10.111.69.76","10.111.69.204",15032:"10.111.210.34",28,"10.111.210.162",28,:;</v>
      </c>
      <c r="AG419" s="10" t="str">
        <f t="shared" si="69"/>
        <v>ZOYS:M3UA:R0723,0:ACT:;</v>
      </c>
      <c r="AH419" s="10" t="str">
        <f>CONCATENATE("ZOYI:NAME=",J419,":A:;")</f>
        <v>ZOYI:NAME=R0723:A:;</v>
      </c>
    </row>
    <row r="420" spans="1:34" ht="12" customHeight="1">
      <c r="A420" s="7">
        <v>34</v>
      </c>
      <c r="B420" s="7" t="s">
        <v>3359</v>
      </c>
      <c r="C420" s="7">
        <v>1</v>
      </c>
      <c r="D420" s="2">
        <v>4</v>
      </c>
      <c r="E420" s="7" t="str">
        <f>LOOKUP(1,0/(('MSS-IP'!$B$1:$B$583=B420)*('MSS-IP'!$C$1:$C$583=D420)),'MSS-IP'!$D$1:$D$583)</f>
        <v>10.111.69.77</v>
      </c>
      <c r="F420" s="7" t="str">
        <f>LOOKUP(1,0/(('MSS-IP'!$B$1:$B$583=B420)*('MSS-IP'!$C$1:$C$583=D420)),'MSS-IP'!$E$1:$E$583)</f>
        <v>10.111.69.205</v>
      </c>
      <c r="G420" s="7">
        <v>15033</v>
      </c>
      <c r="H420" s="7">
        <f>LOOKUP(1,0/(('MSS-IP'!$B$1:$B$583=B420)*('MSS-IP'!$C$1:$C$583=D420)),'MSS-IP'!$F$1:$F$583)</f>
        <v>26</v>
      </c>
      <c r="I420" s="8">
        <v>18</v>
      </c>
      <c r="J420" s="8" t="s">
        <v>89</v>
      </c>
      <c r="K420" s="8">
        <v>1</v>
      </c>
      <c r="L420" s="1">
        <v>4</v>
      </c>
      <c r="M420" s="1" t="str">
        <f>LOOKUP(1,0/(('BSC-IP(信令)'!$B$1:$B$652=J420)*('BSC-IP(信令)'!$C$1:$C$652=L420)),'BSC-IP(信令)'!$D$1:$D$652)</f>
        <v>10.111.210.35</v>
      </c>
      <c r="N420" s="1" t="str">
        <f>LOOKUP(1,0/(('BSC-IP(信令)'!$B$1:$B$652=J420)*('BSC-IP(信令)'!$C$1:$C$652=L420)),'BSC-IP(信令)'!$E$1:$E$652)</f>
        <v>10.111.210.163</v>
      </c>
      <c r="O420" s="8"/>
      <c r="P420" s="8">
        <f>LOOKUP(1,0/(('BSC-IP(信令)'!$B$1:$B$652=J420)*('BSC-IP(信令)'!$C$1:$C$652=L420)),'BSC-IP(信令)'!$F$1:$F$652)</f>
        <v>28</v>
      </c>
      <c r="Q420" s="11" t="str">
        <f t="shared" si="60"/>
        <v>ZQRX:BCSU,4::PING:IP="10.111.69.77",SRC="10.111.210.35",:;</v>
      </c>
      <c r="R420" s="11" t="str">
        <f t="shared" si="61"/>
        <v>ZQRX:BCSU,4::PING:IP="10.111.69.205",SRC="10.111.210.163",:;</v>
      </c>
      <c r="S420" s="11"/>
      <c r="T420" s="11"/>
      <c r="U420" s="11" t="str">
        <f t="shared" si="62"/>
        <v>ZOYA:BGS31:BCSU,4:AOIP:;</v>
      </c>
      <c r="V420" s="11" t="str">
        <f t="shared" si="63"/>
        <v>ZOYP:M3UA:BGS31,1:"10.111.210.35","10.111.210.163",:"10.111.69.77",26,"10.111.69.205",26,15033:;</v>
      </c>
      <c r="W420" s="11" t="str">
        <f t="shared" si="64"/>
        <v>ZOYS:M3UA:BGS31,1:ACT:;</v>
      </c>
      <c r="X420" s="11"/>
      <c r="Z420" s="47" t="s">
        <v>3936</v>
      </c>
      <c r="AA420" s="10" t="str">
        <f t="shared" si="65"/>
        <v>ZQRX:BSU,4::IP=10.111.210.35:PING:SRC=10.111.69.77,:;</v>
      </c>
      <c r="AB420" s="10" t="str">
        <f t="shared" si="66"/>
        <v>ZQRX:BSU,4::IP=10.111.210.163:PING:SRC=10.111.69.205,:;</v>
      </c>
      <c r="AC420" s="10"/>
      <c r="AD420" s="10"/>
      <c r="AE420" s="10" t="str">
        <f t="shared" si="67"/>
        <v>ZOYA:R0723:BSU,4:AOIP:;</v>
      </c>
      <c r="AF420" s="10" t="str">
        <f t="shared" si="68"/>
        <v>ZOYP:M3UA:R0723,1:"10.111.69.77","10.111.69.205",15033:"10.111.210.35",28,"10.111.210.163",28,:;</v>
      </c>
      <c r="AG420" s="10" t="str">
        <f t="shared" si="69"/>
        <v>ZOYS:M3UA:R0723,1:ACT:;</v>
      </c>
      <c r="AH420" s="10"/>
    </row>
    <row r="421" spans="1:34" ht="12" customHeight="1">
      <c r="A421" s="7">
        <v>35</v>
      </c>
      <c r="B421" s="7" t="s">
        <v>3359</v>
      </c>
      <c r="C421" s="7">
        <v>2</v>
      </c>
      <c r="D421" s="2">
        <v>3</v>
      </c>
      <c r="E421" s="7" t="str">
        <f>LOOKUP(1,0/(('MSS-IP'!$B$1:$B$583=B421)*('MSS-IP'!$C$1:$C$583=D421)),'MSS-IP'!$D$1:$D$583)</f>
        <v>10.111.69.76</v>
      </c>
      <c r="F421" s="7" t="str">
        <f>LOOKUP(1,0/(('MSS-IP'!$B$1:$B$583=B421)*('MSS-IP'!$C$1:$C$583=D421)),'MSS-IP'!$E$1:$E$583)</f>
        <v>10.111.69.204</v>
      </c>
      <c r="G421" s="7">
        <v>15034</v>
      </c>
      <c r="H421" s="7">
        <f>LOOKUP(1,0/(('MSS-IP'!$B$1:$B$583=B421)*('MSS-IP'!$C$1:$C$583=D421)),'MSS-IP'!$F$1:$F$583)</f>
        <v>26</v>
      </c>
      <c r="I421" s="8">
        <v>19</v>
      </c>
      <c r="J421" s="8" t="s">
        <v>89</v>
      </c>
      <c r="K421" s="8">
        <v>2</v>
      </c>
      <c r="L421" s="1">
        <v>0</v>
      </c>
      <c r="M421" s="1" t="str">
        <f>LOOKUP(1,0/(('BSC-IP(信令)'!$B$1:$B$652=J421)*('BSC-IP(信令)'!$C$1:$C$652=L421)),'BSC-IP(信令)'!$D$1:$D$652)</f>
        <v>10.111.210.36</v>
      </c>
      <c r="N421" s="1" t="str">
        <f>LOOKUP(1,0/(('BSC-IP(信令)'!$B$1:$B$652=J421)*('BSC-IP(信令)'!$C$1:$C$652=L421)),'BSC-IP(信令)'!$E$1:$E$652)</f>
        <v>10.111.210.164</v>
      </c>
      <c r="O421" s="8"/>
      <c r="P421" s="8">
        <f>LOOKUP(1,0/(('BSC-IP(信令)'!$B$1:$B$652=J421)*('BSC-IP(信令)'!$C$1:$C$652=L421)),'BSC-IP(信令)'!$F$1:$F$652)</f>
        <v>28</v>
      </c>
      <c r="Q421" s="11" t="str">
        <f t="shared" si="60"/>
        <v>ZQRX:BCSU,0::PING:IP="10.111.69.76",SRC="10.111.210.36",:;</v>
      </c>
      <c r="R421" s="11" t="str">
        <f t="shared" si="61"/>
        <v>ZQRX:BCSU,0::PING:IP="10.111.69.204",SRC="10.111.210.164",:;</v>
      </c>
      <c r="S421" s="11"/>
      <c r="T421" s="11"/>
      <c r="U421" s="11" t="str">
        <f t="shared" si="62"/>
        <v>ZOYA:BGS31:BCSU,0:AOIP:;</v>
      </c>
      <c r="V421" s="11" t="str">
        <f t="shared" si="63"/>
        <v>ZOYP:M3UA:BGS31,2:"10.111.210.36","10.111.210.164",:"10.111.69.76",26,"10.111.69.204",26,15034:;</v>
      </c>
      <c r="W421" s="11" t="str">
        <f t="shared" si="64"/>
        <v>ZOYS:M3UA:BGS31,2:ACT:;</v>
      </c>
      <c r="X421" s="11"/>
      <c r="Z421" s="47" t="s">
        <v>3936</v>
      </c>
      <c r="AA421" s="10" t="str">
        <f t="shared" si="65"/>
        <v>ZQRX:BSU,3::IP=10.111.210.36:PING:SRC=10.111.69.76,:;</v>
      </c>
      <c r="AB421" s="10" t="str">
        <f t="shared" si="66"/>
        <v>ZQRX:BSU,3::IP=10.111.210.164:PING:SRC=10.111.69.204,:;</v>
      </c>
      <c r="AC421" s="10"/>
      <c r="AD421" s="10"/>
      <c r="AE421" s="10" t="str">
        <f t="shared" si="67"/>
        <v>ZOYA:R0723:BSU,3:AOIP:;</v>
      </c>
      <c r="AF421" s="10" t="str">
        <f t="shared" si="68"/>
        <v>ZOYP:M3UA:R0723,2:"10.111.69.76","10.111.69.204",15034:"10.111.210.36",28,"10.111.210.164",28,:;</v>
      </c>
      <c r="AG421" s="10" t="str">
        <f t="shared" si="69"/>
        <v>ZOYS:M3UA:R0723,2:ACT:;</v>
      </c>
      <c r="AH421" s="10"/>
    </row>
    <row r="422" spans="1:34" ht="12" customHeight="1">
      <c r="A422" s="7">
        <v>36</v>
      </c>
      <c r="B422" s="7" t="s">
        <v>3359</v>
      </c>
      <c r="C422" s="7">
        <v>3</v>
      </c>
      <c r="D422" s="2">
        <v>4</v>
      </c>
      <c r="E422" s="7" t="str">
        <f>LOOKUP(1,0/(('MSS-IP'!$B$1:$B$583=B422)*('MSS-IP'!$C$1:$C$583=D422)),'MSS-IP'!$D$1:$D$583)</f>
        <v>10.111.69.77</v>
      </c>
      <c r="F422" s="7" t="str">
        <f>LOOKUP(1,0/(('MSS-IP'!$B$1:$B$583=B422)*('MSS-IP'!$C$1:$C$583=D422)),'MSS-IP'!$E$1:$E$583)</f>
        <v>10.111.69.205</v>
      </c>
      <c r="G422" s="7">
        <v>15035</v>
      </c>
      <c r="H422" s="7">
        <f>LOOKUP(1,0/(('MSS-IP'!$B$1:$B$583=B422)*('MSS-IP'!$C$1:$C$583=D422)),'MSS-IP'!$F$1:$F$583)</f>
        <v>26</v>
      </c>
      <c r="I422" s="8">
        <v>20</v>
      </c>
      <c r="J422" s="8" t="s">
        <v>89</v>
      </c>
      <c r="K422" s="8">
        <v>3</v>
      </c>
      <c r="L422" s="1">
        <v>1</v>
      </c>
      <c r="M422" s="1" t="str">
        <f>LOOKUP(1,0/(('BSC-IP(信令)'!$B$1:$B$652=J422)*('BSC-IP(信令)'!$C$1:$C$652=L422)),'BSC-IP(信令)'!$D$1:$D$652)</f>
        <v>10.111.210.37</v>
      </c>
      <c r="N422" s="1" t="str">
        <f>LOOKUP(1,0/(('BSC-IP(信令)'!$B$1:$B$652=J422)*('BSC-IP(信令)'!$C$1:$C$652=L422)),'BSC-IP(信令)'!$E$1:$E$652)</f>
        <v>10.111.210.165</v>
      </c>
      <c r="O422" s="8"/>
      <c r="P422" s="8">
        <f>LOOKUP(1,0/(('BSC-IP(信令)'!$B$1:$B$652=J422)*('BSC-IP(信令)'!$C$1:$C$652=L422)),'BSC-IP(信令)'!$F$1:$F$652)</f>
        <v>28</v>
      </c>
      <c r="Q422" s="11" t="str">
        <f t="shared" si="60"/>
        <v>ZQRX:BCSU,1::PING:IP="10.111.69.77",SRC="10.111.210.37",:;</v>
      </c>
      <c r="R422" s="11" t="str">
        <f t="shared" si="61"/>
        <v>ZQRX:BCSU,1::PING:IP="10.111.69.205",SRC="10.111.210.165",:;</v>
      </c>
      <c r="S422" s="11"/>
      <c r="T422" s="11"/>
      <c r="U422" s="11" t="str">
        <f t="shared" si="62"/>
        <v>ZOYA:BGS31:BCSU,1:AOIP:;</v>
      </c>
      <c r="V422" s="11" t="str">
        <f t="shared" si="63"/>
        <v>ZOYP:M3UA:BGS31,3:"10.111.210.37","10.111.210.165",:"10.111.69.77",26,"10.111.69.205",26,15035:;</v>
      </c>
      <c r="W422" s="11" t="str">
        <f t="shared" si="64"/>
        <v>ZOYS:M3UA:BGS31,3:ACT:;</v>
      </c>
      <c r="X422" s="11"/>
      <c r="Z422" s="47" t="s">
        <v>3936</v>
      </c>
      <c r="AA422" s="10" t="str">
        <f t="shared" si="65"/>
        <v>ZQRX:BSU,4::IP=10.111.210.37:PING:SRC=10.111.69.77,:;</v>
      </c>
      <c r="AB422" s="10" t="str">
        <f t="shared" si="66"/>
        <v>ZQRX:BSU,4::IP=10.111.210.165:PING:SRC=10.111.69.205,:;</v>
      </c>
      <c r="AC422" s="10"/>
      <c r="AD422" s="10"/>
      <c r="AE422" s="10" t="str">
        <f t="shared" si="67"/>
        <v>ZOYA:R0723:BSU,4:AOIP:;</v>
      </c>
      <c r="AF422" s="10" t="str">
        <f t="shared" si="68"/>
        <v>ZOYP:M3UA:R0723,3:"10.111.69.77","10.111.69.205",15035:"10.111.210.37",28,"10.111.210.165",28,:;</v>
      </c>
      <c r="AG422" s="10" t="str">
        <f t="shared" si="69"/>
        <v>ZOYS:M3UA:R0723,3:ACT:;</v>
      </c>
      <c r="AH422" s="10"/>
    </row>
    <row r="423" spans="1:34" ht="12" customHeight="1">
      <c r="A423" s="7">
        <v>37</v>
      </c>
      <c r="B423" s="7" t="s">
        <v>3359</v>
      </c>
      <c r="C423" s="7">
        <v>0</v>
      </c>
      <c r="D423" s="2">
        <v>3</v>
      </c>
      <c r="E423" s="7" t="str">
        <f>LOOKUP(1,0/(('MSS-IP'!$B$1:$B$583=B423)*('MSS-IP'!$C$1:$C$583=D423)),'MSS-IP'!$D$1:$D$583)</f>
        <v>10.111.69.76</v>
      </c>
      <c r="F423" s="7" t="str">
        <f>LOOKUP(1,0/(('MSS-IP'!$B$1:$B$583=B423)*('MSS-IP'!$C$1:$C$583=D423)),'MSS-IP'!$E$1:$E$583)</f>
        <v>10.111.69.204</v>
      </c>
      <c r="G423" s="7">
        <v>15036</v>
      </c>
      <c r="H423" s="7">
        <f>LOOKUP(1,0/(('MSS-IP'!$B$1:$B$583=B423)*('MSS-IP'!$C$1:$C$583=D423)),'MSS-IP'!$F$1:$F$583)</f>
        <v>26</v>
      </c>
      <c r="I423" s="8">
        <v>17</v>
      </c>
      <c r="J423" s="8" t="s">
        <v>90</v>
      </c>
      <c r="K423" s="8">
        <v>0</v>
      </c>
      <c r="L423" s="1">
        <v>0</v>
      </c>
      <c r="M423" s="1" t="str">
        <f>LOOKUP(1,0/(('BSC-IP(信令)'!$B$1:$B$652=J423)*('BSC-IP(信令)'!$C$1:$C$652=L423)),'BSC-IP(信令)'!$D$1:$D$652)</f>
        <v>10.111.210.50</v>
      </c>
      <c r="N423" s="1" t="str">
        <f>LOOKUP(1,0/(('BSC-IP(信令)'!$B$1:$B$652=J423)*('BSC-IP(信令)'!$C$1:$C$652=L423)),'BSC-IP(信令)'!$E$1:$E$652)</f>
        <v>10.111.210.178</v>
      </c>
      <c r="O423" s="8"/>
      <c r="P423" s="8">
        <f>LOOKUP(1,0/(('BSC-IP(信令)'!$B$1:$B$652=J423)*('BSC-IP(信令)'!$C$1:$C$652=L423)),'BSC-IP(信令)'!$F$1:$F$652)</f>
        <v>28</v>
      </c>
      <c r="Q423" s="11" t="str">
        <f t="shared" si="60"/>
        <v>ZQRX:BCSU,0::PING:IP="10.111.69.76",SRC="10.111.210.50",:;</v>
      </c>
      <c r="R423" s="11" t="str">
        <f t="shared" si="61"/>
        <v>ZQRX:BCSU,0::PING:IP="10.111.69.204",SRC="10.111.210.178",:;</v>
      </c>
      <c r="S423" s="11" t="str">
        <f>CONCATENATE("ZOYC:",LEFT(B423,1),MID(B423,3,4),":C:M3UA:;")</f>
        <v>ZOYC:BGS31:C:M3UA:;</v>
      </c>
      <c r="T423" s="11" t="str">
        <f>CONCATENATE("ZOYM:",LEFT(B423,1),MID(B423,3,4),":REG=Y:;")</f>
        <v>ZOYM:BGS31:REG=Y:;</v>
      </c>
      <c r="U423" s="11" t="str">
        <f t="shared" si="62"/>
        <v>ZOYA:BGS31:BCSU,0:AOIP:;</v>
      </c>
      <c r="V423" s="11" t="str">
        <f t="shared" si="63"/>
        <v>ZOYP:M3UA:BGS31,0:"10.111.210.50","10.111.210.178",:"10.111.69.76",26,"10.111.69.204",26,15036:;</v>
      </c>
      <c r="W423" s="11" t="str">
        <f t="shared" si="64"/>
        <v>ZOYS:M3UA:BGS31,0:ACT:;</v>
      </c>
      <c r="X423" s="11" t="str">
        <f>CONCATENATE("ZOYI:NAME=",LEFT(B423,1),RIGHT(B423,4),":A:;")</f>
        <v>ZOYI:NAME=BGS31:A:;</v>
      </c>
      <c r="Z423" s="47" t="s">
        <v>3936</v>
      </c>
      <c r="AA423" s="10" t="str">
        <f t="shared" si="65"/>
        <v>ZQRX:BSU,3::IP=10.111.210.50:PING:SRC=10.111.69.76,:;</v>
      </c>
      <c r="AB423" s="10" t="str">
        <f t="shared" si="66"/>
        <v>ZQRX:BSU,3::IP=10.111.210.178:PING:SRC=10.111.69.204,:;</v>
      </c>
      <c r="AC423" s="10" t="str">
        <f>CONCATENATE("ZOYC:",J423,":S:M3UA:;")</f>
        <v>ZOYC:R0724:S:M3UA:;</v>
      </c>
      <c r="AD423" s="10" t="str">
        <f>CONCATENATE("ZOYM:",J423,":REG=Y:;")</f>
        <v>ZOYM:R0724:REG=Y:;</v>
      </c>
      <c r="AE423" s="10" t="str">
        <f t="shared" si="67"/>
        <v>ZOYA:R0724:BSU,3:AOIP:;</v>
      </c>
      <c r="AF423" s="10" t="str">
        <f t="shared" si="68"/>
        <v>ZOYP:M3UA:R0724,0:"10.111.69.76","10.111.69.204",15036:"10.111.210.50",28,"10.111.210.178",28,:;</v>
      </c>
      <c r="AG423" s="10" t="str">
        <f t="shared" si="69"/>
        <v>ZOYS:M3UA:R0724,0:ACT:;</v>
      </c>
      <c r="AH423" s="10" t="str">
        <f>CONCATENATE("ZOYI:NAME=",J423,":A:;")</f>
        <v>ZOYI:NAME=R0724:A:;</v>
      </c>
    </row>
    <row r="424" spans="1:34" ht="12" customHeight="1">
      <c r="A424" s="7">
        <v>38</v>
      </c>
      <c r="B424" s="7" t="s">
        <v>3359</v>
      </c>
      <c r="C424" s="7">
        <v>1</v>
      </c>
      <c r="D424" s="2">
        <v>4</v>
      </c>
      <c r="E424" s="7" t="str">
        <f>LOOKUP(1,0/(('MSS-IP'!$B$1:$B$583=B424)*('MSS-IP'!$C$1:$C$583=D424)),'MSS-IP'!$D$1:$D$583)</f>
        <v>10.111.69.77</v>
      </c>
      <c r="F424" s="7" t="str">
        <f>LOOKUP(1,0/(('MSS-IP'!$B$1:$B$583=B424)*('MSS-IP'!$C$1:$C$583=D424)),'MSS-IP'!$E$1:$E$583)</f>
        <v>10.111.69.205</v>
      </c>
      <c r="G424" s="7">
        <v>15037</v>
      </c>
      <c r="H424" s="7">
        <f>LOOKUP(1,0/(('MSS-IP'!$B$1:$B$583=B424)*('MSS-IP'!$C$1:$C$583=D424)),'MSS-IP'!$F$1:$F$583)</f>
        <v>26</v>
      </c>
      <c r="I424" s="8">
        <v>18</v>
      </c>
      <c r="J424" s="8" t="s">
        <v>90</v>
      </c>
      <c r="K424" s="8">
        <v>1</v>
      </c>
      <c r="L424" s="1">
        <v>1</v>
      </c>
      <c r="M424" s="1" t="str">
        <f>LOOKUP(1,0/(('BSC-IP(信令)'!$B$1:$B$652=J424)*('BSC-IP(信令)'!$C$1:$C$652=L424)),'BSC-IP(信令)'!$D$1:$D$652)</f>
        <v>10.111.210.51</v>
      </c>
      <c r="N424" s="1" t="str">
        <f>LOOKUP(1,0/(('BSC-IP(信令)'!$B$1:$B$652=J424)*('BSC-IP(信令)'!$C$1:$C$652=L424)),'BSC-IP(信令)'!$E$1:$E$652)</f>
        <v>10.111.210.179</v>
      </c>
      <c r="O424" s="8"/>
      <c r="P424" s="8">
        <f>LOOKUP(1,0/(('BSC-IP(信令)'!$B$1:$B$652=J424)*('BSC-IP(信令)'!$C$1:$C$652=L424)),'BSC-IP(信令)'!$F$1:$F$652)</f>
        <v>28</v>
      </c>
      <c r="Q424" s="11" t="str">
        <f t="shared" si="60"/>
        <v>ZQRX:BCSU,1::PING:IP="10.111.69.77",SRC="10.111.210.51",:;</v>
      </c>
      <c r="R424" s="11" t="str">
        <f t="shared" si="61"/>
        <v>ZQRX:BCSU,1::PING:IP="10.111.69.205",SRC="10.111.210.179",:;</v>
      </c>
      <c r="S424" s="11"/>
      <c r="T424" s="11"/>
      <c r="U424" s="11" t="str">
        <f t="shared" si="62"/>
        <v>ZOYA:BGS31:BCSU,1:AOIP:;</v>
      </c>
      <c r="V424" s="11" t="str">
        <f t="shared" si="63"/>
        <v>ZOYP:M3UA:BGS31,1:"10.111.210.51","10.111.210.179",:"10.111.69.77",26,"10.111.69.205",26,15037:;</v>
      </c>
      <c r="W424" s="11" t="str">
        <f t="shared" si="64"/>
        <v>ZOYS:M3UA:BGS31,1:ACT:;</v>
      </c>
      <c r="X424" s="11"/>
      <c r="Z424" s="47" t="s">
        <v>3936</v>
      </c>
      <c r="AA424" s="10" t="str">
        <f t="shared" si="65"/>
        <v>ZQRX:BSU,4::IP=10.111.210.51:PING:SRC=10.111.69.77,:;</v>
      </c>
      <c r="AB424" s="10" t="str">
        <f t="shared" si="66"/>
        <v>ZQRX:BSU,4::IP=10.111.210.179:PING:SRC=10.111.69.205,:;</v>
      </c>
      <c r="AC424" s="10"/>
      <c r="AD424" s="10"/>
      <c r="AE424" s="10" t="str">
        <f t="shared" si="67"/>
        <v>ZOYA:R0724:BSU,4:AOIP:;</v>
      </c>
      <c r="AF424" s="10" t="str">
        <f t="shared" si="68"/>
        <v>ZOYP:M3UA:R0724,1:"10.111.69.77","10.111.69.205",15037:"10.111.210.51",28,"10.111.210.179",28,:;</v>
      </c>
      <c r="AG424" s="10" t="str">
        <f t="shared" si="69"/>
        <v>ZOYS:M3UA:R0724,1:ACT:;</v>
      </c>
      <c r="AH424" s="10"/>
    </row>
    <row r="425" spans="1:34" ht="12" customHeight="1">
      <c r="A425" s="7">
        <v>39</v>
      </c>
      <c r="B425" s="7" t="s">
        <v>3359</v>
      </c>
      <c r="C425" s="7">
        <v>2</v>
      </c>
      <c r="D425" s="2">
        <v>3</v>
      </c>
      <c r="E425" s="7" t="str">
        <f>LOOKUP(1,0/(('MSS-IP'!$B$1:$B$583=B425)*('MSS-IP'!$C$1:$C$583=D425)),'MSS-IP'!$D$1:$D$583)</f>
        <v>10.111.69.76</v>
      </c>
      <c r="F425" s="7" t="str">
        <f>LOOKUP(1,0/(('MSS-IP'!$B$1:$B$583=B425)*('MSS-IP'!$C$1:$C$583=D425)),'MSS-IP'!$E$1:$E$583)</f>
        <v>10.111.69.204</v>
      </c>
      <c r="G425" s="7">
        <v>15038</v>
      </c>
      <c r="H425" s="7">
        <f>LOOKUP(1,0/(('MSS-IP'!$B$1:$B$583=B425)*('MSS-IP'!$C$1:$C$583=D425)),'MSS-IP'!$F$1:$F$583)</f>
        <v>26</v>
      </c>
      <c r="I425" s="8">
        <v>19</v>
      </c>
      <c r="J425" s="8" t="s">
        <v>90</v>
      </c>
      <c r="K425" s="8">
        <v>2</v>
      </c>
      <c r="L425" s="1">
        <v>2</v>
      </c>
      <c r="M425" s="1" t="str">
        <f>LOOKUP(1,0/(('BSC-IP(信令)'!$B$1:$B$652=J425)*('BSC-IP(信令)'!$C$1:$C$652=L425)),'BSC-IP(信令)'!$D$1:$D$652)</f>
        <v>10.111.210.52</v>
      </c>
      <c r="N425" s="1" t="str">
        <f>LOOKUP(1,0/(('BSC-IP(信令)'!$B$1:$B$652=J425)*('BSC-IP(信令)'!$C$1:$C$652=L425)),'BSC-IP(信令)'!$E$1:$E$652)</f>
        <v>10.111.210.180</v>
      </c>
      <c r="O425" s="8"/>
      <c r="P425" s="8">
        <f>LOOKUP(1,0/(('BSC-IP(信令)'!$B$1:$B$652=J425)*('BSC-IP(信令)'!$C$1:$C$652=L425)),'BSC-IP(信令)'!$F$1:$F$652)</f>
        <v>28</v>
      </c>
      <c r="Q425" s="11" t="str">
        <f t="shared" si="60"/>
        <v>ZQRX:BCSU,2::PING:IP="10.111.69.76",SRC="10.111.210.52",:;</v>
      </c>
      <c r="R425" s="11" t="str">
        <f t="shared" si="61"/>
        <v>ZQRX:BCSU,2::PING:IP="10.111.69.204",SRC="10.111.210.180",:;</v>
      </c>
      <c r="S425" s="11"/>
      <c r="T425" s="11"/>
      <c r="U425" s="11" t="str">
        <f t="shared" si="62"/>
        <v>ZOYA:BGS31:BCSU,2:AOIP:;</v>
      </c>
      <c r="V425" s="11" t="str">
        <f t="shared" si="63"/>
        <v>ZOYP:M3UA:BGS31,2:"10.111.210.52","10.111.210.180",:"10.111.69.76",26,"10.111.69.204",26,15038:;</v>
      </c>
      <c r="W425" s="11" t="str">
        <f t="shared" si="64"/>
        <v>ZOYS:M3UA:BGS31,2:ACT:;</v>
      </c>
      <c r="X425" s="11"/>
      <c r="Z425" s="47" t="s">
        <v>3936</v>
      </c>
      <c r="AA425" s="10" t="str">
        <f t="shared" si="65"/>
        <v>ZQRX:BSU,3::IP=10.111.210.52:PING:SRC=10.111.69.76,:;</v>
      </c>
      <c r="AB425" s="10" t="str">
        <f t="shared" si="66"/>
        <v>ZQRX:BSU,3::IP=10.111.210.180:PING:SRC=10.111.69.204,:;</v>
      </c>
      <c r="AC425" s="10"/>
      <c r="AD425" s="10"/>
      <c r="AE425" s="10" t="str">
        <f t="shared" si="67"/>
        <v>ZOYA:R0724:BSU,3:AOIP:;</v>
      </c>
      <c r="AF425" s="10" t="str">
        <f t="shared" si="68"/>
        <v>ZOYP:M3UA:R0724,2:"10.111.69.76","10.111.69.204",15038:"10.111.210.52",28,"10.111.210.180",28,:;</v>
      </c>
      <c r="AG425" s="10" t="str">
        <f t="shared" si="69"/>
        <v>ZOYS:M3UA:R0724,2:ACT:;</v>
      </c>
      <c r="AH425" s="10"/>
    </row>
    <row r="426" spans="1:34" ht="12" customHeight="1">
      <c r="A426" s="7">
        <v>40</v>
      </c>
      <c r="B426" s="7" t="s">
        <v>3359</v>
      </c>
      <c r="C426" s="7">
        <v>3</v>
      </c>
      <c r="D426" s="2">
        <v>4</v>
      </c>
      <c r="E426" s="7" t="str">
        <f>LOOKUP(1,0/(('MSS-IP'!$B$1:$B$583=B426)*('MSS-IP'!$C$1:$C$583=D426)),'MSS-IP'!$D$1:$D$583)</f>
        <v>10.111.69.77</v>
      </c>
      <c r="F426" s="7" t="str">
        <f>LOOKUP(1,0/(('MSS-IP'!$B$1:$B$583=B426)*('MSS-IP'!$C$1:$C$583=D426)),'MSS-IP'!$E$1:$E$583)</f>
        <v>10.111.69.205</v>
      </c>
      <c r="G426" s="7">
        <v>15039</v>
      </c>
      <c r="H426" s="7">
        <f>LOOKUP(1,0/(('MSS-IP'!$B$1:$B$583=B426)*('MSS-IP'!$C$1:$C$583=D426)),'MSS-IP'!$F$1:$F$583)</f>
        <v>26</v>
      </c>
      <c r="I426" s="8">
        <v>20</v>
      </c>
      <c r="J426" s="8" t="s">
        <v>90</v>
      </c>
      <c r="K426" s="8">
        <v>3</v>
      </c>
      <c r="L426" s="1">
        <v>3</v>
      </c>
      <c r="M426" s="1" t="str">
        <f>LOOKUP(1,0/(('BSC-IP(信令)'!$B$1:$B$652=J426)*('BSC-IP(信令)'!$C$1:$C$652=L426)),'BSC-IP(信令)'!$D$1:$D$652)</f>
        <v>10.111.210.53</v>
      </c>
      <c r="N426" s="1" t="str">
        <f>LOOKUP(1,0/(('BSC-IP(信令)'!$B$1:$B$652=J426)*('BSC-IP(信令)'!$C$1:$C$652=L426)),'BSC-IP(信令)'!$E$1:$E$652)</f>
        <v>10.111.210.181</v>
      </c>
      <c r="O426" s="8"/>
      <c r="P426" s="8">
        <f>LOOKUP(1,0/(('BSC-IP(信令)'!$B$1:$B$652=J426)*('BSC-IP(信令)'!$C$1:$C$652=L426)),'BSC-IP(信令)'!$F$1:$F$652)</f>
        <v>28</v>
      </c>
      <c r="Q426" s="11" t="str">
        <f t="shared" si="60"/>
        <v>ZQRX:BCSU,3::PING:IP="10.111.69.77",SRC="10.111.210.53",:;</v>
      </c>
      <c r="R426" s="11" t="str">
        <f t="shared" si="61"/>
        <v>ZQRX:BCSU,3::PING:IP="10.111.69.205",SRC="10.111.210.181",:;</v>
      </c>
      <c r="S426" s="11"/>
      <c r="T426" s="11"/>
      <c r="U426" s="11" t="str">
        <f t="shared" si="62"/>
        <v>ZOYA:BGS31:BCSU,3:AOIP:;</v>
      </c>
      <c r="V426" s="11" t="str">
        <f t="shared" si="63"/>
        <v>ZOYP:M3UA:BGS31,3:"10.111.210.53","10.111.210.181",:"10.111.69.77",26,"10.111.69.205",26,15039:;</v>
      </c>
      <c r="W426" s="11" t="str">
        <f t="shared" si="64"/>
        <v>ZOYS:M3UA:BGS31,3:ACT:;</v>
      </c>
      <c r="X426" s="11"/>
      <c r="Z426" s="47" t="s">
        <v>3936</v>
      </c>
      <c r="AA426" s="10" t="str">
        <f t="shared" si="65"/>
        <v>ZQRX:BSU,4::IP=10.111.210.53:PING:SRC=10.111.69.77,:;</v>
      </c>
      <c r="AB426" s="10" t="str">
        <f t="shared" si="66"/>
        <v>ZQRX:BSU,4::IP=10.111.210.181:PING:SRC=10.111.69.205,:;</v>
      </c>
      <c r="AC426" s="10"/>
      <c r="AD426" s="10"/>
      <c r="AE426" s="10" t="str">
        <f t="shared" si="67"/>
        <v>ZOYA:R0724:BSU,4:AOIP:;</v>
      </c>
      <c r="AF426" s="10" t="str">
        <f t="shared" si="68"/>
        <v>ZOYP:M3UA:R0724,3:"10.111.69.77","10.111.69.205",15039:"10.111.210.53",28,"10.111.210.181",28,:;</v>
      </c>
      <c r="AG426" s="10" t="str">
        <f t="shared" si="69"/>
        <v>ZOYS:M3UA:R0724,3:ACT:;</v>
      </c>
      <c r="AH426" s="10"/>
    </row>
    <row r="427" spans="1:34" ht="12" customHeight="1">
      <c r="A427" s="7">
        <v>41</v>
      </c>
      <c r="B427" s="7" t="s">
        <v>3359</v>
      </c>
      <c r="C427" s="7">
        <v>0</v>
      </c>
      <c r="D427" s="2">
        <v>3</v>
      </c>
      <c r="E427" s="7" t="str">
        <f>LOOKUP(1,0/(('MSS-IP'!$B$1:$B$583=B427)*('MSS-IP'!$C$1:$C$583=D427)),'MSS-IP'!$D$1:$D$583)</f>
        <v>10.111.69.76</v>
      </c>
      <c r="F427" s="7" t="str">
        <f>LOOKUP(1,0/(('MSS-IP'!$B$1:$B$583=B427)*('MSS-IP'!$C$1:$C$583=D427)),'MSS-IP'!$E$1:$E$583)</f>
        <v>10.111.69.204</v>
      </c>
      <c r="G427" s="7">
        <v>15040</v>
      </c>
      <c r="H427" s="7">
        <f>LOOKUP(1,0/(('MSS-IP'!$B$1:$B$583=B427)*('MSS-IP'!$C$1:$C$583=D427)),'MSS-IP'!$F$1:$F$583)</f>
        <v>26</v>
      </c>
      <c r="I427" s="8">
        <v>17</v>
      </c>
      <c r="J427" s="8" t="s">
        <v>91</v>
      </c>
      <c r="K427" s="8">
        <v>0</v>
      </c>
      <c r="L427" s="1">
        <v>3</v>
      </c>
      <c r="M427" s="1" t="str">
        <f>LOOKUP(1,0/(('BSC-IP(信令)'!$B$1:$B$652=J427)*('BSC-IP(信令)'!$C$1:$C$652=L427)),'BSC-IP(信令)'!$D$1:$D$652)</f>
        <v>10.111.210.66</v>
      </c>
      <c r="N427" s="1" t="str">
        <f>LOOKUP(1,0/(('BSC-IP(信令)'!$B$1:$B$652=J427)*('BSC-IP(信令)'!$C$1:$C$652=L427)),'BSC-IP(信令)'!$E$1:$E$652)</f>
        <v>10.111.210.194</v>
      </c>
      <c r="O427" s="8"/>
      <c r="P427" s="8">
        <f>LOOKUP(1,0/(('BSC-IP(信令)'!$B$1:$B$652=J427)*('BSC-IP(信令)'!$C$1:$C$652=L427)),'BSC-IP(信令)'!$F$1:$F$652)</f>
        <v>28</v>
      </c>
      <c r="Q427" s="11" t="str">
        <f t="shared" si="60"/>
        <v>ZQRX:BCSU,3::PING:IP="10.111.69.76",SRC="10.111.210.66",:;</v>
      </c>
      <c r="R427" s="11" t="str">
        <f t="shared" si="61"/>
        <v>ZQRX:BCSU,3::PING:IP="10.111.69.204",SRC="10.111.210.194",:;</v>
      </c>
      <c r="S427" s="11" t="str">
        <f>CONCATENATE("ZOYC:",LEFT(B427,1),MID(B427,3,4),":C:M3UA:;")</f>
        <v>ZOYC:BGS31:C:M3UA:;</v>
      </c>
      <c r="T427" s="11" t="str">
        <f>CONCATENATE("ZOYM:",LEFT(B427,1),MID(B427,3,4),":REG=Y:;")</f>
        <v>ZOYM:BGS31:REG=Y:;</v>
      </c>
      <c r="U427" s="11" t="str">
        <f t="shared" si="62"/>
        <v>ZOYA:BGS31:BCSU,3:AOIP:;</v>
      </c>
      <c r="V427" s="11" t="str">
        <f t="shared" si="63"/>
        <v>ZOYP:M3UA:BGS31,0:"10.111.210.66","10.111.210.194",:"10.111.69.76",26,"10.111.69.204",26,15040:;</v>
      </c>
      <c r="W427" s="11" t="str">
        <f t="shared" si="64"/>
        <v>ZOYS:M3UA:BGS31,0:ACT:;</v>
      </c>
      <c r="X427" s="11" t="str">
        <f>CONCATENATE("ZOYI:NAME=",LEFT(B427,1),RIGHT(B427,4),":A:;")</f>
        <v>ZOYI:NAME=BGS31:A:;</v>
      </c>
      <c r="Z427" s="47" t="s">
        <v>3936</v>
      </c>
      <c r="AA427" s="10" t="str">
        <f t="shared" si="65"/>
        <v>ZQRX:BSU,3::IP=10.111.210.66:PING:SRC=10.111.69.76,:;</v>
      </c>
      <c r="AB427" s="10" t="str">
        <f t="shared" si="66"/>
        <v>ZQRX:BSU,3::IP=10.111.210.194:PING:SRC=10.111.69.204,:;</v>
      </c>
      <c r="AC427" s="10" t="str">
        <f>CONCATENATE("ZOYC:",J427,":S:M3UA:;")</f>
        <v>ZOYC:R0725:S:M3UA:;</v>
      </c>
      <c r="AD427" s="10" t="str">
        <f>CONCATENATE("ZOYM:",J427,":REG=Y:;")</f>
        <v>ZOYM:R0725:REG=Y:;</v>
      </c>
      <c r="AE427" s="10" t="str">
        <f t="shared" si="67"/>
        <v>ZOYA:R0725:BSU,3:AOIP:;</v>
      </c>
      <c r="AF427" s="10" t="str">
        <f t="shared" si="68"/>
        <v>ZOYP:M3UA:R0725,0:"10.111.69.76","10.111.69.204",15040:"10.111.210.66",28,"10.111.210.194",28,:;</v>
      </c>
      <c r="AG427" s="10" t="str">
        <f t="shared" si="69"/>
        <v>ZOYS:M3UA:R0725,0:ACT:;</v>
      </c>
      <c r="AH427" s="10" t="str">
        <f>CONCATENATE("ZOYI:NAME=",J427,":A:;")</f>
        <v>ZOYI:NAME=R0725:A:;</v>
      </c>
    </row>
    <row r="428" spans="1:34" ht="12" customHeight="1">
      <c r="A428" s="7">
        <v>42</v>
      </c>
      <c r="B428" s="7" t="s">
        <v>3359</v>
      </c>
      <c r="C428" s="7">
        <v>1</v>
      </c>
      <c r="D428" s="2">
        <v>4</v>
      </c>
      <c r="E428" s="7" t="str">
        <f>LOOKUP(1,0/(('MSS-IP'!$B$1:$B$583=B428)*('MSS-IP'!$C$1:$C$583=D428)),'MSS-IP'!$D$1:$D$583)</f>
        <v>10.111.69.77</v>
      </c>
      <c r="F428" s="7" t="str">
        <f>LOOKUP(1,0/(('MSS-IP'!$B$1:$B$583=B428)*('MSS-IP'!$C$1:$C$583=D428)),'MSS-IP'!$E$1:$E$583)</f>
        <v>10.111.69.205</v>
      </c>
      <c r="G428" s="7">
        <v>15041</v>
      </c>
      <c r="H428" s="7">
        <f>LOOKUP(1,0/(('MSS-IP'!$B$1:$B$583=B428)*('MSS-IP'!$C$1:$C$583=D428)),'MSS-IP'!$F$1:$F$583)</f>
        <v>26</v>
      </c>
      <c r="I428" s="8">
        <v>18</v>
      </c>
      <c r="J428" s="8" t="s">
        <v>91</v>
      </c>
      <c r="K428" s="8">
        <v>1</v>
      </c>
      <c r="L428" s="1">
        <v>0</v>
      </c>
      <c r="M428" s="1" t="str">
        <f>LOOKUP(1,0/(('BSC-IP(信令)'!$B$1:$B$652=J428)*('BSC-IP(信令)'!$C$1:$C$652=L428)),'BSC-IP(信令)'!$D$1:$D$652)</f>
        <v>10.111.210.67</v>
      </c>
      <c r="N428" s="1" t="str">
        <f>LOOKUP(1,0/(('BSC-IP(信令)'!$B$1:$B$652=J428)*('BSC-IP(信令)'!$C$1:$C$652=L428)),'BSC-IP(信令)'!$E$1:$E$652)</f>
        <v>10.111.210.195</v>
      </c>
      <c r="O428" s="8"/>
      <c r="P428" s="8">
        <f>LOOKUP(1,0/(('BSC-IP(信令)'!$B$1:$B$652=J428)*('BSC-IP(信令)'!$C$1:$C$652=L428)),'BSC-IP(信令)'!$F$1:$F$652)</f>
        <v>28</v>
      </c>
      <c r="Q428" s="11" t="str">
        <f t="shared" si="60"/>
        <v>ZQRX:BCSU,0::PING:IP="10.111.69.77",SRC="10.111.210.67",:;</v>
      </c>
      <c r="R428" s="11" t="str">
        <f t="shared" si="61"/>
        <v>ZQRX:BCSU,0::PING:IP="10.111.69.205",SRC="10.111.210.195",:;</v>
      </c>
      <c r="S428" s="11"/>
      <c r="T428" s="11"/>
      <c r="U428" s="11" t="str">
        <f t="shared" si="62"/>
        <v>ZOYA:BGS31:BCSU,0:AOIP:;</v>
      </c>
      <c r="V428" s="11" t="str">
        <f t="shared" si="63"/>
        <v>ZOYP:M3UA:BGS31,1:"10.111.210.67","10.111.210.195",:"10.111.69.77",26,"10.111.69.205",26,15041:;</v>
      </c>
      <c r="W428" s="11" t="str">
        <f t="shared" si="64"/>
        <v>ZOYS:M3UA:BGS31,1:ACT:;</v>
      </c>
      <c r="X428" s="11"/>
      <c r="Z428" s="47" t="s">
        <v>3936</v>
      </c>
      <c r="AA428" s="10" t="str">
        <f t="shared" si="65"/>
        <v>ZQRX:BSU,4::IP=10.111.210.67:PING:SRC=10.111.69.77,:;</v>
      </c>
      <c r="AB428" s="10" t="str">
        <f t="shared" si="66"/>
        <v>ZQRX:BSU,4::IP=10.111.210.195:PING:SRC=10.111.69.205,:;</v>
      </c>
      <c r="AC428" s="10"/>
      <c r="AD428" s="10"/>
      <c r="AE428" s="10" t="str">
        <f t="shared" si="67"/>
        <v>ZOYA:R0725:BSU,4:AOIP:;</v>
      </c>
      <c r="AF428" s="10" t="str">
        <f t="shared" si="68"/>
        <v>ZOYP:M3UA:R0725,1:"10.111.69.77","10.111.69.205",15041:"10.111.210.67",28,"10.111.210.195",28,:;</v>
      </c>
      <c r="AG428" s="10" t="str">
        <f t="shared" si="69"/>
        <v>ZOYS:M3UA:R0725,1:ACT:;</v>
      </c>
      <c r="AH428" s="10"/>
    </row>
    <row r="429" spans="1:34" ht="12" customHeight="1">
      <c r="A429" s="7">
        <v>43</v>
      </c>
      <c r="B429" s="7" t="s">
        <v>3359</v>
      </c>
      <c r="C429" s="7">
        <v>2</v>
      </c>
      <c r="D429" s="2">
        <v>3</v>
      </c>
      <c r="E429" s="7" t="str">
        <f>LOOKUP(1,0/(('MSS-IP'!$B$1:$B$583=B429)*('MSS-IP'!$C$1:$C$583=D429)),'MSS-IP'!$D$1:$D$583)</f>
        <v>10.111.69.76</v>
      </c>
      <c r="F429" s="7" t="str">
        <f>LOOKUP(1,0/(('MSS-IP'!$B$1:$B$583=B429)*('MSS-IP'!$C$1:$C$583=D429)),'MSS-IP'!$E$1:$E$583)</f>
        <v>10.111.69.204</v>
      </c>
      <c r="G429" s="7">
        <v>15042</v>
      </c>
      <c r="H429" s="7">
        <f>LOOKUP(1,0/(('MSS-IP'!$B$1:$B$583=B429)*('MSS-IP'!$C$1:$C$583=D429)),'MSS-IP'!$F$1:$F$583)</f>
        <v>26</v>
      </c>
      <c r="I429" s="8">
        <v>19</v>
      </c>
      <c r="J429" s="8" t="s">
        <v>91</v>
      </c>
      <c r="K429" s="8">
        <v>2</v>
      </c>
      <c r="L429" s="1">
        <v>2</v>
      </c>
      <c r="M429" s="1" t="str">
        <f>LOOKUP(1,0/(('BSC-IP(信令)'!$B$1:$B$652=J429)*('BSC-IP(信令)'!$C$1:$C$652=L429)),'BSC-IP(信令)'!$D$1:$D$652)</f>
        <v>10.111.210.68</v>
      </c>
      <c r="N429" s="1" t="str">
        <f>LOOKUP(1,0/(('BSC-IP(信令)'!$B$1:$B$652=J429)*('BSC-IP(信令)'!$C$1:$C$652=L429)),'BSC-IP(信令)'!$E$1:$E$652)</f>
        <v>10.111.210.196</v>
      </c>
      <c r="O429" s="8"/>
      <c r="P429" s="8">
        <f>LOOKUP(1,0/(('BSC-IP(信令)'!$B$1:$B$652=J429)*('BSC-IP(信令)'!$C$1:$C$652=L429)),'BSC-IP(信令)'!$F$1:$F$652)</f>
        <v>28</v>
      </c>
      <c r="Q429" s="11" t="str">
        <f t="shared" si="60"/>
        <v>ZQRX:BCSU,2::PING:IP="10.111.69.76",SRC="10.111.210.68",:;</v>
      </c>
      <c r="R429" s="11" t="str">
        <f t="shared" si="61"/>
        <v>ZQRX:BCSU,2::PING:IP="10.111.69.204",SRC="10.111.210.196",:;</v>
      </c>
      <c r="S429" s="11"/>
      <c r="T429" s="11"/>
      <c r="U429" s="11" t="str">
        <f t="shared" si="62"/>
        <v>ZOYA:BGS31:BCSU,2:AOIP:;</v>
      </c>
      <c r="V429" s="11" t="str">
        <f t="shared" si="63"/>
        <v>ZOYP:M3UA:BGS31,2:"10.111.210.68","10.111.210.196",:"10.111.69.76",26,"10.111.69.204",26,15042:;</v>
      </c>
      <c r="W429" s="11" t="str">
        <f t="shared" si="64"/>
        <v>ZOYS:M3UA:BGS31,2:ACT:;</v>
      </c>
      <c r="X429" s="11"/>
      <c r="Z429" s="47" t="s">
        <v>3936</v>
      </c>
      <c r="AA429" s="10" t="str">
        <f t="shared" si="65"/>
        <v>ZQRX:BSU,3::IP=10.111.210.68:PING:SRC=10.111.69.76,:;</v>
      </c>
      <c r="AB429" s="10" t="str">
        <f t="shared" si="66"/>
        <v>ZQRX:BSU,3::IP=10.111.210.196:PING:SRC=10.111.69.204,:;</v>
      </c>
      <c r="AC429" s="10"/>
      <c r="AD429" s="10"/>
      <c r="AE429" s="10" t="str">
        <f t="shared" si="67"/>
        <v>ZOYA:R0725:BSU,3:AOIP:;</v>
      </c>
      <c r="AF429" s="10" t="str">
        <f t="shared" si="68"/>
        <v>ZOYP:M3UA:R0725,2:"10.111.69.76","10.111.69.204",15042:"10.111.210.68",28,"10.111.210.196",28,:;</v>
      </c>
      <c r="AG429" s="10" t="str">
        <f t="shared" si="69"/>
        <v>ZOYS:M3UA:R0725,2:ACT:;</v>
      </c>
      <c r="AH429" s="10"/>
    </row>
    <row r="430" spans="1:34" ht="12" customHeight="1">
      <c r="A430" s="7">
        <v>44</v>
      </c>
      <c r="B430" s="7" t="s">
        <v>3359</v>
      </c>
      <c r="C430" s="7">
        <v>3</v>
      </c>
      <c r="D430" s="2">
        <v>4</v>
      </c>
      <c r="E430" s="7" t="str">
        <f>LOOKUP(1,0/(('MSS-IP'!$B$1:$B$583=B430)*('MSS-IP'!$C$1:$C$583=D430)),'MSS-IP'!$D$1:$D$583)</f>
        <v>10.111.69.77</v>
      </c>
      <c r="F430" s="7" t="str">
        <f>LOOKUP(1,0/(('MSS-IP'!$B$1:$B$583=B430)*('MSS-IP'!$C$1:$C$583=D430)),'MSS-IP'!$E$1:$E$583)</f>
        <v>10.111.69.205</v>
      </c>
      <c r="G430" s="7">
        <v>15043</v>
      </c>
      <c r="H430" s="7">
        <f>LOOKUP(1,0/(('MSS-IP'!$B$1:$B$583=B430)*('MSS-IP'!$C$1:$C$583=D430)),'MSS-IP'!$F$1:$F$583)</f>
        <v>26</v>
      </c>
      <c r="I430" s="8">
        <v>20</v>
      </c>
      <c r="J430" s="8" t="s">
        <v>91</v>
      </c>
      <c r="K430" s="8">
        <v>3</v>
      </c>
      <c r="L430" s="1">
        <v>1</v>
      </c>
      <c r="M430" s="1" t="str">
        <f>LOOKUP(1,0/(('BSC-IP(信令)'!$B$1:$B$652=J430)*('BSC-IP(信令)'!$C$1:$C$652=L430)),'BSC-IP(信令)'!$D$1:$D$652)</f>
        <v>10.111.210.69</v>
      </c>
      <c r="N430" s="1" t="str">
        <f>LOOKUP(1,0/(('BSC-IP(信令)'!$B$1:$B$652=J430)*('BSC-IP(信令)'!$C$1:$C$652=L430)),'BSC-IP(信令)'!$E$1:$E$652)</f>
        <v>10.111.210.197</v>
      </c>
      <c r="O430" s="8"/>
      <c r="P430" s="8">
        <f>LOOKUP(1,0/(('BSC-IP(信令)'!$B$1:$B$652=J430)*('BSC-IP(信令)'!$C$1:$C$652=L430)),'BSC-IP(信令)'!$F$1:$F$652)</f>
        <v>28</v>
      </c>
      <c r="Q430" s="11" t="str">
        <f t="shared" si="60"/>
        <v>ZQRX:BCSU,1::PING:IP="10.111.69.77",SRC="10.111.210.69",:;</v>
      </c>
      <c r="R430" s="11" t="str">
        <f t="shared" si="61"/>
        <v>ZQRX:BCSU,1::PING:IP="10.111.69.205",SRC="10.111.210.197",:;</v>
      </c>
      <c r="S430" s="11"/>
      <c r="T430" s="11"/>
      <c r="U430" s="11" t="str">
        <f t="shared" si="62"/>
        <v>ZOYA:BGS31:BCSU,1:AOIP:;</v>
      </c>
      <c r="V430" s="11" t="str">
        <f t="shared" si="63"/>
        <v>ZOYP:M3UA:BGS31,3:"10.111.210.69","10.111.210.197",:"10.111.69.77",26,"10.111.69.205",26,15043:;</v>
      </c>
      <c r="W430" s="11" t="str">
        <f t="shared" si="64"/>
        <v>ZOYS:M3UA:BGS31,3:ACT:;</v>
      </c>
      <c r="X430" s="11"/>
      <c r="Z430" s="47" t="s">
        <v>3936</v>
      </c>
      <c r="AA430" s="10" t="str">
        <f t="shared" si="65"/>
        <v>ZQRX:BSU,4::IP=10.111.210.69:PING:SRC=10.111.69.77,:;</v>
      </c>
      <c r="AB430" s="10" t="str">
        <f t="shared" si="66"/>
        <v>ZQRX:BSU,4::IP=10.111.210.197:PING:SRC=10.111.69.205,:;</v>
      </c>
      <c r="AC430" s="10"/>
      <c r="AD430" s="10"/>
      <c r="AE430" s="10" t="str">
        <f t="shared" si="67"/>
        <v>ZOYA:R0725:BSU,4:AOIP:;</v>
      </c>
      <c r="AF430" s="10" t="str">
        <f t="shared" si="68"/>
        <v>ZOYP:M3UA:R0725,3:"10.111.69.77","10.111.69.205",15043:"10.111.210.69",28,"10.111.210.197",28,:;</v>
      </c>
      <c r="AG430" s="10" t="str">
        <f t="shared" si="69"/>
        <v>ZOYS:M3UA:R0725,3:ACT:;</v>
      </c>
      <c r="AH430" s="10"/>
    </row>
    <row r="431" spans="1:34" ht="12" customHeight="1">
      <c r="A431" s="7">
        <v>45</v>
      </c>
      <c r="B431" s="7" t="s">
        <v>3359</v>
      </c>
      <c r="C431" s="7">
        <v>0</v>
      </c>
      <c r="D431" s="2">
        <v>3</v>
      </c>
      <c r="E431" s="7" t="str">
        <f>LOOKUP(1,0/(('MSS-IP'!$B$1:$B$583=B431)*('MSS-IP'!$C$1:$C$583=D431)),'MSS-IP'!$D$1:$D$583)</f>
        <v>10.111.69.76</v>
      </c>
      <c r="F431" s="7" t="str">
        <f>LOOKUP(1,0/(('MSS-IP'!$B$1:$B$583=B431)*('MSS-IP'!$C$1:$C$583=D431)),'MSS-IP'!$E$1:$E$583)</f>
        <v>10.111.69.204</v>
      </c>
      <c r="G431" s="7">
        <v>15044</v>
      </c>
      <c r="H431" s="7">
        <f>LOOKUP(1,0/(('MSS-IP'!$B$1:$B$583=B431)*('MSS-IP'!$C$1:$C$583=D431)),'MSS-IP'!$F$1:$F$583)</f>
        <v>26</v>
      </c>
      <c r="I431" s="8">
        <v>17</v>
      </c>
      <c r="J431" s="8" t="s">
        <v>92</v>
      </c>
      <c r="K431" s="8">
        <v>0</v>
      </c>
      <c r="L431" s="1">
        <v>1</v>
      </c>
      <c r="M431" s="1" t="str">
        <f>LOOKUP(1,0/(('BSC-IP(信令)'!$B$1:$B$652=J431)*('BSC-IP(信令)'!$C$1:$C$652=L431)),'BSC-IP(信令)'!$D$1:$D$652)</f>
        <v>10.111.210.82</v>
      </c>
      <c r="N431" s="1" t="str">
        <f>LOOKUP(1,0/(('BSC-IP(信令)'!$B$1:$B$652=J431)*('BSC-IP(信令)'!$C$1:$C$652=L431)),'BSC-IP(信令)'!$E$1:$E$652)</f>
        <v>10.111.210.210</v>
      </c>
      <c r="O431" s="8"/>
      <c r="P431" s="8">
        <f>LOOKUP(1,0/(('BSC-IP(信令)'!$B$1:$B$652=J431)*('BSC-IP(信令)'!$C$1:$C$652=L431)),'BSC-IP(信令)'!$F$1:$F$652)</f>
        <v>28</v>
      </c>
      <c r="Q431" s="11" t="str">
        <f t="shared" si="60"/>
        <v>ZQRX:BCSU,1::PING:IP="10.111.69.76",SRC="10.111.210.82",:;</v>
      </c>
      <c r="R431" s="11" t="str">
        <f t="shared" si="61"/>
        <v>ZQRX:BCSU,1::PING:IP="10.111.69.204",SRC="10.111.210.210",:;</v>
      </c>
      <c r="S431" s="11" t="str">
        <f>CONCATENATE("ZOYC:",LEFT(B431,1),MID(B431,3,4),":C:M3UA:;")</f>
        <v>ZOYC:BGS31:C:M3UA:;</v>
      </c>
      <c r="T431" s="11" t="str">
        <f>CONCATENATE("ZOYM:",LEFT(B431,1),MID(B431,3,4),":REG=Y:;")</f>
        <v>ZOYM:BGS31:REG=Y:;</v>
      </c>
      <c r="U431" s="11" t="str">
        <f t="shared" si="62"/>
        <v>ZOYA:BGS31:BCSU,1:AOIP:;</v>
      </c>
      <c r="V431" s="11" t="str">
        <f t="shared" si="63"/>
        <v>ZOYP:M3UA:BGS31,0:"10.111.210.82","10.111.210.210",:"10.111.69.76",26,"10.111.69.204",26,15044:;</v>
      </c>
      <c r="W431" s="11" t="str">
        <f t="shared" si="64"/>
        <v>ZOYS:M3UA:BGS31,0:ACT:;</v>
      </c>
      <c r="X431" s="11" t="str">
        <f>CONCATENATE("ZOYI:NAME=",LEFT(B431,1),RIGHT(B431,4),":A:;")</f>
        <v>ZOYI:NAME=BGS31:A:;</v>
      </c>
      <c r="Z431" s="47" t="s">
        <v>3936</v>
      </c>
      <c r="AA431" s="10" t="str">
        <f t="shared" si="65"/>
        <v>ZQRX:BSU,3::IP=10.111.210.82:PING:SRC=10.111.69.76,:;</v>
      </c>
      <c r="AB431" s="10" t="str">
        <f t="shared" si="66"/>
        <v>ZQRX:BSU,3::IP=10.111.210.210:PING:SRC=10.111.69.204,:;</v>
      </c>
      <c r="AC431" s="10" t="str">
        <f>CONCATENATE("ZOYC:",J431,":S:M3UA:;")</f>
        <v>ZOYC:R0726:S:M3UA:;</v>
      </c>
      <c r="AD431" s="10" t="str">
        <f>CONCATENATE("ZOYM:",J431,":REG=Y:;")</f>
        <v>ZOYM:R0726:REG=Y:;</v>
      </c>
      <c r="AE431" s="10" t="str">
        <f t="shared" si="67"/>
        <v>ZOYA:R0726:BSU,3:AOIP:;</v>
      </c>
      <c r="AF431" s="10" t="str">
        <f t="shared" si="68"/>
        <v>ZOYP:M3UA:R0726,0:"10.111.69.76","10.111.69.204",15044:"10.111.210.82",28,"10.111.210.210",28,:;</v>
      </c>
      <c r="AG431" s="10" t="str">
        <f t="shared" si="69"/>
        <v>ZOYS:M3UA:R0726,0:ACT:;</v>
      </c>
      <c r="AH431" s="10" t="str">
        <f>CONCATENATE("ZOYI:NAME=",J431,":A:;")</f>
        <v>ZOYI:NAME=R0726:A:;</v>
      </c>
    </row>
    <row r="432" spans="1:34" ht="12" customHeight="1">
      <c r="A432" s="7">
        <v>46</v>
      </c>
      <c r="B432" s="7" t="s">
        <v>3359</v>
      </c>
      <c r="C432" s="7">
        <v>1</v>
      </c>
      <c r="D432" s="2">
        <v>4</v>
      </c>
      <c r="E432" s="7" t="str">
        <f>LOOKUP(1,0/(('MSS-IP'!$B$1:$B$583=B432)*('MSS-IP'!$C$1:$C$583=D432)),'MSS-IP'!$D$1:$D$583)</f>
        <v>10.111.69.77</v>
      </c>
      <c r="F432" s="7" t="str">
        <f>LOOKUP(1,0/(('MSS-IP'!$B$1:$B$583=B432)*('MSS-IP'!$C$1:$C$583=D432)),'MSS-IP'!$E$1:$E$583)</f>
        <v>10.111.69.205</v>
      </c>
      <c r="G432" s="7">
        <v>15045</v>
      </c>
      <c r="H432" s="7">
        <f>LOOKUP(1,0/(('MSS-IP'!$B$1:$B$583=B432)*('MSS-IP'!$C$1:$C$583=D432)),'MSS-IP'!$F$1:$F$583)</f>
        <v>26</v>
      </c>
      <c r="I432" s="8">
        <v>18</v>
      </c>
      <c r="J432" s="8" t="s">
        <v>92</v>
      </c>
      <c r="K432" s="8">
        <v>1</v>
      </c>
      <c r="L432" s="1">
        <v>3</v>
      </c>
      <c r="M432" s="1" t="str">
        <f>LOOKUP(1,0/(('BSC-IP(信令)'!$B$1:$B$652=J432)*('BSC-IP(信令)'!$C$1:$C$652=L432)),'BSC-IP(信令)'!$D$1:$D$652)</f>
        <v>10.111.210.83</v>
      </c>
      <c r="N432" s="1" t="str">
        <f>LOOKUP(1,0/(('BSC-IP(信令)'!$B$1:$B$652=J432)*('BSC-IP(信令)'!$C$1:$C$652=L432)),'BSC-IP(信令)'!$E$1:$E$652)</f>
        <v>10.111.210.211</v>
      </c>
      <c r="O432" s="8"/>
      <c r="P432" s="8">
        <f>LOOKUP(1,0/(('BSC-IP(信令)'!$B$1:$B$652=J432)*('BSC-IP(信令)'!$C$1:$C$652=L432)),'BSC-IP(信令)'!$F$1:$F$652)</f>
        <v>28</v>
      </c>
      <c r="Q432" s="11" t="str">
        <f t="shared" si="60"/>
        <v>ZQRX:BCSU,3::PING:IP="10.111.69.77",SRC="10.111.210.83",:;</v>
      </c>
      <c r="R432" s="11" t="str">
        <f t="shared" si="61"/>
        <v>ZQRX:BCSU,3::PING:IP="10.111.69.205",SRC="10.111.210.211",:;</v>
      </c>
      <c r="S432" s="11"/>
      <c r="T432" s="11"/>
      <c r="U432" s="11" t="str">
        <f t="shared" si="62"/>
        <v>ZOYA:BGS31:BCSU,3:AOIP:;</v>
      </c>
      <c r="V432" s="11" t="str">
        <f t="shared" si="63"/>
        <v>ZOYP:M3UA:BGS31,1:"10.111.210.83","10.111.210.211",:"10.111.69.77",26,"10.111.69.205",26,15045:;</v>
      </c>
      <c r="W432" s="11" t="str">
        <f t="shared" si="64"/>
        <v>ZOYS:M3UA:BGS31,1:ACT:;</v>
      </c>
      <c r="X432" s="11"/>
      <c r="Z432" s="47" t="s">
        <v>3936</v>
      </c>
      <c r="AA432" s="10" t="str">
        <f t="shared" si="65"/>
        <v>ZQRX:BSU,4::IP=10.111.210.83:PING:SRC=10.111.69.77,:;</v>
      </c>
      <c r="AB432" s="10" t="str">
        <f t="shared" si="66"/>
        <v>ZQRX:BSU,4::IP=10.111.210.211:PING:SRC=10.111.69.205,:;</v>
      </c>
      <c r="AC432" s="10"/>
      <c r="AD432" s="10"/>
      <c r="AE432" s="10" t="str">
        <f t="shared" si="67"/>
        <v>ZOYA:R0726:BSU,4:AOIP:;</v>
      </c>
      <c r="AF432" s="10" t="str">
        <f t="shared" si="68"/>
        <v>ZOYP:M3UA:R0726,1:"10.111.69.77","10.111.69.205",15045:"10.111.210.83",28,"10.111.210.211",28,:;</v>
      </c>
      <c r="AG432" s="10" t="str">
        <f t="shared" si="69"/>
        <v>ZOYS:M3UA:R0726,1:ACT:;</v>
      </c>
      <c r="AH432" s="10"/>
    </row>
    <row r="433" spans="1:34" ht="12" customHeight="1">
      <c r="A433" s="7">
        <v>47</v>
      </c>
      <c r="B433" s="7" t="s">
        <v>3359</v>
      </c>
      <c r="C433" s="7">
        <v>2</v>
      </c>
      <c r="D433" s="2">
        <v>3</v>
      </c>
      <c r="E433" s="7" t="str">
        <f>LOOKUP(1,0/(('MSS-IP'!$B$1:$B$583=B433)*('MSS-IP'!$C$1:$C$583=D433)),'MSS-IP'!$D$1:$D$583)</f>
        <v>10.111.69.76</v>
      </c>
      <c r="F433" s="7" t="str">
        <f>LOOKUP(1,0/(('MSS-IP'!$B$1:$B$583=B433)*('MSS-IP'!$C$1:$C$583=D433)),'MSS-IP'!$E$1:$E$583)</f>
        <v>10.111.69.204</v>
      </c>
      <c r="G433" s="7">
        <v>15046</v>
      </c>
      <c r="H433" s="7">
        <f>LOOKUP(1,0/(('MSS-IP'!$B$1:$B$583=B433)*('MSS-IP'!$C$1:$C$583=D433)),'MSS-IP'!$F$1:$F$583)</f>
        <v>26</v>
      </c>
      <c r="I433" s="8">
        <v>19</v>
      </c>
      <c r="J433" s="8" t="s">
        <v>92</v>
      </c>
      <c r="K433" s="8">
        <v>2</v>
      </c>
      <c r="L433" s="1">
        <v>0</v>
      </c>
      <c r="M433" s="1" t="str">
        <f>LOOKUP(1,0/(('BSC-IP(信令)'!$B$1:$B$652=J433)*('BSC-IP(信令)'!$C$1:$C$652=L433)),'BSC-IP(信令)'!$D$1:$D$652)</f>
        <v>10.111.210.84</v>
      </c>
      <c r="N433" s="1" t="str">
        <f>LOOKUP(1,0/(('BSC-IP(信令)'!$B$1:$B$652=J433)*('BSC-IP(信令)'!$C$1:$C$652=L433)),'BSC-IP(信令)'!$E$1:$E$652)</f>
        <v>10.111.210.212</v>
      </c>
      <c r="O433" s="8"/>
      <c r="P433" s="8">
        <f>LOOKUP(1,0/(('BSC-IP(信令)'!$B$1:$B$652=J433)*('BSC-IP(信令)'!$C$1:$C$652=L433)),'BSC-IP(信令)'!$F$1:$F$652)</f>
        <v>28</v>
      </c>
      <c r="Q433" s="11" t="str">
        <f t="shared" si="60"/>
        <v>ZQRX:BCSU,0::PING:IP="10.111.69.76",SRC="10.111.210.84",:;</v>
      </c>
      <c r="R433" s="11" t="str">
        <f t="shared" si="61"/>
        <v>ZQRX:BCSU,0::PING:IP="10.111.69.204",SRC="10.111.210.212",:;</v>
      </c>
      <c r="S433" s="11"/>
      <c r="T433" s="11"/>
      <c r="U433" s="11" t="str">
        <f t="shared" si="62"/>
        <v>ZOYA:BGS31:BCSU,0:AOIP:;</v>
      </c>
      <c r="V433" s="11" t="str">
        <f t="shared" si="63"/>
        <v>ZOYP:M3UA:BGS31,2:"10.111.210.84","10.111.210.212",:"10.111.69.76",26,"10.111.69.204",26,15046:;</v>
      </c>
      <c r="W433" s="11" t="str">
        <f t="shared" si="64"/>
        <v>ZOYS:M3UA:BGS31,2:ACT:;</v>
      </c>
      <c r="X433" s="11"/>
      <c r="Z433" s="47" t="s">
        <v>3936</v>
      </c>
      <c r="AA433" s="10" t="str">
        <f t="shared" si="65"/>
        <v>ZQRX:BSU,3::IP=10.111.210.84:PING:SRC=10.111.69.76,:;</v>
      </c>
      <c r="AB433" s="10" t="str">
        <f t="shared" si="66"/>
        <v>ZQRX:BSU,3::IP=10.111.210.212:PING:SRC=10.111.69.204,:;</v>
      </c>
      <c r="AC433" s="10"/>
      <c r="AD433" s="10"/>
      <c r="AE433" s="10" t="str">
        <f t="shared" si="67"/>
        <v>ZOYA:R0726:BSU,3:AOIP:;</v>
      </c>
      <c r="AF433" s="10" t="str">
        <f t="shared" si="68"/>
        <v>ZOYP:M3UA:R0726,2:"10.111.69.76","10.111.69.204",15046:"10.111.210.84",28,"10.111.210.212",28,:;</v>
      </c>
      <c r="AG433" s="10" t="str">
        <f t="shared" si="69"/>
        <v>ZOYS:M3UA:R0726,2:ACT:;</v>
      </c>
      <c r="AH433" s="10"/>
    </row>
    <row r="434" spans="1:34" ht="12" customHeight="1">
      <c r="A434" s="7">
        <v>48</v>
      </c>
      <c r="B434" s="7" t="s">
        <v>3359</v>
      </c>
      <c r="C434" s="7">
        <v>3</v>
      </c>
      <c r="D434" s="2">
        <v>4</v>
      </c>
      <c r="E434" s="7" t="str">
        <f>LOOKUP(1,0/(('MSS-IP'!$B$1:$B$583=B434)*('MSS-IP'!$C$1:$C$583=D434)),'MSS-IP'!$D$1:$D$583)</f>
        <v>10.111.69.77</v>
      </c>
      <c r="F434" s="7" t="str">
        <f>LOOKUP(1,0/(('MSS-IP'!$B$1:$B$583=B434)*('MSS-IP'!$C$1:$C$583=D434)),'MSS-IP'!$E$1:$E$583)</f>
        <v>10.111.69.205</v>
      </c>
      <c r="G434" s="7">
        <v>15047</v>
      </c>
      <c r="H434" s="7">
        <f>LOOKUP(1,0/(('MSS-IP'!$B$1:$B$583=B434)*('MSS-IP'!$C$1:$C$583=D434)),'MSS-IP'!$F$1:$F$583)</f>
        <v>26</v>
      </c>
      <c r="I434" s="8">
        <v>20</v>
      </c>
      <c r="J434" s="8" t="s">
        <v>92</v>
      </c>
      <c r="K434" s="8">
        <v>3</v>
      </c>
      <c r="L434" s="1">
        <v>2</v>
      </c>
      <c r="M434" s="1" t="str">
        <f>LOOKUP(1,0/(('BSC-IP(信令)'!$B$1:$B$652=J434)*('BSC-IP(信令)'!$C$1:$C$652=L434)),'BSC-IP(信令)'!$D$1:$D$652)</f>
        <v>10.111.210.85</v>
      </c>
      <c r="N434" s="1" t="str">
        <f>LOOKUP(1,0/(('BSC-IP(信令)'!$B$1:$B$652=J434)*('BSC-IP(信令)'!$C$1:$C$652=L434)),'BSC-IP(信令)'!$E$1:$E$652)</f>
        <v>10.111.210.213</v>
      </c>
      <c r="O434" s="8"/>
      <c r="P434" s="8">
        <f>LOOKUP(1,0/(('BSC-IP(信令)'!$B$1:$B$652=J434)*('BSC-IP(信令)'!$C$1:$C$652=L434)),'BSC-IP(信令)'!$F$1:$F$652)</f>
        <v>28</v>
      </c>
      <c r="Q434" s="11" t="str">
        <f t="shared" si="60"/>
        <v>ZQRX:BCSU,2::PING:IP="10.111.69.77",SRC="10.111.210.85",:;</v>
      </c>
      <c r="R434" s="11" t="str">
        <f t="shared" si="61"/>
        <v>ZQRX:BCSU,2::PING:IP="10.111.69.205",SRC="10.111.210.213",:;</v>
      </c>
      <c r="S434" s="11"/>
      <c r="T434" s="11"/>
      <c r="U434" s="11" t="str">
        <f t="shared" si="62"/>
        <v>ZOYA:BGS31:BCSU,2:AOIP:;</v>
      </c>
      <c r="V434" s="11" t="str">
        <f t="shared" si="63"/>
        <v>ZOYP:M3UA:BGS31,3:"10.111.210.85","10.111.210.213",:"10.111.69.77",26,"10.111.69.205",26,15047:;</v>
      </c>
      <c r="W434" s="11" t="str">
        <f t="shared" si="64"/>
        <v>ZOYS:M3UA:BGS31,3:ACT:;</v>
      </c>
      <c r="X434" s="11"/>
      <c r="Z434" s="47" t="s">
        <v>3936</v>
      </c>
      <c r="AA434" s="10" t="str">
        <f t="shared" si="65"/>
        <v>ZQRX:BSU,4::IP=10.111.210.85:PING:SRC=10.111.69.77,:;</v>
      </c>
      <c r="AB434" s="10" t="str">
        <f t="shared" si="66"/>
        <v>ZQRX:BSU,4::IP=10.111.210.213:PING:SRC=10.111.69.205,:;</v>
      </c>
      <c r="AC434" s="10"/>
      <c r="AD434" s="10"/>
      <c r="AE434" s="10" t="str">
        <f t="shared" si="67"/>
        <v>ZOYA:R0726:BSU,4:AOIP:;</v>
      </c>
      <c r="AF434" s="10" t="str">
        <f t="shared" si="68"/>
        <v>ZOYP:M3UA:R0726,3:"10.111.69.77","10.111.69.205",15047:"10.111.210.85",28,"10.111.210.213",28,:;</v>
      </c>
      <c r="AG434" s="10" t="str">
        <f t="shared" si="69"/>
        <v>ZOYS:M3UA:R0726,3:ACT:;</v>
      </c>
      <c r="AH434" s="10"/>
    </row>
    <row r="435" spans="1:34" ht="12" customHeight="1">
      <c r="A435" s="7">
        <v>49</v>
      </c>
      <c r="B435" s="7" t="s">
        <v>3359</v>
      </c>
      <c r="C435" s="7">
        <v>0</v>
      </c>
      <c r="D435" s="2">
        <v>3</v>
      </c>
      <c r="E435" s="7" t="str">
        <f>LOOKUP(1,0/(('MSS-IP'!$B$1:$B$583=B435)*('MSS-IP'!$C$1:$C$583=D435)),'MSS-IP'!$D$1:$D$583)</f>
        <v>10.111.69.76</v>
      </c>
      <c r="F435" s="7" t="str">
        <f>LOOKUP(1,0/(('MSS-IP'!$B$1:$B$583=B435)*('MSS-IP'!$C$1:$C$583=D435)),'MSS-IP'!$E$1:$E$583)</f>
        <v>10.111.69.204</v>
      </c>
      <c r="G435" s="7">
        <v>15048</v>
      </c>
      <c r="H435" s="7">
        <f>LOOKUP(1,0/(('MSS-IP'!$B$1:$B$583=B435)*('MSS-IP'!$C$1:$C$583=D435)),'MSS-IP'!$F$1:$F$583)</f>
        <v>26</v>
      </c>
      <c r="I435" s="8">
        <v>17</v>
      </c>
      <c r="J435" s="8" t="s">
        <v>93</v>
      </c>
      <c r="K435" s="8">
        <v>0</v>
      </c>
      <c r="L435" s="1">
        <v>2</v>
      </c>
      <c r="M435" s="1" t="str">
        <f>LOOKUP(1,0/(('BSC-IP(信令)'!$B$1:$B$652=J435)*('BSC-IP(信令)'!$C$1:$C$652=L435)),'BSC-IP(信令)'!$D$1:$D$652)</f>
        <v>10.111.208.2</v>
      </c>
      <c r="N435" s="1" t="str">
        <f>LOOKUP(1,0/(('BSC-IP(信令)'!$B$1:$B$652=J435)*('BSC-IP(信令)'!$C$1:$C$652=L435)),'BSC-IP(信令)'!$E$1:$E$652)</f>
        <v>10.111.208.130</v>
      </c>
      <c r="O435" s="8"/>
      <c r="P435" s="8">
        <f>LOOKUP(1,0/(('BSC-IP(信令)'!$B$1:$B$652=J435)*('BSC-IP(信令)'!$C$1:$C$652=L435)),'BSC-IP(信令)'!$F$1:$F$652)</f>
        <v>28</v>
      </c>
      <c r="Q435" s="11" t="str">
        <f t="shared" si="60"/>
        <v>ZQRX:BCSU,2::PING:IP="10.111.69.76",SRC="10.111.208.2",:;</v>
      </c>
      <c r="R435" s="11" t="str">
        <f t="shared" si="61"/>
        <v>ZQRX:BCSU,2::PING:IP="10.111.69.204",SRC="10.111.208.130",:;</v>
      </c>
      <c r="S435" s="11" t="str">
        <f>CONCATENATE("ZOYC:",LEFT(B435,1),MID(B435,3,4),":C:M3UA:;")</f>
        <v>ZOYC:BGS31:C:M3UA:;</v>
      </c>
      <c r="T435" s="11" t="str">
        <f>CONCATENATE("ZOYM:",LEFT(B435,1),MID(B435,3,4),":REG=Y:;")</f>
        <v>ZOYM:BGS31:REG=Y:;</v>
      </c>
      <c r="U435" s="11" t="str">
        <f t="shared" si="62"/>
        <v>ZOYA:BGS31:BCSU,2:AOIP:;</v>
      </c>
      <c r="V435" s="11" t="str">
        <f t="shared" si="63"/>
        <v>ZOYP:M3UA:BGS31,0:"10.111.208.2","10.111.208.130",:"10.111.69.76",26,"10.111.69.204",26,15048:;</v>
      </c>
      <c r="W435" s="11" t="str">
        <f t="shared" si="64"/>
        <v>ZOYS:M3UA:BGS31,0:ACT:;</v>
      </c>
      <c r="X435" s="11" t="str">
        <f>CONCATENATE("ZOYI:NAME=",LEFT(B435,1),RIGHT(B435,4),":A:;")</f>
        <v>ZOYI:NAME=BGS31:A:;</v>
      </c>
      <c r="Z435" s="47" t="s">
        <v>3936</v>
      </c>
      <c r="AA435" s="10" t="str">
        <f t="shared" si="65"/>
        <v>ZQRX:BSU,3::IP=10.111.208.2:PING:SRC=10.111.69.76,:;</v>
      </c>
      <c r="AB435" s="10" t="str">
        <f t="shared" si="66"/>
        <v>ZQRX:BSU,3::IP=10.111.208.130:PING:SRC=10.111.69.204,:;</v>
      </c>
      <c r="AC435" s="10" t="str">
        <f>CONCATENATE("ZOYC:",J435,":S:M3UA:;")</f>
        <v>ZOYC:R1121:S:M3UA:;</v>
      </c>
      <c r="AD435" s="10" t="str">
        <f>CONCATENATE("ZOYM:",J435,":REG=Y:;")</f>
        <v>ZOYM:R1121:REG=Y:;</v>
      </c>
      <c r="AE435" s="10" t="str">
        <f t="shared" si="67"/>
        <v>ZOYA:R1121:BSU,3:AOIP:;</v>
      </c>
      <c r="AF435" s="10" t="str">
        <f t="shared" si="68"/>
        <v>ZOYP:M3UA:R1121,0:"10.111.69.76","10.111.69.204",15048:"10.111.208.2",28,"10.111.208.130",28,:;</v>
      </c>
      <c r="AG435" s="10" t="str">
        <f t="shared" si="69"/>
        <v>ZOYS:M3UA:R1121,0:ACT:;</v>
      </c>
      <c r="AH435" s="10" t="str">
        <f>CONCATENATE("ZOYI:NAME=",J435,":A:;")</f>
        <v>ZOYI:NAME=R1121:A:;</v>
      </c>
    </row>
    <row r="436" spans="1:34" ht="12" customHeight="1">
      <c r="A436" s="7">
        <v>50</v>
      </c>
      <c r="B436" s="7" t="s">
        <v>3359</v>
      </c>
      <c r="C436" s="7">
        <v>1</v>
      </c>
      <c r="D436" s="2">
        <v>4</v>
      </c>
      <c r="E436" s="7" t="str">
        <f>LOOKUP(1,0/(('MSS-IP'!$B$1:$B$583=B436)*('MSS-IP'!$C$1:$C$583=D436)),'MSS-IP'!$D$1:$D$583)</f>
        <v>10.111.69.77</v>
      </c>
      <c r="F436" s="7" t="str">
        <f>LOOKUP(1,0/(('MSS-IP'!$B$1:$B$583=B436)*('MSS-IP'!$C$1:$C$583=D436)),'MSS-IP'!$E$1:$E$583)</f>
        <v>10.111.69.205</v>
      </c>
      <c r="G436" s="7">
        <v>15049</v>
      </c>
      <c r="H436" s="7">
        <f>LOOKUP(1,0/(('MSS-IP'!$B$1:$B$583=B436)*('MSS-IP'!$C$1:$C$583=D436)),'MSS-IP'!$F$1:$F$583)</f>
        <v>26</v>
      </c>
      <c r="I436" s="8">
        <v>18</v>
      </c>
      <c r="J436" s="8" t="s">
        <v>93</v>
      </c>
      <c r="K436" s="8">
        <v>1</v>
      </c>
      <c r="L436" s="1">
        <v>0</v>
      </c>
      <c r="M436" s="1" t="str">
        <f>LOOKUP(1,0/(('BSC-IP(信令)'!$B$1:$B$652=J436)*('BSC-IP(信令)'!$C$1:$C$652=L436)),'BSC-IP(信令)'!$D$1:$D$652)</f>
        <v>10.111.208.3</v>
      </c>
      <c r="N436" s="1" t="str">
        <f>LOOKUP(1,0/(('BSC-IP(信令)'!$B$1:$B$652=J436)*('BSC-IP(信令)'!$C$1:$C$652=L436)),'BSC-IP(信令)'!$E$1:$E$652)</f>
        <v>10.111.208.131</v>
      </c>
      <c r="O436" s="8"/>
      <c r="P436" s="8">
        <f>LOOKUP(1,0/(('BSC-IP(信令)'!$B$1:$B$652=J436)*('BSC-IP(信令)'!$C$1:$C$652=L436)),'BSC-IP(信令)'!$F$1:$F$652)</f>
        <v>28</v>
      </c>
      <c r="Q436" s="11" t="str">
        <f t="shared" si="60"/>
        <v>ZQRX:BCSU,0::PING:IP="10.111.69.77",SRC="10.111.208.3",:;</v>
      </c>
      <c r="R436" s="11" t="str">
        <f t="shared" si="61"/>
        <v>ZQRX:BCSU,0::PING:IP="10.111.69.205",SRC="10.111.208.131",:;</v>
      </c>
      <c r="S436" s="11"/>
      <c r="T436" s="11"/>
      <c r="U436" s="11" t="str">
        <f t="shared" si="62"/>
        <v>ZOYA:BGS31:BCSU,0:AOIP:;</v>
      </c>
      <c r="V436" s="11" t="str">
        <f t="shared" si="63"/>
        <v>ZOYP:M3UA:BGS31,1:"10.111.208.3","10.111.208.131",:"10.111.69.77",26,"10.111.69.205",26,15049:;</v>
      </c>
      <c r="W436" s="11" t="str">
        <f t="shared" si="64"/>
        <v>ZOYS:M3UA:BGS31,1:ACT:;</v>
      </c>
      <c r="X436" s="11"/>
      <c r="Z436" s="47" t="s">
        <v>3936</v>
      </c>
      <c r="AA436" s="10" t="str">
        <f t="shared" si="65"/>
        <v>ZQRX:BSU,4::IP=10.111.208.3:PING:SRC=10.111.69.77,:;</v>
      </c>
      <c r="AB436" s="10" t="str">
        <f t="shared" si="66"/>
        <v>ZQRX:BSU,4::IP=10.111.208.131:PING:SRC=10.111.69.205,:;</v>
      </c>
      <c r="AC436" s="10"/>
      <c r="AD436" s="10"/>
      <c r="AE436" s="10" t="str">
        <f t="shared" si="67"/>
        <v>ZOYA:R1121:BSU,4:AOIP:;</v>
      </c>
      <c r="AF436" s="10" t="str">
        <f t="shared" si="68"/>
        <v>ZOYP:M3UA:R1121,1:"10.111.69.77","10.111.69.205",15049:"10.111.208.3",28,"10.111.208.131",28,:;</v>
      </c>
      <c r="AG436" s="10" t="str">
        <f t="shared" si="69"/>
        <v>ZOYS:M3UA:R1121,1:ACT:;</v>
      </c>
      <c r="AH436" s="10"/>
    </row>
    <row r="437" spans="1:34" ht="12" customHeight="1">
      <c r="A437" s="7">
        <v>51</v>
      </c>
      <c r="B437" s="7" t="s">
        <v>3359</v>
      </c>
      <c r="C437" s="7">
        <v>2</v>
      </c>
      <c r="D437" s="2">
        <v>3</v>
      </c>
      <c r="E437" s="7" t="str">
        <f>LOOKUP(1,0/(('MSS-IP'!$B$1:$B$583=B437)*('MSS-IP'!$C$1:$C$583=D437)),'MSS-IP'!$D$1:$D$583)</f>
        <v>10.111.69.76</v>
      </c>
      <c r="F437" s="7" t="str">
        <f>LOOKUP(1,0/(('MSS-IP'!$B$1:$B$583=B437)*('MSS-IP'!$C$1:$C$583=D437)),'MSS-IP'!$E$1:$E$583)</f>
        <v>10.111.69.204</v>
      </c>
      <c r="G437" s="7">
        <v>15050</v>
      </c>
      <c r="H437" s="7">
        <f>LOOKUP(1,0/(('MSS-IP'!$B$1:$B$583=B437)*('MSS-IP'!$C$1:$C$583=D437)),'MSS-IP'!$F$1:$F$583)</f>
        <v>26</v>
      </c>
      <c r="I437" s="8">
        <v>19</v>
      </c>
      <c r="J437" s="8" t="s">
        <v>93</v>
      </c>
      <c r="K437" s="8">
        <v>2</v>
      </c>
      <c r="L437" s="1">
        <v>1</v>
      </c>
      <c r="M437" s="1" t="str">
        <f>LOOKUP(1,0/(('BSC-IP(信令)'!$B$1:$B$652=J437)*('BSC-IP(信令)'!$C$1:$C$652=L437)),'BSC-IP(信令)'!$D$1:$D$652)</f>
        <v>10.111.208.4</v>
      </c>
      <c r="N437" s="1" t="str">
        <f>LOOKUP(1,0/(('BSC-IP(信令)'!$B$1:$B$652=J437)*('BSC-IP(信令)'!$C$1:$C$652=L437)),'BSC-IP(信令)'!$E$1:$E$652)</f>
        <v>10.111.208.132</v>
      </c>
      <c r="O437" s="8"/>
      <c r="P437" s="8">
        <f>LOOKUP(1,0/(('BSC-IP(信令)'!$B$1:$B$652=J437)*('BSC-IP(信令)'!$C$1:$C$652=L437)),'BSC-IP(信令)'!$F$1:$F$652)</f>
        <v>28</v>
      </c>
      <c r="Q437" s="11" t="str">
        <f t="shared" si="60"/>
        <v>ZQRX:BCSU,1::PING:IP="10.111.69.76",SRC="10.111.208.4",:;</v>
      </c>
      <c r="R437" s="11" t="str">
        <f t="shared" si="61"/>
        <v>ZQRX:BCSU,1::PING:IP="10.111.69.204",SRC="10.111.208.132",:;</v>
      </c>
      <c r="S437" s="11"/>
      <c r="T437" s="11"/>
      <c r="U437" s="11" t="str">
        <f t="shared" si="62"/>
        <v>ZOYA:BGS31:BCSU,1:AOIP:;</v>
      </c>
      <c r="V437" s="11" t="str">
        <f t="shared" si="63"/>
        <v>ZOYP:M3UA:BGS31,2:"10.111.208.4","10.111.208.132",:"10.111.69.76",26,"10.111.69.204",26,15050:;</v>
      </c>
      <c r="W437" s="11" t="str">
        <f t="shared" si="64"/>
        <v>ZOYS:M3UA:BGS31,2:ACT:;</v>
      </c>
      <c r="X437" s="11"/>
      <c r="Z437" s="47" t="s">
        <v>3936</v>
      </c>
      <c r="AA437" s="10" t="str">
        <f t="shared" si="65"/>
        <v>ZQRX:BSU,3::IP=10.111.208.4:PING:SRC=10.111.69.76,:;</v>
      </c>
      <c r="AB437" s="10" t="str">
        <f t="shared" si="66"/>
        <v>ZQRX:BSU,3::IP=10.111.208.132:PING:SRC=10.111.69.204,:;</v>
      </c>
      <c r="AC437" s="10"/>
      <c r="AD437" s="10"/>
      <c r="AE437" s="10" t="str">
        <f t="shared" si="67"/>
        <v>ZOYA:R1121:BSU,3:AOIP:;</v>
      </c>
      <c r="AF437" s="10" t="str">
        <f t="shared" si="68"/>
        <v>ZOYP:M3UA:R1121,2:"10.111.69.76","10.111.69.204",15050:"10.111.208.4",28,"10.111.208.132",28,:;</v>
      </c>
      <c r="AG437" s="10" t="str">
        <f t="shared" si="69"/>
        <v>ZOYS:M3UA:R1121,2:ACT:;</v>
      </c>
      <c r="AH437" s="10"/>
    </row>
    <row r="438" spans="1:34" ht="12" customHeight="1">
      <c r="A438" s="7">
        <v>52</v>
      </c>
      <c r="B438" s="7" t="s">
        <v>3359</v>
      </c>
      <c r="C438" s="7">
        <v>3</v>
      </c>
      <c r="D438" s="2">
        <v>4</v>
      </c>
      <c r="E438" s="7" t="str">
        <f>LOOKUP(1,0/(('MSS-IP'!$B$1:$B$583=B438)*('MSS-IP'!$C$1:$C$583=D438)),'MSS-IP'!$D$1:$D$583)</f>
        <v>10.111.69.77</v>
      </c>
      <c r="F438" s="7" t="str">
        <f>LOOKUP(1,0/(('MSS-IP'!$B$1:$B$583=B438)*('MSS-IP'!$C$1:$C$583=D438)),'MSS-IP'!$E$1:$E$583)</f>
        <v>10.111.69.205</v>
      </c>
      <c r="G438" s="7">
        <v>15051</v>
      </c>
      <c r="H438" s="7">
        <f>LOOKUP(1,0/(('MSS-IP'!$B$1:$B$583=B438)*('MSS-IP'!$C$1:$C$583=D438)),'MSS-IP'!$F$1:$F$583)</f>
        <v>26</v>
      </c>
      <c r="I438" s="8">
        <v>20</v>
      </c>
      <c r="J438" s="8" t="s">
        <v>93</v>
      </c>
      <c r="K438" s="8">
        <v>3</v>
      </c>
      <c r="L438" s="1">
        <v>3</v>
      </c>
      <c r="M438" s="1" t="str">
        <f>LOOKUP(1,0/(('BSC-IP(信令)'!$B$1:$B$652=J438)*('BSC-IP(信令)'!$C$1:$C$652=L438)),'BSC-IP(信令)'!$D$1:$D$652)</f>
        <v>10.111.208.5</v>
      </c>
      <c r="N438" s="1" t="str">
        <f>LOOKUP(1,0/(('BSC-IP(信令)'!$B$1:$B$652=J438)*('BSC-IP(信令)'!$C$1:$C$652=L438)),'BSC-IP(信令)'!$E$1:$E$652)</f>
        <v>10.111.208.133</v>
      </c>
      <c r="O438" s="8"/>
      <c r="P438" s="8">
        <f>LOOKUP(1,0/(('BSC-IP(信令)'!$B$1:$B$652=J438)*('BSC-IP(信令)'!$C$1:$C$652=L438)),'BSC-IP(信令)'!$F$1:$F$652)</f>
        <v>28</v>
      </c>
      <c r="Q438" s="11" t="str">
        <f t="shared" si="60"/>
        <v>ZQRX:BCSU,3::PING:IP="10.111.69.77",SRC="10.111.208.5",:;</v>
      </c>
      <c r="R438" s="11" t="str">
        <f t="shared" si="61"/>
        <v>ZQRX:BCSU,3::PING:IP="10.111.69.205",SRC="10.111.208.133",:;</v>
      </c>
      <c r="S438" s="11"/>
      <c r="T438" s="11"/>
      <c r="U438" s="11" t="str">
        <f t="shared" si="62"/>
        <v>ZOYA:BGS31:BCSU,3:AOIP:;</v>
      </c>
      <c r="V438" s="11" t="str">
        <f t="shared" si="63"/>
        <v>ZOYP:M3UA:BGS31,3:"10.111.208.5","10.111.208.133",:"10.111.69.77",26,"10.111.69.205",26,15051:;</v>
      </c>
      <c r="W438" s="11" t="str">
        <f t="shared" si="64"/>
        <v>ZOYS:M3UA:BGS31,3:ACT:;</v>
      </c>
      <c r="X438" s="11"/>
      <c r="Z438" s="47" t="s">
        <v>3936</v>
      </c>
      <c r="AA438" s="10" t="str">
        <f t="shared" si="65"/>
        <v>ZQRX:BSU,4::IP=10.111.208.5:PING:SRC=10.111.69.77,:;</v>
      </c>
      <c r="AB438" s="10" t="str">
        <f t="shared" si="66"/>
        <v>ZQRX:BSU,4::IP=10.111.208.133:PING:SRC=10.111.69.205,:;</v>
      </c>
      <c r="AC438" s="10"/>
      <c r="AD438" s="10"/>
      <c r="AE438" s="10" t="str">
        <f t="shared" si="67"/>
        <v>ZOYA:R1121:BSU,4:AOIP:;</v>
      </c>
      <c r="AF438" s="10" t="str">
        <f t="shared" si="68"/>
        <v>ZOYP:M3UA:R1121,3:"10.111.69.77","10.111.69.205",15051:"10.111.208.5",28,"10.111.208.133",28,:;</v>
      </c>
      <c r="AG438" s="10" t="str">
        <f t="shared" si="69"/>
        <v>ZOYS:M3UA:R1121,3:ACT:;</v>
      </c>
      <c r="AH438" s="10"/>
    </row>
    <row r="439" spans="1:34" ht="12" customHeight="1">
      <c r="A439" s="7">
        <v>53</v>
      </c>
      <c r="B439" s="7" t="s">
        <v>3359</v>
      </c>
      <c r="C439" s="7">
        <v>0</v>
      </c>
      <c r="D439" s="2">
        <v>3</v>
      </c>
      <c r="E439" s="7" t="str">
        <f>LOOKUP(1,0/(('MSS-IP'!$B$1:$B$583=B439)*('MSS-IP'!$C$1:$C$583=D439)),'MSS-IP'!$D$1:$D$583)</f>
        <v>10.111.69.76</v>
      </c>
      <c r="F439" s="7" t="str">
        <f>LOOKUP(1,0/(('MSS-IP'!$B$1:$B$583=B439)*('MSS-IP'!$C$1:$C$583=D439)),'MSS-IP'!$E$1:$E$583)</f>
        <v>10.111.69.204</v>
      </c>
      <c r="G439" s="7">
        <v>15052</v>
      </c>
      <c r="H439" s="7">
        <f>LOOKUP(1,0/(('MSS-IP'!$B$1:$B$583=B439)*('MSS-IP'!$C$1:$C$583=D439)),'MSS-IP'!$F$1:$F$583)</f>
        <v>26</v>
      </c>
      <c r="I439" s="8">
        <v>17</v>
      </c>
      <c r="J439" s="8" t="s">
        <v>94</v>
      </c>
      <c r="K439" s="8">
        <v>0</v>
      </c>
      <c r="L439" s="1">
        <v>4</v>
      </c>
      <c r="M439" s="1" t="str">
        <f>LOOKUP(1,0/(('BSC-IP(信令)'!$B$1:$B$652=J439)*('BSC-IP(信令)'!$C$1:$C$652=L439)),'BSC-IP(信令)'!$D$1:$D$652)</f>
        <v>10.111.208.18</v>
      </c>
      <c r="N439" s="1" t="str">
        <f>LOOKUP(1,0/(('BSC-IP(信令)'!$B$1:$B$652=J439)*('BSC-IP(信令)'!$C$1:$C$652=L439)),'BSC-IP(信令)'!$E$1:$E$652)</f>
        <v>10.111.208.146</v>
      </c>
      <c r="O439" s="8"/>
      <c r="P439" s="8">
        <f>LOOKUP(1,0/(('BSC-IP(信令)'!$B$1:$B$652=J439)*('BSC-IP(信令)'!$C$1:$C$652=L439)),'BSC-IP(信令)'!$F$1:$F$652)</f>
        <v>28</v>
      </c>
      <c r="Q439" s="11" t="str">
        <f t="shared" si="60"/>
        <v>ZQRX:BCSU,4::PING:IP="10.111.69.76",SRC="10.111.208.18",:;</v>
      </c>
      <c r="R439" s="11" t="str">
        <f t="shared" si="61"/>
        <v>ZQRX:BCSU,4::PING:IP="10.111.69.204",SRC="10.111.208.146",:;</v>
      </c>
      <c r="S439" s="11" t="str">
        <f>CONCATENATE("ZOYC:",LEFT(B439,1),MID(B439,3,4),":C:M3UA:;")</f>
        <v>ZOYC:BGS31:C:M3UA:;</v>
      </c>
      <c r="T439" s="11" t="str">
        <f>CONCATENATE("ZOYM:",LEFT(B439,1),MID(B439,3,4),":REG=Y:;")</f>
        <v>ZOYM:BGS31:REG=Y:;</v>
      </c>
      <c r="U439" s="11" t="str">
        <f t="shared" si="62"/>
        <v>ZOYA:BGS31:BCSU,4:AOIP:;</v>
      </c>
      <c r="V439" s="11" t="str">
        <f t="shared" si="63"/>
        <v>ZOYP:M3UA:BGS31,0:"10.111.208.18","10.111.208.146",:"10.111.69.76",26,"10.111.69.204",26,15052:;</v>
      </c>
      <c r="W439" s="11" t="str">
        <f t="shared" si="64"/>
        <v>ZOYS:M3UA:BGS31,0:ACT:;</v>
      </c>
      <c r="X439" s="11" t="str">
        <f>CONCATENATE("ZOYI:NAME=",LEFT(B439,1),RIGHT(B439,4),":A:;")</f>
        <v>ZOYI:NAME=BGS31:A:;</v>
      </c>
      <c r="Z439" s="47" t="s">
        <v>3936</v>
      </c>
      <c r="AA439" s="10" t="str">
        <f t="shared" si="65"/>
        <v>ZQRX:BSU,3::IP=10.111.208.18:PING:SRC=10.111.69.76,:;</v>
      </c>
      <c r="AB439" s="10" t="str">
        <f t="shared" si="66"/>
        <v>ZQRX:BSU,3::IP=10.111.208.146:PING:SRC=10.111.69.204,:;</v>
      </c>
      <c r="AC439" s="10" t="str">
        <f>CONCATENATE("ZOYC:",J439,":S:M3UA:;")</f>
        <v>ZOYC:R1122:S:M3UA:;</v>
      </c>
      <c r="AD439" s="10" t="str">
        <f>CONCATENATE("ZOYM:",J439,":REG=Y:;")</f>
        <v>ZOYM:R1122:REG=Y:;</v>
      </c>
      <c r="AE439" s="10" t="str">
        <f t="shared" si="67"/>
        <v>ZOYA:R1122:BSU,3:AOIP:;</v>
      </c>
      <c r="AF439" s="10" t="str">
        <f t="shared" si="68"/>
        <v>ZOYP:M3UA:R1122,0:"10.111.69.76","10.111.69.204",15052:"10.111.208.18",28,"10.111.208.146",28,:;</v>
      </c>
      <c r="AG439" s="10" t="str">
        <f t="shared" si="69"/>
        <v>ZOYS:M3UA:R1122,0:ACT:;</v>
      </c>
      <c r="AH439" s="10" t="str">
        <f>CONCATENATE("ZOYI:NAME=",J439,":A:;")</f>
        <v>ZOYI:NAME=R1122:A:;</v>
      </c>
    </row>
    <row r="440" spans="1:34" ht="12" customHeight="1">
      <c r="A440" s="7">
        <v>54</v>
      </c>
      <c r="B440" s="7" t="s">
        <v>3359</v>
      </c>
      <c r="C440" s="7">
        <v>1</v>
      </c>
      <c r="D440" s="2">
        <v>4</v>
      </c>
      <c r="E440" s="7" t="str">
        <f>LOOKUP(1,0/(('MSS-IP'!$B$1:$B$583=B440)*('MSS-IP'!$C$1:$C$583=D440)),'MSS-IP'!$D$1:$D$583)</f>
        <v>10.111.69.77</v>
      </c>
      <c r="F440" s="7" t="str">
        <f>LOOKUP(1,0/(('MSS-IP'!$B$1:$B$583=B440)*('MSS-IP'!$C$1:$C$583=D440)),'MSS-IP'!$E$1:$E$583)</f>
        <v>10.111.69.205</v>
      </c>
      <c r="G440" s="7">
        <v>15053</v>
      </c>
      <c r="H440" s="7">
        <f>LOOKUP(1,0/(('MSS-IP'!$B$1:$B$583=B440)*('MSS-IP'!$C$1:$C$583=D440)),'MSS-IP'!$F$1:$F$583)</f>
        <v>26</v>
      </c>
      <c r="I440" s="8">
        <v>18</v>
      </c>
      <c r="J440" s="8" t="s">
        <v>94</v>
      </c>
      <c r="K440" s="8">
        <v>1</v>
      </c>
      <c r="L440" s="1">
        <v>2</v>
      </c>
      <c r="M440" s="1" t="str">
        <f>LOOKUP(1,0/(('BSC-IP(信令)'!$B$1:$B$652=J440)*('BSC-IP(信令)'!$C$1:$C$652=L440)),'BSC-IP(信令)'!$D$1:$D$652)</f>
        <v>10.111.208.19</v>
      </c>
      <c r="N440" s="1" t="str">
        <f>LOOKUP(1,0/(('BSC-IP(信令)'!$B$1:$B$652=J440)*('BSC-IP(信令)'!$C$1:$C$652=L440)),'BSC-IP(信令)'!$E$1:$E$652)</f>
        <v>10.111.208.147</v>
      </c>
      <c r="O440" s="8"/>
      <c r="P440" s="8">
        <f>LOOKUP(1,0/(('BSC-IP(信令)'!$B$1:$B$652=J440)*('BSC-IP(信令)'!$C$1:$C$652=L440)),'BSC-IP(信令)'!$F$1:$F$652)</f>
        <v>28</v>
      </c>
      <c r="Q440" s="11" t="str">
        <f t="shared" si="60"/>
        <v>ZQRX:BCSU,2::PING:IP="10.111.69.77",SRC="10.111.208.19",:;</v>
      </c>
      <c r="R440" s="11" t="str">
        <f t="shared" si="61"/>
        <v>ZQRX:BCSU,2::PING:IP="10.111.69.205",SRC="10.111.208.147",:;</v>
      </c>
      <c r="S440" s="11"/>
      <c r="T440" s="11"/>
      <c r="U440" s="11" t="str">
        <f t="shared" si="62"/>
        <v>ZOYA:BGS31:BCSU,2:AOIP:;</v>
      </c>
      <c r="V440" s="11" t="str">
        <f t="shared" si="63"/>
        <v>ZOYP:M3UA:BGS31,1:"10.111.208.19","10.111.208.147",:"10.111.69.77",26,"10.111.69.205",26,15053:;</v>
      </c>
      <c r="W440" s="11" t="str">
        <f t="shared" si="64"/>
        <v>ZOYS:M3UA:BGS31,1:ACT:;</v>
      </c>
      <c r="X440" s="11"/>
      <c r="Z440" s="47" t="s">
        <v>3936</v>
      </c>
      <c r="AA440" s="10" t="str">
        <f t="shared" si="65"/>
        <v>ZQRX:BSU,4::IP=10.111.208.19:PING:SRC=10.111.69.77,:;</v>
      </c>
      <c r="AB440" s="10" t="str">
        <f t="shared" si="66"/>
        <v>ZQRX:BSU,4::IP=10.111.208.147:PING:SRC=10.111.69.205,:;</v>
      </c>
      <c r="AC440" s="10"/>
      <c r="AD440" s="10"/>
      <c r="AE440" s="10" t="str">
        <f t="shared" si="67"/>
        <v>ZOYA:R1122:BSU,4:AOIP:;</v>
      </c>
      <c r="AF440" s="10" t="str">
        <f t="shared" si="68"/>
        <v>ZOYP:M3UA:R1122,1:"10.111.69.77","10.111.69.205",15053:"10.111.208.19",28,"10.111.208.147",28,:;</v>
      </c>
      <c r="AG440" s="10" t="str">
        <f t="shared" si="69"/>
        <v>ZOYS:M3UA:R1122,1:ACT:;</v>
      </c>
      <c r="AH440" s="10"/>
    </row>
    <row r="441" spans="1:34" ht="12" customHeight="1">
      <c r="A441" s="7">
        <v>55</v>
      </c>
      <c r="B441" s="7" t="s">
        <v>3359</v>
      </c>
      <c r="C441" s="7">
        <v>2</v>
      </c>
      <c r="D441" s="2">
        <v>3</v>
      </c>
      <c r="E441" s="7" t="str">
        <f>LOOKUP(1,0/(('MSS-IP'!$B$1:$B$583=B441)*('MSS-IP'!$C$1:$C$583=D441)),'MSS-IP'!$D$1:$D$583)</f>
        <v>10.111.69.76</v>
      </c>
      <c r="F441" s="7" t="str">
        <f>LOOKUP(1,0/(('MSS-IP'!$B$1:$B$583=B441)*('MSS-IP'!$C$1:$C$583=D441)),'MSS-IP'!$E$1:$E$583)</f>
        <v>10.111.69.204</v>
      </c>
      <c r="G441" s="7">
        <v>15054</v>
      </c>
      <c r="H441" s="7">
        <f>LOOKUP(1,0/(('MSS-IP'!$B$1:$B$583=B441)*('MSS-IP'!$C$1:$C$583=D441)),'MSS-IP'!$F$1:$F$583)</f>
        <v>26</v>
      </c>
      <c r="I441" s="8">
        <v>19</v>
      </c>
      <c r="J441" s="8" t="s">
        <v>94</v>
      </c>
      <c r="K441" s="8">
        <v>2</v>
      </c>
      <c r="L441" s="1">
        <v>0</v>
      </c>
      <c r="M441" s="1" t="str">
        <f>LOOKUP(1,0/(('BSC-IP(信令)'!$B$1:$B$652=J441)*('BSC-IP(信令)'!$C$1:$C$652=L441)),'BSC-IP(信令)'!$D$1:$D$652)</f>
        <v>10.111.208.20</v>
      </c>
      <c r="N441" s="1" t="str">
        <f>LOOKUP(1,0/(('BSC-IP(信令)'!$B$1:$B$652=J441)*('BSC-IP(信令)'!$C$1:$C$652=L441)),'BSC-IP(信令)'!$E$1:$E$652)</f>
        <v>10.111.208.148</v>
      </c>
      <c r="O441" s="8"/>
      <c r="P441" s="8">
        <f>LOOKUP(1,0/(('BSC-IP(信令)'!$B$1:$B$652=J441)*('BSC-IP(信令)'!$C$1:$C$652=L441)),'BSC-IP(信令)'!$F$1:$F$652)</f>
        <v>28</v>
      </c>
      <c r="Q441" s="11" t="str">
        <f t="shared" si="60"/>
        <v>ZQRX:BCSU,0::PING:IP="10.111.69.76",SRC="10.111.208.20",:;</v>
      </c>
      <c r="R441" s="11" t="str">
        <f t="shared" si="61"/>
        <v>ZQRX:BCSU,0::PING:IP="10.111.69.204",SRC="10.111.208.148",:;</v>
      </c>
      <c r="S441" s="11"/>
      <c r="T441" s="11"/>
      <c r="U441" s="11" t="str">
        <f t="shared" si="62"/>
        <v>ZOYA:BGS31:BCSU,0:AOIP:;</v>
      </c>
      <c r="V441" s="11" t="str">
        <f t="shared" si="63"/>
        <v>ZOYP:M3UA:BGS31,2:"10.111.208.20","10.111.208.148",:"10.111.69.76",26,"10.111.69.204",26,15054:;</v>
      </c>
      <c r="W441" s="11" t="str">
        <f t="shared" si="64"/>
        <v>ZOYS:M3UA:BGS31,2:ACT:;</v>
      </c>
      <c r="X441" s="11"/>
      <c r="Z441" s="47" t="s">
        <v>3936</v>
      </c>
      <c r="AA441" s="10" t="str">
        <f t="shared" si="65"/>
        <v>ZQRX:BSU,3::IP=10.111.208.20:PING:SRC=10.111.69.76,:;</v>
      </c>
      <c r="AB441" s="10" t="str">
        <f t="shared" si="66"/>
        <v>ZQRX:BSU,3::IP=10.111.208.148:PING:SRC=10.111.69.204,:;</v>
      </c>
      <c r="AC441" s="10"/>
      <c r="AD441" s="10"/>
      <c r="AE441" s="10" t="str">
        <f t="shared" si="67"/>
        <v>ZOYA:R1122:BSU,3:AOIP:;</v>
      </c>
      <c r="AF441" s="10" t="str">
        <f t="shared" si="68"/>
        <v>ZOYP:M3UA:R1122,2:"10.111.69.76","10.111.69.204",15054:"10.111.208.20",28,"10.111.208.148",28,:;</v>
      </c>
      <c r="AG441" s="10" t="str">
        <f t="shared" si="69"/>
        <v>ZOYS:M3UA:R1122,2:ACT:;</v>
      </c>
      <c r="AH441" s="10"/>
    </row>
    <row r="442" spans="1:34" ht="12" customHeight="1">
      <c r="A442" s="7">
        <v>56</v>
      </c>
      <c r="B442" s="7" t="s">
        <v>3359</v>
      </c>
      <c r="C442" s="7">
        <v>3</v>
      </c>
      <c r="D442" s="2">
        <v>4</v>
      </c>
      <c r="E442" s="7" t="str">
        <f>LOOKUP(1,0/(('MSS-IP'!$B$1:$B$583=B442)*('MSS-IP'!$C$1:$C$583=D442)),'MSS-IP'!$D$1:$D$583)</f>
        <v>10.111.69.77</v>
      </c>
      <c r="F442" s="7" t="str">
        <f>LOOKUP(1,0/(('MSS-IP'!$B$1:$B$583=B442)*('MSS-IP'!$C$1:$C$583=D442)),'MSS-IP'!$E$1:$E$583)</f>
        <v>10.111.69.205</v>
      </c>
      <c r="G442" s="7">
        <v>15055</v>
      </c>
      <c r="H442" s="7">
        <f>LOOKUP(1,0/(('MSS-IP'!$B$1:$B$583=B442)*('MSS-IP'!$C$1:$C$583=D442)),'MSS-IP'!$F$1:$F$583)</f>
        <v>26</v>
      </c>
      <c r="I442" s="8">
        <v>20</v>
      </c>
      <c r="J442" s="8" t="s">
        <v>94</v>
      </c>
      <c r="K442" s="8">
        <v>3</v>
      </c>
      <c r="L442" s="1">
        <v>1</v>
      </c>
      <c r="M442" s="1" t="str">
        <f>LOOKUP(1,0/(('BSC-IP(信令)'!$B$1:$B$652=J442)*('BSC-IP(信令)'!$C$1:$C$652=L442)),'BSC-IP(信令)'!$D$1:$D$652)</f>
        <v>10.111.208.21</v>
      </c>
      <c r="N442" s="1" t="str">
        <f>LOOKUP(1,0/(('BSC-IP(信令)'!$B$1:$B$652=J442)*('BSC-IP(信令)'!$C$1:$C$652=L442)),'BSC-IP(信令)'!$E$1:$E$652)</f>
        <v>10.111.208.149</v>
      </c>
      <c r="O442" s="8"/>
      <c r="P442" s="8">
        <f>LOOKUP(1,0/(('BSC-IP(信令)'!$B$1:$B$652=J442)*('BSC-IP(信令)'!$C$1:$C$652=L442)),'BSC-IP(信令)'!$F$1:$F$652)</f>
        <v>28</v>
      </c>
      <c r="Q442" s="11" t="str">
        <f t="shared" si="60"/>
        <v>ZQRX:BCSU,1::PING:IP="10.111.69.77",SRC="10.111.208.21",:;</v>
      </c>
      <c r="R442" s="11" t="str">
        <f t="shared" si="61"/>
        <v>ZQRX:BCSU,1::PING:IP="10.111.69.205",SRC="10.111.208.149",:;</v>
      </c>
      <c r="S442" s="11"/>
      <c r="T442" s="11"/>
      <c r="U442" s="11" t="str">
        <f t="shared" si="62"/>
        <v>ZOYA:BGS31:BCSU,1:AOIP:;</v>
      </c>
      <c r="V442" s="11" t="str">
        <f t="shared" si="63"/>
        <v>ZOYP:M3UA:BGS31,3:"10.111.208.21","10.111.208.149",:"10.111.69.77",26,"10.111.69.205",26,15055:;</v>
      </c>
      <c r="W442" s="11" t="str">
        <f t="shared" si="64"/>
        <v>ZOYS:M3UA:BGS31,3:ACT:;</v>
      </c>
      <c r="X442" s="11"/>
      <c r="Z442" s="47" t="s">
        <v>3936</v>
      </c>
      <c r="AA442" s="10" t="str">
        <f t="shared" si="65"/>
        <v>ZQRX:BSU,4::IP=10.111.208.21:PING:SRC=10.111.69.77,:;</v>
      </c>
      <c r="AB442" s="10" t="str">
        <f t="shared" si="66"/>
        <v>ZQRX:BSU,4::IP=10.111.208.149:PING:SRC=10.111.69.205,:;</v>
      </c>
      <c r="AC442" s="10"/>
      <c r="AD442" s="10"/>
      <c r="AE442" s="10" t="str">
        <f t="shared" si="67"/>
        <v>ZOYA:R1122:BSU,4:AOIP:;</v>
      </c>
      <c r="AF442" s="10" t="str">
        <f t="shared" si="68"/>
        <v>ZOYP:M3UA:R1122,3:"10.111.69.77","10.111.69.205",15055:"10.111.208.21",28,"10.111.208.149",28,:;</v>
      </c>
      <c r="AG442" s="10" t="str">
        <f t="shared" si="69"/>
        <v>ZOYS:M3UA:R1122,3:ACT:;</v>
      </c>
      <c r="AH442" s="10"/>
    </row>
    <row r="443" spans="1:34" ht="12" customHeight="1">
      <c r="A443" s="7">
        <v>57</v>
      </c>
      <c r="B443" s="7" t="s">
        <v>3359</v>
      </c>
      <c r="C443" s="7">
        <v>0</v>
      </c>
      <c r="D443" s="2">
        <v>3</v>
      </c>
      <c r="E443" s="7" t="str">
        <f>LOOKUP(1,0/(('MSS-IP'!$B$1:$B$583=B443)*('MSS-IP'!$C$1:$C$583=D443)),'MSS-IP'!$D$1:$D$583)</f>
        <v>10.111.69.76</v>
      </c>
      <c r="F443" s="7" t="str">
        <f>LOOKUP(1,0/(('MSS-IP'!$B$1:$B$583=B443)*('MSS-IP'!$C$1:$C$583=D443)),'MSS-IP'!$E$1:$E$583)</f>
        <v>10.111.69.204</v>
      </c>
      <c r="G443" s="7">
        <v>15056</v>
      </c>
      <c r="H443" s="7">
        <f>LOOKUP(1,0/(('MSS-IP'!$B$1:$B$583=B443)*('MSS-IP'!$C$1:$C$583=D443)),'MSS-IP'!$F$1:$F$583)</f>
        <v>26</v>
      </c>
      <c r="I443" s="8">
        <v>17</v>
      </c>
      <c r="J443" s="8" t="s">
        <v>95</v>
      </c>
      <c r="K443" s="8">
        <v>0</v>
      </c>
      <c r="L443" s="1">
        <v>0</v>
      </c>
      <c r="M443" s="1" t="str">
        <f>LOOKUP(1,0/(('BSC-IP(信令)'!$B$1:$B$652=J443)*('BSC-IP(信令)'!$C$1:$C$652=L443)),'BSC-IP(信令)'!$D$1:$D$652)</f>
        <v>10.111.208.34</v>
      </c>
      <c r="N443" s="1" t="str">
        <f>LOOKUP(1,0/(('BSC-IP(信令)'!$B$1:$B$652=J443)*('BSC-IP(信令)'!$C$1:$C$652=L443)),'BSC-IP(信令)'!$E$1:$E$652)</f>
        <v>10.111.208.162</v>
      </c>
      <c r="O443" s="8"/>
      <c r="P443" s="8">
        <f>LOOKUP(1,0/(('BSC-IP(信令)'!$B$1:$B$652=J443)*('BSC-IP(信令)'!$C$1:$C$652=L443)),'BSC-IP(信令)'!$F$1:$F$652)</f>
        <v>28</v>
      </c>
      <c r="Q443" s="11" t="str">
        <f t="shared" si="60"/>
        <v>ZQRX:BCSU,0::PING:IP="10.111.69.76",SRC="10.111.208.34",:;</v>
      </c>
      <c r="R443" s="11" t="str">
        <f t="shared" si="61"/>
        <v>ZQRX:BCSU,0::PING:IP="10.111.69.204",SRC="10.111.208.162",:;</v>
      </c>
      <c r="S443" s="11" t="str">
        <f>CONCATENATE("ZOYC:",LEFT(B443,1),MID(B443,3,4),":C:M3UA:;")</f>
        <v>ZOYC:BGS31:C:M3UA:;</v>
      </c>
      <c r="T443" s="11" t="str">
        <f>CONCATENATE("ZOYM:",LEFT(B443,1),MID(B443,3,4),":REG=Y:;")</f>
        <v>ZOYM:BGS31:REG=Y:;</v>
      </c>
      <c r="U443" s="11" t="str">
        <f t="shared" si="62"/>
        <v>ZOYA:BGS31:BCSU,0:AOIP:;</v>
      </c>
      <c r="V443" s="11" t="str">
        <f t="shared" si="63"/>
        <v>ZOYP:M3UA:BGS31,0:"10.111.208.34","10.111.208.162",:"10.111.69.76",26,"10.111.69.204",26,15056:;</v>
      </c>
      <c r="W443" s="11" t="str">
        <f t="shared" si="64"/>
        <v>ZOYS:M3UA:BGS31,0:ACT:;</v>
      </c>
      <c r="X443" s="11" t="str">
        <f>CONCATENATE("ZOYI:NAME=",LEFT(B443,1),RIGHT(B443,4),":A:;")</f>
        <v>ZOYI:NAME=BGS31:A:;</v>
      </c>
      <c r="Z443" s="47" t="s">
        <v>3936</v>
      </c>
      <c r="AA443" s="10" t="str">
        <f t="shared" si="65"/>
        <v>ZQRX:BSU,3::IP=10.111.208.34:PING:SRC=10.111.69.76,:;</v>
      </c>
      <c r="AB443" s="10" t="str">
        <f t="shared" si="66"/>
        <v>ZQRX:BSU,3::IP=10.111.208.162:PING:SRC=10.111.69.204,:;</v>
      </c>
      <c r="AC443" s="10" t="str">
        <f>CONCATENATE("ZOYC:",J443,":S:M3UA:;")</f>
        <v>ZOYC:R1123:S:M3UA:;</v>
      </c>
      <c r="AD443" s="10" t="str">
        <f>CONCATENATE("ZOYM:",J443,":REG=Y:;")</f>
        <v>ZOYM:R1123:REG=Y:;</v>
      </c>
      <c r="AE443" s="10" t="str">
        <f t="shared" si="67"/>
        <v>ZOYA:R1123:BSU,3:AOIP:;</v>
      </c>
      <c r="AF443" s="10" t="str">
        <f t="shared" si="68"/>
        <v>ZOYP:M3UA:R1123,0:"10.111.69.76","10.111.69.204",15056:"10.111.208.34",28,"10.111.208.162",28,:;</v>
      </c>
      <c r="AG443" s="10" t="str">
        <f t="shared" si="69"/>
        <v>ZOYS:M3UA:R1123,0:ACT:;</v>
      </c>
      <c r="AH443" s="10" t="str">
        <f>CONCATENATE("ZOYI:NAME=",J443,":A:;")</f>
        <v>ZOYI:NAME=R1123:A:;</v>
      </c>
    </row>
    <row r="444" spans="1:34" ht="12" customHeight="1">
      <c r="A444" s="7">
        <v>58</v>
      </c>
      <c r="B444" s="7" t="s">
        <v>3359</v>
      </c>
      <c r="C444" s="7">
        <v>1</v>
      </c>
      <c r="D444" s="2">
        <v>4</v>
      </c>
      <c r="E444" s="7" t="str">
        <f>LOOKUP(1,0/(('MSS-IP'!$B$1:$B$583=B444)*('MSS-IP'!$C$1:$C$583=D444)),'MSS-IP'!$D$1:$D$583)</f>
        <v>10.111.69.77</v>
      </c>
      <c r="F444" s="7" t="str">
        <f>LOOKUP(1,0/(('MSS-IP'!$B$1:$B$583=B444)*('MSS-IP'!$C$1:$C$583=D444)),'MSS-IP'!$E$1:$E$583)</f>
        <v>10.111.69.205</v>
      </c>
      <c r="G444" s="7">
        <v>15057</v>
      </c>
      <c r="H444" s="7">
        <f>LOOKUP(1,0/(('MSS-IP'!$B$1:$B$583=B444)*('MSS-IP'!$C$1:$C$583=D444)),'MSS-IP'!$F$1:$F$583)</f>
        <v>26</v>
      </c>
      <c r="I444" s="8">
        <v>18</v>
      </c>
      <c r="J444" s="8" t="s">
        <v>95</v>
      </c>
      <c r="K444" s="8">
        <v>1</v>
      </c>
      <c r="L444" s="1">
        <v>1</v>
      </c>
      <c r="M444" s="1" t="str">
        <f>LOOKUP(1,0/(('BSC-IP(信令)'!$B$1:$B$652=J444)*('BSC-IP(信令)'!$C$1:$C$652=L444)),'BSC-IP(信令)'!$D$1:$D$652)</f>
        <v>10.111.208.35</v>
      </c>
      <c r="N444" s="1" t="str">
        <f>LOOKUP(1,0/(('BSC-IP(信令)'!$B$1:$B$652=J444)*('BSC-IP(信令)'!$C$1:$C$652=L444)),'BSC-IP(信令)'!$E$1:$E$652)</f>
        <v>10.111.208.163</v>
      </c>
      <c r="O444" s="8"/>
      <c r="P444" s="8">
        <f>LOOKUP(1,0/(('BSC-IP(信令)'!$B$1:$B$652=J444)*('BSC-IP(信令)'!$C$1:$C$652=L444)),'BSC-IP(信令)'!$F$1:$F$652)</f>
        <v>28</v>
      </c>
      <c r="Q444" s="11" t="str">
        <f t="shared" si="60"/>
        <v>ZQRX:BCSU,1::PING:IP="10.111.69.77",SRC="10.111.208.35",:;</v>
      </c>
      <c r="R444" s="11" t="str">
        <f t="shared" si="61"/>
        <v>ZQRX:BCSU,1::PING:IP="10.111.69.205",SRC="10.111.208.163",:;</v>
      </c>
      <c r="S444" s="11"/>
      <c r="T444" s="11"/>
      <c r="U444" s="11" t="str">
        <f t="shared" si="62"/>
        <v>ZOYA:BGS31:BCSU,1:AOIP:;</v>
      </c>
      <c r="V444" s="11" t="str">
        <f t="shared" si="63"/>
        <v>ZOYP:M3UA:BGS31,1:"10.111.208.35","10.111.208.163",:"10.111.69.77",26,"10.111.69.205",26,15057:;</v>
      </c>
      <c r="W444" s="11" t="str">
        <f t="shared" si="64"/>
        <v>ZOYS:M3UA:BGS31,1:ACT:;</v>
      </c>
      <c r="X444" s="11"/>
      <c r="Z444" s="47" t="s">
        <v>3936</v>
      </c>
      <c r="AA444" s="10" t="str">
        <f t="shared" si="65"/>
        <v>ZQRX:BSU,4::IP=10.111.208.35:PING:SRC=10.111.69.77,:;</v>
      </c>
      <c r="AB444" s="10" t="str">
        <f t="shared" si="66"/>
        <v>ZQRX:BSU,4::IP=10.111.208.163:PING:SRC=10.111.69.205,:;</v>
      </c>
      <c r="AC444" s="10"/>
      <c r="AD444" s="10"/>
      <c r="AE444" s="10" t="str">
        <f t="shared" si="67"/>
        <v>ZOYA:R1123:BSU,4:AOIP:;</v>
      </c>
      <c r="AF444" s="10" t="str">
        <f t="shared" si="68"/>
        <v>ZOYP:M3UA:R1123,1:"10.111.69.77","10.111.69.205",15057:"10.111.208.35",28,"10.111.208.163",28,:;</v>
      </c>
      <c r="AG444" s="10" t="str">
        <f t="shared" si="69"/>
        <v>ZOYS:M3UA:R1123,1:ACT:;</v>
      </c>
      <c r="AH444" s="10"/>
    </row>
    <row r="445" spans="1:34" ht="12" customHeight="1">
      <c r="A445" s="7">
        <v>59</v>
      </c>
      <c r="B445" s="7" t="s">
        <v>3359</v>
      </c>
      <c r="C445" s="7">
        <v>2</v>
      </c>
      <c r="D445" s="2">
        <v>3</v>
      </c>
      <c r="E445" s="7" t="str">
        <f>LOOKUP(1,0/(('MSS-IP'!$B$1:$B$583=B445)*('MSS-IP'!$C$1:$C$583=D445)),'MSS-IP'!$D$1:$D$583)</f>
        <v>10.111.69.76</v>
      </c>
      <c r="F445" s="7" t="str">
        <f>LOOKUP(1,0/(('MSS-IP'!$B$1:$B$583=B445)*('MSS-IP'!$C$1:$C$583=D445)),'MSS-IP'!$E$1:$E$583)</f>
        <v>10.111.69.204</v>
      </c>
      <c r="G445" s="7">
        <v>15058</v>
      </c>
      <c r="H445" s="7">
        <f>LOOKUP(1,0/(('MSS-IP'!$B$1:$B$583=B445)*('MSS-IP'!$C$1:$C$583=D445)),'MSS-IP'!$F$1:$F$583)</f>
        <v>26</v>
      </c>
      <c r="I445" s="8">
        <v>19</v>
      </c>
      <c r="J445" s="8" t="s">
        <v>95</v>
      </c>
      <c r="K445" s="8">
        <v>2</v>
      </c>
      <c r="L445" s="1">
        <v>3</v>
      </c>
      <c r="M445" s="1" t="str">
        <f>LOOKUP(1,0/(('BSC-IP(信令)'!$B$1:$B$652=J445)*('BSC-IP(信令)'!$C$1:$C$652=L445)),'BSC-IP(信令)'!$D$1:$D$652)</f>
        <v>10.111.208.36</v>
      </c>
      <c r="N445" s="1" t="str">
        <f>LOOKUP(1,0/(('BSC-IP(信令)'!$B$1:$B$652=J445)*('BSC-IP(信令)'!$C$1:$C$652=L445)),'BSC-IP(信令)'!$E$1:$E$652)</f>
        <v>10.111.208.164</v>
      </c>
      <c r="O445" s="8"/>
      <c r="P445" s="8">
        <f>LOOKUP(1,0/(('BSC-IP(信令)'!$B$1:$B$652=J445)*('BSC-IP(信令)'!$C$1:$C$652=L445)),'BSC-IP(信令)'!$F$1:$F$652)</f>
        <v>28</v>
      </c>
      <c r="Q445" s="11" t="str">
        <f t="shared" si="60"/>
        <v>ZQRX:BCSU,3::PING:IP="10.111.69.76",SRC="10.111.208.36",:;</v>
      </c>
      <c r="R445" s="11" t="str">
        <f t="shared" si="61"/>
        <v>ZQRX:BCSU,3::PING:IP="10.111.69.204",SRC="10.111.208.164",:;</v>
      </c>
      <c r="S445" s="11"/>
      <c r="T445" s="11"/>
      <c r="U445" s="11" t="str">
        <f t="shared" si="62"/>
        <v>ZOYA:BGS31:BCSU,3:AOIP:;</v>
      </c>
      <c r="V445" s="11" t="str">
        <f t="shared" si="63"/>
        <v>ZOYP:M3UA:BGS31,2:"10.111.208.36","10.111.208.164",:"10.111.69.76",26,"10.111.69.204",26,15058:;</v>
      </c>
      <c r="W445" s="11" t="str">
        <f t="shared" si="64"/>
        <v>ZOYS:M3UA:BGS31,2:ACT:;</v>
      </c>
      <c r="X445" s="11"/>
      <c r="Z445" s="47" t="s">
        <v>3936</v>
      </c>
      <c r="AA445" s="10" t="str">
        <f t="shared" si="65"/>
        <v>ZQRX:BSU,3::IP=10.111.208.36:PING:SRC=10.111.69.76,:;</v>
      </c>
      <c r="AB445" s="10" t="str">
        <f t="shared" si="66"/>
        <v>ZQRX:BSU,3::IP=10.111.208.164:PING:SRC=10.111.69.204,:;</v>
      </c>
      <c r="AC445" s="10"/>
      <c r="AD445" s="10"/>
      <c r="AE445" s="10" t="str">
        <f t="shared" si="67"/>
        <v>ZOYA:R1123:BSU,3:AOIP:;</v>
      </c>
      <c r="AF445" s="10" t="str">
        <f t="shared" si="68"/>
        <v>ZOYP:M3UA:R1123,2:"10.111.69.76","10.111.69.204",15058:"10.111.208.36",28,"10.111.208.164",28,:;</v>
      </c>
      <c r="AG445" s="10" t="str">
        <f t="shared" si="69"/>
        <v>ZOYS:M3UA:R1123,2:ACT:;</v>
      </c>
      <c r="AH445" s="10"/>
    </row>
    <row r="446" spans="1:34" ht="12" customHeight="1">
      <c r="A446" s="7">
        <v>60</v>
      </c>
      <c r="B446" s="7" t="s">
        <v>3359</v>
      </c>
      <c r="C446" s="7">
        <v>3</v>
      </c>
      <c r="D446" s="2">
        <v>4</v>
      </c>
      <c r="E446" s="7" t="str">
        <f>LOOKUP(1,0/(('MSS-IP'!$B$1:$B$583=B446)*('MSS-IP'!$C$1:$C$583=D446)),'MSS-IP'!$D$1:$D$583)</f>
        <v>10.111.69.77</v>
      </c>
      <c r="F446" s="7" t="str">
        <f>LOOKUP(1,0/(('MSS-IP'!$B$1:$B$583=B446)*('MSS-IP'!$C$1:$C$583=D446)),'MSS-IP'!$E$1:$E$583)</f>
        <v>10.111.69.205</v>
      </c>
      <c r="G446" s="7">
        <v>15059</v>
      </c>
      <c r="H446" s="7">
        <f>LOOKUP(1,0/(('MSS-IP'!$B$1:$B$583=B446)*('MSS-IP'!$C$1:$C$583=D446)),'MSS-IP'!$F$1:$F$583)</f>
        <v>26</v>
      </c>
      <c r="I446" s="8">
        <v>20</v>
      </c>
      <c r="J446" s="8" t="s">
        <v>95</v>
      </c>
      <c r="K446" s="8">
        <v>3</v>
      </c>
      <c r="L446" s="1">
        <v>2</v>
      </c>
      <c r="M446" s="1" t="str">
        <f>LOOKUP(1,0/(('BSC-IP(信令)'!$B$1:$B$652=J446)*('BSC-IP(信令)'!$C$1:$C$652=L446)),'BSC-IP(信令)'!$D$1:$D$652)</f>
        <v>10.111.208.37</v>
      </c>
      <c r="N446" s="1" t="str">
        <f>LOOKUP(1,0/(('BSC-IP(信令)'!$B$1:$B$652=J446)*('BSC-IP(信令)'!$C$1:$C$652=L446)),'BSC-IP(信令)'!$E$1:$E$652)</f>
        <v>10.111.208.165</v>
      </c>
      <c r="O446" s="8"/>
      <c r="P446" s="8">
        <f>LOOKUP(1,0/(('BSC-IP(信令)'!$B$1:$B$652=J446)*('BSC-IP(信令)'!$C$1:$C$652=L446)),'BSC-IP(信令)'!$F$1:$F$652)</f>
        <v>28</v>
      </c>
      <c r="Q446" s="11" t="str">
        <f t="shared" si="60"/>
        <v>ZQRX:BCSU,2::PING:IP="10.111.69.77",SRC="10.111.208.37",:;</v>
      </c>
      <c r="R446" s="11" t="str">
        <f t="shared" si="61"/>
        <v>ZQRX:BCSU,2::PING:IP="10.111.69.205",SRC="10.111.208.165",:;</v>
      </c>
      <c r="S446" s="11"/>
      <c r="T446" s="11"/>
      <c r="U446" s="11" t="str">
        <f t="shared" si="62"/>
        <v>ZOYA:BGS31:BCSU,2:AOIP:;</v>
      </c>
      <c r="V446" s="11" t="str">
        <f t="shared" si="63"/>
        <v>ZOYP:M3UA:BGS31,3:"10.111.208.37","10.111.208.165",:"10.111.69.77",26,"10.111.69.205",26,15059:;</v>
      </c>
      <c r="W446" s="11" t="str">
        <f t="shared" si="64"/>
        <v>ZOYS:M3UA:BGS31,3:ACT:;</v>
      </c>
      <c r="X446" s="11"/>
      <c r="Z446" s="47" t="s">
        <v>3936</v>
      </c>
      <c r="AA446" s="10" t="str">
        <f t="shared" si="65"/>
        <v>ZQRX:BSU,4::IP=10.111.208.37:PING:SRC=10.111.69.77,:;</v>
      </c>
      <c r="AB446" s="10" t="str">
        <f t="shared" si="66"/>
        <v>ZQRX:BSU,4::IP=10.111.208.165:PING:SRC=10.111.69.205,:;</v>
      </c>
      <c r="AC446" s="10"/>
      <c r="AD446" s="10"/>
      <c r="AE446" s="10" t="str">
        <f t="shared" si="67"/>
        <v>ZOYA:R1123:BSU,4:AOIP:;</v>
      </c>
      <c r="AF446" s="10" t="str">
        <f t="shared" si="68"/>
        <v>ZOYP:M3UA:R1123,3:"10.111.69.77","10.111.69.205",15059:"10.111.208.37",28,"10.111.208.165",28,:;</v>
      </c>
      <c r="AG446" s="10" t="str">
        <f t="shared" si="69"/>
        <v>ZOYS:M3UA:R1123,3:ACT:;</v>
      </c>
      <c r="AH446" s="10"/>
    </row>
    <row r="447" spans="1:34" ht="12" customHeight="1">
      <c r="A447" s="7">
        <v>61</v>
      </c>
      <c r="B447" s="7" t="s">
        <v>3359</v>
      </c>
      <c r="C447" s="7">
        <v>0</v>
      </c>
      <c r="D447" s="2">
        <v>3</v>
      </c>
      <c r="E447" s="7" t="str">
        <f>LOOKUP(1,0/(('MSS-IP'!$B$1:$B$583=B447)*('MSS-IP'!$C$1:$C$583=D447)),'MSS-IP'!$D$1:$D$583)</f>
        <v>10.111.69.76</v>
      </c>
      <c r="F447" s="7" t="str">
        <f>LOOKUP(1,0/(('MSS-IP'!$B$1:$B$583=B447)*('MSS-IP'!$C$1:$C$583=D447)),'MSS-IP'!$E$1:$E$583)</f>
        <v>10.111.69.204</v>
      </c>
      <c r="G447" s="7">
        <v>15060</v>
      </c>
      <c r="H447" s="7">
        <f>LOOKUP(1,0/(('MSS-IP'!$B$1:$B$583=B447)*('MSS-IP'!$C$1:$C$583=D447)),'MSS-IP'!$F$1:$F$583)</f>
        <v>26</v>
      </c>
      <c r="I447" s="8">
        <v>17</v>
      </c>
      <c r="J447" s="8" t="s">
        <v>96</v>
      </c>
      <c r="K447" s="8">
        <v>0</v>
      </c>
      <c r="L447" s="1">
        <v>1</v>
      </c>
      <c r="M447" s="1" t="str">
        <f>LOOKUP(1,0/(('BSC-IP(信令)'!$B$1:$B$652=J447)*('BSC-IP(信令)'!$C$1:$C$652=L447)),'BSC-IP(信令)'!$D$1:$D$652)</f>
        <v>10.111.208.50</v>
      </c>
      <c r="N447" s="1" t="str">
        <f>LOOKUP(1,0/(('BSC-IP(信令)'!$B$1:$B$652=J447)*('BSC-IP(信令)'!$C$1:$C$652=L447)),'BSC-IP(信令)'!$E$1:$E$652)</f>
        <v>10.111.208.178</v>
      </c>
      <c r="O447" s="8"/>
      <c r="P447" s="8">
        <f>LOOKUP(1,0/(('BSC-IP(信令)'!$B$1:$B$652=J447)*('BSC-IP(信令)'!$C$1:$C$652=L447)),'BSC-IP(信令)'!$F$1:$F$652)</f>
        <v>28</v>
      </c>
      <c r="Q447" s="11" t="str">
        <f t="shared" si="60"/>
        <v>ZQRX:BCSU,1::PING:IP="10.111.69.76",SRC="10.111.208.50",:;</v>
      </c>
      <c r="R447" s="11" t="str">
        <f t="shared" si="61"/>
        <v>ZQRX:BCSU,1::PING:IP="10.111.69.204",SRC="10.111.208.178",:;</v>
      </c>
      <c r="S447" s="11" t="str">
        <f>CONCATENATE("ZOYC:",LEFT(B447,1),MID(B447,3,4),":C:M3UA:;")</f>
        <v>ZOYC:BGS31:C:M3UA:;</v>
      </c>
      <c r="T447" s="11" t="str">
        <f>CONCATENATE("ZOYM:",LEFT(B447,1),MID(B447,3,4),":REG=Y:;")</f>
        <v>ZOYM:BGS31:REG=Y:;</v>
      </c>
      <c r="U447" s="11" t="str">
        <f t="shared" si="62"/>
        <v>ZOYA:BGS31:BCSU,1:AOIP:;</v>
      </c>
      <c r="V447" s="11" t="str">
        <f t="shared" si="63"/>
        <v>ZOYP:M3UA:BGS31,0:"10.111.208.50","10.111.208.178",:"10.111.69.76",26,"10.111.69.204",26,15060:;</v>
      </c>
      <c r="W447" s="11" t="str">
        <f t="shared" si="64"/>
        <v>ZOYS:M3UA:BGS31,0:ACT:;</v>
      </c>
      <c r="X447" s="11" t="str">
        <f>CONCATENATE("ZOYI:NAME=",LEFT(B447,1),RIGHT(B447,4),":A:;")</f>
        <v>ZOYI:NAME=BGS31:A:;</v>
      </c>
      <c r="Z447" s="47" t="s">
        <v>3936</v>
      </c>
      <c r="AA447" s="10" t="str">
        <f t="shared" si="65"/>
        <v>ZQRX:BSU,3::IP=10.111.208.50:PING:SRC=10.111.69.76,:;</v>
      </c>
      <c r="AB447" s="10" t="str">
        <f t="shared" si="66"/>
        <v>ZQRX:BSU,3::IP=10.111.208.178:PING:SRC=10.111.69.204,:;</v>
      </c>
      <c r="AC447" s="10" t="str">
        <f>CONCATENATE("ZOYC:",J447,":S:M3UA:;")</f>
        <v>ZOYC:R1124:S:M3UA:;</v>
      </c>
      <c r="AD447" s="10" t="str">
        <f>CONCATENATE("ZOYM:",J447,":REG=Y:;")</f>
        <v>ZOYM:R1124:REG=Y:;</v>
      </c>
      <c r="AE447" s="10" t="str">
        <f t="shared" si="67"/>
        <v>ZOYA:R1124:BSU,3:AOIP:;</v>
      </c>
      <c r="AF447" s="10" t="str">
        <f t="shared" si="68"/>
        <v>ZOYP:M3UA:R1124,0:"10.111.69.76","10.111.69.204",15060:"10.111.208.50",28,"10.111.208.178",28,:;</v>
      </c>
      <c r="AG447" s="10" t="str">
        <f t="shared" si="69"/>
        <v>ZOYS:M3UA:R1124,0:ACT:;</v>
      </c>
      <c r="AH447" s="10" t="str">
        <f>CONCATENATE("ZOYI:NAME=",J447,":A:;")</f>
        <v>ZOYI:NAME=R1124:A:;</v>
      </c>
    </row>
    <row r="448" spans="1:34" ht="12" customHeight="1">
      <c r="A448" s="7">
        <v>62</v>
      </c>
      <c r="B448" s="7" t="s">
        <v>3359</v>
      </c>
      <c r="C448" s="7">
        <v>1</v>
      </c>
      <c r="D448" s="2">
        <v>4</v>
      </c>
      <c r="E448" s="7" t="str">
        <f>LOOKUP(1,0/(('MSS-IP'!$B$1:$B$583=B448)*('MSS-IP'!$C$1:$C$583=D448)),'MSS-IP'!$D$1:$D$583)</f>
        <v>10.111.69.77</v>
      </c>
      <c r="F448" s="7" t="str">
        <f>LOOKUP(1,0/(('MSS-IP'!$B$1:$B$583=B448)*('MSS-IP'!$C$1:$C$583=D448)),'MSS-IP'!$E$1:$E$583)</f>
        <v>10.111.69.205</v>
      </c>
      <c r="G448" s="7">
        <v>15061</v>
      </c>
      <c r="H448" s="7">
        <f>LOOKUP(1,0/(('MSS-IP'!$B$1:$B$583=B448)*('MSS-IP'!$C$1:$C$583=D448)),'MSS-IP'!$F$1:$F$583)</f>
        <v>26</v>
      </c>
      <c r="I448" s="8">
        <v>18</v>
      </c>
      <c r="J448" s="8" t="s">
        <v>96</v>
      </c>
      <c r="K448" s="8">
        <v>1</v>
      </c>
      <c r="L448" s="1">
        <v>2</v>
      </c>
      <c r="M448" s="1" t="str">
        <f>LOOKUP(1,0/(('BSC-IP(信令)'!$B$1:$B$652=J448)*('BSC-IP(信令)'!$C$1:$C$652=L448)),'BSC-IP(信令)'!$D$1:$D$652)</f>
        <v>10.111.208.51</v>
      </c>
      <c r="N448" s="1" t="str">
        <f>LOOKUP(1,0/(('BSC-IP(信令)'!$B$1:$B$652=J448)*('BSC-IP(信令)'!$C$1:$C$652=L448)),'BSC-IP(信令)'!$E$1:$E$652)</f>
        <v>10.111.208.179</v>
      </c>
      <c r="O448" s="8"/>
      <c r="P448" s="8">
        <f>LOOKUP(1,0/(('BSC-IP(信令)'!$B$1:$B$652=J448)*('BSC-IP(信令)'!$C$1:$C$652=L448)),'BSC-IP(信令)'!$F$1:$F$652)</f>
        <v>28</v>
      </c>
      <c r="Q448" s="11" t="str">
        <f t="shared" si="60"/>
        <v>ZQRX:BCSU,2::PING:IP="10.111.69.77",SRC="10.111.208.51",:;</v>
      </c>
      <c r="R448" s="11" t="str">
        <f t="shared" si="61"/>
        <v>ZQRX:BCSU,2::PING:IP="10.111.69.205",SRC="10.111.208.179",:;</v>
      </c>
      <c r="S448" s="11"/>
      <c r="T448" s="11"/>
      <c r="U448" s="11" t="str">
        <f t="shared" si="62"/>
        <v>ZOYA:BGS31:BCSU,2:AOIP:;</v>
      </c>
      <c r="V448" s="11" t="str">
        <f t="shared" si="63"/>
        <v>ZOYP:M3UA:BGS31,1:"10.111.208.51","10.111.208.179",:"10.111.69.77",26,"10.111.69.205",26,15061:;</v>
      </c>
      <c r="W448" s="11" t="str">
        <f t="shared" si="64"/>
        <v>ZOYS:M3UA:BGS31,1:ACT:;</v>
      </c>
      <c r="X448" s="11"/>
      <c r="Z448" s="47" t="s">
        <v>3936</v>
      </c>
      <c r="AA448" s="10" t="str">
        <f t="shared" si="65"/>
        <v>ZQRX:BSU,4::IP=10.111.208.51:PING:SRC=10.111.69.77,:;</v>
      </c>
      <c r="AB448" s="10" t="str">
        <f t="shared" si="66"/>
        <v>ZQRX:BSU,4::IP=10.111.208.179:PING:SRC=10.111.69.205,:;</v>
      </c>
      <c r="AC448" s="10"/>
      <c r="AD448" s="10"/>
      <c r="AE448" s="10" t="str">
        <f t="shared" si="67"/>
        <v>ZOYA:R1124:BSU,4:AOIP:;</v>
      </c>
      <c r="AF448" s="10" t="str">
        <f t="shared" si="68"/>
        <v>ZOYP:M3UA:R1124,1:"10.111.69.77","10.111.69.205",15061:"10.111.208.51",28,"10.111.208.179",28,:;</v>
      </c>
      <c r="AG448" s="10" t="str">
        <f t="shared" si="69"/>
        <v>ZOYS:M3UA:R1124,1:ACT:;</v>
      </c>
      <c r="AH448" s="10"/>
    </row>
    <row r="449" spans="1:34" ht="12" customHeight="1">
      <c r="A449" s="7">
        <v>63</v>
      </c>
      <c r="B449" s="7" t="s">
        <v>3359</v>
      </c>
      <c r="C449" s="7">
        <v>2</v>
      </c>
      <c r="D449" s="2">
        <v>3</v>
      </c>
      <c r="E449" s="7" t="str">
        <f>LOOKUP(1,0/(('MSS-IP'!$B$1:$B$583=B449)*('MSS-IP'!$C$1:$C$583=D449)),'MSS-IP'!$D$1:$D$583)</f>
        <v>10.111.69.76</v>
      </c>
      <c r="F449" s="7" t="str">
        <f>LOOKUP(1,0/(('MSS-IP'!$B$1:$B$583=B449)*('MSS-IP'!$C$1:$C$583=D449)),'MSS-IP'!$E$1:$E$583)</f>
        <v>10.111.69.204</v>
      </c>
      <c r="G449" s="7">
        <v>15062</v>
      </c>
      <c r="H449" s="7">
        <f>LOOKUP(1,0/(('MSS-IP'!$B$1:$B$583=B449)*('MSS-IP'!$C$1:$C$583=D449)),'MSS-IP'!$F$1:$F$583)</f>
        <v>26</v>
      </c>
      <c r="I449" s="8">
        <v>19</v>
      </c>
      <c r="J449" s="8" t="s">
        <v>96</v>
      </c>
      <c r="K449" s="8">
        <v>2</v>
      </c>
      <c r="L449" s="1">
        <v>4</v>
      </c>
      <c r="M449" s="1" t="str">
        <f>LOOKUP(1,0/(('BSC-IP(信令)'!$B$1:$B$652=J449)*('BSC-IP(信令)'!$C$1:$C$652=L449)),'BSC-IP(信令)'!$D$1:$D$652)</f>
        <v>10.111.208.52</v>
      </c>
      <c r="N449" s="1" t="str">
        <f>LOOKUP(1,0/(('BSC-IP(信令)'!$B$1:$B$652=J449)*('BSC-IP(信令)'!$C$1:$C$652=L449)),'BSC-IP(信令)'!$E$1:$E$652)</f>
        <v>10.111.208.180</v>
      </c>
      <c r="O449" s="8"/>
      <c r="P449" s="8">
        <f>LOOKUP(1,0/(('BSC-IP(信令)'!$B$1:$B$652=J449)*('BSC-IP(信令)'!$C$1:$C$652=L449)),'BSC-IP(信令)'!$F$1:$F$652)</f>
        <v>28</v>
      </c>
      <c r="Q449" s="11" t="str">
        <f t="shared" si="60"/>
        <v>ZQRX:BCSU,4::PING:IP="10.111.69.76",SRC="10.111.208.52",:;</v>
      </c>
      <c r="R449" s="11" t="str">
        <f t="shared" si="61"/>
        <v>ZQRX:BCSU,4::PING:IP="10.111.69.204",SRC="10.111.208.180",:;</v>
      </c>
      <c r="S449" s="11"/>
      <c r="T449" s="11"/>
      <c r="U449" s="11" t="str">
        <f t="shared" si="62"/>
        <v>ZOYA:BGS31:BCSU,4:AOIP:;</v>
      </c>
      <c r="V449" s="11" t="str">
        <f t="shared" si="63"/>
        <v>ZOYP:M3UA:BGS31,2:"10.111.208.52","10.111.208.180",:"10.111.69.76",26,"10.111.69.204",26,15062:;</v>
      </c>
      <c r="W449" s="11" t="str">
        <f t="shared" si="64"/>
        <v>ZOYS:M3UA:BGS31,2:ACT:;</v>
      </c>
      <c r="X449" s="11"/>
      <c r="Z449" s="47" t="s">
        <v>3936</v>
      </c>
      <c r="AA449" s="10" t="str">
        <f t="shared" si="65"/>
        <v>ZQRX:BSU,3::IP=10.111.208.52:PING:SRC=10.111.69.76,:;</v>
      </c>
      <c r="AB449" s="10" t="str">
        <f t="shared" si="66"/>
        <v>ZQRX:BSU,3::IP=10.111.208.180:PING:SRC=10.111.69.204,:;</v>
      </c>
      <c r="AC449" s="10"/>
      <c r="AD449" s="10"/>
      <c r="AE449" s="10" t="str">
        <f t="shared" si="67"/>
        <v>ZOYA:R1124:BSU,3:AOIP:;</v>
      </c>
      <c r="AF449" s="10" t="str">
        <f t="shared" si="68"/>
        <v>ZOYP:M3UA:R1124,2:"10.111.69.76","10.111.69.204",15062:"10.111.208.52",28,"10.111.208.180",28,:;</v>
      </c>
      <c r="AG449" s="10" t="str">
        <f t="shared" si="69"/>
        <v>ZOYS:M3UA:R1124,2:ACT:;</v>
      </c>
      <c r="AH449" s="10"/>
    </row>
    <row r="450" spans="1:34" ht="12" customHeight="1">
      <c r="A450" s="7">
        <v>64</v>
      </c>
      <c r="B450" s="7" t="s">
        <v>3359</v>
      </c>
      <c r="C450" s="7">
        <v>3</v>
      </c>
      <c r="D450" s="2">
        <v>4</v>
      </c>
      <c r="E450" s="7" t="str">
        <f>LOOKUP(1,0/(('MSS-IP'!$B$1:$B$583=B450)*('MSS-IP'!$C$1:$C$583=D450)),'MSS-IP'!$D$1:$D$583)</f>
        <v>10.111.69.77</v>
      </c>
      <c r="F450" s="7" t="str">
        <f>LOOKUP(1,0/(('MSS-IP'!$B$1:$B$583=B450)*('MSS-IP'!$C$1:$C$583=D450)),'MSS-IP'!$E$1:$E$583)</f>
        <v>10.111.69.205</v>
      </c>
      <c r="G450" s="7">
        <v>15063</v>
      </c>
      <c r="H450" s="7">
        <f>LOOKUP(1,0/(('MSS-IP'!$B$1:$B$583=B450)*('MSS-IP'!$C$1:$C$583=D450)),'MSS-IP'!$F$1:$F$583)</f>
        <v>26</v>
      </c>
      <c r="I450" s="8">
        <v>20</v>
      </c>
      <c r="J450" s="8" t="s">
        <v>96</v>
      </c>
      <c r="K450" s="8">
        <v>3</v>
      </c>
      <c r="L450" s="1">
        <v>0</v>
      </c>
      <c r="M450" s="1" t="str">
        <f>LOOKUP(1,0/(('BSC-IP(信令)'!$B$1:$B$652=J450)*('BSC-IP(信令)'!$C$1:$C$652=L450)),'BSC-IP(信令)'!$D$1:$D$652)</f>
        <v>10.111.208.53</v>
      </c>
      <c r="N450" s="1" t="str">
        <f>LOOKUP(1,0/(('BSC-IP(信令)'!$B$1:$B$652=J450)*('BSC-IP(信令)'!$C$1:$C$652=L450)),'BSC-IP(信令)'!$E$1:$E$652)</f>
        <v>10.111.208.181</v>
      </c>
      <c r="O450" s="8"/>
      <c r="P450" s="8">
        <f>LOOKUP(1,0/(('BSC-IP(信令)'!$B$1:$B$652=J450)*('BSC-IP(信令)'!$C$1:$C$652=L450)),'BSC-IP(信令)'!$F$1:$F$652)</f>
        <v>28</v>
      </c>
      <c r="Q450" s="11" t="str">
        <f t="shared" si="60"/>
        <v>ZQRX:BCSU,0::PING:IP="10.111.69.77",SRC="10.111.208.53",:;</v>
      </c>
      <c r="R450" s="11" t="str">
        <f t="shared" si="61"/>
        <v>ZQRX:BCSU,0::PING:IP="10.111.69.205",SRC="10.111.208.181",:;</v>
      </c>
      <c r="S450" s="11"/>
      <c r="T450" s="11"/>
      <c r="U450" s="11" t="str">
        <f t="shared" si="62"/>
        <v>ZOYA:BGS31:BCSU,0:AOIP:;</v>
      </c>
      <c r="V450" s="11" t="str">
        <f t="shared" si="63"/>
        <v>ZOYP:M3UA:BGS31,3:"10.111.208.53","10.111.208.181",:"10.111.69.77",26,"10.111.69.205",26,15063:;</v>
      </c>
      <c r="W450" s="11" t="str">
        <f t="shared" si="64"/>
        <v>ZOYS:M3UA:BGS31,3:ACT:;</v>
      </c>
      <c r="X450" s="11"/>
      <c r="Z450" s="47" t="s">
        <v>3936</v>
      </c>
      <c r="AA450" s="10" t="str">
        <f t="shared" si="65"/>
        <v>ZQRX:BSU,4::IP=10.111.208.53:PING:SRC=10.111.69.77,:;</v>
      </c>
      <c r="AB450" s="10" t="str">
        <f t="shared" si="66"/>
        <v>ZQRX:BSU,4::IP=10.111.208.181:PING:SRC=10.111.69.205,:;</v>
      </c>
      <c r="AC450" s="10"/>
      <c r="AD450" s="10"/>
      <c r="AE450" s="10" t="str">
        <f t="shared" si="67"/>
        <v>ZOYA:R1124:BSU,4:AOIP:;</v>
      </c>
      <c r="AF450" s="10" t="str">
        <f t="shared" si="68"/>
        <v>ZOYP:M3UA:R1124,3:"10.111.69.77","10.111.69.205",15063:"10.111.208.53",28,"10.111.208.181",28,:;</v>
      </c>
      <c r="AG450" s="10" t="str">
        <f t="shared" si="69"/>
        <v>ZOYS:M3UA:R1124,3:ACT:;</v>
      </c>
      <c r="AH450" s="10"/>
    </row>
    <row r="451" spans="1:34" ht="12" customHeight="1">
      <c r="A451" s="7">
        <v>65</v>
      </c>
      <c r="B451" s="7" t="s">
        <v>3359</v>
      </c>
      <c r="C451" s="7">
        <v>0</v>
      </c>
      <c r="D451" s="2">
        <v>3</v>
      </c>
      <c r="E451" s="7" t="str">
        <f>LOOKUP(1,0/(('MSS-IP'!$B$1:$B$583=B451)*('MSS-IP'!$C$1:$C$583=D451)),'MSS-IP'!$D$1:$D$583)</f>
        <v>10.111.69.76</v>
      </c>
      <c r="F451" s="7" t="str">
        <f>LOOKUP(1,0/(('MSS-IP'!$B$1:$B$583=B451)*('MSS-IP'!$C$1:$C$583=D451)),'MSS-IP'!$E$1:$E$583)</f>
        <v>10.111.69.204</v>
      </c>
      <c r="G451" s="7">
        <v>15064</v>
      </c>
      <c r="H451" s="7">
        <f>LOOKUP(1,0/(('MSS-IP'!$B$1:$B$583=B451)*('MSS-IP'!$C$1:$C$583=D451)),'MSS-IP'!$F$1:$F$583)</f>
        <v>26</v>
      </c>
      <c r="I451" s="8">
        <v>17</v>
      </c>
      <c r="J451" s="8" t="s">
        <v>97</v>
      </c>
      <c r="K451" s="8">
        <v>0</v>
      </c>
      <c r="L451" s="1">
        <v>1</v>
      </c>
      <c r="M451" s="1" t="str">
        <f>LOOKUP(1,0/(('BSC-IP(信令)'!$B$1:$B$652=J451)*('BSC-IP(信令)'!$C$1:$C$652=L451)),'BSC-IP(信令)'!$D$1:$D$652)</f>
        <v>10.111.208.66</v>
      </c>
      <c r="N451" s="1" t="str">
        <f>LOOKUP(1,0/(('BSC-IP(信令)'!$B$1:$B$652=J451)*('BSC-IP(信令)'!$C$1:$C$652=L451)),'BSC-IP(信令)'!$E$1:$E$652)</f>
        <v>10.111.208.194</v>
      </c>
      <c r="O451" s="8"/>
      <c r="P451" s="8">
        <f>LOOKUP(1,0/(('BSC-IP(信令)'!$B$1:$B$652=J451)*('BSC-IP(信令)'!$C$1:$C$652=L451)),'BSC-IP(信令)'!$F$1:$F$652)</f>
        <v>28</v>
      </c>
      <c r="Q451" s="11" t="str">
        <f t="shared" ref="Q451:Q514" si="70">CONCATENATE("ZQRX:BCSU,",L451,"::PING:IP=","""",E451,"""",",SRC=","""",M451,"""",",:;")</f>
        <v>ZQRX:BCSU,1::PING:IP="10.111.69.76",SRC="10.111.208.66",:;</v>
      </c>
      <c r="R451" s="11" t="str">
        <f t="shared" ref="R451:R514" si="71">CONCATENATE("ZQRX:BCSU,",L451,"::PING:IP=","""",F451,"""",",SRC=","""",N451,"""",",:;")</f>
        <v>ZQRX:BCSU,1::PING:IP="10.111.69.204",SRC="10.111.208.194",:;</v>
      </c>
      <c r="S451" s="11" t="str">
        <f>CONCATENATE("ZOYC:",LEFT(B451,1),MID(B451,3,4),":C:M3UA:;")</f>
        <v>ZOYC:BGS31:C:M3UA:;</v>
      </c>
      <c r="T451" s="11" t="str">
        <f>CONCATENATE("ZOYM:",LEFT(B451,1),MID(B451,3,4),":REG=Y:;")</f>
        <v>ZOYM:BGS31:REG=Y:;</v>
      </c>
      <c r="U451" s="11" t="str">
        <f t="shared" ref="U451:U514" si="72">CONCATENATE("ZOYA:",LEFT(B451,1),MID(B451,3,4),":BCSU,",L451,":AOIP:;")</f>
        <v>ZOYA:BGS31:BCSU,1:AOIP:;</v>
      </c>
      <c r="V451" s="11" t="str">
        <f t="shared" ref="V451:V514" si="73">CONCATENATE("ZOYP:M3UA:",LEFT(B451,1),MID(B451,3,4),",",K451,":","""",M451,"""",",","""",N451,"""",",",O451,":","""",E451,"""",",",H451,",","""",F451,"""",",",H451,",",G451,":;")</f>
        <v>ZOYP:M3UA:BGS31,0:"10.111.208.66","10.111.208.194",:"10.111.69.76",26,"10.111.69.204",26,15064:;</v>
      </c>
      <c r="W451" s="11" t="str">
        <f t="shared" ref="W451:W514" si="74">CONCATENATE("ZOYS:M3UA:",LEFT(B451,1),MID(B451,3,4),",",C451,":ACT:;")</f>
        <v>ZOYS:M3UA:BGS31,0:ACT:;</v>
      </c>
      <c r="X451" s="11" t="str">
        <f>CONCATENATE("ZOYI:NAME=",LEFT(B451,1),RIGHT(B451,4),":A:;")</f>
        <v>ZOYI:NAME=BGS31:A:;</v>
      </c>
      <c r="Z451" s="47" t="s">
        <v>3936</v>
      </c>
      <c r="AA451" s="10" t="str">
        <f t="shared" ref="AA451:AA514" si="75">CONCATENATE("ZQRX:BSU,",D451,"::IP=",M451,":PING:SRC=",E451,",:;")</f>
        <v>ZQRX:BSU,3::IP=10.111.208.66:PING:SRC=10.111.69.76,:;</v>
      </c>
      <c r="AB451" s="10" t="str">
        <f t="shared" ref="AB451:AB514" si="76">CONCATENATE("ZQRX:BSU,",D451,"::IP=",N451,":PING:SRC=",F451,",:;")</f>
        <v>ZQRX:BSU,3::IP=10.111.208.194:PING:SRC=10.111.69.204,:;</v>
      </c>
      <c r="AC451" s="10" t="str">
        <f>CONCATENATE("ZOYC:",J451,":S:M3UA:;")</f>
        <v>ZOYC:R1125:S:M3UA:;</v>
      </c>
      <c r="AD451" s="10" t="str">
        <f>CONCATENATE("ZOYM:",J451,":REG=Y:;")</f>
        <v>ZOYM:R1125:REG=Y:;</v>
      </c>
      <c r="AE451" s="10" t="str">
        <f t="shared" ref="AE451:AE514" si="77">CONCATENATE("ZOYA:",J451,":BSU,",D451,":AOIP:;")</f>
        <v>ZOYA:R1125:BSU,3:AOIP:;</v>
      </c>
      <c r="AF451" s="10" t="str">
        <f t="shared" ref="AF451:AF514" si="78">CONCATENATE("ZOYP:M3UA:",J451,",",C451,":","""",E451,"""",",","""",F451,"""",",",G451,":","""",M451,"""",",",P451,",","""",N451,"""",",",P451,",:;")</f>
        <v>ZOYP:M3UA:R1125,0:"10.111.69.76","10.111.69.204",15064:"10.111.208.66",28,"10.111.208.194",28,:;</v>
      </c>
      <c r="AG451" s="10" t="str">
        <f t="shared" ref="AG451:AG514" si="79">CONCATENATE("ZOYS:M3UA:",J451,",",K451,":ACT:;")</f>
        <v>ZOYS:M3UA:R1125,0:ACT:;</v>
      </c>
      <c r="AH451" s="10" t="str">
        <f>CONCATENATE("ZOYI:NAME=",J451,":A:;")</f>
        <v>ZOYI:NAME=R1125:A:;</v>
      </c>
    </row>
    <row r="452" spans="1:34" ht="12" customHeight="1">
      <c r="A452" s="7">
        <v>66</v>
      </c>
      <c r="B452" s="7" t="s">
        <v>3359</v>
      </c>
      <c r="C452" s="7">
        <v>1</v>
      </c>
      <c r="D452" s="2">
        <v>4</v>
      </c>
      <c r="E452" s="7" t="str">
        <f>LOOKUP(1,0/(('MSS-IP'!$B$1:$B$583=B452)*('MSS-IP'!$C$1:$C$583=D452)),'MSS-IP'!$D$1:$D$583)</f>
        <v>10.111.69.77</v>
      </c>
      <c r="F452" s="7" t="str">
        <f>LOOKUP(1,0/(('MSS-IP'!$B$1:$B$583=B452)*('MSS-IP'!$C$1:$C$583=D452)),'MSS-IP'!$E$1:$E$583)</f>
        <v>10.111.69.205</v>
      </c>
      <c r="G452" s="7">
        <v>15065</v>
      </c>
      <c r="H452" s="7">
        <f>LOOKUP(1,0/(('MSS-IP'!$B$1:$B$583=B452)*('MSS-IP'!$C$1:$C$583=D452)),'MSS-IP'!$F$1:$F$583)</f>
        <v>26</v>
      </c>
      <c r="I452" s="8">
        <v>18</v>
      </c>
      <c r="J452" s="8" t="s">
        <v>97</v>
      </c>
      <c r="K452" s="8">
        <v>1</v>
      </c>
      <c r="L452" s="1">
        <v>0</v>
      </c>
      <c r="M452" s="1" t="str">
        <f>LOOKUP(1,0/(('BSC-IP(信令)'!$B$1:$B$652=J452)*('BSC-IP(信令)'!$C$1:$C$652=L452)),'BSC-IP(信令)'!$D$1:$D$652)</f>
        <v>10.111.208.67</v>
      </c>
      <c r="N452" s="1" t="str">
        <f>LOOKUP(1,0/(('BSC-IP(信令)'!$B$1:$B$652=J452)*('BSC-IP(信令)'!$C$1:$C$652=L452)),'BSC-IP(信令)'!$E$1:$E$652)</f>
        <v>10.111.208.195</v>
      </c>
      <c r="O452" s="8"/>
      <c r="P452" s="8">
        <f>LOOKUP(1,0/(('BSC-IP(信令)'!$B$1:$B$652=J452)*('BSC-IP(信令)'!$C$1:$C$652=L452)),'BSC-IP(信令)'!$F$1:$F$652)</f>
        <v>28</v>
      </c>
      <c r="Q452" s="11" t="str">
        <f t="shared" si="70"/>
        <v>ZQRX:BCSU,0::PING:IP="10.111.69.77",SRC="10.111.208.67",:;</v>
      </c>
      <c r="R452" s="11" t="str">
        <f t="shared" si="71"/>
        <v>ZQRX:BCSU,0::PING:IP="10.111.69.205",SRC="10.111.208.195",:;</v>
      </c>
      <c r="S452" s="11"/>
      <c r="T452" s="11"/>
      <c r="U452" s="11" t="str">
        <f t="shared" si="72"/>
        <v>ZOYA:BGS31:BCSU,0:AOIP:;</v>
      </c>
      <c r="V452" s="11" t="str">
        <f t="shared" si="73"/>
        <v>ZOYP:M3UA:BGS31,1:"10.111.208.67","10.111.208.195",:"10.111.69.77",26,"10.111.69.205",26,15065:;</v>
      </c>
      <c r="W452" s="11" t="str">
        <f t="shared" si="74"/>
        <v>ZOYS:M3UA:BGS31,1:ACT:;</v>
      </c>
      <c r="X452" s="11"/>
      <c r="Z452" s="47" t="s">
        <v>3936</v>
      </c>
      <c r="AA452" s="10" t="str">
        <f t="shared" si="75"/>
        <v>ZQRX:BSU,4::IP=10.111.208.67:PING:SRC=10.111.69.77,:;</v>
      </c>
      <c r="AB452" s="10" t="str">
        <f t="shared" si="76"/>
        <v>ZQRX:BSU,4::IP=10.111.208.195:PING:SRC=10.111.69.205,:;</v>
      </c>
      <c r="AC452" s="10"/>
      <c r="AD452" s="10"/>
      <c r="AE452" s="10" t="str">
        <f t="shared" si="77"/>
        <v>ZOYA:R1125:BSU,4:AOIP:;</v>
      </c>
      <c r="AF452" s="10" t="str">
        <f t="shared" si="78"/>
        <v>ZOYP:M3UA:R1125,1:"10.111.69.77","10.111.69.205",15065:"10.111.208.67",28,"10.111.208.195",28,:;</v>
      </c>
      <c r="AG452" s="10" t="str">
        <f t="shared" si="79"/>
        <v>ZOYS:M3UA:R1125,1:ACT:;</v>
      </c>
      <c r="AH452" s="10"/>
    </row>
    <row r="453" spans="1:34" ht="12" customHeight="1">
      <c r="A453" s="7">
        <v>67</v>
      </c>
      <c r="B453" s="7" t="s">
        <v>3359</v>
      </c>
      <c r="C453" s="7">
        <v>2</v>
      </c>
      <c r="D453" s="2">
        <v>3</v>
      </c>
      <c r="E453" s="7" t="str">
        <f>LOOKUP(1,0/(('MSS-IP'!$B$1:$B$583=B453)*('MSS-IP'!$C$1:$C$583=D453)),'MSS-IP'!$D$1:$D$583)</f>
        <v>10.111.69.76</v>
      </c>
      <c r="F453" s="7" t="str">
        <f>LOOKUP(1,0/(('MSS-IP'!$B$1:$B$583=B453)*('MSS-IP'!$C$1:$C$583=D453)),'MSS-IP'!$E$1:$E$583)</f>
        <v>10.111.69.204</v>
      </c>
      <c r="G453" s="7">
        <v>15066</v>
      </c>
      <c r="H453" s="7">
        <f>LOOKUP(1,0/(('MSS-IP'!$B$1:$B$583=B453)*('MSS-IP'!$C$1:$C$583=D453)),'MSS-IP'!$F$1:$F$583)</f>
        <v>26</v>
      </c>
      <c r="I453" s="8">
        <v>19</v>
      </c>
      <c r="J453" s="8" t="s">
        <v>97</v>
      </c>
      <c r="K453" s="8">
        <v>2</v>
      </c>
      <c r="L453" s="1">
        <v>2</v>
      </c>
      <c r="M453" s="1" t="str">
        <f>LOOKUP(1,0/(('BSC-IP(信令)'!$B$1:$B$652=J453)*('BSC-IP(信令)'!$C$1:$C$652=L453)),'BSC-IP(信令)'!$D$1:$D$652)</f>
        <v>10.111.208.68</v>
      </c>
      <c r="N453" s="1" t="str">
        <f>LOOKUP(1,0/(('BSC-IP(信令)'!$B$1:$B$652=J453)*('BSC-IP(信令)'!$C$1:$C$652=L453)),'BSC-IP(信令)'!$E$1:$E$652)</f>
        <v>10.111.208.196</v>
      </c>
      <c r="O453" s="8"/>
      <c r="P453" s="8">
        <f>LOOKUP(1,0/(('BSC-IP(信令)'!$B$1:$B$652=J453)*('BSC-IP(信令)'!$C$1:$C$652=L453)),'BSC-IP(信令)'!$F$1:$F$652)</f>
        <v>28</v>
      </c>
      <c r="Q453" s="11" t="str">
        <f t="shared" si="70"/>
        <v>ZQRX:BCSU,2::PING:IP="10.111.69.76",SRC="10.111.208.68",:;</v>
      </c>
      <c r="R453" s="11" t="str">
        <f t="shared" si="71"/>
        <v>ZQRX:BCSU,2::PING:IP="10.111.69.204",SRC="10.111.208.196",:;</v>
      </c>
      <c r="S453" s="11"/>
      <c r="T453" s="11"/>
      <c r="U453" s="11" t="str">
        <f t="shared" si="72"/>
        <v>ZOYA:BGS31:BCSU,2:AOIP:;</v>
      </c>
      <c r="V453" s="11" t="str">
        <f t="shared" si="73"/>
        <v>ZOYP:M3UA:BGS31,2:"10.111.208.68","10.111.208.196",:"10.111.69.76",26,"10.111.69.204",26,15066:;</v>
      </c>
      <c r="W453" s="11" t="str">
        <f t="shared" si="74"/>
        <v>ZOYS:M3UA:BGS31,2:ACT:;</v>
      </c>
      <c r="X453" s="11"/>
      <c r="Z453" s="47" t="s">
        <v>3936</v>
      </c>
      <c r="AA453" s="10" t="str">
        <f t="shared" si="75"/>
        <v>ZQRX:BSU,3::IP=10.111.208.68:PING:SRC=10.111.69.76,:;</v>
      </c>
      <c r="AB453" s="10" t="str">
        <f t="shared" si="76"/>
        <v>ZQRX:BSU,3::IP=10.111.208.196:PING:SRC=10.111.69.204,:;</v>
      </c>
      <c r="AC453" s="10"/>
      <c r="AD453" s="10"/>
      <c r="AE453" s="10" t="str">
        <f t="shared" si="77"/>
        <v>ZOYA:R1125:BSU,3:AOIP:;</v>
      </c>
      <c r="AF453" s="10" t="str">
        <f t="shared" si="78"/>
        <v>ZOYP:M3UA:R1125,2:"10.111.69.76","10.111.69.204",15066:"10.111.208.68",28,"10.111.208.196",28,:;</v>
      </c>
      <c r="AG453" s="10" t="str">
        <f t="shared" si="79"/>
        <v>ZOYS:M3UA:R1125,2:ACT:;</v>
      </c>
      <c r="AH453" s="10"/>
    </row>
    <row r="454" spans="1:34" ht="12" customHeight="1">
      <c r="A454" s="7">
        <v>68</v>
      </c>
      <c r="B454" s="7" t="s">
        <v>3359</v>
      </c>
      <c r="C454" s="7">
        <v>3</v>
      </c>
      <c r="D454" s="2">
        <v>4</v>
      </c>
      <c r="E454" s="7" t="str">
        <f>LOOKUP(1,0/(('MSS-IP'!$B$1:$B$583=B454)*('MSS-IP'!$C$1:$C$583=D454)),'MSS-IP'!$D$1:$D$583)</f>
        <v>10.111.69.77</v>
      </c>
      <c r="F454" s="7" t="str">
        <f>LOOKUP(1,0/(('MSS-IP'!$B$1:$B$583=B454)*('MSS-IP'!$C$1:$C$583=D454)),'MSS-IP'!$E$1:$E$583)</f>
        <v>10.111.69.205</v>
      </c>
      <c r="G454" s="7">
        <v>15067</v>
      </c>
      <c r="H454" s="7">
        <f>LOOKUP(1,0/(('MSS-IP'!$B$1:$B$583=B454)*('MSS-IP'!$C$1:$C$583=D454)),'MSS-IP'!$F$1:$F$583)</f>
        <v>26</v>
      </c>
      <c r="I454" s="8">
        <v>20</v>
      </c>
      <c r="J454" s="8" t="s">
        <v>97</v>
      </c>
      <c r="K454" s="8">
        <v>3</v>
      </c>
      <c r="L454" s="1">
        <v>3</v>
      </c>
      <c r="M454" s="1" t="str">
        <f>LOOKUP(1,0/(('BSC-IP(信令)'!$B$1:$B$652=J454)*('BSC-IP(信令)'!$C$1:$C$652=L454)),'BSC-IP(信令)'!$D$1:$D$652)</f>
        <v>10.111.208.69</v>
      </c>
      <c r="N454" s="1" t="str">
        <f>LOOKUP(1,0/(('BSC-IP(信令)'!$B$1:$B$652=J454)*('BSC-IP(信令)'!$C$1:$C$652=L454)),'BSC-IP(信令)'!$E$1:$E$652)</f>
        <v>10.111.208.197</v>
      </c>
      <c r="O454" s="8"/>
      <c r="P454" s="8">
        <f>LOOKUP(1,0/(('BSC-IP(信令)'!$B$1:$B$652=J454)*('BSC-IP(信令)'!$C$1:$C$652=L454)),'BSC-IP(信令)'!$F$1:$F$652)</f>
        <v>28</v>
      </c>
      <c r="Q454" s="11" t="str">
        <f t="shared" si="70"/>
        <v>ZQRX:BCSU,3::PING:IP="10.111.69.77",SRC="10.111.208.69",:;</v>
      </c>
      <c r="R454" s="11" t="str">
        <f t="shared" si="71"/>
        <v>ZQRX:BCSU,3::PING:IP="10.111.69.205",SRC="10.111.208.197",:;</v>
      </c>
      <c r="S454" s="11"/>
      <c r="T454" s="11"/>
      <c r="U454" s="11" t="str">
        <f t="shared" si="72"/>
        <v>ZOYA:BGS31:BCSU,3:AOIP:;</v>
      </c>
      <c r="V454" s="11" t="str">
        <f t="shared" si="73"/>
        <v>ZOYP:M3UA:BGS31,3:"10.111.208.69","10.111.208.197",:"10.111.69.77",26,"10.111.69.205",26,15067:;</v>
      </c>
      <c r="W454" s="11" t="str">
        <f t="shared" si="74"/>
        <v>ZOYS:M3UA:BGS31,3:ACT:;</v>
      </c>
      <c r="X454" s="11"/>
      <c r="Z454" s="47" t="s">
        <v>3936</v>
      </c>
      <c r="AA454" s="10" t="str">
        <f t="shared" si="75"/>
        <v>ZQRX:BSU,4::IP=10.111.208.69:PING:SRC=10.111.69.77,:;</v>
      </c>
      <c r="AB454" s="10" t="str">
        <f t="shared" si="76"/>
        <v>ZQRX:BSU,4::IP=10.111.208.197:PING:SRC=10.111.69.205,:;</v>
      </c>
      <c r="AC454" s="10"/>
      <c r="AD454" s="10"/>
      <c r="AE454" s="10" t="str">
        <f t="shared" si="77"/>
        <v>ZOYA:R1125:BSU,4:AOIP:;</v>
      </c>
      <c r="AF454" s="10" t="str">
        <f t="shared" si="78"/>
        <v>ZOYP:M3UA:R1125,3:"10.111.69.77","10.111.69.205",15067:"10.111.208.69",28,"10.111.208.197",28,:;</v>
      </c>
      <c r="AG454" s="10" t="str">
        <f t="shared" si="79"/>
        <v>ZOYS:M3UA:R1125,3:ACT:;</v>
      </c>
      <c r="AH454" s="10"/>
    </row>
    <row r="455" spans="1:34" ht="12" customHeight="1">
      <c r="A455" s="7">
        <v>69</v>
      </c>
      <c r="B455" s="7" t="s">
        <v>3359</v>
      </c>
      <c r="C455" s="7">
        <v>0</v>
      </c>
      <c r="D455" s="2">
        <v>3</v>
      </c>
      <c r="E455" s="7" t="str">
        <f>LOOKUP(1,0/(('MSS-IP'!$B$1:$B$583=B455)*('MSS-IP'!$C$1:$C$583=D455)),'MSS-IP'!$D$1:$D$583)</f>
        <v>10.111.69.76</v>
      </c>
      <c r="F455" s="7" t="str">
        <f>LOOKUP(1,0/(('MSS-IP'!$B$1:$B$583=B455)*('MSS-IP'!$C$1:$C$583=D455)),'MSS-IP'!$E$1:$E$583)</f>
        <v>10.111.69.204</v>
      </c>
      <c r="G455" s="7">
        <v>15068</v>
      </c>
      <c r="H455" s="7">
        <f>LOOKUP(1,0/(('MSS-IP'!$B$1:$B$583=B455)*('MSS-IP'!$C$1:$C$583=D455)),'MSS-IP'!$F$1:$F$583)</f>
        <v>26</v>
      </c>
      <c r="I455" s="8">
        <v>17</v>
      </c>
      <c r="J455" s="8" t="s">
        <v>98</v>
      </c>
      <c r="K455" s="8">
        <v>0</v>
      </c>
      <c r="L455" s="1">
        <v>3</v>
      </c>
      <c r="M455" s="1" t="str">
        <f>LOOKUP(1,0/(('BSC-IP(信令)'!$B$1:$B$652=J455)*('BSC-IP(信令)'!$C$1:$C$652=L455)),'BSC-IP(信令)'!$D$1:$D$652)</f>
        <v>10.111.208.82</v>
      </c>
      <c r="N455" s="1" t="str">
        <f>LOOKUP(1,0/(('BSC-IP(信令)'!$B$1:$B$652=J455)*('BSC-IP(信令)'!$C$1:$C$652=L455)),'BSC-IP(信令)'!$E$1:$E$652)</f>
        <v>10.111.208.210</v>
      </c>
      <c r="O455" s="8"/>
      <c r="P455" s="8">
        <f>LOOKUP(1,0/(('BSC-IP(信令)'!$B$1:$B$652=J455)*('BSC-IP(信令)'!$C$1:$C$652=L455)),'BSC-IP(信令)'!$F$1:$F$652)</f>
        <v>28</v>
      </c>
      <c r="Q455" s="11" t="str">
        <f t="shared" si="70"/>
        <v>ZQRX:BCSU,3::PING:IP="10.111.69.76",SRC="10.111.208.82",:;</v>
      </c>
      <c r="R455" s="11" t="str">
        <f t="shared" si="71"/>
        <v>ZQRX:BCSU,3::PING:IP="10.111.69.204",SRC="10.111.208.210",:;</v>
      </c>
      <c r="S455" s="11" t="str">
        <f>CONCATENATE("ZOYC:",LEFT(B455,1),MID(B455,3,4),":C:M3UA:;")</f>
        <v>ZOYC:BGS31:C:M3UA:;</v>
      </c>
      <c r="T455" s="11" t="str">
        <f>CONCATENATE("ZOYM:",LEFT(B455,1),MID(B455,3,4),":REG=Y:;")</f>
        <v>ZOYM:BGS31:REG=Y:;</v>
      </c>
      <c r="U455" s="11" t="str">
        <f t="shared" si="72"/>
        <v>ZOYA:BGS31:BCSU,3:AOIP:;</v>
      </c>
      <c r="V455" s="11" t="str">
        <f t="shared" si="73"/>
        <v>ZOYP:M3UA:BGS31,0:"10.111.208.82","10.111.208.210",:"10.111.69.76",26,"10.111.69.204",26,15068:;</v>
      </c>
      <c r="W455" s="11" t="str">
        <f t="shared" si="74"/>
        <v>ZOYS:M3UA:BGS31,0:ACT:;</v>
      </c>
      <c r="X455" s="11" t="str">
        <f>CONCATENATE("ZOYI:NAME=",LEFT(B455,1),RIGHT(B455,4),":A:;")</f>
        <v>ZOYI:NAME=BGS31:A:;</v>
      </c>
      <c r="Z455" s="47" t="s">
        <v>3936</v>
      </c>
      <c r="AA455" s="10" t="str">
        <f t="shared" si="75"/>
        <v>ZQRX:BSU,3::IP=10.111.208.82:PING:SRC=10.111.69.76,:;</v>
      </c>
      <c r="AB455" s="10" t="str">
        <f t="shared" si="76"/>
        <v>ZQRX:BSU,3::IP=10.111.208.210:PING:SRC=10.111.69.204,:;</v>
      </c>
      <c r="AC455" s="10" t="str">
        <f>CONCATENATE("ZOYC:",J455,":S:M3UA:;")</f>
        <v>ZOYC:R1126:S:M3UA:;</v>
      </c>
      <c r="AD455" s="10" t="str">
        <f>CONCATENATE("ZOYM:",J455,":REG=Y:;")</f>
        <v>ZOYM:R1126:REG=Y:;</v>
      </c>
      <c r="AE455" s="10" t="str">
        <f t="shared" si="77"/>
        <v>ZOYA:R1126:BSU,3:AOIP:;</v>
      </c>
      <c r="AF455" s="10" t="str">
        <f t="shared" si="78"/>
        <v>ZOYP:M3UA:R1126,0:"10.111.69.76","10.111.69.204",15068:"10.111.208.82",28,"10.111.208.210",28,:;</v>
      </c>
      <c r="AG455" s="10" t="str">
        <f t="shared" si="79"/>
        <v>ZOYS:M3UA:R1126,0:ACT:;</v>
      </c>
      <c r="AH455" s="10" t="str">
        <f>CONCATENATE("ZOYI:NAME=",J455,":A:;")</f>
        <v>ZOYI:NAME=R1126:A:;</v>
      </c>
    </row>
    <row r="456" spans="1:34" ht="12" customHeight="1">
      <c r="A456" s="7">
        <v>70</v>
      </c>
      <c r="B456" s="7" t="s">
        <v>3359</v>
      </c>
      <c r="C456" s="7">
        <v>1</v>
      </c>
      <c r="D456" s="2">
        <v>4</v>
      </c>
      <c r="E456" s="7" t="str">
        <f>LOOKUP(1,0/(('MSS-IP'!$B$1:$B$583=B456)*('MSS-IP'!$C$1:$C$583=D456)),'MSS-IP'!$D$1:$D$583)</f>
        <v>10.111.69.77</v>
      </c>
      <c r="F456" s="7" t="str">
        <f>LOOKUP(1,0/(('MSS-IP'!$B$1:$B$583=B456)*('MSS-IP'!$C$1:$C$583=D456)),'MSS-IP'!$E$1:$E$583)</f>
        <v>10.111.69.205</v>
      </c>
      <c r="G456" s="7">
        <v>15069</v>
      </c>
      <c r="H456" s="7">
        <f>LOOKUP(1,0/(('MSS-IP'!$B$1:$B$583=B456)*('MSS-IP'!$C$1:$C$583=D456)),'MSS-IP'!$F$1:$F$583)</f>
        <v>26</v>
      </c>
      <c r="I456" s="8">
        <v>18</v>
      </c>
      <c r="J456" s="8" t="s">
        <v>98</v>
      </c>
      <c r="K456" s="8">
        <v>1</v>
      </c>
      <c r="L456" s="1">
        <v>1</v>
      </c>
      <c r="M456" s="1" t="str">
        <f>LOOKUP(1,0/(('BSC-IP(信令)'!$B$1:$B$652=J456)*('BSC-IP(信令)'!$C$1:$C$652=L456)),'BSC-IP(信令)'!$D$1:$D$652)</f>
        <v>10.111.208.83</v>
      </c>
      <c r="N456" s="1" t="str">
        <f>LOOKUP(1,0/(('BSC-IP(信令)'!$B$1:$B$652=J456)*('BSC-IP(信令)'!$C$1:$C$652=L456)),'BSC-IP(信令)'!$E$1:$E$652)</f>
        <v>10.111.208.211</v>
      </c>
      <c r="O456" s="8"/>
      <c r="P456" s="8">
        <f>LOOKUP(1,0/(('BSC-IP(信令)'!$B$1:$B$652=J456)*('BSC-IP(信令)'!$C$1:$C$652=L456)),'BSC-IP(信令)'!$F$1:$F$652)</f>
        <v>28</v>
      </c>
      <c r="Q456" s="11" t="str">
        <f t="shared" si="70"/>
        <v>ZQRX:BCSU,1::PING:IP="10.111.69.77",SRC="10.111.208.83",:;</v>
      </c>
      <c r="R456" s="11" t="str">
        <f t="shared" si="71"/>
        <v>ZQRX:BCSU,1::PING:IP="10.111.69.205",SRC="10.111.208.211",:;</v>
      </c>
      <c r="S456" s="11"/>
      <c r="T456" s="11"/>
      <c r="U456" s="11" t="str">
        <f t="shared" si="72"/>
        <v>ZOYA:BGS31:BCSU,1:AOIP:;</v>
      </c>
      <c r="V456" s="11" t="str">
        <f t="shared" si="73"/>
        <v>ZOYP:M3UA:BGS31,1:"10.111.208.83","10.111.208.211",:"10.111.69.77",26,"10.111.69.205",26,15069:;</v>
      </c>
      <c r="W456" s="11" t="str">
        <f t="shared" si="74"/>
        <v>ZOYS:M3UA:BGS31,1:ACT:;</v>
      </c>
      <c r="X456" s="11"/>
      <c r="Z456" s="47" t="s">
        <v>3936</v>
      </c>
      <c r="AA456" s="10" t="str">
        <f t="shared" si="75"/>
        <v>ZQRX:BSU,4::IP=10.111.208.83:PING:SRC=10.111.69.77,:;</v>
      </c>
      <c r="AB456" s="10" t="str">
        <f t="shared" si="76"/>
        <v>ZQRX:BSU,4::IP=10.111.208.211:PING:SRC=10.111.69.205,:;</v>
      </c>
      <c r="AC456" s="10"/>
      <c r="AD456" s="10"/>
      <c r="AE456" s="10" t="str">
        <f t="shared" si="77"/>
        <v>ZOYA:R1126:BSU,4:AOIP:;</v>
      </c>
      <c r="AF456" s="10" t="str">
        <f t="shared" si="78"/>
        <v>ZOYP:M3UA:R1126,1:"10.111.69.77","10.111.69.205",15069:"10.111.208.83",28,"10.111.208.211",28,:;</v>
      </c>
      <c r="AG456" s="10" t="str">
        <f t="shared" si="79"/>
        <v>ZOYS:M3UA:R1126,1:ACT:;</v>
      </c>
      <c r="AH456" s="10"/>
    </row>
    <row r="457" spans="1:34" ht="12" customHeight="1">
      <c r="A457" s="7">
        <v>71</v>
      </c>
      <c r="B457" s="7" t="s">
        <v>3359</v>
      </c>
      <c r="C457" s="7">
        <v>2</v>
      </c>
      <c r="D457" s="2">
        <v>3</v>
      </c>
      <c r="E457" s="7" t="str">
        <f>LOOKUP(1,0/(('MSS-IP'!$B$1:$B$583=B457)*('MSS-IP'!$C$1:$C$583=D457)),'MSS-IP'!$D$1:$D$583)</f>
        <v>10.111.69.76</v>
      </c>
      <c r="F457" s="7" t="str">
        <f>LOOKUP(1,0/(('MSS-IP'!$B$1:$B$583=B457)*('MSS-IP'!$C$1:$C$583=D457)),'MSS-IP'!$E$1:$E$583)</f>
        <v>10.111.69.204</v>
      </c>
      <c r="G457" s="7">
        <v>15070</v>
      </c>
      <c r="H457" s="7">
        <f>LOOKUP(1,0/(('MSS-IP'!$B$1:$B$583=B457)*('MSS-IP'!$C$1:$C$583=D457)),'MSS-IP'!$F$1:$F$583)</f>
        <v>26</v>
      </c>
      <c r="I457" s="8">
        <v>19</v>
      </c>
      <c r="J457" s="8" t="s">
        <v>98</v>
      </c>
      <c r="K457" s="8">
        <v>2</v>
      </c>
      <c r="L457" s="1">
        <v>2</v>
      </c>
      <c r="M457" s="1" t="str">
        <f>LOOKUP(1,0/(('BSC-IP(信令)'!$B$1:$B$652=J457)*('BSC-IP(信令)'!$C$1:$C$652=L457)),'BSC-IP(信令)'!$D$1:$D$652)</f>
        <v>10.111.208.84</v>
      </c>
      <c r="N457" s="1" t="str">
        <f>LOOKUP(1,0/(('BSC-IP(信令)'!$B$1:$B$652=J457)*('BSC-IP(信令)'!$C$1:$C$652=L457)),'BSC-IP(信令)'!$E$1:$E$652)</f>
        <v>10.111.208.212</v>
      </c>
      <c r="O457" s="8"/>
      <c r="P457" s="8">
        <f>LOOKUP(1,0/(('BSC-IP(信令)'!$B$1:$B$652=J457)*('BSC-IP(信令)'!$C$1:$C$652=L457)),'BSC-IP(信令)'!$F$1:$F$652)</f>
        <v>28</v>
      </c>
      <c r="Q457" s="11" t="str">
        <f t="shared" si="70"/>
        <v>ZQRX:BCSU,2::PING:IP="10.111.69.76",SRC="10.111.208.84",:;</v>
      </c>
      <c r="R457" s="11" t="str">
        <f t="shared" si="71"/>
        <v>ZQRX:BCSU,2::PING:IP="10.111.69.204",SRC="10.111.208.212",:;</v>
      </c>
      <c r="S457" s="11"/>
      <c r="T457" s="11"/>
      <c r="U457" s="11" t="str">
        <f t="shared" si="72"/>
        <v>ZOYA:BGS31:BCSU,2:AOIP:;</v>
      </c>
      <c r="V457" s="11" t="str">
        <f t="shared" si="73"/>
        <v>ZOYP:M3UA:BGS31,2:"10.111.208.84","10.111.208.212",:"10.111.69.76",26,"10.111.69.204",26,15070:;</v>
      </c>
      <c r="W457" s="11" t="str">
        <f t="shared" si="74"/>
        <v>ZOYS:M3UA:BGS31,2:ACT:;</v>
      </c>
      <c r="X457" s="11"/>
      <c r="Z457" s="47" t="s">
        <v>3936</v>
      </c>
      <c r="AA457" s="10" t="str">
        <f t="shared" si="75"/>
        <v>ZQRX:BSU,3::IP=10.111.208.84:PING:SRC=10.111.69.76,:;</v>
      </c>
      <c r="AB457" s="10" t="str">
        <f t="shared" si="76"/>
        <v>ZQRX:BSU,3::IP=10.111.208.212:PING:SRC=10.111.69.204,:;</v>
      </c>
      <c r="AC457" s="10"/>
      <c r="AD457" s="10"/>
      <c r="AE457" s="10" t="str">
        <f t="shared" si="77"/>
        <v>ZOYA:R1126:BSU,3:AOIP:;</v>
      </c>
      <c r="AF457" s="10" t="str">
        <f t="shared" si="78"/>
        <v>ZOYP:M3UA:R1126,2:"10.111.69.76","10.111.69.204",15070:"10.111.208.84",28,"10.111.208.212",28,:;</v>
      </c>
      <c r="AG457" s="10" t="str">
        <f t="shared" si="79"/>
        <v>ZOYS:M3UA:R1126,2:ACT:;</v>
      </c>
      <c r="AH457" s="10"/>
    </row>
    <row r="458" spans="1:34" ht="12" customHeight="1">
      <c r="A458" s="7">
        <v>72</v>
      </c>
      <c r="B458" s="7" t="s">
        <v>3359</v>
      </c>
      <c r="C458" s="7">
        <v>3</v>
      </c>
      <c r="D458" s="2">
        <v>4</v>
      </c>
      <c r="E458" s="7" t="str">
        <f>LOOKUP(1,0/(('MSS-IP'!$B$1:$B$583=B458)*('MSS-IP'!$C$1:$C$583=D458)),'MSS-IP'!$D$1:$D$583)</f>
        <v>10.111.69.77</v>
      </c>
      <c r="F458" s="7" t="str">
        <f>LOOKUP(1,0/(('MSS-IP'!$B$1:$B$583=B458)*('MSS-IP'!$C$1:$C$583=D458)),'MSS-IP'!$E$1:$E$583)</f>
        <v>10.111.69.205</v>
      </c>
      <c r="G458" s="7">
        <v>15071</v>
      </c>
      <c r="H458" s="7">
        <f>LOOKUP(1,0/(('MSS-IP'!$B$1:$B$583=B458)*('MSS-IP'!$C$1:$C$583=D458)),'MSS-IP'!$F$1:$F$583)</f>
        <v>26</v>
      </c>
      <c r="I458" s="8">
        <v>20</v>
      </c>
      <c r="J458" s="8" t="s">
        <v>98</v>
      </c>
      <c r="K458" s="8">
        <v>3</v>
      </c>
      <c r="L458" s="1">
        <v>0</v>
      </c>
      <c r="M458" s="1" t="str">
        <f>LOOKUP(1,0/(('BSC-IP(信令)'!$B$1:$B$652=J458)*('BSC-IP(信令)'!$C$1:$C$652=L458)),'BSC-IP(信令)'!$D$1:$D$652)</f>
        <v>10.111.208.85</v>
      </c>
      <c r="N458" s="1" t="str">
        <f>LOOKUP(1,0/(('BSC-IP(信令)'!$B$1:$B$652=J458)*('BSC-IP(信令)'!$C$1:$C$652=L458)),'BSC-IP(信令)'!$E$1:$E$652)</f>
        <v>10.111.208.213</v>
      </c>
      <c r="O458" s="8"/>
      <c r="P458" s="8">
        <f>LOOKUP(1,0/(('BSC-IP(信令)'!$B$1:$B$652=J458)*('BSC-IP(信令)'!$C$1:$C$652=L458)),'BSC-IP(信令)'!$F$1:$F$652)</f>
        <v>28</v>
      </c>
      <c r="Q458" s="11" t="str">
        <f t="shared" si="70"/>
        <v>ZQRX:BCSU,0::PING:IP="10.111.69.77",SRC="10.111.208.85",:;</v>
      </c>
      <c r="R458" s="11" t="str">
        <f t="shared" si="71"/>
        <v>ZQRX:BCSU,0::PING:IP="10.111.69.205",SRC="10.111.208.213",:;</v>
      </c>
      <c r="S458" s="11"/>
      <c r="T458" s="11"/>
      <c r="U458" s="11" t="str">
        <f t="shared" si="72"/>
        <v>ZOYA:BGS31:BCSU,0:AOIP:;</v>
      </c>
      <c r="V458" s="11" t="str">
        <f t="shared" si="73"/>
        <v>ZOYP:M3UA:BGS31,3:"10.111.208.85","10.111.208.213",:"10.111.69.77",26,"10.111.69.205",26,15071:;</v>
      </c>
      <c r="W458" s="11" t="str">
        <f t="shared" si="74"/>
        <v>ZOYS:M3UA:BGS31,3:ACT:;</v>
      </c>
      <c r="X458" s="11"/>
      <c r="Z458" s="47" t="s">
        <v>3936</v>
      </c>
      <c r="AA458" s="10" t="str">
        <f t="shared" si="75"/>
        <v>ZQRX:BSU,4::IP=10.111.208.85:PING:SRC=10.111.69.77,:;</v>
      </c>
      <c r="AB458" s="10" t="str">
        <f t="shared" si="76"/>
        <v>ZQRX:BSU,4::IP=10.111.208.213:PING:SRC=10.111.69.205,:;</v>
      </c>
      <c r="AC458" s="10"/>
      <c r="AD458" s="10"/>
      <c r="AE458" s="10" t="str">
        <f t="shared" si="77"/>
        <v>ZOYA:R1126:BSU,4:AOIP:;</v>
      </c>
      <c r="AF458" s="10" t="str">
        <f t="shared" si="78"/>
        <v>ZOYP:M3UA:R1126,3:"10.111.69.77","10.111.69.205",15071:"10.111.208.85",28,"10.111.208.213",28,:;</v>
      </c>
      <c r="AG458" s="10" t="str">
        <f t="shared" si="79"/>
        <v>ZOYS:M3UA:R1126,3:ACT:;</v>
      </c>
      <c r="AH458" s="10"/>
    </row>
    <row r="459" spans="1:34" ht="12" customHeight="1">
      <c r="A459" s="7">
        <v>73</v>
      </c>
      <c r="B459" s="7" t="s">
        <v>3359</v>
      </c>
      <c r="C459" s="7">
        <v>0</v>
      </c>
      <c r="D459" s="2">
        <v>3</v>
      </c>
      <c r="E459" s="7" t="str">
        <f>LOOKUP(1,0/(('MSS-IP'!$B$1:$B$583=B459)*('MSS-IP'!$C$1:$C$583=D459)),'MSS-IP'!$D$1:$D$583)</f>
        <v>10.111.69.76</v>
      </c>
      <c r="F459" s="7" t="str">
        <f>LOOKUP(1,0/(('MSS-IP'!$B$1:$B$583=B459)*('MSS-IP'!$C$1:$C$583=D459)),'MSS-IP'!$E$1:$E$583)</f>
        <v>10.111.69.204</v>
      </c>
      <c r="G459" s="7">
        <v>15072</v>
      </c>
      <c r="H459" s="7">
        <f>LOOKUP(1,0/(('MSS-IP'!$B$1:$B$583=B459)*('MSS-IP'!$C$1:$C$583=D459)),'MSS-IP'!$F$1:$F$583)</f>
        <v>26</v>
      </c>
      <c r="I459" s="8">
        <v>17</v>
      </c>
      <c r="J459" s="8" t="s">
        <v>99</v>
      </c>
      <c r="K459" s="8">
        <v>0</v>
      </c>
      <c r="L459" s="8">
        <v>2</v>
      </c>
      <c r="M459" s="1" t="str">
        <f>LOOKUP(1,0/(('BSC-IP(信令)'!$B$1:$B$652=J459)*('BSC-IP(信令)'!$C$1:$C$652=L459)),'BSC-IP(信令)'!$D$1:$D$652)</f>
        <v>10.111.209.2</v>
      </c>
      <c r="N459" s="1" t="str">
        <f>LOOKUP(1,0/(('BSC-IP(信令)'!$B$1:$B$652=J459)*('BSC-IP(信令)'!$C$1:$C$652=L459)),'BSC-IP(信令)'!$E$1:$E$652)</f>
        <v>10.111.92.130</v>
      </c>
      <c r="O459" s="8"/>
      <c r="P459" s="8">
        <f>LOOKUP(1,0/(('BSC-IP(信令)'!$B$1:$B$652=J459)*('BSC-IP(信令)'!$C$1:$C$652=L459)),'BSC-IP(信令)'!$F$1:$F$652)</f>
        <v>28</v>
      </c>
      <c r="Q459" s="11" t="str">
        <f t="shared" si="70"/>
        <v>ZQRX:BCSU,2::PING:IP="10.111.69.76",SRC="10.111.209.2",:;</v>
      </c>
      <c r="R459" s="11" t="str">
        <f t="shared" si="71"/>
        <v>ZQRX:BCSU,2::PING:IP="10.111.69.204",SRC="10.111.92.130",:;</v>
      </c>
      <c r="S459" s="11" t="str">
        <f>CONCATENATE("ZOYC:",LEFT(B459,1),MID(B459,3,4),":C:M3UA:;")</f>
        <v>ZOYC:BGS31:C:M3UA:;</v>
      </c>
      <c r="T459" s="11" t="str">
        <f>CONCATENATE("ZOYM:",LEFT(B459,1),MID(B459,3,4),":REG=Y:;")</f>
        <v>ZOYM:BGS31:REG=Y:;</v>
      </c>
      <c r="U459" s="11" t="str">
        <f t="shared" si="72"/>
        <v>ZOYA:BGS31:BCSU,2:AOIP:;</v>
      </c>
      <c r="V459" s="11" t="str">
        <f t="shared" si="73"/>
        <v>ZOYP:M3UA:BGS31,0:"10.111.209.2","10.111.92.130",:"10.111.69.76",26,"10.111.69.204",26,15072:;</v>
      </c>
      <c r="W459" s="11" t="str">
        <f t="shared" si="74"/>
        <v>ZOYS:M3UA:BGS31,0:ACT:;</v>
      </c>
      <c r="X459" s="11" t="str">
        <f>CONCATENATE("ZOYI:NAME=",LEFT(B459,1),RIGHT(B459,4),":A:;")</f>
        <v>ZOYI:NAME=BGS31:A:;</v>
      </c>
      <c r="Z459" s="47" t="s">
        <v>3936</v>
      </c>
      <c r="AA459" s="10" t="str">
        <f t="shared" si="75"/>
        <v>ZQRX:BSU,3::IP=10.111.209.2:PING:SRC=10.111.69.76,:;</v>
      </c>
      <c r="AB459" s="10" t="str">
        <f t="shared" si="76"/>
        <v>ZQRX:BSU,3::IP=10.111.92.130:PING:SRC=10.111.69.204,:;</v>
      </c>
      <c r="AC459" s="10" t="str">
        <f>CONCATENATE("ZOYC:",J459,":S:M3UA:;")</f>
        <v>ZOYC:R1321:S:M3UA:;</v>
      </c>
      <c r="AD459" s="10" t="str">
        <f>CONCATENATE("ZOYM:",J459,":REG=Y:;")</f>
        <v>ZOYM:R1321:REG=Y:;</v>
      </c>
      <c r="AE459" s="10" t="str">
        <f t="shared" si="77"/>
        <v>ZOYA:R1321:BSU,3:AOIP:;</v>
      </c>
      <c r="AF459" s="10" t="str">
        <f t="shared" si="78"/>
        <v>ZOYP:M3UA:R1321,0:"10.111.69.76","10.111.69.204",15072:"10.111.209.2",28,"10.111.92.130",28,:;</v>
      </c>
      <c r="AG459" s="10" t="str">
        <f t="shared" si="79"/>
        <v>ZOYS:M3UA:R1321,0:ACT:;</v>
      </c>
      <c r="AH459" s="10" t="str">
        <f>CONCATENATE("ZOYI:NAME=",J459,":A:;")</f>
        <v>ZOYI:NAME=R1321:A:;</v>
      </c>
    </row>
    <row r="460" spans="1:34" ht="12" customHeight="1">
      <c r="A460" s="7">
        <v>74</v>
      </c>
      <c r="B460" s="7" t="s">
        <v>3359</v>
      </c>
      <c r="C460" s="7">
        <v>1</v>
      </c>
      <c r="D460" s="2">
        <v>4</v>
      </c>
      <c r="E460" s="7" t="str">
        <f>LOOKUP(1,0/(('MSS-IP'!$B$1:$B$583=B460)*('MSS-IP'!$C$1:$C$583=D460)),'MSS-IP'!$D$1:$D$583)</f>
        <v>10.111.69.77</v>
      </c>
      <c r="F460" s="7" t="str">
        <f>LOOKUP(1,0/(('MSS-IP'!$B$1:$B$583=B460)*('MSS-IP'!$C$1:$C$583=D460)),'MSS-IP'!$E$1:$E$583)</f>
        <v>10.111.69.205</v>
      </c>
      <c r="G460" s="7">
        <v>15073</v>
      </c>
      <c r="H460" s="7">
        <f>LOOKUP(1,0/(('MSS-IP'!$B$1:$B$583=B460)*('MSS-IP'!$C$1:$C$583=D460)),'MSS-IP'!$F$1:$F$583)</f>
        <v>26</v>
      </c>
      <c r="I460" s="8">
        <v>18</v>
      </c>
      <c r="J460" s="8" t="s">
        <v>99</v>
      </c>
      <c r="K460" s="8">
        <v>1</v>
      </c>
      <c r="L460" s="8">
        <v>0</v>
      </c>
      <c r="M460" s="1" t="str">
        <f>LOOKUP(1,0/(('BSC-IP(信令)'!$B$1:$B$652=J460)*('BSC-IP(信令)'!$C$1:$C$652=L460)),'BSC-IP(信令)'!$D$1:$D$652)</f>
        <v>10.111.209.3</v>
      </c>
      <c r="N460" s="1" t="str">
        <f>LOOKUP(1,0/(('BSC-IP(信令)'!$B$1:$B$652=J460)*('BSC-IP(信令)'!$C$1:$C$652=L460)),'BSC-IP(信令)'!$E$1:$E$652)</f>
        <v>10.111.92.131</v>
      </c>
      <c r="O460" s="8"/>
      <c r="P460" s="8">
        <f>LOOKUP(1,0/(('BSC-IP(信令)'!$B$1:$B$652=J460)*('BSC-IP(信令)'!$C$1:$C$652=L460)),'BSC-IP(信令)'!$F$1:$F$652)</f>
        <v>28</v>
      </c>
      <c r="Q460" s="11" t="str">
        <f t="shared" si="70"/>
        <v>ZQRX:BCSU,0::PING:IP="10.111.69.77",SRC="10.111.209.3",:;</v>
      </c>
      <c r="R460" s="11" t="str">
        <f t="shared" si="71"/>
        <v>ZQRX:BCSU,0::PING:IP="10.111.69.205",SRC="10.111.92.131",:;</v>
      </c>
      <c r="S460" s="11"/>
      <c r="T460" s="11"/>
      <c r="U460" s="11" t="str">
        <f t="shared" si="72"/>
        <v>ZOYA:BGS31:BCSU,0:AOIP:;</v>
      </c>
      <c r="V460" s="11" t="str">
        <f t="shared" si="73"/>
        <v>ZOYP:M3UA:BGS31,1:"10.111.209.3","10.111.92.131",:"10.111.69.77",26,"10.111.69.205",26,15073:;</v>
      </c>
      <c r="W460" s="11" t="str">
        <f t="shared" si="74"/>
        <v>ZOYS:M3UA:BGS31,1:ACT:;</v>
      </c>
      <c r="X460" s="11"/>
      <c r="Z460" s="47" t="s">
        <v>3936</v>
      </c>
      <c r="AA460" s="10" t="str">
        <f t="shared" si="75"/>
        <v>ZQRX:BSU,4::IP=10.111.209.3:PING:SRC=10.111.69.77,:;</v>
      </c>
      <c r="AB460" s="10" t="str">
        <f t="shared" si="76"/>
        <v>ZQRX:BSU,4::IP=10.111.92.131:PING:SRC=10.111.69.205,:;</v>
      </c>
      <c r="AC460" s="10"/>
      <c r="AD460" s="10"/>
      <c r="AE460" s="10" t="str">
        <f t="shared" si="77"/>
        <v>ZOYA:R1321:BSU,4:AOIP:;</v>
      </c>
      <c r="AF460" s="10" t="str">
        <f t="shared" si="78"/>
        <v>ZOYP:M3UA:R1321,1:"10.111.69.77","10.111.69.205",15073:"10.111.209.3",28,"10.111.92.131",28,:;</v>
      </c>
      <c r="AG460" s="10" t="str">
        <f t="shared" si="79"/>
        <v>ZOYS:M3UA:R1321,1:ACT:;</v>
      </c>
      <c r="AH460" s="10"/>
    </row>
    <row r="461" spans="1:34" ht="12" customHeight="1">
      <c r="A461" s="7">
        <v>75</v>
      </c>
      <c r="B461" s="7" t="s">
        <v>3359</v>
      </c>
      <c r="C461" s="7">
        <v>2</v>
      </c>
      <c r="D461" s="2">
        <v>3</v>
      </c>
      <c r="E461" s="7" t="str">
        <f>LOOKUP(1,0/(('MSS-IP'!$B$1:$B$583=B461)*('MSS-IP'!$C$1:$C$583=D461)),'MSS-IP'!$D$1:$D$583)</f>
        <v>10.111.69.76</v>
      </c>
      <c r="F461" s="7" t="str">
        <f>LOOKUP(1,0/(('MSS-IP'!$B$1:$B$583=B461)*('MSS-IP'!$C$1:$C$583=D461)),'MSS-IP'!$E$1:$E$583)</f>
        <v>10.111.69.204</v>
      </c>
      <c r="G461" s="7">
        <v>15074</v>
      </c>
      <c r="H461" s="7">
        <f>LOOKUP(1,0/(('MSS-IP'!$B$1:$B$583=B461)*('MSS-IP'!$C$1:$C$583=D461)),'MSS-IP'!$F$1:$F$583)</f>
        <v>26</v>
      </c>
      <c r="I461" s="8">
        <v>19</v>
      </c>
      <c r="J461" s="8" t="s">
        <v>99</v>
      </c>
      <c r="K461" s="8">
        <v>2</v>
      </c>
      <c r="L461" s="8">
        <v>1</v>
      </c>
      <c r="M461" s="1" t="str">
        <f>LOOKUP(1,0/(('BSC-IP(信令)'!$B$1:$B$652=J461)*('BSC-IP(信令)'!$C$1:$C$652=L461)),'BSC-IP(信令)'!$D$1:$D$652)</f>
        <v>10.111.209.4</v>
      </c>
      <c r="N461" s="1" t="str">
        <f>LOOKUP(1,0/(('BSC-IP(信令)'!$B$1:$B$652=J461)*('BSC-IP(信令)'!$C$1:$C$652=L461)),'BSC-IP(信令)'!$E$1:$E$652)</f>
        <v>10.111.92.132</v>
      </c>
      <c r="O461" s="8"/>
      <c r="P461" s="8">
        <f>LOOKUP(1,0/(('BSC-IP(信令)'!$B$1:$B$652=J461)*('BSC-IP(信令)'!$C$1:$C$652=L461)),'BSC-IP(信令)'!$F$1:$F$652)</f>
        <v>28</v>
      </c>
      <c r="Q461" s="11" t="str">
        <f t="shared" si="70"/>
        <v>ZQRX:BCSU,1::PING:IP="10.111.69.76",SRC="10.111.209.4",:;</v>
      </c>
      <c r="R461" s="11" t="str">
        <f t="shared" si="71"/>
        <v>ZQRX:BCSU,1::PING:IP="10.111.69.204",SRC="10.111.92.132",:;</v>
      </c>
      <c r="S461" s="11"/>
      <c r="T461" s="11"/>
      <c r="U461" s="11" t="str">
        <f t="shared" si="72"/>
        <v>ZOYA:BGS31:BCSU,1:AOIP:;</v>
      </c>
      <c r="V461" s="11" t="str">
        <f t="shared" si="73"/>
        <v>ZOYP:M3UA:BGS31,2:"10.111.209.4","10.111.92.132",:"10.111.69.76",26,"10.111.69.204",26,15074:;</v>
      </c>
      <c r="W461" s="11" t="str">
        <f t="shared" si="74"/>
        <v>ZOYS:M3UA:BGS31,2:ACT:;</v>
      </c>
      <c r="X461" s="11"/>
      <c r="Z461" s="47" t="s">
        <v>3936</v>
      </c>
      <c r="AA461" s="10" t="str">
        <f t="shared" si="75"/>
        <v>ZQRX:BSU,3::IP=10.111.209.4:PING:SRC=10.111.69.76,:;</v>
      </c>
      <c r="AB461" s="10" t="str">
        <f t="shared" si="76"/>
        <v>ZQRX:BSU,3::IP=10.111.92.132:PING:SRC=10.111.69.204,:;</v>
      </c>
      <c r="AC461" s="10"/>
      <c r="AD461" s="10"/>
      <c r="AE461" s="10" t="str">
        <f t="shared" si="77"/>
        <v>ZOYA:R1321:BSU,3:AOIP:;</v>
      </c>
      <c r="AF461" s="10" t="str">
        <f t="shared" si="78"/>
        <v>ZOYP:M3UA:R1321,2:"10.111.69.76","10.111.69.204",15074:"10.111.209.4",28,"10.111.92.132",28,:;</v>
      </c>
      <c r="AG461" s="10" t="str">
        <f t="shared" si="79"/>
        <v>ZOYS:M3UA:R1321,2:ACT:;</v>
      </c>
      <c r="AH461" s="10"/>
    </row>
    <row r="462" spans="1:34" ht="12" customHeight="1">
      <c r="A462" s="7">
        <v>76</v>
      </c>
      <c r="B462" s="7" t="s">
        <v>3359</v>
      </c>
      <c r="C462" s="7">
        <v>3</v>
      </c>
      <c r="D462" s="2">
        <v>4</v>
      </c>
      <c r="E462" s="7" t="str">
        <f>LOOKUP(1,0/(('MSS-IP'!$B$1:$B$583=B462)*('MSS-IP'!$C$1:$C$583=D462)),'MSS-IP'!$D$1:$D$583)</f>
        <v>10.111.69.77</v>
      </c>
      <c r="F462" s="7" t="str">
        <f>LOOKUP(1,0/(('MSS-IP'!$B$1:$B$583=B462)*('MSS-IP'!$C$1:$C$583=D462)),'MSS-IP'!$E$1:$E$583)</f>
        <v>10.111.69.205</v>
      </c>
      <c r="G462" s="7">
        <v>15075</v>
      </c>
      <c r="H462" s="7">
        <f>LOOKUP(1,0/(('MSS-IP'!$B$1:$B$583=B462)*('MSS-IP'!$C$1:$C$583=D462)),'MSS-IP'!$F$1:$F$583)</f>
        <v>26</v>
      </c>
      <c r="I462" s="8">
        <v>20</v>
      </c>
      <c r="J462" s="8" t="s">
        <v>99</v>
      </c>
      <c r="K462" s="8">
        <v>3</v>
      </c>
      <c r="L462" s="8">
        <v>3</v>
      </c>
      <c r="M462" s="1" t="str">
        <f>LOOKUP(1,0/(('BSC-IP(信令)'!$B$1:$B$652=J462)*('BSC-IP(信令)'!$C$1:$C$652=L462)),'BSC-IP(信令)'!$D$1:$D$652)</f>
        <v>10.111.209.5</v>
      </c>
      <c r="N462" s="1" t="str">
        <f>LOOKUP(1,0/(('BSC-IP(信令)'!$B$1:$B$652=J462)*('BSC-IP(信令)'!$C$1:$C$652=L462)),'BSC-IP(信令)'!$E$1:$E$652)</f>
        <v>10.111.92.133</v>
      </c>
      <c r="O462" s="8"/>
      <c r="P462" s="8">
        <f>LOOKUP(1,0/(('BSC-IP(信令)'!$B$1:$B$652=J462)*('BSC-IP(信令)'!$C$1:$C$652=L462)),'BSC-IP(信令)'!$F$1:$F$652)</f>
        <v>28</v>
      </c>
      <c r="Q462" s="11" t="str">
        <f t="shared" si="70"/>
        <v>ZQRX:BCSU,3::PING:IP="10.111.69.77",SRC="10.111.209.5",:;</v>
      </c>
      <c r="R462" s="11" t="str">
        <f t="shared" si="71"/>
        <v>ZQRX:BCSU,3::PING:IP="10.111.69.205",SRC="10.111.92.133",:;</v>
      </c>
      <c r="S462" s="11"/>
      <c r="T462" s="11"/>
      <c r="U462" s="11" t="str">
        <f t="shared" si="72"/>
        <v>ZOYA:BGS31:BCSU,3:AOIP:;</v>
      </c>
      <c r="V462" s="11" t="str">
        <f t="shared" si="73"/>
        <v>ZOYP:M3UA:BGS31,3:"10.111.209.5","10.111.92.133",:"10.111.69.77",26,"10.111.69.205",26,15075:;</v>
      </c>
      <c r="W462" s="11" t="str">
        <f t="shared" si="74"/>
        <v>ZOYS:M3UA:BGS31,3:ACT:;</v>
      </c>
      <c r="X462" s="11"/>
      <c r="Z462" s="47" t="s">
        <v>3936</v>
      </c>
      <c r="AA462" s="10" t="str">
        <f t="shared" si="75"/>
        <v>ZQRX:BSU,4::IP=10.111.209.5:PING:SRC=10.111.69.77,:;</v>
      </c>
      <c r="AB462" s="10" t="str">
        <f t="shared" si="76"/>
        <v>ZQRX:BSU,4::IP=10.111.92.133:PING:SRC=10.111.69.205,:;</v>
      </c>
      <c r="AC462" s="10"/>
      <c r="AD462" s="10"/>
      <c r="AE462" s="10" t="str">
        <f t="shared" si="77"/>
        <v>ZOYA:R1321:BSU,4:AOIP:;</v>
      </c>
      <c r="AF462" s="10" t="str">
        <f t="shared" si="78"/>
        <v>ZOYP:M3UA:R1321,3:"10.111.69.77","10.111.69.205",15075:"10.111.209.5",28,"10.111.92.133",28,:;</v>
      </c>
      <c r="AG462" s="10" t="str">
        <f t="shared" si="79"/>
        <v>ZOYS:M3UA:R1321,3:ACT:;</v>
      </c>
      <c r="AH462" s="10"/>
    </row>
    <row r="463" spans="1:34" ht="12" customHeight="1">
      <c r="A463" s="7">
        <v>77</v>
      </c>
      <c r="B463" s="7" t="s">
        <v>3359</v>
      </c>
      <c r="C463" s="7">
        <v>0</v>
      </c>
      <c r="D463" s="2">
        <v>3</v>
      </c>
      <c r="E463" s="7" t="str">
        <f>LOOKUP(1,0/(('MSS-IP'!$B$1:$B$583=B463)*('MSS-IP'!$C$1:$C$583=D463)),'MSS-IP'!$D$1:$D$583)</f>
        <v>10.111.69.76</v>
      </c>
      <c r="F463" s="7" t="str">
        <f>LOOKUP(1,0/(('MSS-IP'!$B$1:$B$583=B463)*('MSS-IP'!$C$1:$C$583=D463)),'MSS-IP'!$E$1:$E$583)</f>
        <v>10.111.69.204</v>
      </c>
      <c r="G463" s="7">
        <v>15076</v>
      </c>
      <c r="H463" s="7">
        <f>LOOKUP(1,0/(('MSS-IP'!$B$1:$B$583=B463)*('MSS-IP'!$C$1:$C$583=D463)),'MSS-IP'!$F$1:$F$583)</f>
        <v>26</v>
      </c>
      <c r="I463" s="8">
        <v>17</v>
      </c>
      <c r="J463" s="8" t="s">
        <v>100</v>
      </c>
      <c r="K463" s="8">
        <v>0</v>
      </c>
      <c r="L463" s="8">
        <v>0</v>
      </c>
      <c r="M463" s="1" t="str">
        <f>LOOKUP(1,0/(('BSC-IP(信令)'!$B$1:$B$652=J463)*('BSC-IP(信令)'!$C$1:$C$652=L463)),'BSC-IP(信令)'!$D$1:$D$652)</f>
        <v>10.111.209.18</v>
      </c>
      <c r="N463" s="1" t="str">
        <f>LOOKUP(1,0/(('BSC-IP(信令)'!$B$1:$B$652=J463)*('BSC-IP(信令)'!$C$1:$C$652=L463)),'BSC-IP(信令)'!$E$1:$E$652)</f>
        <v>10.111.92.146</v>
      </c>
      <c r="O463" s="8"/>
      <c r="P463" s="8">
        <f>LOOKUP(1,0/(('BSC-IP(信令)'!$B$1:$B$652=J463)*('BSC-IP(信令)'!$C$1:$C$652=L463)),'BSC-IP(信令)'!$F$1:$F$652)</f>
        <v>28</v>
      </c>
      <c r="Q463" s="11" t="str">
        <f t="shared" si="70"/>
        <v>ZQRX:BCSU,0::PING:IP="10.111.69.76",SRC="10.111.209.18",:;</v>
      </c>
      <c r="R463" s="11" t="str">
        <f t="shared" si="71"/>
        <v>ZQRX:BCSU,0::PING:IP="10.111.69.204",SRC="10.111.92.146",:;</v>
      </c>
      <c r="S463" s="11" t="str">
        <f>CONCATENATE("ZOYC:",LEFT(B463,1),MID(B463,3,4),":C:M3UA:;")</f>
        <v>ZOYC:BGS31:C:M3UA:;</v>
      </c>
      <c r="T463" s="11" t="str">
        <f>CONCATENATE("ZOYM:",LEFT(B463,1),MID(B463,3,4),":REG=Y:;")</f>
        <v>ZOYM:BGS31:REG=Y:;</v>
      </c>
      <c r="U463" s="11" t="str">
        <f t="shared" si="72"/>
        <v>ZOYA:BGS31:BCSU,0:AOIP:;</v>
      </c>
      <c r="V463" s="11" t="str">
        <f t="shared" si="73"/>
        <v>ZOYP:M3UA:BGS31,0:"10.111.209.18","10.111.92.146",:"10.111.69.76",26,"10.111.69.204",26,15076:;</v>
      </c>
      <c r="W463" s="11" t="str">
        <f t="shared" si="74"/>
        <v>ZOYS:M3UA:BGS31,0:ACT:;</v>
      </c>
      <c r="X463" s="11" t="str">
        <f>CONCATENATE("ZOYI:NAME=",LEFT(B463,1),RIGHT(B463,4),":A:;")</f>
        <v>ZOYI:NAME=BGS31:A:;</v>
      </c>
      <c r="Z463" s="47" t="s">
        <v>3936</v>
      </c>
      <c r="AA463" s="10" t="str">
        <f t="shared" si="75"/>
        <v>ZQRX:BSU,3::IP=10.111.209.18:PING:SRC=10.111.69.76,:;</v>
      </c>
      <c r="AB463" s="10" t="str">
        <f t="shared" si="76"/>
        <v>ZQRX:BSU,3::IP=10.111.92.146:PING:SRC=10.111.69.204,:;</v>
      </c>
      <c r="AC463" s="10" t="str">
        <f>CONCATENATE("ZOYC:",J463,":S:M3UA:;")</f>
        <v>ZOYC:R1322:S:M3UA:;</v>
      </c>
      <c r="AD463" s="10" t="str">
        <f>CONCATENATE("ZOYM:",J463,":REG=Y:;")</f>
        <v>ZOYM:R1322:REG=Y:;</v>
      </c>
      <c r="AE463" s="10" t="str">
        <f t="shared" si="77"/>
        <v>ZOYA:R1322:BSU,3:AOIP:;</v>
      </c>
      <c r="AF463" s="10" t="str">
        <f t="shared" si="78"/>
        <v>ZOYP:M3UA:R1322,0:"10.111.69.76","10.111.69.204",15076:"10.111.209.18",28,"10.111.92.146",28,:;</v>
      </c>
      <c r="AG463" s="10" t="str">
        <f t="shared" si="79"/>
        <v>ZOYS:M3UA:R1322,0:ACT:;</v>
      </c>
      <c r="AH463" s="10" t="str">
        <f>CONCATENATE("ZOYI:NAME=",J463,":A:;")</f>
        <v>ZOYI:NAME=R1322:A:;</v>
      </c>
    </row>
    <row r="464" spans="1:34" ht="12" customHeight="1">
      <c r="A464" s="7">
        <v>78</v>
      </c>
      <c r="B464" s="7" t="s">
        <v>3359</v>
      </c>
      <c r="C464" s="7">
        <v>1</v>
      </c>
      <c r="D464" s="2">
        <v>4</v>
      </c>
      <c r="E464" s="7" t="str">
        <f>LOOKUP(1,0/(('MSS-IP'!$B$1:$B$583=B464)*('MSS-IP'!$C$1:$C$583=D464)),'MSS-IP'!$D$1:$D$583)</f>
        <v>10.111.69.77</v>
      </c>
      <c r="F464" s="7" t="str">
        <f>LOOKUP(1,0/(('MSS-IP'!$B$1:$B$583=B464)*('MSS-IP'!$C$1:$C$583=D464)),'MSS-IP'!$E$1:$E$583)</f>
        <v>10.111.69.205</v>
      </c>
      <c r="G464" s="7">
        <v>15077</v>
      </c>
      <c r="H464" s="7">
        <f>LOOKUP(1,0/(('MSS-IP'!$B$1:$B$583=B464)*('MSS-IP'!$C$1:$C$583=D464)),'MSS-IP'!$F$1:$F$583)</f>
        <v>26</v>
      </c>
      <c r="I464" s="8">
        <v>18</v>
      </c>
      <c r="J464" s="8" t="s">
        <v>100</v>
      </c>
      <c r="K464" s="8">
        <v>1</v>
      </c>
      <c r="L464" s="8">
        <v>3</v>
      </c>
      <c r="M464" s="1" t="str">
        <f>LOOKUP(1,0/(('BSC-IP(信令)'!$B$1:$B$652=J464)*('BSC-IP(信令)'!$C$1:$C$652=L464)),'BSC-IP(信令)'!$D$1:$D$652)</f>
        <v>10.111.209.19</v>
      </c>
      <c r="N464" s="1" t="str">
        <f>LOOKUP(1,0/(('BSC-IP(信令)'!$B$1:$B$652=J464)*('BSC-IP(信令)'!$C$1:$C$652=L464)),'BSC-IP(信令)'!$E$1:$E$652)</f>
        <v>10.111.92.147</v>
      </c>
      <c r="O464" s="8"/>
      <c r="P464" s="8">
        <f>LOOKUP(1,0/(('BSC-IP(信令)'!$B$1:$B$652=J464)*('BSC-IP(信令)'!$C$1:$C$652=L464)),'BSC-IP(信令)'!$F$1:$F$652)</f>
        <v>28</v>
      </c>
      <c r="Q464" s="11" t="str">
        <f t="shared" si="70"/>
        <v>ZQRX:BCSU,3::PING:IP="10.111.69.77",SRC="10.111.209.19",:;</v>
      </c>
      <c r="R464" s="11" t="str">
        <f t="shared" si="71"/>
        <v>ZQRX:BCSU,3::PING:IP="10.111.69.205",SRC="10.111.92.147",:;</v>
      </c>
      <c r="S464" s="11"/>
      <c r="T464" s="11"/>
      <c r="U464" s="11" t="str">
        <f t="shared" si="72"/>
        <v>ZOYA:BGS31:BCSU,3:AOIP:;</v>
      </c>
      <c r="V464" s="11" t="str">
        <f t="shared" si="73"/>
        <v>ZOYP:M3UA:BGS31,1:"10.111.209.19","10.111.92.147",:"10.111.69.77",26,"10.111.69.205",26,15077:;</v>
      </c>
      <c r="W464" s="11" t="str">
        <f t="shared" si="74"/>
        <v>ZOYS:M3UA:BGS31,1:ACT:;</v>
      </c>
      <c r="X464" s="11"/>
      <c r="Z464" s="47" t="s">
        <v>3936</v>
      </c>
      <c r="AA464" s="10" t="str">
        <f t="shared" si="75"/>
        <v>ZQRX:BSU,4::IP=10.111.209.19:PING:SRC=10.111.69.77,:;</v>
      </c>
      <c r="AB464" s="10" t="str">
        <f t="shared" si="76"/>
        <v>ZQRX:BSU,4::IP=10.111.92.147:PING:SRC=10.111.69.205,:;</v>
      </c>
      <c r="AC464" s="10"/>
      <c r="AD464" s="10"/>
      <c r="AE464" s="10" t="str">
        <f t="shared" si="77"/>
        <v>ZOYA:R1322:BSU,4:AOIP:;</v>
      </c>
      <c r="AF464" s="10" t="str">
        <f t="shared" si="78"/>
        <v>ZOYP:M3UA:R1322,1:"10.111.69.77","10.111.69.205",15077:"10.111.209.19",28,"10.111.92.147",28,:;</v>
      </c>
      <c r="AG464" s="10" t="str">
        <f t="shared" si="79"/>
        <v>ZOYS:M3UA:R1322,1:ACT:;</v>
      </c>
      <c r="AH464" s="10"/>
    </row>
    <row r="465" spans="1:34" ht="12" customHeight="1">
      <c r="A465" s="7">
        <v>79</v>
      </c>
      <c r="B465" s="7" t="s">
        <v>3359</v>
      </c>
      <c r="C465" s="7">
        <v>2</v>
      </c>
      <c r="D465" s="2">
        <v>3</v>
      </c>
      <c r="E465" s="7" t="str">
        <f>LOOKUP(1,0/(('MSS-IP'!$B$1:$B$583=B465)*('MSS-IP'!$C$1:$C$583=D465)),'MSS-IP'!$D$1:$D$583)</f>
        <v>10.111.69.76</v>
      </c>
      <c r="F465" s="7" t="str">
        <f>LOOKUP(1,0/(('MSS-IP'!$B$1:$B$583=B465)*('MSS-IP'!$C$1:$C$583=D465)),'MSS-IP'!$E$1:$E$583)</f>
        <v>10.111.69.204</v>
      </c>
      <c r="G465" s="7">
        <v>15078</v>
      </c>
      <c r="H465" s="7">
        <f>LOOKUP(1,0/(('MSS-IP'!$B$1:$B$583=B465)*('MSS-IP'!$C$1:$C$583=D465)),'MSS-IP'!$F$1:$F$583)</f>
        <v>26</v>
      </c>
      <c r="I465" s="8">
        <v>19</v>
      </c>
      <c r="J465" s="8" t="s">
        <v>100</v>
      </c>
      <c r="K465" s="8">
        <v>2</v>
      </c>
      <c r="L465" s="8">
        <v>2</v>
      </c>
      <c r="M465" s="1" t="str">
        <f>LOOKUP(1,0/(('BSC-IP(信令)'!$B$1:$B$652=J465)*('BSC-IP(信令)'!$C$1:$C$652=L465)),'BSC-IP(信令)'!$D$1:$D$652)</f>
        <v>10.111.209.20</v>
      </c>
      <c r="N465" s="1" t="str">
        <f>LOOKUP(1,0/(('BSC-IP(信令)'!$B$1:$B$652=J465)*('BSC-IP(信令)'!$C$1:$C$652=L465)),'BSC-IP(信令)'!$E$1:$E$652)</f>
        <v>10.111.92.148</v>
      </c>
      <c r="O465" s="8"/>
      <c r="P465" s="8">
        <f>LOOKUP(1,0/(('BSC-IP(信令)'!$B$1:$B$652=J465)*('BSC-IP(信令)'!$C$1:$C$652=L465)),'BSC-IP(信令)'!$F$1:$F$652)</f>
        <v>28</v>
      </c>
      <c r="Q465" s="11" t="str">
        <f t="shared" si="70"/>
        <v>ZQRX:BCSU,2::PING:IP="10.111.69.76",SRC="10.111.209.20",:;</v>
      </c>
      <c r="R465" s="11" t="str">
        <f t="shared" si="71"/>
        <v>ZQRX:BCSU,2::PING:IP="10.111.69.204",SRC="10.111.92.148",:;</v>
      </c>
      <c r="S465" s="11"/>
      <c r="T465" s="11"/>
      <c r="U465" s="11" t="str">
        <f t="shared" si="72"/>
        <v>ZOYA:BGS31:BCSU,2:AOIP:;</v>
      </c>
      <c r="V465" s="11" t="str">
        <f t="shared" si="73"/>
        <v>ZOYP:M3UA:BGS31,2:"10.111.209.20","10.111.92.148",:"10.111.69.76",26,"10.111.69.204",26,15078:;</v>
      </c>
      <c r="W465" s="11" t="str">
        <f t="shared" si="74"/>
        <v>ZOYS:M3UA:BGS31,2:ACT:;</v>
      </c>
      <c r="X465" s="11"/>
      <c r="Z465" s="47" t="s">
        <v>3936</v>
      </c>
      <c r="AA465" s="10" t="str">
        <f t="shared" si="75"/>
        <v>ZQRX:BSU,3::IP=10.111.209.20:PING:SRC=10.111.69.76,:;</v>
      </c>
      <c r="AB465" s="10" t="str">
        <f t="shared" si="76"/>
        <v>ZQRX:BSU,3::IP=10.111.92.148:PING:SRC=10.111.69.204,:;</v>
      </c>
      <c r="AC465" s="10"/>
      <c r="AD465" s="10"/>
      <c r="AE465" s="10" t="str">
        <f t="shared" si="77"/>
        <v>ZOYA:R1322:BSU,3:AOIP:;</v>
      </c>
      <c r="AF465" s="10" t="str">
        <f t="shared" si="78"/>
        <v>ZOYP:M3UA:R1322,2:"10.111.69.76","10.111.69.204",15078:"10.111.209.20",28,"10.111.92.148",28,:;</v>
      </c>
      <c r="AG465" s="10" t="str">
        <f t="shared" si="79"/>
        <v>ZOYS:M3UA:R1322,2:ACT:;</v>
      </c>
      <c r="AH465" s="10"/>
    </row>
    <row r="466" spans="1:34" ht="12" customHeight="1">
      <c r="A466" s="7">
        <v>80</v>
      </c>
      <c r="B466" s="7" t="s">
        <v>3359</v>
      </c>
      <c r="C466" s="7">
        <v>3</v>
      </c>
      <c r="D466" s="2">
        <v>4</v>
      </c>
      <c r="E466" s="7" t="str">
        <f>LOOKUP(1,0/(('MSS-IP'!$B$1:$B$583=B466)*('MSS-IP'!$C$1:$C$583=D466)),'MSS-IP'!$D$1:$D$583)</f>
        <v>10.111.69.77</v>
      </c>
      <c r="F466" s="7" t="str">
        <f>LOOKUP(1,0/(('MSS-IP'!$B$1:$B$583=B466)*('MSS-IP'!$C$1:$C$583=D466)),'MSS-IP'!$E$1:$E$583)</f>
        <v>10.111.69.205</v>
      </c>
      <c r="G466" s="7">
        <v>15079</v>
      </c>
      <c r="H466" s="7">
        <f>LOOKUP(1,0/(('MSS-IP'!$B$1:$B$583=B466)*('MSS-IP'!$C$1:$C$583=D466)),'MSS-IP'!$F$1:$F$583)</f>
        <v>26</v>
      </c>
      <c r="I466" s="8">
        <v>20</v>
      </c>
      <c r="J466" s="8" t="s">
        <v>100</v>
      </c>
      <c r="K466" s="8">
        <v>3</v>
      </c>
      <c r="L466" s="8">
        <v>1</v>
      </c>
      <c r="M466" s="1" t="str">
        <f>LOOKUP(1,0/(('BSC-IP(信令)'!$B$1:$B$652=J466)*('BSC-IP(信令)'!$C$1:$C$652=L466)),'BSC-IP(信令)'!$D$1:$D$652)</f>
        <v>10.111.209.21</v>
      </c>
      <c r="N466" s="1" t="str">
        <f>LOOKUP(1,0/(('BSC-IP(信令)'!$B$1:$B$652=J466)*('BSC-IP(信令)'!$C$1:$C$652=L466)),'BSC-IP(信令)'!$E$1:$E$652)</f>
        <v>10.111.92.149</v>
      </c>
      <c r="O466" s="8"/>
      <c r="P466" s="8">
        <f>LOOKUP(1,0/(('BSC-IP(信令)'!$B$1:$B$652=J466)*('BSC-IP(信令)'!$C$1:$C$652=L466)),'BSC-IP(信令)'!$F$1:$F$652)</f>
        <v>28</v>
      </c>
      <c r="Q466" s="11" t="str">
        <f t="shared" si="70"/>
        <v>ZQRX:BCSU,1::PING:IP="10.111.69.77",SRC="10.111.209.21",:;</v>
      </c>
      <c r="R466" s="11" t="str">
        <f t="shared" si="71"/>
        <v>ZQRX:BCSU,1::PING:IP="10.111.69.205",SRC="10.111.92.149",:;</v>
      </c>
      <c r="S466" s="11"/>
      <c r="T466" s="11"/>
      <c r="U466" s="11" t="str">
        <f t="shared" si="72"/>
        <v>ZOYA:BGS31:BCSU,1:AOIP:;</v>
      </c>
      <c r="V466" s="11" t="str">
        <f t="shared" si="73"/>
        <v>ZOYP:M3UA:BGS31,3:"10.111.209.21","10.111.92.149",:"10.111.69.77",26,"10.111.69.205",26,15079:;</v>
      </c>
      <c r="W466" s="11" t="str">
        <f t="shared" si="74"/>
        <v>ZOYS:M3UA:BGS31,3:ACT:;</v>
      </c>
      <c r="X466" s="11"/>
      <c r="Z466" s="47" t="s">
        <v>3936</v>
      </c>
      <c r="AA466" s="10" t="str">
        <f t="shared" si="75"/>
        <v>ZQRX:BSU,4::IP=10.111.209.21:PING:SRC=10.111.69.77,:;</v>
      </c>
      <c r="AB466" s="10" t="str">
        <f t="shared" si="76"/>
        <v>ZQRX:BSU,4::IP=10.111.92.149:PING:SRC=10.111.69.205,:;</v>
      </c>
      <c r="AC466" s="10"/>
      <c r="AD466" s="10"/>
      <c r="AE466" s="10" t="str">
        <f t="shared" si="77"/>
        <v>ZOYA:R1322:BSU,4:AOIP:;</v>
      </c>
      <c r="AF466" s="10" t="str">
        <f t="shared" si="78"/>
        <v>ZOYP:M3UA:R1322,3:"10.111.69.77","10.111.69.205",15079:"10.111.209.21",28,"10.111.92.149",28,:;</v>
      </c>
      <c r="AG466" s="10" t="str">
        <f t="shared" si="79"/>
        <v>ZOYS:M3UA:R1322,3:ACT:;</v>
      </c>
      <c r="AH466" s="10"/>
    </row>
    <row r="467" spans="1:34" ht="12" customHeight="1">
      <c r="A467" s="7">
        <v>81</v>
      </c>
      <c r="B467" s="7" t="s">
        <v>3359</v>
      </c>
      <c r="C467" s="7">
        <v>0</v>
      </c>
      <c r="D467" s="2">
        <v>3</v>
      </c>
      <c r="E467" s="7" t="str">
        <f>LOOKUP(1,0/(('MSS-IP'!$B$1:$B$583=B467)*('MSS-IP'!$C$1:$C$583=D467)),'MSS-IP'!$D$1:$D$583)</f>
        <v>10.111.69.76</v>
      </c>
      <c r="F467" s="7" t="str">
        <f>LOOKUP(1,0/(('MSS-IP'!$B$1:$B$583=B467)*('MSS-IP'!$C$1:$C$583=D467)),'MSS-IP'!$E$1:$E$583)</f>
        <v>10.111.69.204</v>
      </c>
      <c r="G467" s="7">
        <v>15080</v>
      </c>
      <c r="H467" s="7">
        <f>LOOKUP(1,0/(('MSS-IP'!$B$1:$B$583=B467)*('MSS-IP'!$C$1:$C$583=D467)),'MSS-IP'!$F$1:$F$583)</f>
        <v>26</v>
      </c>
      <c r="I467" s="8">
        <v>17</v>
      </c>
      <c r="J467" s="8" t="s">
        <v>101</v>
      </c>
      <c r="K467" s="8">
        <v>0</v>
      </c>
      <c r="L467" s="8">
        <v>0</v>
      </c>
      <c r="M467" s="1" t="str">
        <f>LOOKUP(1,0/(('BSC-IP(信令)'!$B$1:$B$652=J467)*('BSC-IP(信令)'!$C$1:$C$652=L467)),'BSC-IP(信令)'!$D$1:$D$652)</f>
        <v>10.111.209.34</v>
      </c>
      <c r="N467" s="1" t="str">
        <f>LOOKUP(1,0/(('BSC-IP(信令)'!$B$1:$B$652=J467)*('BSC-IP(信令)'!$C$1:$C$652=L467)),'BSC-IP(信令)'!$E$1:$E$652)</f>
        <v>10.111.92.162</v>
      </c>
      <c r="O467" s="8"/>
      <c r="P467" s="8">
        <f>LOOKUP(1,0/(('BSC-IP(信令)'!$B$1:$B$652=J467)*('BSC-IP(信令)'!$C$1:$C$652=L467)),'BSC-IP(信令)'!$F$1:$F$652)</f>
        <v>28</v>
      </c>
      <c r="Q467" s="11" t="str">
        <f t="shared" si="70"/>
        <v>ZQRX:BCSU,0::PING:IP="10.111.69.76",SRC="10.111.209.34",:;</v>
      </c>
      <c r="R467" s="11" t="str">
        <f t="shared" si="71"/>
        <v>ZQRX:BCSU,0::PING:IP="10.111.69.204",SRC="10.111.92.162",:;</v>
      </c>
      <c r="S467" s="11" t="str">
        <f>CONCATENATE("ZOYC:",LEFT(B467,1),MID(B467,3,4),":C:M3UA:;")</f>
        <v>ZOYC:BGS31:C:M3UA:;</v>
      </c>
      <c r="T467" s="11" t="str">
        <f>CONCATENATE("ZOYM:",LEFT(B467,1),MID(B467,3,4),":REG=Y:;")</f>
        <v>ZOYM:BGS31:REG=Y:;</v>
      </c>
      <c r="U467" s="11" t="str">
        <f t="shared" si="72"/>
        <v>ZOYA:BGS31:BCSU,0:AOIP:;</v>
      </c>
      <c r="V467" s="11" t="str">
        <f t="shared" si="73"/>
        <v>ZOYP:M3UA:BGS31,0:"10.111.209.34","10.111.92.162",:"10.111.69.76",26,"10.111.69.204",26,15080:;</v>
      </c>
      <c r="W467" s="11" t="str">
        <f t="shared" si="74"/>
        <v>ZOYS:M3UA:BGS31,0:ACT:;</v>
      </c>
      <c r="X467" s="11" t="str">
        <f>CONCATENATE("ZOYI:NAME=",LEFT(B467,1),RIGHT(B467,4),":A:;")</f>
        <v>ZOYI:NAME=BGS31:A:;</v>
      </c>
      <c r="Z467" s="47" t="s">
        <v>3936</v>
      </c>
      <c r="AA467" s="10" t="str">
        <f t="shared" si="75"/>
        <v>ZQRX:BSU,3::IP=10.111.209.34:PING:SRC=10.111.69.76,:;</v>
      </c>
      <c r="AB467" s="10" t="str">
        <f t="shared" si="76"/>
        <v>ZQRX:BSU,3::IP=10.111.92.162:PING:SRC=10.111.69.204,:;</v>
      </c>
      <c r="AC467" s="10" t="str">
        <f>CONCATENATE("ZOYC:",J467,":S:M3UA:;")</f>
        <v>ZOYC:R1323:S:M3UA:;</v>
      </c>
      <c r="AD467" s="10" t="str">
        <f>CONCATENATE("ZOYM:",J467,":REG=Y:;")</f>
        <v>ZOYM:R1323:REG=Y:;</v>
      </c>
      <c r="AE467" s="10" t="str">
        <f t="shared" si="77"/>
        <v>ZOYA:R1323:BSU,3:AOIP:;</v>
      </c>
      <c r="AF467" s="10" t="str">
        <f t="shared" si="78"/>
        <v>ZOYP:M3UA:R1323,0:"10.111.69.76","10.111.69.204",15080:"10.111.209.34",28,"10.111.92.162",28,:;</v>
      </c>
      <c r="AG467" s="10" t="str">
        <f t="shared" si="79"/>
        <v>ZOYS:M3UA:R1323,0:ACT:;</v>
      </c>
      <c r="AH467" s="10" t="str">
        <f>CONCATENATE("ZOYI:NAME=",J467,":A:;")</f>
        <v>ZOYI:NAME=R1323:A:;</v>
      </c>
    </row>
    <row r="468" spans="1:34" ht="12" customHeight="1">
      <c r="A468" s="7">
        <v>82</v>
      </c>
      <c r="B468" s="7" t="s">
        <v>3359</v>
      </c>
      <c r="C468" s="7">
        <v>1</v>
      </c>
      <c r="D468" s="2">
        <v>4</v>
      </c>
      <c r="E468" s="7" t="str">
        <f>LOOKUP(1,0/(('MSS-IP'!$B$1:$B$583=B468)*('MSS-IP'!$C$1:$C$583=D468)),'MSS-IP'!$D$1:$D$583)</f>
        <v>10.111.69.77</v>
      </c>
      <c r="F468" s="7" t="str">
        <f>LOOKUP(1,0/(('MSS-IP'!$B$1:$B$583=B468)*('MSS-IP'!$C$1:$C$583=D468)),'MSS-IP'!$E$1:$E$583)</f>
        <v>10.111.69.205</v>
      </c>
      <c r="G468" s="7">
        <v>15081</v>
      </c>
      <c r="H468" s="7">
        <f>LOOKUP(1,0/(('MSS-IP'!$B$1:$B$583=B468)*('MSS-IP'!$C$1:$C$583=D468)),'MSS-IP'!$F$1:$F$583)</f>
        <v>26</v>
      </c>
      <c r="I468" s="8">
        <v>18</v>
      </c>
      <c r="J468" s="8" t="s">
        <v>101</v>
      </c>
      <c r="K468" s="8">
        <v>1</v>
      </c>
      <c r="L468" s="8">
        <v>1</v>
      </c>
      <c r="M468" s="1" t="str">
        <f>LOOKUP(1,0/(('BSC-IP(信令)'!$B$1:$B$652=J468)*('BSC-IP(信令)'!$C$1:$C$652=L468)),'BSC-IP(信令)'!$D$1:$D$652)</f>
        <v>10.111.209.35</v>
      </c>
      <c r="N468" s="1" t="str">
        <f>LOOKUP(1,0/(('BSC-IP(信令)'!$B$1:$B$652=J468)*('BSC-IP(信令)'!$C$1:$C$652=L468)),'BSC-IP(信令)'!$E$1:$E$652)</f>
        <v>10.111.92.163</v>
      </c>
      <c r="O468" s="8"/>
      <c r="P468" s="8">
        <f>LOOKUP(1,0/(('BSC-IP(信令)'!$B$1:$B$652=J468)*('BSC-IP(信令)'!$C$1:$C$652=L468)),'BSC-IP(信令)'!$F$1:$F$652)</f>
        <v>28</v>
      </c>
      <c r="Q468" s="11" t="str">
        <f t="shared" si="70"/>
        <v>ZQRX:BCSU,1::PING:IP="10.111.69.77",SRC="10.111.209.35",:;</v>
      </c>
      <c r="R468" s="11" t="str">
        <f t="shared" si="71"/>
        <v>ZQRX:BCSU,1::PING:IP="10.111.69.205",SRC="10.111.92.163",:;</v>
      </c>
      <c r="S468" s="11"/>
      <c r="T468" s="11"/>
      <c r="U468" s="11" t="str">
        <f t="shared" si="72"/>
        <v>ZOYA:BGS31:BCSU,1:AOIP:;</v>
      </c>
      <c r="V468" s="11" t="str">
        <f t="shared" si="73"/>
        <v>ZOYP:M3UA:BGS31,1:"10.111.209.35","10.111.92.163",:"10.111.69.77",26,"10.111.69.205",26,15081:;</v>
      </c>
      <c r="W468" s="11" t="str">
        <f t="shared" si="74"/>
        <v>ZOYS:M3UA:BGS31,1:ACT:;</v>
      </c>
      <c r="X468" s="11"/>
      <c r="Z468" s="47" t="s">
        <v>3936</v>
      </c>
      <c r="AA468" s="10" t="str">
        <f t="shared" si="75"/>
        <v>ZQRX:BSU,4::IP=10.111.209.35:PING:SRC=10.111.69.77,:;</v>
      </c>
      <c r="AB468" s="10" t="str">
        <f t="shared" si="76"/>
        <v>ZQRX:BSU,4::IP=10.111.92.163:PING:SRC=10.111.69.205,:;</v>
      </c>
      <c r="AC468" s="10"/>
      <c r="AD468" s="10"/>
      <c r="AE468" s="10" t="str">
        <f t="shared" si="77"/>
        <v>ZOYA:R1323:BSU,4:AOIP:;</v>
      </c>
      <c r="AF468" s="10" t="str">
        <f t="shared" si="78"/>
        <v>ZOYP:M3UA:R1323,1:"10.111.69.77","10.111.69.205",15081:"10.111.209.35",28,"10.111.92.163",28,:;</v>
      </c>
      <c r="AG468" s="10" t="str">
        <f t="shared" si="79"/>
        <v>ZOYS:M3UA:R1323,1:ACT:;</v>
      </c>
      <c r="AH468" s="10"/>
    </row>
    <row r="469" spans="1:34" ht="12" customHeight="1">
      <c r="A469" s="7">
        <v>83</v>
      </c>
      <c r="B469" s="7" t="s">
        <v>3359</v>
      </c>
      <c r="C469" s="7">
        <v>2</v>
      </c>
      <c r="D469" s="2">
        <v>3</v>
      </c>
      <c r="E469" s="7" t="str">
        <f>LOOKUP(1,0/(('MSS-IP'!$B$1:$B$583=B469)*('MSS-IP'!$C$1:$C$583=D469)),'MSS-IP'!$D$1:$D$583)</f>
        <v>10.111.69.76</v>
      </c>
      <c r="F469" s="7" t="str">
        <f>LOOKUP(1,0/(('MSS-IP'!$B$1:$B$583=B469)*('MSS-IP'!$C$1:$C$583=D469)),'MSS-IP'!$E$1:$E$583)</f>
        <v>10.111.69.204</v>
      </c>
      <c r="G469" s="7">
        <v>15082</v>
      </c>
      <c r="H469" s="7">
        <f>LOOKUP(1,0/(('MSS-IP'!$B$1:$B$583=B469)*('MSS-IP'!$C$1:$C$583=D469)),'MSS-IP'!$F$1:$F$583)</f>
        <v>26</v>
      </c>
      <c r="I469" s="8">
        <v>19</v>
      </c>
      <c r="J469" s="8" t="s">
        <v>101</v>
      </c>
      <c r="K469" s="8">
        <v>2</v>
      </c>
      <c r="L469" s="8">
        <v>2</v>
      </c>
      <c r="M469" s="1" t="str">
        <f>LOOKUP(1,0/(('BSC-IP(信令)'!$B$1:$B$652=J469)*('BSC-IP(信令)'!$C$1:$C$652=L469)),'BSC-IP(信令)'!$D$1:$D$652)</f>
        <v>10.111.209.36</v>
      </c>
      <c r="N469" s="1" t="str">
        <f>LOOKUP(1,0/(('BSC-IP(信令)'!$B$1:$B$652=J469)*('BSC-IP(信令)'!$C$1:$C$652=L469)),'BSC-IP(信令)'!$E$1:$E$652)</f>
        <v>10.111.92.164</v>
      </c>
      <c r="O469" s="8"/>
      <c r="P469" s="8">
        <f>LOOKUP(1,0/(('BSC-IP(信令)'!$B$1:$B$652=J469)*('BSC-IP(信令)'!$C$1:$C$652=L469)),'BSC-IP(信令)'!$F$1:$F$652)</f>
        <v>28</v>
      </c>
      <c r="Q469" s="11" t="str">
        <f t="shared" si="70"/>
        <v>ZQRX:BCSU,2::PING:IP="10.111.69.76",SRC="10.111.209.36",:;</v>
      </c>
      <c r="R469" s="11" t="str">
        <f t="shared" si="71"/>
        <v>ZQRX:BCSU,2::PING:IP="10.111.69.204",SRC="10.111.92.164",:;</v>
      </c>
      <c r="S469" s="11"/>
      <c r="T469" s="11"/>
      <c r="U469" s="11" t="str">
        <f t="shared" si="72"/>
        <v>ZOYA:BGS31:BCSU,2:AOIP:;</v>
      </c>
      <c r="V469" s="11" t="str">
        <f t="shared" si="73"/>
        <v>ZOYP:M3UA:BGS31,2:"10.111.209.36","10.111.92.164",:"10.111.69.76",26,"10.111.69.204",26,15082:;</v>
      </c>
      <c r="W469" s="11" t="str">
        <f t="shared" si="74"/>
        <v>ZOYS:M3UA:BGS31,2:ACT:;</v>
      </c>
      <c r="X469" s="11"/>
      <c r="Z469" s="47" t="s">
        <v>3936</v>
      </c>
      <c r="AA469" s="10" t="str">
        <f t="shared" si="75"/>
        <v>ZQRX:BSU,3::IP=10.111.209.36:PING:SRC=10.111.69.76,:;</v>
      </c>
      <c r="AB469" s="10" t="str">
        <f t="shared" si="76"/>
        <v>ZQRX:BSU,3::IP=10.111.92.164:PING:SRC=10.111.69.204,:;</v>
      </c>
      <c r="AC469" s="10"/>
      <c r="AD469" s="10"/>
      <c r="AE469" s="10" t="str">
        <f t="shared" si="77"/>
        <v>ZOYA:R1323:BSU,3:AOIP:;</v>
      </c>
      <c r="AF469" s="10" t="str">
        <f t="shared" si="78"/>
        <v>ZOYP:M3UA:R1323,2:"10.111.69.76","10.111.69.204",15082:"10.111.209.36",28,"10.111.92.164",28,:;</v>
      </c>
      <c r="AG469" s="10" t="str">
        <f t="shared" si="79"/>
        <v>ZOYS:M3UA:R1323,2:ACT:;</v>
      </c>
      <c r="AH469" s="10"/>
    </row>
    <row r="470" spans="1:34" ht="12" customHeight="1">
      <c r="A470" s="7">
        <v>84</v>
      </c>
      <c r="B470" s="7" t="s">
        <v>3359</v>
      </c>
      <c r="C470" s="7">
        <v>3</v>
      </c>
      <c r="D470" s="2">
        <v>4</v>
      </c>
      <c r="E470" s="7" t="str">
        <f>LOOKUP(1,0/(('MSS-IP'!$B$1:$B$583=B470)*('MSS-IP'!$C$1:$C$583=D470)),'MSS-IP'!$D$1:$D$583)</f>
        <v>10.111.69.77</v>
      </c>
      <c r="F470" s="7" t="str">
        <f>LOOKUP(1,0/(('MSS-IP'!$B$1:$B$583=B470)*('MSS-IP'!$C$1:$C$583=D470)),'MSS-IP'!$E$1:$E$583)</f>
        <v>10.111.69.205</v>
      </c>
      <c r="G470" s="7">
        <v>15083</v>
      </c>
      <c r="H470" s="7">
        <f>LOOKUP(1,0/(('MSS-IP'!$B$1:$B$583=B470)*('MSS-IP'!$C$1:$C$583=D470)),'MSS-IP'!$F$1:$F$583)</f>
        <v>26</v>
      </c>
      <c r="I470" s="8">
        <v>20</v>
      </c>
      <c r="J470" s="8" t="s">
        <v>101</v>
      </c>
      <c r="K470" s="8">
        <v>3</v>
      </c>
      <c r="L470" s="8">
        <v>4</v>
      </c>
      <c r="M470" s="1" t="str">
        <f>LOOKUP(1,0/(('BSC-IP(信令)'!$B$1:$B$652=J470)*('BSC-IP(信令)'!$C$1:$C$652=L470)),'BSC-IP(信令)'!$D$1:$D$652)</f>
        <v>10.111.209.37</v>
      </c>
      <c r="N470" s="1" t="str">
        <f>LOOKUP(1,0/(('BSC-IP(信令)'!$B$1:$B$652=J470)*('BSC-IP(信令)'!$C$1:$C$652=L470)),'BSC-IP(信令)'!$E$1:$E$652)</f>
        <v>10.111.92.165</v>
      </c>
      <c r="O470" s="8"/>
      <c r="P470" s="8">
        <f>LOOKUP(1,0/(('BSC-IP(信令)'!$B$1:$B$652=J470)*('BSC-IP(信令)'!$C$1:$C$652=L470)),'BSC-IP(信令)'!$F$1:$F$652)</f>
        <v>28</v>
      </c>
      <c r="Q470" s="11" t="str">
        <f t="shared" si="70"/>
        <v>ZQRX:BCSU,4::PING:IP="10.111.69.77",SRC="10.111.209.37",:;</v>
      </c>
      <c r="R470" s="11" t="str">
        <f t="shared" si="71"/>
        <v>ZQRX:BCSU,4::PING:IP="10.111.69.205",SRC="10.111.92.165",:;</v>
      </c>
      <c r="S470" s="11"/>
      <c r="T470" s="11"/>
      <c r="U470" s="11" t="str">
        <f t="shared" si="72"/>
        <v>ZOYA:BGS31:BCSU,4:AOIP:;</v>
      </c>
      <c r="V470" s="11" t="str">
        <f t="shared" si="73"/>
        <v>ZOYP:M3UA:BGS31,3:"10.111.209.37","10.111.92.165",:"10.111.69.77",26,"10.111.69.205",26,15083:;</v>
      </c>
      <c r="W470" s="11" t="str">
        <f t="shared" si="74"/>
        <v>ZOYS:M3UA:BGS31,3:ACT:;</v>
      </c>
      <c r="X470" s="11"/>
      <c r="Z470" s="47" t="s">
        <v>3936</v>
      </c>
      <c r="AA470" s="10" t="str">
        <f t="shared" si="75"/>
        <v>ZQRX:BSU,4::IP=10.111.209.37:PING:SRC=10.111.69.77,:;</v>
      </c>
      <c r="AB470" s="10" t="str">
        <f t="shared" si="76"/>
        <v>ZQRX:BSU,4::IP=10.111.92.165:PING:SRC=10.111.69.205,:;</v>
      </c>
      <c r="AC470" s="10"/>
      <c r="AD470" s="10"/>
      <c r="AE470" s="10" t="str">
        <f t="shared" si="77"/>
        <v>ZOYA:R1323:BSU,4:AOIP:;</v>
      </c>
      <c r="AF470" s="10" t="str">
        <f t="shared" si="78"/>
        <v>ZOYP:M3UA:R1323,3:"10.111.69.77","10.111.69.205",15083:"10.111.209.37",28,"10.111.92.165",28,:;</v>
      </c>
      <c r="AG470" s="10" t="str">
        <f t="shared" si="79"/>
        <v>ZOYS:M3UA:R1323,3:ACT:;</v>
      </c>
      <c r="AH470" s="10"/>
    </row>
    <row r="471" spans="1:34" ht="12" customHeight="1">
      <c r="A471" s="7">
        <v>85</v>
      </c>
      <c r="B471" s="7" t="s">
        <v>3359</v>
      </c>
      <c r="C471" s="7">
        <v>0</v>
      </c>
      <c r="D471" s="2">
        <v>3</v>
      </c>
      <c r="E471" s="7" t="str">
        <f>LOOKUP(1,0/(('MSS-IP'!$B$1:$B$583=B471)*('MSS-IP'!$C$1:$C$583=D471)),'MSS-IP'!$D$1:$D$583)</f>
        <v>10.111.69.76</v>
      </c>
      <c r="F471" s="7" t="str">
        <f>LOOKUP(1,0/(('MSS-IP'!$B$1:$B$583=B471)*('MSS-IP'!$C$1:$C$583=D471)),'MSS-IP'!$E$1:$E$583)</f>
        <v>10.111.69.204</v>
      </c>
      <c r="G471" s="7">
        <v>15084</v>
      </c>
      <c r="H471" s="7">
        <f>LOOKUP(1,0/(('MSS-IP'!$B$1:$B$583=B471)*('MSS-IP'!$C$1:$C$583=D471)),'MSS-IP'!$F$1:$F$583)</f>
        <v>26</v>
      </c>
      <c r="I471" s="8">
        <v>17</v>
      </c>
      <c r="J471" s="8" t="s">
        <v>102</v>
      </c>
      <c r="K471" s="8">
        <v>0</v>
      </c>
      <c r="L471" s="8">
        <v>1</v>
      </c>
      <c r="M471" s="1" t="str">
        <f>LOOKUP(1,0/(('BSC-IP(信令)'!$B$1:$B$652=J471)*('BSC-IP(信令)'!$C$1:$C$652=L471)),'BSC-IP(信令)'!$D$1:$D$652)</f>
        <v>10.111.209.50</v>
      </c>
      <c r="N471" s="1" t="str">
        <f>LOOKUP(1,0/(('BSC-IP(信令)'!$B$1:$B$652=J471)*('BSC-IP(信令)'!$C$1:$C$652=L471)),'BSC-IP(信令)'!$E$1:$E$652)</f>
        <v>10.111.92.178</v>
      </c>
      <c r="O471" s="8"/>
      <c r="P471" s="8">
        <f>LOOKUP(1,0/(('BSC-IP(信令)'!$B$1:$B$652=J471)*('BSC-IP(信令)'!$C$1:$C$652=L471)),'BSC-IP(信令)'!$F$1:$F$652)</f>
        <v>28</v>
      </c>
      <c r="Q471" s="11" t="str">
        <f t="shared" si="70"/>
        <v>ZQRX:BCSU,1::PING:IP="10.111.69.76",SRC="10.111.209.50",:;</v>
      </c>
      <c r="R471" s="11" t="str">
        <f t="shared" si="71"/>
        <v>ZQRX:BCSU,1::PING:IP="10.111.69.204",SRC="10.111.92.178",:;</v>
      </c>
      <c r="S471" s="11" t="str">
        <f>CONCATENATE("ZOYC:",LEFT(B471,1),MID(B471,3,4),":C:M3UA:;")</f>
        <v>ZOYC:BGS31:C:M3UA:;</v>
      </c>
      <c r="T471" s="11" t="str">
        <f>CONCATENATE("ZOYM:",LEFT(B471,1),MID(B471,3,4),":REG=Y:;")</f>
        <v>ZOYM:BGS31:REG=Y:;</v>
      </c>
      <c r="U471" s="11" t="str">
        <f t="shared" si="72"/>
        <v>ZOYA:BGS31:BCSU,1:AOIP:;</v>
      </c>
      <c r="V471" s="11" t="str">
        <f t="shared" si="73"/>
        <v>ZOYP:M3UA:BGS31,0:"10.111.209.50","10.111.92.178",:"10.111.69.76",26,"10.111.69.204",26,15084:;</v>
      </c>
      <c r="W471" s="11" t="str">
        <f t="shared" si="74"/>
        <v>ZOYS:M3UA:BGS31,0:ACT:;</v>
      </c>
      <c r="X471" s="11" t="str">
        <f>CONCATENATE("ZOYI:NAME=",LEFT(B471,1),RIGHT(B471,4),":A:;")</f>
        <v>ZOYI:NAME=BGS31:A:;</v>
      </c>
      <c r="Z471" s="47" t="s">
        <v>3936</v>
      </c>
      <c r="AA471" s="10" t="str">
        <f t="shared" si="75"/>
        <v>ZQRX:BSU,3::IP=10.111.209.50:PING:SRC=10.111.69.76,:;</v>
      </c>
      <c r="AB471" s="10" t="str">
        <f t="shared" si="76"/>
        <v>ZQRX:BSU,3::IP=10.111.92.178:PING:SRC=10.111.69.204,:;</v>
      </c>
      <c r="AC471" s="10" t="str">
        <f>CONCATENATE("ZOYC:",J471,":S:M3UA:;")</f>
        <v>ZOYC:R1324:S:M3UA:;</v>
      </c>
      <c r="AD471" s="10" t="str">
        <f>CONCATENATE("ZOYM:",J471,":REG=Y:;")</f>
        <v>ZOYM:R1324:REG=Y:;</v>
      </c>
      <c r="AE471" s="10" t="str">
        <f t="shared" si="77"/>
        <v>ZOYA:R1324:BSU,3:AOIP:;</v>
      </c>
      <c r="AF471" s="10" t="str">
        <f t="shared" si="78"/>
        <v>ZOYP:M3UA:R1324,0:"10.111.69.76","10.111.69.204",15084:"10.111.209.50",28,"10.111.92.178",28,:;</v>
      </c>
      <c r="AG471" s="10" t="str">
        <f t="shared" si="79"/>
        <v>ZOYS:M3UA:R1324,0:ACT:;</v>
      </c>
      <c r="AH471" s="10" t="str">
        <f>CONCATENATE("ZOYI:NAME=",J471,":A:;")</f>
        <v>ZOYI:NAME=R1324:A:;</v>
      </c>
    </row>
    <row r="472" spans="1:34" ht="12" customHeight="1">
      <c r="A472" s="7">
        <v>86</v>
      </c>
      <c r="B472" s="7" t="s">
        <v>3359</v>
      </c>
      <c r="C472" s="7">
        <v>1</v>
      </c>
      <c r="D472" s="2">
        <v>4</v>
      </c>
      <c r="E472" s="7" t="str">
        <f>LOOKUP(1,0/(('MSS-IP'!$B$1:$B$583=B472)*('MSS-IP'!$C$1:$C$583=D472)),'MSS-IP'!$D$1:$D$583)</f>
        <v>10.111.69.77</v>
      </c>
      <c r="F472" s="7" t="str">
        <f>LOOKUP(1,0/(('MSS-IP'!$B$1:$B$583=B472)*('MSS-IP'!$C$1:$C$583=D472)),'MSS-IP'!$E$1:$E$583)</f>
        <v>10.111.69.205</v>
      </c>
      <c r="G472" s="7">
        <v>15085</v>
      </c>
      <c r="H472" s="7">
        <f>LOOKUP(1,0/(('MSS-IP'!$B$1:$B$583=B472)*('MSS-IP'!$C$1:$C$583=D472)),'MSS-IP'!$F$1:$F$583)</f>
        <v>26</v>
      </c>
      <c r="I472" s="8">
        <v>18</v>
      </c>
      <c r="J472" s="8" t="s">
        <v>102</v>
      </c>
      <c r="K472" s="8">
        <v>1</v>
      </c>
      <c r="L472" s="8">
        <v>2</v>
      </c>
      <c r="M472" s="1" t="str">
        <f>LOOKUP(1,0/(('BSC-IP(信令)'!$B$1:$B$652=J472)*('BSC-IP(信令)'!$C$1:$C$652=L472)),'BSC-IP(信令)'!$D$1:$D$652)</f>
        <v>10.111.209.51</v>
      </c>
      <c r="N472" s="1" t="str">
        <f>LOOKUP(1,0/(('BSC-IP(信令)'!$B$1:$B$652=J472)*('BSC-IP(信令)'!$C$1:$C$652=L472)),'BSC-IP(信令)'!$E$1:$E$652)</f>
        <v>10.111.92.179</v>
      </c>
      <c r="O472" s="8"/>
      <c r="P472" s="8">
        <f>LOOKUP(1,0/(('BSC-IP(信令)'!$B$1:$B$652=J472)*('BSC-IP(信令)'!$C$1:$C$652=L472)),'BSC-IP(信令)'!$F$1:$F$652)</f>
        <v>28</v>
      </c>
      <c r="Q472" s="11" t="str">
        <f t="shared" si="70"/>
        <v>ZQRX:BCSU,2::PING:IP="10.111.69.77",SRC="10.111.209.51",:;</v>
      </c>
      <c r="R472" s="11" t="str">
        <f t="shared" si="71"/>
        <v>ZQRX:BCSU,2::PING:IP="10.111.69.205",SRC="10.111.92.179",:;</v>
      </c>
      <c r="S472" s="11"/>
      <c r="T472" s="11"/>
      <c r="U472" s="11" t="str">
        <f t="shared" si="72"/>
        <v>ZOYA:BGS31:BCSU,2:AOIP:;</v>
      </c>
      <c r="V472" s="11" t="str">
        <f t="shared" si="73"/>
        <v>ZOYP:M3UA:BGS31,1:"10.111.209.51","10.111.92.179",:"10.111.69.77",26,"10.111.69.205",26,15085:;</v>
      </c>
      <c r="W472" s="11" t="str">
        <f t="shared" si="74"/>
        <v>ZOYS:M3UA:BGS31,1:ACT:;</v>
      </c>
      <c r="X472" s="11"/>
      <c r="Z472" s="47" t="s">
        <v>3936</v>
      </c>
      <c r="AA472" s="10" t="str">
        <f t="shared" si="75"/>
        <v>ZQRX:BSU,4::IP=10.111.209.51:PING:SRC=10.111.69.77,:;</v>
      </c>
      <c r="AB472" s="10" t="str">
        <f t="shared" si="76"/>
        <v>ZQRX:BSU,4::IP=10.111.92.179:PING:SRC=10.111.69.205,:;</v>
      </c>
      <c r="AC472" s="10"/>
      <c r="AD472" s="10"/>
      <c r="AE472" s="10" t="str">
        <f t="shared" si="77"/>
        <v>ZOYA:R1324:BSU,4:AOIP:;</v>
      </c>
      <c r="AF472" s="10" t="str">
        <f t="shared" si="78"/>
        <v>ZOYP:M3UA:R1324,1:"10.111.69.77","10.111.69.205",15085:"10.111.209.51",28,"10.111.92.179",28,:;</v>
      </c>
      <c r="AG472" s="10" t="str">
        <f t="shared" si="79"/>
        <v>ZOYS:M3UA:R1324,1:ACT:;</v>
      </c>
      <c r="AH472" s="10"/>
    </row>
    <row r="473" spans="1:34" ht="12" customHeight="1">
      <c r="A473" s="7">
        <v>87</v>
      </c>
      <c r="B473" s="7" t="s">
        <v>3359</v>
      </c>
      <c r="C473" s="7">
        <v>2</v>
      </c>
      <c r="D473" s="2">
        <v>3</v>
      </c>
      <c r="E473" s="7" t="str">
        <f>LOOKUP(1,0/(('MSS-IP'!$B$1:$B$583=B473)*('MSS-IP'!$C$1:$C$583=D473)),'MSS-IP'!$D$1:$D$583)</f>
        <v>10.111.69.76</v>
      </c>
      <c r="F473" s="7" t="str">
        <f>LOOKUP(1,0/(('MSS-IP'!$B$1:$B$583=B473)*('MSS-IP'!$C$1:$C$583=D473)),'MSS-IP'!$E$1:$E$583)</f>
        <v>10.111.69.204</v>
      </c>
      <c r="G473" s="7">
        <v>15086</v>
      </c>
      <c r="H473" s="7">
        <f>LOOKUP(1,0/(('MSS-IP'!$B$1:$B$583=B473)*('MSS-IP'!$C$1:$C$583=D473)),'MSS-IP'!$F$1:$F$583)</f>
        <v>26</v>
      </c>
      <c r="I473" s="8">
        <v>19</v>
      </c>
      <c r="J473" s="8" t="s">
        <v>102</v>
      </c>
      <c r="K473" s="8">
        <v>2</v>
      </c>
      <c r="L473" s="8">
        <v>0</v>
      </c>
      <c r="M473" s="1" t="str">
        <f>LOOKUP(1,0/(('BSC-IP(信令)'!$B$1:$B$652=J473)*('BSC-IP(信令)'!$C$1:$C$652=L473)),'BSC-IP(信令)'!$D$1:$D$652)</f>
        <v>10.111.209.52</v>
      </c>
      <c r="N473" s="1" t="str">
        <f>LOOKUP(1,0/(('BSC-IP(信令)'!$B$1:$B$652=J473)*('BSC-IP(信令)'!$C$1:$C$652=L473)),'BSC-IP(信令)'!$E$1:$E$652)</f>
        <v>10.111.92.180</v>
      </c>
      <c r="O473" s="8"/>
      <c r="P473" s="8">
        <f>LOOKUP(1,0/(('BSC-IP(信令)'!$B$1:$B$652=J473)*('BSC-IP(信令)'!$C$1:$C$652=L473)),'BSC-IP(信令)'!$F$1:$F$652)</f>
        <v>28</v>
      </c>
      <c r="Q473" s="11" t="str">
        <f t="shared" si="70"/>
        <v>ZQRX:BCSU,0::PING:IP="10.111.69.76",SRC="10.111.209.52",:;</v>
      </c>
      <c r="R473" s="11" t="str">
        <f t="shared" si="71"/>
        <v>ZQRX:BCSU,0::PING:IP="10.111.69.204",SRC="10.111.92.180",:;</v>
      </c>
      <c r="S473" s="11"/>
      <c r="T473" s="11"/>
      <c r="U473" s="11" t="str">
        <f t="shared" si="72"/>
        <v>ZOYA:BGS31:BCSU,0:AOIP:;</v>
      </c>
      <c r="V473" s="11" t="str">
        <f t="shared" si="73"/>
        <v>ZOYP:M3UA:BGS31,2:"10.111.209.52","10.111.92.180",:"10.111.69.76",26,"10.111.69.204",26,15086:;</v>
      </c>
      <c r="W473" s="11" t="str">
        <f t="shared" si="74"/>
        <v>ZOYS:M3UA:BGS31,2:ACT:;</v>
      </c>
      <c r="X473" s="11"/>
      <c r="Z473" s="47" t="s">
        <v>3936</v>
      </c>
      <c r="AA473" s="10" t="str">
        <f t="shared" si="75"/>
        <v>ZQRX:BSU,3::IP=10.111.209.52:PING:SRC=10.111.69.76,:;</v>
      </c>
      <c r="AB473" s="10" t="str">
        <f t="shared" si="76"/>
        <v>ZQRX:BSU,3::IP=10.111.92.180:PING:SRC=10.111.69.204,:;</v>
      </c>
      <c r="AC473" s="10"/>
      <c r="AD473" s="10"/>
      <c r="AE473" s="10" t="str">
        <f t="shared" si="77"/>
        <v>ZOYA:R1324:BSU,3:AOIP:;</v>
      </c>
      <c r="AF473" s="10" t="str">
        <f t="shared" si="78"/>
        <v>ZOYP:M3UA:R1324,2:"10.111.69.76","10.111.69.204",15086:"10.111.209.52",28,"10.111.92.180",28,:;</v>
      </c>
      <c r="AG473" s="10" t="str">
        <f t="shared" si="79"/>
        <v>ZOYS:M3UA:R1324,2:ACT:;</v>
      </c>
      <c r="AH473" s="10"/>
    </row>
    <row r="474" spans="1:34" ht="12" customHeight="1">
      <c r="A474" s="7">
        <v>88</v>
      </c>
      <c r="B474" s="7" t="s">
        <v>3359</v>
      </c>
      <c r="C474" s="7">
        <v>3</v>
      </c>
      <c r="D474" s="2">
        <v>4</v>
      </c>
      <c r="E474" s="7" t="str">
        <f>LOOKUP(1,0/(('MSS-IP'!$B$1:$B$583=B474)*('MSS-IP'!$C$1:$C$583=D474)),'MSS-IP'!$D$1:$D$583)</f>
        <v>10.111.69.77</v>
      </c>
      <c r="F474" s="7" t="str">
        <f>LOOKUP(1,0/(('MSS-IP'!$B$1:$B$583=B474)*('MSS-IP'!$C$1:$C$583=D474)),'MSS-IP'!$E$1:$E$583)</f>
        <v>10.111.69.205</v>
      </c>
      <c r="G474" s="7">
        <v>15087</v>
      </c>
      <c r="H474" s="7">
        <f>LOOKUP(1,0/(('MSS-IP'!$B$1:$B$583=B474)*('MSS-IP'!$C$1:$C$583=D474)),'MSS-IP'!$F$1:$F$583)</f>
        <v>26</v>
      </c>
      <c r="I474" s="8">
        <v>20</v>
      </c>
      <c r="J474" s="8" t="s">
        <v>102</v>
      </c>
      <c r="K474" s="8">
        <v>3</v>
      </c>
      <c r="L474" s="8">
        <v>3</v>
      </c>
      <c r="M474" s="1" t="str">
        <f>LOOKUP(1,0/(('BSC-IP(信令)'!$B$1:$B$652=J474)*('BSC-IP(信令)'!$C$1:$C$652=L474)),'BSC-IP(信令)'!$D$1:$D$652)</f>
        <v>10.111.209.53</v>
      </c>
      <c r="N474" s="1" t="str">
        <f>LOOKUP(1,0/(('BSC-IP(信令)'!$B$1:$B$652=J474)*('BSC-IP(信令)'!$C$1:$C$652=L474)),'BSC-IP(信令)'!$E$1:$E$652)</f>
        <v>10.111.92.181</v>
      </c>
      <c r="O474" s="8"/>
      <c r="P474" s="8">
        <f>LOOKUP(1,0/(('BSC-IP(信令)'!$B$1:$B$652=J474)*('BSC-IP(信令)'!$C$1:$C$652=L474)),'BSC-IP(信令)'!$F$1:$F$652)</f>
        <v>28</v>
      </c>
      <c r="Q474" s="11" t="str">
        <f t="shared" si="70"/>
        <v>ZQRX:BCSU,3::PING:IP="10.111.69.77",SRC="10.111.209.53",:;</v>
      </c>
      <c r="R474" s="11" t="str">
        <f t="shared" si="71"/>
        <v>ZQRX:BCSU,3::PING:IP="10.111.69.205",SRC="10.111.92.181",:;</v>
      </c>
      <c r="S474" s="11"/>
      <c r="T474" s="11"/>
      <c r="U474" s="11" t="str">
        <f t="shared" si="72"/>
        <v>ZOYA:BGS31:BCSU,3:AOIP:;</v>
      </c>
      <c r="V474" s="11" t="str">
        <f t="shared" si="73"/>
        <v>ZOYP:M3UA:BGS31,3:"10.111.209.53","10.111.92.181",:"10.111.69.77",26,"10.111.69.205",26,15087:;</v>
      </c>
      <c r="W474" s="11" t="str">
        <f t="shared" si="74"/>
        <v>ZOYS:M3UA:BGS31,3:ACT:;</v>
      </c>
      <c r="X474" s="11"/>
      <c r="Z474" s="47" t="s">
        <v>3936</v>
      </c>
      <c r="AA474" s="10" t="str">
        <f t="shared" si="75"/>
        <v>ZQRX:BSU,4::IP=10.111.209.53:PING:SRC=10.111.69.77,:;</v>
      </c>
      <c r="AB474" s="10" t="str">
        <f t="shared" si="76"/>
        <v>ZQRX:BSU,4::IP=10.111.92.181:PING:SRC=10.111.69.205,:;</v>
      </c>
      <c r="AC474" s="10"/>
      <c r="AD474" s="10"/>
      <c r="AE474" s="10" t="str">
        <f t="shared" si="77"/>
        <v>ZOYA:R1324:BSU,4:AOIP:;</v>
      </c>
      <c r="AF474" s="10" t="str">
        <f t="shared" si="78"/>
        <v>ZOYP:M3UA:R1324,3:"10.111.69.77","10.111.69.205",15087:"10.111.209.53",28,"10.111.92.181",28,:;</v>
      </c>
      <c r="AG474" s="10" t="str">
        <f t="shared" si="79"/>
        <v>ZOYS:M3UA:R1324,3:ACT:;</v>
      </c>
      <c r="AH474" s="10"/>
    </row>
    <row r="475" spans="1:34" ht="12" customHeight="1">
      <c r="A475" s="7">
        <v>89</v>
      </c>
      <c r="B475" s="7" t="s">
        <v>3359</v>
      </c>
      <c r="C475" s="7">
        <v>0</v>
      </c>
      <c r="D475" s="2">
        <v>3</v>
      </c>
      <c r="E475" s="7" t="str">
        <f>LOOKUP(1,0/(('MSS-IP'!$B$1:$B$583=B475)*('MSS-IP'!$C$1:$C$583=D475)),'MSS-IP'!$D$1:$D$583)</f>
        <v>10.111.69.76</v>
      </c>
      <c r="F475" s="7" t="str">
        <f>LOOKUP(1,0/(('MSS-IP'!$B$1:$B$583=B475)*('MSS-IP'!$C$1:$C$583=D475)),'MSS-IP'!$E$1:$E$583)</f>
        <v>10.111.69.204</v>
      </c>
      <c r="G475" s="7">
        <v>15088</v>
      </c>
      <c r="H475" s="7">
        <f>LOOKUP(1,0/(('MSS-IP'!$B$1:$B$583=B475)*('MSS-IP'!$C$1:$C$583=D475)),'MSS-IP'!$F$1:$F$583)</f>
        <v>26</v>
      </c>
      <c r="I475" s="8">
        <v>17</v>
      </c>
      <c r="J475" s="8" t="s">
        <v>103</v>
      </c>
      <c r="K475" s="8">
        <v>0</v>
      </c>
      <c r="L475" s="8">
        <v>0</v>
      </c>
      <c r="M475" s="1" t="str">
        <f>LOOKUP(1,0/(('BSC-IP(信令)'!$B$1:$B$652=J475)*('BSC-IP(信令)'!$C$1:$C$652=L475)),'BSC-IP(信令)'!$D$1:$D$652)</f>
        <v>10.111.209.66</v>
      </c>
      <c r="N475" s="1" t="str">
        <f>LOOKUP(1,0/(('BSC-IP(信令)'!$B$1:$B$652=J475)*('BSC-IP(信令)'!$C$1:$C$652=L475)),'BSC-IP(信令)'!$E$1:$E$652)</f>
        <v>10.111.92.194</v>
      </c>
      <c r="O475" s="8"/>
      <c r="P475" s="8">
        <f>LOOKUP(1,0/(('BSC-IP(信令)'!$B$1:$B$652=J475)*('BSC-IP(信令)'!$C$1:$C$652=L475)),'BSC-IP(信令)'!$F$1:$F$652)</f>
        <v>28</v>
      </c>
      <c r="Q475" s="11" t="str">
        <f t="shared" si="70"/>
        <v>ZQRX:BCSU,0::PING:IP="10.111.69.76",SRC="10.111.209.66",:;</v>
      </c>
      <c r="R475" s="11" t="str">
        <f t="shared" si="71"/>
        <v>ZQRX:BCSU,0::PING:IP="10.111.69.204",SRC="10.111.92.194",:;</v>
      </c>
      <c r="S475" s="11" t="str">
        <f>CONCATENATE("ZOYC:",LEFT(B475,1),MID(B475,3,4),":C:M3UA:;")</f>
        <v>ZOYC:BGS31:C:M3UA:;</v>
      </c>
      <c r="T475" s="11" t="str">
        <f>CONCATENATE("ZOYM:",LEFT(B475,1),MID(B475,3,4),":REG=Y:;")</f>
        <v>ZOYM:BGS31:REG=Y:;</v>
      </c>
      <c r="U475" s="11" t="str">
        <f t="shared" si="72"/>
        <v>ZOYA:BGS31:BCSU,0:AOIP:;</v>
      </c>
      <c r="V475" s="11" t="str">
        <f t="shared" si="73"/>
        <v>ZOYP:M3UA:BGS31,0:"10.111.209.66","10.111.92.194",:"10.111.69.76",26,"10.111.69.204",26,15088:;</v>
      </c>
      <c r="W475" s="11" t="str">
        <f t="shared" si="74"/>
        <v>ZOYS:M3UA:BGS31,0:ACT:;</v>
      </c>
      <c r="X475" s="11" t="str">
        <f>CONCATENATE("ZOYI:NAME=",LEFT(B475,1),RIGHT(B475,4),":A:;")</f>
        <v>ZOYI:NAME=BGS31:A:;</v>
      </c>
      <c r="Z475" s="47" t="s">
        <v>3936</v>
      </c>
      <c r="AA475" s="10" t="str">
        <f t="shared" si="75"/>
        <v>ZQRX:BSU,3::IP=10.111.209.66:PING:SRC=10.111.69.76,:;</v>
      </c>
      <c r="AB475" s="10" t="str">
        <f t="shared" si="76"/>
        <v>ZQRX:BSU,3::IP=10.111.92.194:PING:SRC=10.111.69.204,:;</v>
      </c>
      <c r="AC475" s="10" t="str">
        <f>CONCATENATE("ZOYC:",J475,":S:M3UA:;")</f>
        <v>ZOYC:R1325:S:M3UA:;</v>
      </c>
      <c r="AD475" s="10" t="str">
        <f>CONCATENATE("ZOYM:",J475,":REG=Y:;")</f>
        <v>ZOYM:R1325:REG=Y:;</v>
      </c>
      <c r="AE475" s="10" t="str">
        <f t="shared" si="77"/>
        <v>ZOYA:R1325:BSU,3:AOIP:;</v>
      </c>
      <c r="AF475" s="10" t="str">
        <f t="shared" si="78"/>
        <v>ZOYP:M3UA:R1325,0:"10.111.69.76","10.111.69.204",15088:"10.111.209.66",28,"10.111.92.194",28,:;</v>
      </c>
      <c r="AG475" s="10" t="str">
        <f t="shared" si="79"/>
        <v>ZOYS:M3UA:R1325,0:ACT:;</v>
      </c>
      <c r="AH475" s="10" t="str">
        <f>CONCATENATE("ZOYI:NAME=",J475,":A:;")</f>
        <v>ZOYI:NAME=R1325:A:;</v>
      </c>
    </row>
    <row r="476" spans="1:34" ht="12" customHeight="1">
      <c r="A476" s="7">
        <v>90</v>
      </c>
      <c r="B476" s="7" t="s">
        <v>3359</v>
      </c>
      <c r="C476" s="7">
        <v>1</v>
      </c>
      <c r="D476" s="2">
        <v>4</v>
      </c>
      <c r="E476" s="7" t="str">
        <f>LOOKUP(1,0/(('MSS-IP'!$B$1:$B$583=B476)*('MSS-IP'!$C$1:$C$583=D476)),'MSS-IP'!$D$1:$D$583)</f>
        <v>10.111.69.77</v>
      </c>
      <c r="F476" s="7" t="str">
        <f>LOOKUP(1,0/(('MSS-IP'!$B$1:$B$583=B476)*('MSS-IP'!$C$1:$C$583=D476)),'MSS-IP'!$E$1:$E$583)</f>
        <v>10.111.69.205</v>
      </c>
      <c r="G476" s="7">
        <v>15089</v>
      </c>
      <c r="H476" s="7">
        <f>LOOKUP(1,0/(('MSS-IP'!$B$1:$B$583=B476)*('MSS-IP'!$C$1:$C$583=D476)),'MSS-IP'!$F$1:$F$583)</f>
        <v>26</v>
      </c>
      <c r="I476" s="8">
        <v>18</v>
      </c>
      <c r="J476" s="8" t="s">
        <v>103</v>
      </c>
      <c r="K476" s="8">
        <v>1</v>
      </c>
      <c r="L476" s="8">
        <v>2</v>
      </c>
      <c r="M476" s="1" t="str">
        <f>LOOKUP(1,0/(('BSC-IP(信令)'!$B$1:$B$652=J476)*('BSC-IP(信令)'!$C$1:$C$652=L476)),'BSC-IP(信令)'!$D$1:$D$652)</f>
        <v>10.111.209.67</v>
      </c>
      <c r="N476" s="1" t="str">
        <f>LOOKUP(1,0/(('BSC-IP(信令)'!$B$1:$B$652=J476)*('BSC-IP(信令)'!$C$1:$C$652=L476)),'BSC-IP(信令)'!$E$1:$E$652)</f>
        <v>10.111.92.195</v>
      </c>
      <c r="O476" s="8"/>
      <c r="P476" s="8">
        <f>LOOKUP(1,0/(('BSC-IP(信令)'!$B$1:$B$652=J476)*('BSC-IP(信令)'!$C$1:$C$652=L476)),'BSC-IP(信令)'!$F$1:$F$652)</f>
        <v>28</v>
      </c>
      <c r="Q476" s="11" t="str">
        <f t="shared" si="70"/>
        <v>ZQRX:BCSU,2::PING:IP="10.111.69.77",SRC="10.111.209.67",:;</v>
      </c>
      <c r="R476" s="11" t="str">
        <f t="shared" si="71"/>
        <v>ZQRX:BCSU,2::PING:IP="10.111.69.205",SRC="10.111.92.195",:;</v>
      </c>
      <c r="S476" s="11"/>
      <c r="T476" s="11"/>
      <c r="U476" s="11" t="str">
        <f t="shared" si="72"/>
        <v>ZOYA:BGS31:BCSU,2:AOIP:;</v>
      </c>
      <c r="V476" s="11" t="str">
        <f t="shared" si="73"/>
        <v>ZOYP:M3UA:BGS31,1:"10.111.209.67","10.111.92.195",:"10.111.69.77",26,"10.111.69.205",26,15089:;</v>
      </c>
      <c r="W476" s="11" t="str">
        <f t="shared" si="74"/>
        <v>ZOYS:M3UA:BGS31,1:ACT:;</v>
      </c>
      <c r="X476" s="11"/>
      <c r="Z476" s="47" t="s">
        <v>3936</v>
      </c>
      <c r="AA476" s="10" t="str">
        <f t="shared" si="75"/>
        <v>ZQRX:BSU,4::IP=10.111.209.67:PING:SRC=10.111.69.77,:;</v>
      </c>
      <c r="AB476" s="10" t="str">
        <f t="shared" si="76"/>
        <v>ZQRX:BSU,4::IP=10.111.92.195:PING:SRC=10.111.69.205,:;</v>
      </c>
      <c r="AC476" s="10"/>
      <c r="AD476" s="10"/>
      <c r="AE476" s="10" t="str">
        <f t="shared" si="77"/>
        <v>ZOYA:R1325:BSU,4:AOIP:;</v>
      </c>
      <c r="AF476" s="10" t="str">
        <f t="shared" si="78"/>
        <v>ZOYP:M3UA:R1325,1:"10.111.69.77","10.111.69.205",15089:"10.111.209.67",28,"10.111.92.195",28,:;</v>
      </c>
      <c r="AG476" s="10" t="str">
        <f t="shared" si="79"/>
        <v>ZOYS:M3UA:R1325,1:ACT:;</v>
      </c>
      <c r="AH476" s="10"/>
    </row>
    <row r="477" spans="1:34" ht="12" customHeight="1">
      <c r="A477" s="7">
        <v>91</v>
      </c>
      <c r="B477" s="7" t="s">
        <v>3359</v>
      </c>
      <c r="C477" s="7">
        <v>2</v>
      </c>
      <c r="D477" s="2">
        <v>3</v>
      </c>
      <c r="E477" s="7" t="str">
        <f>LOOKUP(1,0/(('MSS-IP'!$B$1:$B$583=B477)*('MSS-IP'!$C$1:$C$583=D477)),'MSS-IP'!$D$1:$D$583)</f>
        <v>10.111.69.76</v>
      </c>
      <c r="F477" s="7" t="str">
        <f>LOOKUP(1,0/(('MSS-IP'!$B$1:$B$583=B477)*('MSS-IP'!$C$1:$C$583=D477)),'MSS-IP'!$E$1:$E$583)</f>
        <v>10.111.69.204</v>
      </c>
      <c r="G477" s="7">
        <v>15090</v>
      </c>
      <c r="H477" s="7">
        <f>LOOKUP(1,0/(('MSS-IP'!$B$1:$B$583=B477)*('MSS-IP'!$C$1:$C$583=D477)),'MSS-IP'!$F$1:$F$583)</f>
        <v>26</v>
      </c>
      <c r="I477" s="8">
        <v>19</v>
      </c>
      <c r="J477" s="8" t="s">
        <v>103</v>
      </c>
      <c r="K477" s="8">
        <v>2</v>
      </c>
      <c r="L477" s="8">
        <v>3</v>
      </c>
      <c r="M477" s="1" t="str">
        <f>LOOKUP(1,0/(('BSC-IP(信令)'!$B$1:$B$652=J477)*('BSC-IP(信令)'!$C$1:$C$652=L477)),'BSC-IP(信令)'!$D$1:$D$652)</f>
        <v>10.111.209.68</v>
      </c>
      <c r="N477" s="1" t="str">
        <f>LOOKUP(1,0/(('BSC-IP(信令)'!$B$1:$B$652=J477)*('BSC-IP(信令)'!$C$1:$C$652=L477)),'BSC-IP(信令)'!$E$1:$E$652)</f>
        <v>10.111.92.196</v>
      </c>
      <c r="O477" s="8"/>
      <c r="P477" s="8">
        <f>LOOKUP(1,0/(('BSC-IP(信令)'!$B$1:$B$652=J477)*('BSC-IP(信令)'!$C$1:$C$652=L477)),'BSC-IP(信令)'!$F$1:$F$652)</f>
        <v>28</v>
      </c>
      <c r="Q477" s="11" t="str">
        <f t="shared" si="70"/>
        <v>ZQRX:BCSU,3::PING:IP="10.111.69.76",SRC="10.111.209.68",:;</v>
      </c>
      <c r="R477" s="11" t="str">
        <f t="shared" si="71"/>
        <v>ZQRX:BCSU,3::PING:IP="10.111.69.204",SRC="10.111.92.196",:;</v>
      </c>
      <c r="S477" s="11"/>
      <c r="T477" s="11"/>
      <c r="U477" s="11" t="str">
        <f t="shared" si="72"/>
        <v>ZOYA:BGS31:BCSU,3:AOIP:;</v>
      </c>
      <c r="V477" s="11" t="str">
        <f t="shared" si="73"/>
        <v>ZOYP:M3UA:BGS31,2:"10.111.209.68","10.111.92.196",:"10.111.69.76",26,"10.111.69.204",26,15090:;</v>
      </c>
      <c r="W477" s="11" t="str">
        <f t="shared" si="74"/>
        <v>ZOYS:M3UA:BGS31,2:ACT:;</v>
      </c>
      <c r="X477" s="11"/>
      <c r="Z477" s="47" t="s">
        <v>3936</v>
      </c>
      <c r="AA477" s="10" t="str">
        <f t="shared" si="75"/>
        <v>ZQRX:BSU,3::IP=10.111.209.68:PING:SRC=10.111.69.76,:;</v>
      </c>
      <c r="AB477" s="10" t="str">
        <f t="shared" si="76"/>
        <v>ZQRX:BSU,3::IP=10.111.92.196:PING:SRC=10.111.69.204,:;</v>
      </c>
      <c r="AC477" s="10"/>
      <c r="AD477" s="10"/>
      <c r="AE477" s="10" t="str">
        <f t="shared" si="77"/>
        <v>ZOYA:R1325:BSU,3:AOIP:;</v>
      </c>
      <c r="AF477" s="10" t="str">
        <f t="shared" si="78"/>
        <v>ZOYP:M3UA:R1325,2:"10.111.69.76","10.111.69.204",15090:"10.111.209.68",28,"10.111.92.196",28,:;</v>
      </c>
      <c r="AG477" s="10" t="str">
        <f t="shared" si="79"/>
        <v>ZOYS:M3UA:R1325,2:ACT:;</v>
      </c>
      <c r="AH477" s="10"/>
    </row>
    <row r="478" spans="1:34" ht="12" customHeight="1">
      <c r="A478" s="7">
        <v>92</v>
      </c>
      <c r="B478" s="7" t="s">
        <v>3359</v>
      </c>
      <c r="C478" s="7">
        <v>3</v>
      </c>
      <c r="D478" s="2">
        <v>4</v>
      </c>
      <c r="E478" s="7" t="str">
        <f>LOOKUP(1,0/(('MSS-IP'!$B$1:$B$583=B478)*('MSS-IP'!$C$1:$C$583=D478)),'MSS-IP'!$D$1:$D$583)</f>
        <v>10.111.69.77</v>
      </c>
      <c r="F478" s="7" t="str">
        <f>LOOKUP(1,0/(('MSS-IP'!$B$1:$B$583=B478)*('MSS-IP'!$C$1:$C$583=D478)),'MSS-IP'!$E$1:$E$583)</f>
        <v>10.111.69.205</v>
      </c>
      <c r="G478" s="7">
        <v>15091</v>
      </c>
      <c r="H478" s="7">
        <f>LOOKUP(1,0/(('MSS-IP'!$B$1:$B$583=B478)*('MSS-IP'!$C$1:$C$583=D478)),'MSS-IP'!$F$1:$F$583)</f>
        <v>26</v>
      </c>
      <c r="I478" s="8">
        <v>20</v>
      </c>
      <c r="J478" s="8" t="s">
        <v>103</v>
      </c>
      <c r="K478" s="8">
        <v>3</v>
      </c>
      <c r="L478" s="8">
        <v>1</v>
      </c>
      <c r="M478" s="1" t="str">
        <f>LOOKUP(1,0/(('BSC-IP(信令)'!$B$1:$B$652=J478)*('BSC-IP(信令)'!$C$1:$C$652=L478)),'BSC-IP(信令)'!$D$1:$D$652)</f>
        <v>10.111.209.69</v>
      </c>
      <c r="N478" s="1" t="str">
        <f>LOOKUP(1,0/(('BSC-IP(信令)'!$B$1:$B$652=J478)*('BSC-IP(信令)'!$C$1:$C$652=L478)),'BSC-IP(信令)'!$E$1:$E$652)</f>
        <v>10.111.92.197</v>
      </c>
      <c r="O478" s="8"/>
      <c r="P478" s="8">
        <f>LOOKUP(1,0/(('BSC-IP(信令)'!$B$1:$B$652=J478)*('BSC-IP(信令)'!$C$1:$C$652=L478)),'BSC-IP(信令)'!$F$1:$F$652)</f>
        <v>28</v>
      </c>
      <c r="Q478" s="11" t="str">
        <f t="shared" si="70"/>
        <v>ZQRX:BCSU,1::PING:IP="10.111.69.77",SRC="10.111.209.69",:;</v>
      </c>
      <c r="R478" s="11" t="str">
        <f t="shared" si="71"/>
        <v>ZQRX:BCSU,1::PING:IP="10.111.69.205",SRC="10.111.92.197",:;</v>
      </c>
      <c r="S478" s="11"/>
      <c r="T478" s="11"/>
      <c r="U478" s="11" t="str">
        <f t="shared" si="72"/>
        <v>ZOYA:BGS31:BCSU,1:AOIP:;</v>
      </c>
      <c r="V478" s="11" t="str">
        <f t="shared" si="73"/>
        <v>ZOYP:M3UA:BGS31,3:"10.111.209.69","10.111.92.197",:"10.111.69.77",26,"10.111.69.205",26,15091:;</v>
      </c>
      <c r="W478" s="11" t="str">
        <f t="shared" si="74"/>
        <v>ZOYS:M3UA:BGS31,3:ACT:;</v>
      </c>
      <c r="X478" s="11"/>
      <c r="Z478" s="47" t="s">
        <v>3936</v>
      </c>
      <c r="AA478" s="10" t="str">
        <f t="shared" si="75"/>
        <v>ZQRX:BSU,4::IP=10.111.209.69:PING:SRC=10.111.69.77,:;</v>
      </c>
      <c r="AB478" s="10" t="str">
        <f t="shared" si="76"/>
        <v>ZQRX:BSU,4::IP=10.111.92.197:PING:SRC=10.111.69.205,:;</v>
      </c>
      <c r="AC478" s="10"/>
      <c r="AD478" s="10"/>
      <c r="AE478" s="10" t="str">
        <f t="shared" si="77"/>
        <v>ZOYA:R1325:BSU,4:AOIP:;</v>
      </c>
      <c r="AF478" s="10" t="str">
        <f t="shared" si="78"/>
        <v>ZOYP:M3UA:R1325,3:"10.111.69.77","10.111.69.205",15091:"10.111.209.69",28,"10.111.92.197",28,:;</v>
      </c>
      <c r="AG478" s="10" t="str">
        <f t="shared" si="79"/>
        <v>ZOYS:M3UA:R1325,3:ACT:;</v>
      </c>
      <c r="AH478" s="10"/>
    </row>
    <row r="479" spans="1:34" ht="12" customHeight="1">
      <c r="A479" s="7">
        <v>93</v>
      </c>
      <c r="B479" s="7" t="s">
        <v>3359</v>
      </c>
      <c r="C479" s="7">
        <v>0</v>
      </c>
      <c r="D479" s="2">
        <v>3</v>
      </c>
      <c r="E479" s="7" t="str">
        <f>LOOKUP(1,0/(('MSS-IP'!$B$1:$B$583=B479)*('MSS-IP'!$C$1:$C$583=D479)),'MSS-IP'!$D$1:$D$583)</f>
        <v>10.111.69.76</v>
      </c>
      <c r="F479" s="7" t="str">
        <f>LOOKUP(1,0/(('MSS-IP'!$B$1:$B$583=B479)*('MSS-IP'!$C$1:$C$583=D479)),'MSS-IP'!$E$1:$E$583)</f>
        <v>10.111.69.204</v>
      </c>
      <c r="G479" s="7">
        <v>15092</v>
      </c>
      <c r="H479" s="7">
        <f>LOOKUP(1,0/(('MSS-IP'!$B$1:$B$583=B479)*('MSS-IP'!$C$1:$C$583=D479)),'MSS-IP'!$F$1:$F$583)</f>
        <v>26</v>
      </c>
      <c r="I479" s="8">
        <v>17</v>
      </c>
      <c r="J479" s="8" t="s">
        <v>104</v>
      </c>
      <c r="K479" s="8">
        <v>0</v>
      </c>
      <c r="L479" s="1">
        <v>1</v>
      </c>
      <c r="M479" s="1" t="str">
        <f>LOOKUP(1,0/(('BSC-IP(信令)'!$B$1:$B$652=J479)*('BSC-IP(信令)'!$C$1:$C$652=L479)),'BSC-IP(信令)'!$D$1:$D$652)</f>
        <v>10.111.209.82</v>
      </c>
      <c r="N479" s="1" t="str">
        <f>LOOKUP(1,0/(('BSC-IP(信令)'!$B$1:$B$652=J479)*('BSC-IP(信令)'!$C$1:$C$652=L479)),'BSC-IP(信令)'!$E$1:$E$652)</f>
        <v>10.111.92.210</v>
      </c>
      <c r="O479" s="8"/>
      <c r="P479" s="8">
        <f>LOOKUP(1,0/(('BSC-IP(信令)'!$B$1:$B$652=J479)*('BSC-IP(信令)'!$C$1:$C$652=L479)),'BSC-IP(信令)'!$F$1:$F$652)</f>
        <v>28</v>
      </c>
      <c r="Q479" s="11" t="str">
        <f t="shared" si="70"/>
        <v>ZQRX:BCSU,1::PING:IP="10.111.69.76",SRC="10.111.209.82",:;</v>
      </c>
      <c r="R479" s="11" t="str">
        <f t="shared" si="71"/>
        <v>ZQRX:BCSU,1::PING:IP="10.111.69.204",SRC="10.111.92.210",:;</v>
      </c>
      <c r="S479" s="11" t="str">
        <f>CONCATENATE("ZOYC:",LEFT(B479,1),MID(B479,3,4),":C:M3UA:;")</f>
        <v>ZOYC:BGS31:C:M3UA:;</v>
      </c>
      <c r="T479" s="11" t="str">
        <f>CONCATENATE("ZOYM:",LEFT(B479,1),MID(B479,3,4),":REG=Y:;")</f>
        <v>ZOYM:BGS31:REG=Y:;</v>
      </c>
      <c r="U479" s="11" t="str">
        <f t="shared" si="72"/>
        <v>ZOYA:BGS31:BCSU,1:AOIP:;</v>
      </c>
      <c r="V479" s="11" t="str">
        <f t="shared" si="73"/>
        <v>ZOYP:M3UA:BGS31,0:"10.111.209.82","10.111.92.210",:"10.111.69.76",26,"10.111.69.204",26,15092:;</v>
      </c>
      <c r="W479" s="11" t="str">
        <f t="shared" si="74"/>
        <v>ZOYS:M3UA:BGS31,0:ACT:;</v>
      </c>
      <c r="X479" s="11" t="str">
        <f>CONCATENATE("ZOYI:NAME=",LEFT(B479,1),RIGHT(B479,4),":A:;")</f>
        <v>ZOYI:NAME=BGS31:A:;</v>
      </c>
      <c r="Z479" s="47" t="s">
        <v>3936</v>
      </c>
      <c r="AA479" s="10" t="str">
        <f t="shared" si="75"/>
        <v>ZQRX:BSU,3::IP=10.111.209.82:PING:SRC=10.111.69.76,:;</v>
      </c>
      <c r="AB479" s="10" t="str">
        <f t="shared" si="76"/>
        <v>ZQRX:BSU,3::IP=10.111.92.210:PING:SRC=10.111.69.204,:;</v>
      </c>
      <c r="AC479" s="10" t="str">
        <f>CONCATENATE("ZOYC:",J479,":S:M3UA:;")</f>
        <v>ZOYC:R1326:S:M3UA:;</v>
      </c>
      <c r="AD479" s="10" t="str">
        <f>CONCATENATE("ZOYM:",J479,":REG=Y:;")</f>
        <v>ZOYM:R1326:REG=Y:;</v>
      </c>
      <c r="AE479" s="10" t="str">
        <f t="shared" si="77"/>
        <v>ZOYA:R1326:BSU,3:AOIP:;</v>
      </c>
      <c r="AF479" s="10" t="str">
        <f t="shared" si="78"/>
        <v>ZOYP:M3UA:R1326,0:"10.111.69.76","10.111.69.204",15092:"10.111.209.82",28,"10.111.92.210",28,:;</v>
      </c>
      <c r="AG479" s="10" t="str">
        <f t="shared" si="79"/>
        <v>ZOYS:M3UA:R1326,0:ACT:;</v>
      </c>
      <c r="AH479" s="10" t="str">
        <f>CONCATENATE("ZOYI:NAME=",J479,":A:;")</f>
        <v>ZOYI:NAME=R1326:A:;</v>
      </c>
    </row>
    <row r="480" spans="1:34" ht="12" customHeight="1">
      <c r="A480" s="7">
        <v>94</v>
      </c>
      <c r="B480" s="7" t="s">
        <v>3359</v>
      </c>
      <c r="C480" s="7">
        <v>1</v>
      </c>
      <c r="D480" s="2">
        <v>4</v>
      </c>
      <c r="E480" s="7" t="str">
        <f>LOOKUP(1,0/(('MSS-IP'!$B$1:$B$583=B480)*('MSS-IP'!$C$1:$C$583=D480)),'MSS-IP'!$D$1:$D$583)</f>
        <v>10.111.69.77</v>
      </c>
      <c r="F480" s="7" t="str">
        <f>LOOKUP(1,0/(('MSS-IP'!$B$1:$B$583=B480)*('MSS-IP'!$C$1:$C$583=D480)),'MSS-IP'!$E$1:$E$583)</f>
        <v>10.111.69.205</v>
      </c>
      <c r="G480" s="7">
        <v>15093</v>
      </c>
      <c r="H480" s="7">
        <f>LOOKUP(1,0/(('MSS-IP'!$B$1:$B$583=B480)*('MSS-IP'!$C$1:$C$583=D480)),'MSS-IP'!$F$1:$F$583)</f>
        <v>26</v>
      </c>
      <c r="I480" s="8">
        <v>18</v>
      </c>
      <c r="J480" s="8" t="s">
        <v>104</v>
      </c>
      <c r="K480" s="8">
        <v>1</v>
      </c>
      <c r="L480" s="1">
        <v>4</v>
      </c>
      <c r="M480" s="1" t="str">
        <f>LOOKUP(1,0/(('BSC-IP(信令)'!$B$1:$B$652=J480)*('BSC-IP(信令)'!$C$1:$C$652=L480)),'BSC-IP(信令)'!$D$1:$D$652)</f>
        <v>10.111.209.83</v>
      </c>
      <c r="N480" s="1" t="str">
        <f>LOOKUP(1,0/(('BSC-IP(信令)'!$B$1:$B$652=J480)*('BSC-IP(信令)'!$C$1:$C$652=L480)),'BSC-IP(信令)'!$E$1:$E$652)</f>
        <v>10.111.92.211</v>
      </c>
      <c r="O480" s="8"/>
      <c r="P480" s="8">
        <f>LOOKUP(1,0/(('BSC-IP(信令)'!$B$1:$B$652=J480)*('BSC-IP(信令)'!$C$1:$C$652=L480)),'BSC-IP(信令)'!$F$1:$F$652)</f>
        <v>28</v>
      </c>
      <c r="Q480" s="11" t="str">
        <f t="shared" si="70"/>
        <v>ZQRX:BCSU,4::PING:IP="10.111.69.77",SRC="10.111.209.83",:;</v>
      </c>
      <c r="R480" s="11" t="str">
        <f t="shared" si="71"/>
        <v>ZQRX:BCSU,4::PING:IP="10.111.69.205",SRC="10.111.92.211",:;</v>
      </c>
      <c r="S480" s="11"/>
      <c r="T480" s="11"/>
      <c r="U480" s="11" t="str">
        <f t="shared" si="72"/>
        <v>ZOYA:BGS31:BCSU,4:AOIP:;</v>
      </c>
      <c r="V480" s="11" t="str">
        <f t="shared" si="73"/>
        <v>ZOYP:M3UA:BGS31,1:"10.111.209.83","10.111.92.211",:"10.111.69.77",26,"10.111.69.205",26,15093:;</v>
      </c>
      <c r="W480" s="11" t="str">
        <f t="shared" si="74"/>
        <v>ZOYS:M3UA:BGS31,1:ACT:;</v>
      </c>
      <c r="X480" s="11"/>
      <c r="Z480" s="47" t="s">
        <v>3936</v>
      </c>
      <c r="AA480" s="10" t="str">
        <f t="shared" si="75"/>
        <v>ZQRX:BSU,4::IP=10.111.209.83:PING:SRC=10.111.69.77,:;</v>
      </c>
      <c r="AB480" s="10" t="str">
        <f t="shared" si="76"/>
        <v>ZQRX:BSU,4::IP=10.111.92.211:PING:SRC=10.111.69.205,:;</v>
      </c>
      <c r="AC480" s="10"/>
      <c r="AD480" s="10"/>
      <c r="AE480" s="10" t="str">
        <f t="shared" si="77"/>
        <v>ZOYA:R1326:BSU,4:AOIP:;</v>
      </c>
      <c r="AF480" s="10" t="str">
        <f t="shared" si="78"/>
        <v>ZOYP:M3UA:R1326,1:"10.111.69.77","10.111.69.205",15093:"10.111.209.83",28,"10.111.92.211",28,:;</v>
      </c>
      <c r="AG480" s="10" t="str">
        <f t="shared" si="79"/>
        <v>ZOYS:M3UA:R1326,1:ACT:;</v>
      </c>
      <c r="AH480" s="10"/>
    </row>
    <row r="481" spans="1:34" ht="12" customHeight="1">
      <c r="A481" s="7">
        <v>95</v>
      </c>
      <c r="B481" s="7" t="s">
        <v>3359</v>
      </c>
      <c r="C481" s="7">
        <v>2</v>
      </c>
      <c r="D481" s="2">
        <v>3</v>
      </c>
      <c r="E481" s="7" t="str">
        <f>LOOKUP(1,0/(('MSS-IP'!$B$1:$B$583=B481)*('MSS-IP'!$C$1:$C$583=D481)),'MSS-IP'!$D$1:$D$583)</f>
        <v>10.111.69.76</v>
      </c>
      <c r="F481" s="7" t="str">
        <f>LOOKUP(1,0/(('MSS-IP'!$B$1:$B$583=B481)*('MSS-IP'!$C$1:$C$583=D481)),'MSS-IP'!$E$1:$E$583)</f>
        <v>10.111.69.204</v>
      </c>
      <c r="G481" s="7">
        <v>15094</v>
      </c>
      <c r="H481" s="7">
        <f>LOOKUP(1,0/(('MSS-IP'!$B$1:$B$583=B481)*('MSS-IP'!$C$1:$C$583=D481)),'MSS-IP'!$F$1:$F$583)</f>
        <v>26</v>
      </c>
      <c r="I481" s="8">
        <v>19</v>
      </c>
      <c r="J481" s="8" t="s">
        <v>104</v>
      </c>
      <c r="K481" s="8">
        <v>2</v>
      </c>
      <c r="L481" s="1">
        <v>0</v>
      </c>
      <c r="M481" s="1" t="str">
        <f>LOOKUP(1,0/(('BSC-IP(信令)'!$B$1:$B$652=J481)*('BSC-IP(信令)'!$C$1:$C$652=L481)),'BSC-IP(信令)'!$D$1:$D$652)</f>
        <v>10.111.209.84</v>
      </c>
      <c r="N481" s="1" t="str">
        <f>LOOKUP(1,0/(('BSC-IP(信令)'!$B$1:$B$652=J481)*('BSC-IP(信令)'!$C$1:$C$652=L481)),'BSC-IP(信令)'!$E$1:$E$652)</f>
        <v>10.111.92.212</v>
      </c>
      <c r="O481" s="8"/>
      <c r="P481" s="8">
        <f>LOOKUP(1,0/(('BSC-IP(信令)'!$B$1:$B$652=J481)*('BSC-IP(信令)'!$C$1:$C$652=L481)),'BSC-IP(信令)'!$F$1:$F$652)</f>
        <v>28</v>
      </c>
      <c r="Q481" s="11" t="str">
        <f t="shared" si="70"/>
        <v>ZQRX:BCSU,0::PING:IP="10.111.69.76",SRC="10.111.209.84",:;</v>
      </c>
      <c r="R481" s="11" t="str">
        <f t="shared" si="71"/>
        <v>ZQRX:BCSU,0::PING:IP="10.111.69.204",SRC="10.111.92.212",:;</v>
      </c>
      <c r="S481" s="11"/>
      <c r="T481" s="11"/>
      <c r="U481" s="11" t="str">
        <f t="shared" si="72"/>
        <v>ZOYA:BGS31:BCSU,0:AOIP:;</v>
      </c>
      <c r="V481" s="11" t="str">
        <f t="shared" si="73"/>
        <v>ZOYP:M3UA:BGS31,2:"10.111.209.84","10.111.92.212",:"10.111.69.76",26,"10.111.69.204",26,15094:;</v>
      </c>
      <c r="W481" s="11" t="str">
        <f t="shared" si="74"/>
        <v>ZOYS:M3UA:BGS31,2:ACT:;</v>
      </c>
      <c r="X481" s="11"/>
      <c r="Z481" s="47" t="s">
        <v>3936</v>
      </c>
      <c r="AA481" s="10" t="str">
        <f t="shared" si="75"/>
        <v>ZQRX:BSU,3::IP=10.111.209.84:PING:SRC=10.111.69.76,:;</v>
      </c>
      <c r="AB481" s="10" t="str">
        <f t="shared" si="76"/>
        <v>ZQRX:BSU,3::IP=10.111.92.212:PING:SRC=10.111.69.204,:;</v>
      </c>
      <c r="AC481" s="10"/>
      <c r="AD481" s="10"/>
      <c r="AE481" s="10" t="str">
        <f t="shared" si="77"/>
        <v>ZOYA:R1326:BSU,3:AOIP:;</v>
      </c>
      <c r="AF481" s="10" t="str">
        <f t="shared" si="78"/>
        <v>ZOYP:M3UA:R1326,2:"10.111.69.76","10.111.69.204",15094:"10.111.209.84",28,"10.111.92.212",28,:;</v>
      </c>
      <c r="AG481" s="10" t="str">
        <f t="shared" si="79"/>
        <v>ZOYS:M3UA:R1326,2:ACT:;</v>
      </c>
      <c r="AH481" s="10"/>
    </row>
    <row r="482" spans="1:34" ht="12" customHeight="1">
      <c r="A482" s="7">
        <v>96</v>
      </c>
      <c r="B482" s="7" t="s">
        <v>3359</v>
      </c>
      <c r="C482" s="7">
        <v>3</v>
      </c>
      <c r="D482" s="2">
        <v>4</v>
      </c>
      <c r="E482" s="7" t="str">
        <f>LOOKUP(1,0/(('MSS-IP'!$B$1:$B$583=B482)*('MSS-IP'!$C$1:$C$583=D482)),'MSS-IP'!$D$1:$D$583)</f>
        <v>10.111.69.77</v>
      </c>
      <c r="F482" s="7" t="str">
        <f>LOOKUP(1,0/(('MSS-IP'!$B$1:$B$583=B482)*('MSS-IP'!$C$1:$C$583=D482)),'MSS-IP'!$E$1:$E$583)</f>
        <v>10.111.69.205</v>
      </c>
      <c r="G482" s="7">
        <v>15095</v>
      </c>
      <c r="H482" s="7">
        <f>LOOKUP(1,0/(('MSS-IP'!$B$1:$B$583=B482)*('MSS-IP'!$C$1:$C$583=D482)),'MSS-IP'!$F$1:$F$583)</f>
        <v>26</v>
      </c>
      <c r="I482" s="8">
        <v>20</v>
      </c>
      <c r="J482" s="8" t="s">
        <v>104</v>
      </c>
      <c r="K482" s="8">
        <v>3</v>
      </c>
      <c r="L482" s="1">
        <v>2</v>
      </c>
      <c r="M482" s="1" t="str">
        <f>LOOKUP(1,0/(('BSC-IP(信令)'!$B$1:$B$652=J482)*('BSC-IP(信令)'!$C$1:$C$652=L482)),'BSC-IP(信令)'!$D$1:$D$652)</f>
        <v>10.111.209.85</v>
      </c>
      <c r="N482" s="1" t="str">
        <f>LOOKUP(1,0/(('BSC-IP(信令)'!$B$1:$B$652=J482)*('BSC-IP(信令)'!$C$1:$C$652=L482)),'BSC-IP(信令)'!$E$1:$E$652)</f>
        <v>10.111.92.213</v>
      </c>
      <c r="O482" s="8"/>
      <c r="P482" s="8">
        <f>LOOKUP(1,0/(('BSC-IP(信令)'!$B$1:$B$652=J482)*('BSC-IP(信令)'!$C$1:$C$652=L482)),'BSC-IP(信令)'!$F$1:$F$652)</f>
        <v>28</v>
      </c>
      <c r="Q482" s="11" t="str">
        <f t="shared" si="70"/>
        <v>ZQRX:BCSU,2::PING:IP="10.111.69.77",SRC="10.111.209.85",:;</v>
      </c>
      <c r="R482" s="11" t="str">
        <f t="shared" si="71"/>
        <v>ZQRX:BCSU,2::PING:IP="10.111.69.205",SRC="10.111.92.213",:;</v>
      </c>
      <c r="S482" s="11"/>
      <c r="T482" s="11"/>
      <c r="U482" s="11" t="str">
        <f t="shared" si="72"/>
        <v>ZOYA:BGS31:BCSU,2:AOIP:;</v>
      </c>
      <c r="V482" s="11" t="str">
        <f t="shared" si="73"/>
        <v>ZOYP:M3UA:BGS31,3:"10.111.209.85","10.111.92.213",:"10.111.69.77",26,"10.111.69.205",26,15095:;</v>
      </c>
      <c r="W482" s="11" t="str">
        <f t="shared" si="74"/>
        <v>ZOYS:M3UA:BGS31,3:ACT:;</v>
      </c>
      <c r="X482" s="11"/>
      <c r="Z482" s="47" t="s">
        <v>3936</v>
      </c>
      <c r="AA482" s="10" t="str">
        <f t="shared" si="75"/>
        <v>ZQRX:BSU,4::IP=10.111.209.85:PING:SRC=10.111.69.77,:;</v>
      </c>
      <c r="AB482" s="10" t="str">
        <f t="shared" si="76"/>
        <v>ZQRX:BSU,4::IP=10.111.92.213:PING:SRC=10.111.69.205,:;</v>
      </c>
      <c r="AC482" s="10"/>
      <c r="AD482" s="10"/>
      <c r="AE482" s="10" t="str">
        <f t="shared" si="77"/>
        <v>ZOYA:R1326:BSU,4:AOIP:;</v>
      </c>
      <c r="AF482" s="10" t="str">
        <f t="shared" si="78"/>
        <v>ZOYP:M3UA:R1326,3:"10.111.69.77","10.111.69.205",15095:"10.111.209.85",28,"10.111.92.213",28,:;</v>
      </c>
      <c r="AG482" s="10" t="str">
        <f t="shared" si="79"/>
        <v>ZOYS:M3UA:R1326,3:ACT:;</v>
      </c>
      <c r="AH482" s="10"/>
    </row>
    <row r="483" spans="1:34" ht="12" customHeight="1">
      <c r="A483" s="7">
        <v>1</v>
      </c>
      <c r="B483" s="7" t="s">
        <v>3361</v>
      </c>
      <c r="C483" s="7">
        <v>0</v>
      </c>
      <c r="D483" s="2">
        <v>3</v>
      </c>
      <c r="E483" s="7" t="str">
        <f>LOOKUP(1,0/(('MSS-IP'!$B$1:$B$583=B483)*('MSS-IP'!$C$1:$C$583=D483)),'MSS-IP'!$D$1:$D$583)</f>
        <v>10.111.71.76</v>
      </c>
      <c r="F483" s="7" t="str">
        <f>LOOKUP(1,0/(('MSS-IP'!$B$1:$B$583=B483)*('MSS-IP'!$C$1:$C$583=D483)),'MSS-IP'!$E$1:$E$583)</f>
        <v>10.111.71.204</v>
      </c>
      <c r="G483" s="52">
        <v>15000</v>
      </c>
      <c r="H483" s="7">
        <f>LOOKUP(1,0/(('MSS-IP'!$B$1:$B$583=B483)*('MSS-IP'!$C$1:$C$583=D483)),'MSS-IP'!$F$1:$F$583)</f>
        <v>26</v>
      </c>
      <c r="I483" s="8">
        <v>21</v>
      </c>
      <c r="J483" s="8" t="s">
        <v>81</v>
      </c>
      <c r="K483" s="8">
        <v>0</v>
      </c>
      <c r="L483" s="8">
        <v>1</v>
      </c>
      <c r="M483" s="1" t="str">
        <f>LOOKUP(1,0/(('BSC-IP(信令)'!$B$1:$B$652=J483)*('BSC-IP(信令)'!$C$1:$C$652=L483)),'BSC-IP(信令)'!$D$1:$D$652)</f>
        <v>10.111.209.130</v>
      </c>
      <c r="N483" s="1" t="str">
        <f>LOOKUP(1,0/(('BSC-IP(信令)'!$B$1:$B$652=J483)*('BSC-IP(信令)'!$C$1:$C$652=L483)),'BSC-IP(信令)'!$E$1:$E$652)</f>
        <v>10.111.92.2</v>
      </c>
      <c r="O483" s="8"/>
      <c r="P483" s="8">
        <f>LOOKUP(1,0/(('BSC-IP(信令)'!$B$1:$B$652=J483)*('BSC-IP(信令)'!$C$1:$C$652=L483)),'BSC-IP(信令)'!$F$1:$F$652)</f>
        <v>28</v>
      </c>
      <c r="Q483" s="11" t="str">
        <f t="shared" si="70"/>
        <v>ZQRX:BCSU,1::PING:IP="10.111.71.76",SRC="10.111.209.130",:;</v>
      </c>
      <c r="R483" s="11" t="str">
        <f t="shared" si="71"/>
        <v>ZQRX:BCSU,1::PING:IP="10.111.71.204",SRC="10.111.92.2",:;</v>
      </c>
      <c r="S483" s="11" t="str">
        <f>CONCATENATE("ZOYC:",LEFT(B483,1),MID(B483,3,4),":C:M3UA:;")</f>
        <v>ZOYC:BGS33:C:M3UA:;</v>
      </c>
      <c r="T483" s="11" t="str">
        <f>CONCATENATE("ZOYM:",LEFT(B483,1),MID(B483,3,4),":REG=Y:;")</f>
        <v>ZOYM:BGS33:REG=Y:;</v>
      </c>
      <c r="U483" s="11" t="str">
        <f t="shared" si="72"/>
        <v>ZOYA:BGS33:BCSU,1:AOIP:;</v>
      </c>
      <c r="V483" s="11" t="str">
        <f t="shared" si="73"/>
        <v>ZOYP:M3UA:BGS33,0:"10.111.209.130","10.111.92.2",:"10.111.71.76",26,"10.111.71.204",26,15000:;</v>
      </c>
      <c r="W483" s="11" t="str">
        <f t="shared" si="74"/>
        <v>ZOYS:M3UA:BGS33,0:ACT:;</v>
      </c>
      <c r="X483" s="11" t="str">
        <f>CONCATENATE("ZOYI:NAME=",LEFT(B483,1),RIGHT(B483,4),":A:;")</f>
        <v>ZOYI:NAME=BGS33:A:;</v>
      </c>
      <c r="Z483" s="47" t="s">
        <v>3936</v>
      </c>
      <c r="AA483" s="10" t="str">
        <f t="shared" si="75"/>
        <v>ZQRX:BSU,3::IP=10.111.209.130:PING:SRC=10.111.71.76,:;</v>
      </c>
      <c r="AB483" s="10" t="str">
        <f t="shared" si="76"/>
        <v>ZQRX:BSU,3::IP=10.111.92.2:PING:SRC=10.111.71.204,:;</v>
      </c>
      <c r="AC483" s="10" t="str">
        <f>CONCATENATE("ZOYC:",J483,":S:M3UA:;")</f>
        <v>ZOYC:R0121:S:M3UA:;</v>
      </c>
      <c r="AD483" s="10" t="str">
        <f>CONCATENATE("ZOYM:",J483,":REG=Y:;")</f>
        <v>ZOYM:R0121:REG=Y:;</v>
      </c>
      <c r="AE483" s="10" t="str">
        <f t="shared" si="77"/>
        <v>ZOYA:R0121:BSU,3:AOIP:;</v>
      </c>
      <c r="AF483" s="10" t="str">
        <f t="shared" si="78"/>
        <v>ZOYP:M3UA:R0121,0:"10.111.71.76","10.111.71.204",15000:"10.111.209.130",28,"10.111.92.2",28,:;</v>
      </c>
      <c r="AG483" s="10" t="str">
        <f t="shared" si="79"/>
        <v>ZOYS:M3UA:R0121,0:ACT:;</v>
      </c>
      <c r="AH483" s="10" t="str">
        <f>CONCATENATE("ZOYI:NAME=",J483,":A:;")</f>
        <v>ZOYI:NAME=R0121:A:;</v>
      </c>
    </row>
    <row r="484" spans="1:34" ht="12" customHeight="1">
      <c r="A484" s="7">
        <v>2</v>
      </c>
      <c r="B484" s="7" t="s">
        <v>3361</v>
      </c>
      <c r="C484" s="7">
        <v>1</v>
      </c>
      <c r="D484" s="2">
        <v>4</v>
      </c>
      <c r="E484" s="7" t="str">
        <f>LOOKUP(1,0/(('MSS-IP'!$B$1:$B$583=B484)*('MSS-IP'!$C$1:$C$583=D484)),'MSS-IP'!$D$1:$D$583)</f>
        <v>10.111.71.77</v>
      </c>
      <c r="F484" s="7" t="str">
        <f>LOOKUP(1,0/(('MSS-IP'!$B$1:$B$583=B484)*('MSS-IP'!$C$1:$C$583=D484)),'MSS-IP'!$E$1:$E$583)</f>
        <v>10.111.71.205</v>
      </c>
      <c r="G484" s="52">
        <v>15001</v>
      </c>
      <c r="H484" s="7">
        <f>LOOKUP(1,0/(('MSS-IP'!$B$1:$B$583=B484)*('MSS-IP'!$C$1:$C$583=D484)),'MSS-IP'!$F$1:$F$583)</f>
        <v>26</v>
      </c>
      <c r="I484" s="8">
        <v>22</v>
      </c>
      <c r="J484" s="8" t="s">
        <v>81</v>
      </c>
      <c r="K484" s="8">
        <v>1</v>
      </c>
      <c r="L484" s="8">
        <v>3</v>
      </c>
      <c r="M484" s="1" t="str">
        <f>LOOKUP(1,0/(('BSC-IP(信令)'!$B$1:$B$652=J484)*('BSC-IP(信令)'!$C$1:$C$652=L484)),'BSC-IP(信令)'!$D$1:$D$652)</f>
        <v>10.111.209.131</v>
      </c>
      <c r="N484" s="1" t="str">
        <f>LOOKUP(1,0/(('BSC-IP(信令)'!$B$1:$B$652=J484)*('BSC-IP(信令)'!$C$1:$C$652=L484)),'BSC-IP(信令)'!$E$1:$E$652)</f>
        <v>10.111.92.3</v>
      </c>
      <c r="O484" s="8"/>
      <c r="P484" s="8">
        <f>LOOKUP(1,0/(('BSC-IP(信令)'!$B$1:$B$652=J484)*('BSC-IP(信令)'!$C$1:$C$652=L484)),'BSC-IP(信令)'!$F$1:$F$652)</f>
        <v>28</v>
      </c>
      <c r="Q484" s="11" t="str">
        <f t="shared" si="70"/>
        <v>ZQRX:BCSU,3::PING:IP="10.111.71.77",SRC="10.111.209.131",:;</v>
      </c>
      <c r="R484" s="11" t="str">
        <f t="shared" si="71"/>
        <v>ZQRX:BCSU,3::PING:IP="10.111.71.205",SRC="10.111.92.3",:;</v>
      </c>
      <c r="S484" s="11"/>
      <c r="T484" s="11"/>
      <c r="U484" s="11" t="str">
        <f t="shared" si="72"/>
        <v>ZOYA:BGS33:BCSU,3:AOIP:;</v>
      </c>
      <c r="V484" s="11" t="str">
        <f t="shared" si="73"/>
        <v>ZOYP:M3UA:BGS33,1:"10.111.209.131","10.111.92.3",:"10.111.71.77",26,"10.111.71.205",26,15001:;</v>
      </c>
      <c r="W484" s="11" t="str">
        <f t="shared" si="74"/>
        <v>ZOYS:M3UA:BGS33,1:ACT:;</v>
      </c>
      <c r="X484" s="11"/>
      <c r="Z484" s="47" t="s">
        <v>3936</v>
      </c>
      <c r="AA484" s="10" t="str">
        <f t="shared" si="75"/>
        <v>ZQRX:BSU,4::IP=10.111.209.131:PING:SRC=10.111.71.77,:;</v>
      </c>
      <c r="AB484" s="10" t="str">
        <f t="shared" si="76"/>
        <v>ZQRX:BSU,4::IP=10.111.92.3:PING:SRC=10.111.71.205,:;</v>
      </c>
      <c r="AC484" s="10"/>
      <c r="AD484" s="10"/>
      <c r="AE484" s="10" t="str">
        <f t="shared" si="77"/>
        <v>ZOYA:R0121:BSU,4:AOIP:;</v>
      </c>
      <c r="AF484" s="10" t="str">
        <f t="shared" si="78"/>
        <v>ZOYP:M3UA:R0121,1:"10.111.71.77","10.111.71.205",15001:"10.111.209.131",28,"10.111.92.3",28,:;</v>
      </c>
      <c r="AG484" s="10" t="str">
        <f t="shared" si="79"/>
        <v>ZOYS:M3UA:R0121,1:ACT:;</v>
      </c>
      <c r="AH484" s="10"/>
    </row>
    <row r="485" spans="1:34" ht="12" customHeight="1">
      <c r="A485" s="7">
        <v>3</v>
      </c>
      <c r="B485" s="7" t="s">
        <v>3361</v>
      </c>
      <c r="C485" s="7">
        <v>2</v>
      </c>
      <c r="D485" s="2">
        <v>3</v>
      </c>
      <c r="E485" s="7" t="str">
        <f>LOOKUP(1,0/(('MSS-IP'!$B$1:$B$583=B485)*('MSS-IP'!$C$1:$C$583=D485)),'MSS-IP'!$D$1:$D$583)</f>
        <v>10.111.71.76</v>
      </c>
      <c r="F485" s="7" t="str">
        <f>LOOKUP(1,0/(('MSS-IP'!$B$1:$B$583=B485)*('MSS-IP'!$C$1:$C$583=D485)),'MSS-IP'!$E$1:$E$583)</f>
        <v>10.111.71.204</v>
      </c>
      <c r="G485" s="52">
        <v>15002</v>
      </c>
      <c r="H485" s="7">
        <f>LOOKUP(1,0/(('MSS-IP'!$B$1:$B$583=B485)*('MSS-IP'!$C$1:$C$583=D485)),'MSS-IP'!$F$1:$F$583)</f>
        <v>26</v>
      </c>
      <c r="I485" s="8">
        <v>23</v>
      </c>
      <c r="J485" s="8" t="s">
        <v>81</v>
      </c>
      <c r="K485" s="8">
        <v>2</v>
      </c>
      <c r="L485" s="8">
        <v>2</v>
      </c>
      <c r="M485" s="1" t="str">
        <f>LOOKUP(1,0/(('BSC-IP(信令)'!$B$1:$B$652=J485)*('BSC-IP(信令)'!$C$1:$C$652=L485)),'BSC-IP(信令)'!$D$1:$D$652)</f>
        <v>10.111.209.132</v>
      </c>
      <c r="N485" s="1" t="str">
        <f>LOOKUP(1,0/(('BSC-IP(信令)'!$B$1:$B$652=J485)*('BSC-IP(信令)'!$C$1:$C$652=L485)),'BSC-IP(信令)'!$E$1:$E$652)</f>
        <v>10.111.92.4</v>
      </c>
      <c r="O485" s="8"/>
      <c r="P485" s="8">
        <f>LOOKUP(1,0/(('BSC-IP(信令)'!$B$1:$B$652=J485)*('BSC-IP(信令)'!$C$1:$C$652=L485)),'BSC-IP(信令)'!$F$1:$F$652)</f>
        <v>28</v>
      </c>
      <c r="Q485" s="11" t="str">
        <f t="shared" si="70"/>
        <v>ZQRX:BCSU,2::PING:IP="10.111.71.76",SRC="10.111.209.132",:;</v>
      </c>
      <c r="R485" s="11" t="str">
        <f t="shared" si="71"/>
        <v>ZQRX:BCSU,2::PING:IP="10.111.71.204",SRC="10.111.92.4",:;</v>
      </c>
      <c r="S485" s="11"/>
      <c r="T485" s="11"/>
      <c r="U485" s="11" t="str">
        <f t="shared" si="72"/>
        <v>ZOYA:BGS33:BCSU,2:AOIP:;</v>
      </c>
      <c r="V485" s="11" t="str">
        <f t="shared" si="73"/>
        <v>ZOYP:M3UA:BGS33,2:"10.111.209.132","10.111.92.4",:"10.111.71.76",26,"10.111.71.204",26,15002:;</v>
      </c>
      <c r="W485" s="11" t="str">
        <f t="shared" si="74"/>
        <v>ZOYS:M3UA:BGS33,2:ACT:;</v>
      </c>
      <c r="X485" s="11"/>
      <c r="Z485" s="47" t="s">
        <v>3936</v>
      </c>
      <c r="AA485" s="10" t="str">
        <f t="shared" si="75"/>
        <v>ZQRX:BSU,3::IP=10.111.209.132:PING:SRC=10.111.71.76,:;</v>
      </c>
      <c r="AB485" s="10" t="str">
        <f t="shared" si="76"/>
        <v>ZQRX:BSU,3::IP=10.111.92.4:PING:SRC=10.111.71.204,:;</v>
      </c>
      <c r="AC485" s="10"/>
      <c r="AD485" s="10"/>
      <c r="AE485" s="10" t="str">
        <f t="shared" si="77"/>
        <v>ZOYA:R0121:BSU,3:AOIP:;</v>
      </c>
      <c r="AF485" s="10" t="str">
        <f t="shared" si="78"/>
        <v>ZOYP:M3UA:R0121,2:"10.111.71.76","10.111.71.204",15002:"10.111.209.132",28,"10.111.92.4",28,:;</v>
      </c>
      <c r="AG485" s="10" t="str">
        <f t="shared" si="79"/>
        <v>ZOYS:M3UA:R0121,2:ACT:;</v>
      </c>
      <c r="AH485" s="10"/>
    </row>
    <row r="486" spans="1:34" ht="12" customHeight="1">
      <c r="A486" s="7">
        <v>4</v>
      </c>
      <c r="B486" s="7" t="s">
        <v>3361</v>
      </c>
      <c r="C486" s="7">
        <v>3</v>
      </c>
      <c r="D486" s="2">
        <v>4</v>
      </c>
      <c r="E486" s="7" t="str">
        <f>LOOKUP(1,0/(('MSS-IP'!$B$1:$B$583=B486)*('MSS-IP'!$C$1:$C$583=D486)),'MSS-IP'!$D$1:$D$583)</f>
        <v>10.111.71.77</v>
      </c>
      <c r="F486" s="7" t="str">
        <f>LOOKUP(1,0/(('MSS-IP'!$B$1:$B$583=B486)*('MSS-IP'!$C$1:$C$583=D486)),'MSS-IP'!$E$1:$E$583)</f>
        <v>10.111.71.205</v>
      </c>
      <c r="G486" s="52">
        <v>15003</v>
      </c>
      <c r="H486" s="7">
        <f>LOOKUP(1,0/(('MSS-IP'!$B$1:$B$583=B486)*('MSS-IP'!$C$1:$C$583=D486)),'MSS-IP'!$F$1:$F$583)</f>
        <v>26</v>
      </c>
      <c r="I486" s="8">
        <v>24</v>
      </c>
      <c r="J486" s="8" t="s">
        <v>81</v>
      </c>
      <c r="K486" s="8">
        <v>3</v>
      </c>
      <c r="L486" s="8">
        <v>0</v>
      </c>
      <c r="M486" s="1" t="str">
        <f>LOOKUP(1,0/(('BSC-IP(信令)'!$B$1:$B$652=J486)*('BSC-IP(信令)'!$C$1:$C$652=L486)),'BSC-IP(信令)'!$D$1:$D$652)</f>
        <v>10.111.209.133</v>
      </c>
      <c r="N486" s="1" t="str">
        <f>LOOKUP(1,0/(('BSC-IP(信令)'!$B$1:$B$652=J486)*('BSC-IP(信令)'!$C$1:$C$652=L486)),'BSC-IP(信令)'!$E$1:$E$652)</f>
        <v>10.111.92.5</v>
      </c>
      <c r="O486" s="8"/>
      <c r="P486" s="8">
        <f>LOOKUP(1,0/(('BSC-IP(信令)'!$B$1:$B$652=J486)*('BSC-IP(信令)'!$C$1:$C$652=L486)),'BSC-IP(信令)'!$F$1:$F$652)</f>
        <v>28</v>
      </c>
      <c r="Q486" s="11" t="str">
        <f t="shared" si="70"/>
        <v>ZQRX:BCSU,0::PING:IP="10.111.71.77",SRC="10.111.209.133",:;</v>
      </c>
      <c r="R486" s="11" t="str">
        <f t="shared" si="71"/>
        <v>ZQRX:BCSU,0::PING:IP="10.111.71.205",SRC="10.111.92.5",:;</v>
      </c>
      <c r="S486" s="11"/>
      <c r="T486" s="11"/>
      <c r="U486" s="11" t="str">
        <f t="shared" si="72"/>
        <v>ZOYA:BGS33:BCSU,0:AOIP:;</v>
      </c>
      <c r="V486" s="11" t="str">
        <f t="shared" si="73"/>
        <v>ZOYP:M3UA:BGS33,3:"10.111.209.133","10.111.92.5",:"10.111.71.77",26,"10.111.71.205",26,15003:;</v>
      </c>
      <c r="W486" s="11" t="str">
        <f t="shared" si="74"/>
        <v>ZOYS:M3UA:BGS33,3:ACT:;</v>
      </c>
      <c r="X486" s="11"/>
      <c r="Z486" s="47" t="s">
        <v>3936</v>
      </c>
      <c r="AA486" s="10" t="str">
        <f t="shared" si="75"/>
        <v>ZQRX:BSU,4::IP=10.111.209.133:PING:SRC=10.111.71.77,:;</v>
      </c>
      <c r="AB486" s="10" t="str">
        <f t="shared" si="76"/>
        <v>ZQRX:BSU,4::IP=10.111.92.5:PING:SRC=10.111.71.205,:;</v>
      </c>
      <c r="AC486" s="10"/>
      <c r="AD486" s="10"/>
      <c r="AE486" s="10" t="str">
        <f t="shared" si="77"/>
        <v>ZOYA:R0121:BSU,4:AOIP:;</v>
      </c>
      <c r="AF486" s="10" t="str">
        <f t="shared" si="78"/>
        <v>ZOYP:M3UA:R0121,3:"10.111.71.77","10.111.71.205",15003:"10.111.209.133",28,"10.111.92.5",28,:;</v>
      </c>
      <c r="AG486" s="10" t="str">
        <f t="shared" si="79"/>
        <v>ZOYS:M3UA:R0121,3:ACT:;</v>
      </c>
      <c r="AH486" s="10"/>
    </row>
    <row r="487" spans="1:34" ht="12" customHeight="1">
      <c r="A487" s="7">
        <v>5</v>
      </c>
      <c r="B487" s="7" t="s">
        <v>3361</v>
      </c>
      <c r="C487" s="7">
        <v>0</v>
      </c>
      <c r="D487" s="2">
        <v>3</v>
      </c>
      <c r="E487" s="7" t="str">
        <f>LOOKUP(1,0/(('MSS-IP'!$B$1:$B$583=B487)*('MSS-IP'!$C$1:$C$583=D487)),'MSS-IP'!$D$1:$D$583)</f>
        <v>10.111.71.76</v>
      </c>
      <c r="F487" s="7" t="str">
        <f>LOOKUP(1,0/(('MSS-IP'!$B$1:$B$583=B487)*('MSS-IP'!$C$1:$C$583=D487)),'MSS-IP'!$E$1:$E$583)</f>
        <v>10.111.71.204</v>
      </c>
      <c r="G487" s="52">
        <v>15004</v>
      </c>
      <c r="H487" s="7">
        <f>LOOKUP(1,0/(('MSS-IP'!$B$1:$B$583=B487)*('MSS-IP'!$C$1:$C$583=D487)),'MSS-IP'!$F$1:$F$583)</f>
        <v>26</v>
      </c>
      <c r="I487" s="8">
        <v>21</v>
      </c>
      <c r="J487" s="8" t="s">
        <v>82</v>
      </c>
      <c r="K487" s="8">
        <v>0</v>
      </c>
      <c r="L487" s="8">
        <v>0</v>
      </c>
      <c r="M487" s="1" t="str">
        <f>LOOKUP(1,0/(('BSC-IP(信令)'!$B$1:$B$652=J487)*('BSC-IP(信令)'!$C$1:$C$652=L487)),'BSC-IP(信令)'!$D$1:$D$652)</f>
        <v>10.111.209.146</v>
      </c>
      <c r="N487" s="1" t="str">
        <f>LOOKUP(1,0/(('BSC-IP(信令)'!$B$1:$B$652=J487)*('BSC-IP(信令)'!$C$1:$C$652=L487)),'BSC-IP(信令)'!$E$1:$E$652)</f>
        <v>10.111.92.18</v>
      </c>
      <c r="O487" s="8"/>
      <c r="P487" s="8">
        <f>LOOKUP(1,0/(('BSC-IP(信令)'!$B$1:$B$652=J487)*('BSC-IP(信令)'!$C$1:$C$652=L487)),'BSC-IP(信令)'!$F$1:$F$652)</f>
        <v>28</v>
      </c>
      <c r="Q487" s="11" t="str">
        <f t="shared" si="70"/>
        <v>ZQRX:BCSU,0::PING:IP="10.111.71.76",SRC="10.111.209.146",:;</v>
      </c>
      <c r="R487" s="11" t="str">
        <f t="shared" si="71"/>
        <v>ZQRX:BCSU,0::PING:IP="10.111.71.204",SRC="10.111.92.18",:;</v>
      </c>
      <c r="S487" s="11" t="str">
        <f>CONCATENATE("ZOYC:",LEFT(B487,1),MID(B487,3,4),":C:M3UA:;")</f>
        <v>ZOYC:BGS33:C:M3UA:;</v>
      </c>
      <c r="T487" s="11" t="str">
        <f>CONCATENATE("ZOYM:",LEFT(B487,1),MID(B487,3,4),":REG=Y:;")</f>
        <v>ZOYM:BGS33:REG=Y:;</v>
      </c>
      <c r="U487" s="11" t="str">
        <f t="shared" si="72"/>
        <v>ZOYA:BGS33:BCSU,0:AOIP:;</v>
      </c>
      <c r="V487" s="11" t="str">
        <f t="shared" si="73"/>
        <v>ZOYP:M3UA:BGS33,0:"10.111.209.146","10.111.92.18",:"10.111.71.76",26,"10.111.71.204",26,15004:;</v>
      </c>
      <c r="W487" s="11" t="str">
        <f t="shared" si="74"/>
        <v>ZOYS:M3UA:BGS33,0:ACT:;</v>
      </c>
      <c r="X487" s="11" t="str">
        <f>CONCATENATE("ZOYI:NAME=",LEFT(B487,1),RIGHT(B487,4),":A:;")</f>
        <v>ZOYI:NAME=BGS33:A:;</v>
      </c>
      <c r="Z487" s="47" t="s">
        <v>3936</v>
      </c>
      <c r="AA487" s="10" t="str">
        <f t="shared" si="75"/>
        <v>ZQRX:BSU,3::IP=10.111.209.146:PING:SRC=10.111.71.76,:;</v>
      </c>
      <c r="AB487" s="10" t="str">
        <f t="shared" si="76"/>
        <v>ZQRX:BSU,3::IP=10.111.92.18:PING:SRC=10.111.71.204,:;</v>
      </c>
      <c r="AC487" s="10" t="str">
        <f>CONCATENATE("ZOYC:",J487,":S:M3UA:;")</f>
        <v>ZOYC:R0122:S:M3UA:;</v>
      </c>
      <c r="AD487" s="10" t="str">
        <f>CONCATENATE("ZOYM:",J487,":REG=Y:;")</f>
        <v>ZOYM:R0122:REG=Y:;</v>
      </c>
      <c r="AE487" s="10" t="str">
        <f t="shared" si="77"/>
        <v>ZOYA:R0122:BSU,3:AOIP:;</v>
      </c>
      <c r="AF487" s="10" t="str">
        <f t="shared" si="78"/>
        <v>ZOYP:M3UA:R0122,0:"10.111.71.76","10.111.71.204",15004:"10.111.209.146",28,"10.111.92.18",28,:;</v>
      </c>
      <c r="AG487" s="10" t="str">
        <f t="shared" si="79"/>
        <v>ZOYS:M3UA:R0122,0:ACT:;</v>
      </c>
      <c r="AH487" s="10" t="str">
        <f>CONCATENATE("ZOYI:NAME=",J487,":A:;")</f>
        <v>ZOYI:NAME=R0122:A:;</v>
      </c>
    </row>
    <row r="488" spans="1:34" ht="12" customHeight="1">
      <c r="A488" s="7">
        <v>6</v>
      </c>
      <c r="B488" s="7" t="s">
        <v>3361</v>
      </c>
      <c r="C488" s="7">
        <v>1</v>
      </c>
      <c r="D488" s="2">
        <v>4</v>
      </c>
      <c r="E488" s="7" t="str">
        <f>LOOKUP(1,0/(('MSS-IP'!$B$1:$B$583=B488)*('MSS-IP'!$C$1:$C$583=D488)),'MSS-IP'!$D$1:$D$583)</f>
        <v>10.111.71.77</v>
      </c>
      <c r="F488" s="7" t="str">
        <f>LOOKUP(1,0/(('MSS-IP'!$B$1:$B$583=B488)*('MSS-IP'!$C$1:$C$583=D488)),'MSS-IP'!$E$1:$E$583)</f>
        <v>10.111.71.205</v>
      </c>
      <c r="G488" s="52">
        <v>15005</v>
      </c>
      <c r="H488" s="7">
        <f>LOOKUP(1,0/(('MSS-IP'!$B$1:$B$583=B488)*('MSS-IP'!$C$1:$C$583=D488)),'MSS-IP'!$F$1:$F$583)</f>
        <v>26</v>
      </c>
      <c r="I488" s="8">
        <v>22</v>
      </c>
      <c r="J488" s="8" t="s">
        <v>82</v>
      </c>
      <c r="K488" s="8">
        <v>1</v>
      </c>
      <c r="L488" s="8">
        <v>2</v>
      </c>
      <c r="M488" s="1" t="str">
        <f>LOOKUP(1,0/(('BSC-IP(信令)'!$B$1:$B$652=J488)*('BSC-IP(信令)'!$C$1:$C$652=L488)),'BSC-IP(信令)'!$D$1:$D$652)</f>
        <v>10.111.209.147</v>
      </c>
      <c r="N488" s="1" t="str">
        <f>LOOKUP(1,0/(('BSC-IP(信令)'!$B$1:$B$652=J488)*('BSC-IP(信令)'!$C$1:$C$652=L488)),'BSC-IP(信令)'!$E$1:$E$652)</f>
        <v>10.111.92.19</v>
      </c>
      <c r="O488" s="8"/>
      <c r="P488" s="8">
        <f>LOOKUP(1,0/(('BSC-IP(信令)'!$B$1:$B$652=J488)*('BSC-IP(信令)'!$C$1:$C$652=L488)),'BSC-IP(信令)'!$F$1:$F$652)</f>
        <v>28</v>
      </c>
      <c r="Q488" s="11" t="str">
        <f t="shared" si="70"/>
        <v>ZQRX:BCSU,2::PING:IP="10.111.71.77",SRC="10.111.209.147",:;</v>
      </c>
      <c r="R488" s="11" t="str">
        <f t="shared" si="71"/>
        <v>ZQRX:BCSU,2::PING:IP="10.111.71.205",SRC="10.111.92.19",:;</v>
      </c>
      <c r="S488" s="11"/>
      <c r="T488" s="11"/>
      <c r="U488" s="11" t="str">
        <f t="shared" si="72"/>
        <v>ZOYA:BGS33:BCSU,2:AOIP:;</v>
      </c>
      <c r="V488" s="11" t="str">
        <f t="shared" si="73"/>
        <v>ZOYP:M3UA:BGS33,1:"10.111.209.147","10.111.92.19",:"10.111.71.77",26,"10.111.71.205",26,15005:;</v>
      </c>
      <c r="W488" s="11" t="str">
        <f t="shared" si="74"/>
        <v>ZOYS:M3UA:BGS33,1:ACT:;</v>
      </c>
      <c r="X488" s="11"/>
      <c r="Z488" s="47" t="s">
        <v>3936</v>
      </c>
      <c r="AA488" s="10" t="str">
        <f t="shared" si="75"/>
        <v>ZQRX:BSU,4::IP=10.111.209.147:PING:SRC=10.111.71.77,:;</v>
      </c>
      <c r="AB488" s="10" t="str">
        <f t="shared" si="76"/>
        <v>ZQRX:BSU,4::IP=10.111.92.19:PING:SRC=10.111.71.205,:;</v>
      </c>
      <c r="AC488" s="10"/>
      <c r="AD488" s="10"/>
      <c r="AE488" s="10" t="str">
        <f t="shared" si="77"/>
        <v>ZOYA:R0122:BSU,4:AOIP:;</v>
      </c>
      <c r="AF488" s="10" t="str">
        <f t="shared" si="78"/>
        <v>ZOYP:M3UA:R0122,1:"10.111.71.77","10.111.71.205",15005:"10.111.209.147",28,"10.111.92.19",28,:;</v>
      </c>
      <c r="AG488" s="10" t="str">
        <f t="shared" si="79"/>
        <v>ZOYS:M3UA:R0122,1:ACT:;</v>
      </c>
      <c r="AH488" s="10"/>
    </row>
    <row r="489" spans="1:34" ht="12" customHeight="1">
      <c r="A489" s="7">
        <v>7</v>
      </c>
      <c r="B489" s="7" t="s">
        <v>3361</v>
      </c>
      <c r="C489" s="7">
        <v>2</v>
      </c>
      <c r="D489" s="2">
        <v>3</v>
      </c>
      <c r="E489" s="7" t="str">
        <f>LOOKUP(1,0/(('MSS-IP'!$B$1:$B$583=B489)*('MSS-IP'!$C$1:$C$583=D489)),'MSS-IP'!$D$1:$D$583)</f>
        <v>10.111.71.76</v>
      </c>
      <c r="F489" s="7" t="str">
        <f>LOOKUP(1,0/(('MSS-IP'!$B$1:$B$583=B489)*('MSS-IP'!$C$1:$C$583=D489)),'MSS-IP'!$E$1:$E$583)</f>
        <v>10.111.71.204</v>
      </c>
      <c r="G489" s="52">
        <v>15006</v>
      </c>
      <c r="H489" s="7">
        <f>LOOKUP(1,0/(('MSS-IP'!$B$1:$B$583=B489)*('MSS-IP'!$C$1:$C$583=D489)),'MSS-IP'!$F$1:$F$583)</f>
        <v>26</v>
      </c>
      <c r="I489" s="8">
        <v>23</v>
      </c>
      <c r="J489" s="8" t="s">
        <v>82</v>
      </c>
      <c r="K489" s="8">
        <v>2</v>
      </c>
      <c r="L489" s="8">
        <v>3</v>
      </c>
      <c r="M489" s="1" t="str">
        <f>LOOKUP(1,0/(('BSC-IP(信令)'!$B$1:$B$652=J489)*('BSC-IP(信令)'!$C$1:$C$652=L489)),'BSC-IP(信令)'!$D$1:$D$652)</f>
        <v>10.111.209.148</v>
      </c>
      <c r="N489" s="1" t="str">
        <f>LOOKUP(1,0/(('BSC-IP(信令)'!$B$1:$B$652=J489)*('BSC-IP(信令)'!$C$1:$C$652=L489)),'BSC-IP(信令)'!$E$1:$E$652)</f>
        <v>10.111.92.20</v>
      </c>
      <c r="O489" s="8"/>
      <c r="P489" s="8">
        <f>LOOKUP(1,0/(('BSC-IP(信令)'!$B$1:$B$652=J489)*('BSC-IP(信令)'!$C$1:$C$652=L489)),'BSC-IP(信令)'!$F$1:$F$652)</f>
        <v>28</v>
      </c>
      <c r="Q489" s="11" t="str">
        <f t="shared" si="70"/>
        <v>ZQRX:BCSU,3::PING:IP="10.111.71.76",SRC="10.111.209.148",:;</v>
      </c>
      <c r="R489" s="11" t="str">
        <f t="shared" si="71"/>
        <v>ZQRX:BCSU,3::PING:IP="10.111.71.204",SRC="10.111.92.20",:;</v>
      </c>
      <c r="S489" s="11"/>
      <c r="T489" s="11"/>
      <c r="U489" s="11" t="str">
        <f t="shared" si="72"/>
        <v>ZOYA:BGS33:BCSU,3:AOIP:;</v>
      </c>
      <c r="V489" s="11" t="str">
        <f t="shared" si="73"/>
        <v>ZOYP:M3UA:BGS33,2:"10.111.209.148","10.111.92.20",:"10.111.71.76",26,"10.111.71.204",26,15006:;</v>
      </c>
      <c r="W489" s="11" t="str">
        <f t="shared" si="74"/>
        <v>ZOYS:M3UA:BGS33,2:ACT:;</v>
      </c>
      <c r="X489" s="11"/>
      <c r="Z489" s="47" t="s">
        <v>3936</v>
      </c>
      <c r="AA489" s="10" t="str">
        <f t="shared" si="75"/>
        <v>ZQRX:BSU,3::IP=10.111.209.148:PING:SRC=10.111.71.76,:;</v>
      </c>
      <c r="AB489" s="10" t="str">
        <f t="shared" si="76"/>
        <v>ZQRX:BSU,3::IP=10.111.92.20:PING:SRC=10.111.71.204,:;</v>
      </c>
      <c r="AC489" s="10"/>
      <c r="AD489" s="10"/>
      <c r="AE489" s="10" t="str">
        <f t="shared" si="77"/>
        <v>ZOYA:R0122:BSU,3:AOIP:;</v>
      </c>
      <c r="AF489" s="10" t="str">
        <f t="shared" si="78"/>
        <v>ZOYP:M3UA:R0122,2:"10.111.71.76","10.111.71.204",15006:"10.111.209.148",28,"10.111.92.20",28,:;</v>
      </c>
      <c r="AG489" s="10" t="str">
        <f t="shared" si="79"/>
        <v>ZOYS:M3UA:R0122,2:ACT:;</v>
      </c>
      <c r="AH489" s="10"/>
    </row>
    <row r="490" spans="1:34" ht="12" customHeight="1">
      <c r="A490" s="7">
        <v>8</v>
      </c>
      <c r="B490" s="7" t="s">
        <v>3361</v>
      </c>
      <c r="C490" s="7">
        <v>3</v>
      </c>
      <c r="D490" s="2">
        <v>4</v>
      </c>
      <c r="E490" s="7" t="str">
        <f>LOOKUP(1,0/(('MSS-IP'!$B$1:$B$583=B490)*('MSS-IP'!$C$1:$C$583=D490)),'MSS-IP'!$D$1:$D$583)</f>
        <v>10.111.71.77</v>
      </c>
      <c r="F490" s="7" t="str">
        <f>LOOKUP(1,0/(('MSS-IP'!$B$1:$B$583=B490)*('MSS-IP'!$C$1:$C$583=D490)),'MSS-IP'!$E$1:$E$583)</f>
        <v>10.111.71.205</v>
      </c>
      <c r="G490" s="52">
        <v>15007</v>
      </c>
      <c r="H490" s="7">
        <f>LOOKUP(1,0/(('MSS-IP'!$B$1:$B$583=B490)*('MSS-IP'!$C$1:$C$583=D490)),'MSS-IP'!$F$1:$F$583)</f>
        <v>26</v>
      </c>
      <c r="I490" s="8">
        <v>24</v>
      </c>
      <c r="J490" s="8" t="s">
        <v>82</v>
      </c>
      <c r="K490" s="8">
        <v>3</v>
      </c>
      <c r="L490" s="8">
        <v>1</v>
      </c>
      <c r="M490" s="1" t="str">
        <f>LOOKUP(1,0/(('BSC-IP(信令)'!$B$1:$B$652=J490)*('BSC-IP(信令)'!$C$1:$C$652=L490)),'BSC-IP(信令)'!$D$1:$D$652)</f>
        <v>10.111.209.149</v>
      </c>
      <c r="N490" s="1" t="str">
        <f>LOOKUP(1,0/(('BSC-IP(信令)'!$B$1:$B$652=J490)*('BSC-IP(信令)'!$C$1:$C$652=L490)),'BSC-IP(信令)'!$E$1:$E$652)</f>
        <v>10.111.92.21</v>
      </c>
      <c r="O490" s="8"/>
      <c r="P490" s="8">
        <f>LOOKUP(1,0/(('BSC-IP(信令)'!$B$1:$B$652=J490)*('BSC-IP(信令)'!$C$1:$C$652=L490)),'BSC-IP(信令)'!$F$1:$F$652)</f>
        <v>28</v>
      </c>
      <c r="Q490" s="11" t="str">
        <f t="shared" si="70"/>
        <v>ZQRX:BCSU,1::PING:IP="10.111.71.77",SRC="10.111.209.149",:;</v>
      </c>
      <c r="R490" s="11" t="str">
        <f t="shared" si="71"/>
        <v>ZQRX:BCSU,1::PING:IP="10.111.71.205",SRC="10.111.92.21",:;</v>
      </c>
      <c r="S490" s="11"/>
      <c r="T490" s="11"/>
      <c r="U490" s="11" t="str">
        <f t="shared" si="72"/>
        <v>ZOYA:BGS33:BCSU,1:AOIP:;</v>
      </c>
      <c r="V490" s="11" t="str">
        <f t="shared" si="73"/>
        <v>ZOYP:M3UA:BGS33,3:"10.111.209.149","10.111.92.21",:"10.111.71.77",26,"10.111.71.205",26,15007:;</v>
      </c>
      <c r="W490" s="11" t="str">
        <f t="shared" si="74"/>
        <v>ZOYS:M3UA:BGS33,3:ACT:;</v>
      </c>
      <c r="X490" s="11"/>
      <c r="Z490" s="47" t="s">
        <v>3936</v>
      </c>
      <c r="AA490" s="10" t="str">
        <f t="shared" si="75"/>
        <v>ZQRX:BSU,4::IP=10.111.209.149:PING:SRC=10.111.71.77,:;</v>
      </c>
      <c r="AB490" s="10" t="str">
        <f t="shared" si="76"/>
        <v>ZQRX:BSU,4::IP=10.111.92.21:PING:SRC=10.111.71.205,:;</v>
      </c>
      <c r="AC490" s="10"/>
      <c r="AD490" s="10"/>
      <c r="AE490" s="10" t="str">
        <f t="shared" si="77"/>
        <v>ZOYA:R0122:BSU,4:AOIP:;</v>
      </c>
      <c r="AF490" s="10" t="str">
        <f t="shared" si="78"/>
        <v>ZOYP:M3UA:R0122,3:"10.111.71.77","10.111.71.205",15007:"10.111.209.149",28,"10.111.92.21",28,:;</v>
      </c>
      <c r="AG490" s="10" t="str">
        <f t="shared" si="79"/>
        <v>ZOYS:M3UA:R0122,3:ACT:;</v>
      </c>
      <c r="AH490" s="10"/>
    </row>
    <row r="491" spans="1:34" ht="12" customHeight="1">
      <c r="A491" s="7">
        <v>9</v>
      </c>
      <c r="B491" s="7" t="s">
        <v>3361</v>
      </c>
      <c r="C491" s="7">
        <v>0</v>
      </c>
      <c r="D491" s="2">
        <v>3</v>
      </c>
      <c r="E491" s="7" t="str">
        <f>LOOKUP(1,0/(('MSS-IP'!$B$1:$B$583=B491)*('MSS-IP'!$C$1:$C$583=D491)),'MSS-IP'!$D$1:$D$583)</f>
        <v>10.111.71.76</v>
      </c>
      <c r="F491" s="7" t="str">
        <f>LOOKUP(1,0/(('MSS-IP'!$B$1:$B$583=B491)*('MSS-IP'!$C$1:$C$583=D491)),'MSS-IP'!$E$1:$E$583)</f>
        <v>10.111.71.204</v>
      </c>
      <c r="G491" s="52">
        <v>15008</v>
      </c>
      <c r="H491" s="7">
        <f>LOOKUP(1,0/(('MSS-IP'!$B$1:$B$583=B491)*('MSS-IP'!$C$1:$C$583=D491)),'MSS-IP'!$F$1:$F$583)</f>
        <v>26</v>
      </c>
      <c r="I491" s="8">
        <v>21</v>
      </c>
      <c r="J491" s="8" t="s">
        <v>83</v>
      </c>
      <c r="K491" s="8">
        <v>0</v>
      </c>
      <c r="L491" s="8">
        <v>4</v>
      </c>
      <c r="M491" s="1" t="str">
        <f>LOOKUP(1,0/(('BSC-IP(信令)'!$B$1:$B$652=J491)*('BSC-IP(信令)'!$C$1:$C$652=L491)),'BSC-IP(信令)'!$D$1:$D$652)</f>
        <v>10.111.209.162</v>
      </c>
      <c r="N491" s="1" t="str">
        <f>LOOKUP(1,0/(('BSC-IP(信令)'!$B$1:$B$652=J491)*('BSC-IP(信令)'!$C$1:$C$652=L491)),'BSC-IP(信令)'!$E$1:$E$652)</f>
        <v>10.111.92.34</v>
      </c>
      <c r="O491" s="8"/>
      <c r="P491" s="8">
        <f>LOOKUP(1,0/(('BSC-IP(信令)'!$B$1:$B$652=J491)*('BSC-IP(信令)'!$C$1:$C$652=L491)),'BSC-IP(信令)'!$F$1:$F$652)</f>
        <v>28</v>
      </c>
      <c r="Q491" s="11" t="str">
        <f t="shared" si="70"/>
        <v>ZQRX:BCSU,4::PING:IP="10.111.71.76",SRC="10.111.209.162",:;</v>
      </c>
      <c r="R491" s="11" t="str">
        <f t="shared" si="71"/>
        <v>ZQRX:BCSU,4::PING:IP="10.111.71.204",SRC="10.111.92.34",:;</v>
      </c>
      <c r="S491" s="11" t="str">
        <f>CONCATENATE("ZOYC:",LEFT(B491,1),MID(B491,3,4),":C:M3UA:;")</f>
        <v>ZOYC:BGS33:C:M3UA:;</v>
      </c>
      <c r="T491" s="11" t="str">
        <f>CONCATENATE("ZOYM:",LEFT(B491,1),MID(B491,3,4),":REG=Y:;")</f>
        <v>ZOYM:BGS33:REG=Y:;</v>
      </c>
      <c r="U491" s="11" t="str">
        <f t="shared" si="72"/>
        <v>ZOYA:BGS33:BCSU,4:AOIP:;</v>
      </c>
      <c r="V491" s="11" t="str">
        <f t="shared" si="73"/>
        <v>ZOYP:M3UA:BGS33,0:"10.111.209.162","10.111.92.34",:"10.111.71.76",26,"10.111.71.204",26,15008:;</v>
      </c>
      <c r="W491" s="11" t="str">
        <f t="shared" si="74"/>
        <v>ZOYS:M3UA:BGS33,0:ACT:;</v>
      </c>
      <c r="X491" s="11" t="str">
        <f>CONCATENATE("ZOYI:NAME=",LEFT(B491,1),RIGHT(B491,4),":A:;")</f>
        <v>ZOYI:NAME=BGS33:A:;</v>
      </c>
      <c r="Z491" s="47" t="s">
        <v>3936</v>
      </c>
      <c r="AA491" s="10" t="str">
        <f t="shared" si="75"/>
        <v>ZQRX:BSU,3::IP=10.111.209.162:PING:SRC=10.111.71.76,:;</v>
      </c>
      <c r="AB491" s="10" t="str">
        <f t="shared" si="76"/>
        <v>ZQRX:BSU,3::IP=10.111.92.34:PING:SRC=10.111.71.204,:;</v>
      </c>
      <c r="AC491" s="10" t="str">
        <f>CONCATENATE("ZOYC:",J491,":S:M3UA:;")</f>
        <v>ZOYC:R0123:S:M3UA:;</v>
      </c>
      <c r="AD491" s="10" t="str">
        <f>CONCATENATE("ZOYM:",J491,":REG=Y:;")</f>
        <v>ZOYM:R0123:REG=Y:;</v>
      </c>
      <c r="AE491" s="10" t="str">
        <f t="shared" si="77"/>
        <v>ZOYA:R0123:BSU,3:AOIP:;</v>
      </c>
      <c r="AF491" s="10" t="str">
        <f t="shared" si="78"/>
        <v>ZOYP:M3UA:R0123,0:"10.111.71.76","10.111.71.204",15008:"10.111.209.162",28,"10.111.92.34",28,:;</v>
      </c>
      <c r="AG491" s="10" t="str">
        <f t="shared" si="79"/>
        <v>ZOYS:M3UA:R0123,0:ACT:;</v>
      </c>
      <c r="AH491" s="10" t="str">
        <f>CONCATENATE("ZOYI:NAME=",J491,":A:;")</f>
        <v>ZOYI:NAME=R0123:A:;</v>
      </c>
    </row>
    <row r="492" spans="1:34" ht="12" customHeight="1">
      <c r="A492" s="7">
        <v>10</v>
      </c>
      <c r="B492" s="7" t="s">
        <v>3361</v>
      </c>
      <c r="C492" s="7">
        <v>1</v>
      </c>
      <c r="D492" s="2">
        <v>4</v>
      </c>
      <c r="E492" s="7" t="str">
        <f>LOOKUP(1,0/(('MSS-IP'!$B$1:$B$583=B492)*('MSS-IP'!$C$1:$C$583=D492)),'MSS-IP'!$D$1:$D$583)</f>
        <v>10.111.71.77</v>
      </c>
      <c r="F492" s="7" t="str">
        <f>LOOKUP(1,0/(('MSS-IP'!$B$1:$B$583=B492)*('MSS-IP'!$C$1:$C$583=D492)),'MSS-IP'!$E$1:$E$583)</f>
        <v>10.111.71.205</v>
      </c>
      <c r="G492" s="52">
        <v>15009</v>
      </c>
      <c r="H492" s="7">
        <f>LOOKUP(1,0/(('MSS-IP'!$B$1:$B$583=B492)*('MSS-IP'!$C$1:$C$583=D492)),'MSS-IP'!$F$1:$F$583)</f>
        <v>26</v>
      </c>
      <c r="I492" s="8">
        <v>22</v>
      </c>
      <c r="J492" s="8" t="s">
        <v>83</v>
      </c>
      <c r="K492" s="8">
        <v>1</v>
      </c>
      <c r="L492" s="8">
        <v>1</v>
      </c>
      <c r="M492" s="1" t="str">
        <f>LOOKUP(1,0/(('BSC-IP(信令)'!$B$1:$B$652=J492)*('BSC-IP(信令)'!$C$1:$C$652=L492)),'BSC-IP(信令)'!$D$1:$D$652)</f>
        <v>10.111.209.163</v>
      </c>
      <c r="N492" s="1" t="str">
        <f>LOOKUP(1,0/(('BSC-IP(信令)'!$B$1:$B$652=J492)*('BSC-IP(信令)'!$C$1:$C$652=L492)),'BSC-IP(信令)'!$E$1:$E$652)</f>
        <v>10.111.92.35</v>
      </c>
      <c r="O492" s="8"/>
      <c r="P492" s="8">
        <f>LOOKUP(1,0/(('BSC-IP(信令)'!$B$1:$B$652=J492)*('BSC-IP(信令)'!$C$1:$C$652=L492)),'BSC-IP(信令)'!$F$1:$F$652)</f>
        <v>28</v>
      </c>
      <c r="Q492" s="11" t="str">
        <f t="shared" si="70"/>
        <v>ZQRX:BCSU,1::PING:IP="10.111.71.77",SRC="10.111.209.163",:;</v>
      </c>
      <c r="R492" s="11" t="str">
        <f t="shared" si="71"/>
        <v>ZQRX:BCSU,1::PING:IP="10.111.71.205",SRC="10.111.92.35",:;</v>
      </c>
      <c r="S492" s="11"/>
      <c r="T492" s="11"/>
      <c r="U492" s="11" t="str">
        <f t="shared" si="72"/>
        <v>ZOYA:BGS33:BCSU,1:AOIP:;</v>
      </c>
      <c r="V492" s="11" t="str">
        <f t="shared" si="73"/>
        <v>ZOYP:M3UA:BGS33,1:"10.111.209.163","10.111.92.35",:"10.111.71.77",26,"10.111.71.205",26,15009:;</v>
      </c>
      <c r="W492" s="11" t="str">
        <f t="shared" si="74"/>
        <v>ZOYS:M3UA:BGS33,1:ACT:;</v>
      </c>
      <c r="X492" s="11"/>
      <c r="Z492" s="47" t="s">
        <v>3936</v>
      </c>
      <c r="AA492" s="10" t="str">
        <f t="shared" si="75"/>
        <v>ZQRX:BSU,4::IP=10.111.209.163:PING:SRC=10.111.71.77,:;</v>
      </c>
      <c r="AB492" s="10" t="str">
        <f t="shared" si="76"/>
        <v>ZQRX:BSU,4::IP=10.111.92.35:PING:SRC=10.111.71.205,:;</v>
      </c>
      <c r="AC492" s="10"/>
      <c r="AD492" s="10"/>
      <c r="AE492" s="10" t="str">
        <f t="shared" si="77"/>
        <v>ZOYA:R0123:BSU,4:AOIP:;</v>
      </c>
      <c r="AF492" s="10" t="str">
        <f t="shared" si="78"/>
        <v>ZOYP:M3UA:R0123,1:"10.111.71.77","10.111.71.205",15009:"10.111.209.163",28,"10.111.92.35",28,:;</v>
      </c>
      <c r="AG492" s="10" t="str">
        <f t="shared" si="79"/>
        <v>ZOYS:M3UA:R0123,1:ACT:;</v>
      </c>
      <c r="AH492" s="10"/>
    </row>
    <row r="493" spans="1:34" ht="12" customHeight="1">
      <c r="A493" s="7">
        <v>11</v>
      </c>
      <c r="B493" s="7" t="s">
        <v>3361</v>
      </c>
      <c r="C493" s="7">
        <v>2</v>
      </c>
      <c r="D493" s="2">
        <v>3</v>
      </c>
      <c r="E493" s="7" t="str">
        <f>LOOKUP(1,0/(('MSS-IP'!$B$1:$B$583=B493)*('MSS-IP'!$C$1:$C$583=D493)),'MSS-IP'!$D$1:$D$583)</f>
        <v>10.111.71.76</v>
      </c>
      <c r="F493" s="7" t="str">
        <f>LOOKUP(1,0/(('MSS-IP'!$B$1:$B$583=B493)*('MSS-IP'!$C$1:$C$583=D493)),'MSS-IP'!$E$1:$E$583)</f>
        <v>10.111.71.204</v>
      </c>
      <c r="G493" s="52">
        <v>15010</v>
      </c>
      <c r="H493" s="7">
        <f>LOOKUP(1,0/(('MSS-IP'!$B$1:$B$583=B493)*('MSS-IP'!$C$1:$C$583=D493)),'MSS-IP'!$F$1:$F$583)</f>
        <v>26</v>
      </c>
      <c r="I493" s="8">
        <v>23</v>
      </c>
      <c r="J493" s="8" t="s">
        <v>83</v>
      </c>
      <c r="K493" s="8">
        <v>2</v>
      </c>
      <c r="L493" s="8">
        <v>2</v>
      </c>
      <c r="M493" s="1" t="str">
        <f>LOOKUP(1,0/(('BSC-IP(信令)'!$B$1:$B$652=J493)*('BSC-IP(信令)'!$C$1:$C$652=L493)),'BSC-IP(信令)'!$D$1:$D$652)</f>
        <v>10.111.209.164</v>
      </c>
      <c r="N493" s="1" t="str">
        <f>LOOKUP(1,0/(('BSC-IP(信令)'!$B$1:$B$652=J493)*('BSC-IP(信令)'!$C$1:$C$652=L493)),'BSC-IP(信令)'!$E$1:$E$652)</f>
        <v>10.111.92.36</v>
      </c>
      <c r="O493" s="8"/>
      <c r="P493" s="8">
        <f>LOOKUP(1,0/(('BSC-IP(信令)'!$B$1:$B$652=J493)*('BSC-IP(信令)'!$C$1:$C$652=L493)),'BSC-IP(信令)'!$F$1:$F$652)</f>
        <v>28</v>
      </c>
      <c r="Q493" s="11" t="str">
        <f t="shared" si="70"/>
        <v>ZQRX:BCSU,2::PING:IP="10.111.71.76",SRC="10.111.209.164",:;</v>
      </c>
      <c r="R493" s="11" t="str">
        <f t="shared" si="71"/>
        <v>ZQRX:BCSU,2::PING:IP="10.111.71.204",SRC="10.111.92.36",:;</v>
      </c>
      <c r="S493" s="11"/>
      <c r="T493" s="11"/>
      <c r="U493" s="11" t="str">
        <f t="shared" si="72"/>
        <v>ZOYA:BGS33:BCSU,2:AOIP:;</v>
      </c>
      <c r="V493" s="11" t="str">
        <f t="shared" si="73"/>
        <v>ZOYP:M3UA:BGS33,2:"10.111.209.164","10.111.92.36",:"10.111.71.76",26,"10.111.71.204",26,15010:;</v>
      </c>
      <c r="W493" s="11" t="str">
        <f t="shared" si="74"/>
        <v>ZOYS:M3UA:BGS33,2:ACT:;</v>
      </c>
      <c r="X493" s="11"/>
      <c r="Z493" s="47" t="s">
        <v>3936</v>
      </c>
      <c r="AA493" s="10" t="str">
        <f t="shared" si="75"/>
        <v>ZQRX:BSU,3::IP=10.111.209.164:PING:SRC=10.111.71.76,:;</v>
      </c>
      <c r="AB493" s="10" t="str">
        <f t="shared" si="76"/>
        <v>ZQRX:BSU,3::IP=10.111.92.36:PING:SRC=10.111.71.204,:;</v>
      </c>
      <c r="AC493" s="10"/>
      <c r="AD493" s="10"/>
      <c r="AE493" s="10" t="str">
        <f t="shared" si="77"/>
        <v>ZOYA:R0123:BSU,3:AOIP:;</v>
      </c>
      <c r="AF493" s="10" t="str">
        <f t="shared" si="78"/>
        <v>ZOYP:M3UA:R0123,2:"10.111.71.76","10.111.71.204",15010:"10.111.209.164",28,"10.111.92.36",28,:;</v>
      </c>
      <c r="AG493" s="10" t="str">
        <f t="shared" si="79"/>
        <v>ZOYS:M3UA:R0123,2:ACT:;</v>
      </c>
      <c r="AH493" s="10"/>
    </row>
    <row r="494" spans="1:34" ht="12" customHeight="1">
      <c r="A494" s="7">
        <v>12</v>
      </c>
      <c r="B494" s="7" t="s">
        <v>3361</v>
      </c>
      <c r="C494" s="7">
        <v>3</v>
      </c>
      <c r="D494" s="2">
        <v>4</v>
      </c>
      <c r="E494" s="7" t="str">
        <f>LOOKUP(1,0/(('MSS-IP'!$B$1:$B$583=B494)*('MSS-IP'!$C$1:$C$583=D494)),'MSS-IP'!$D$1:$D$583)</f>
        <v>10.111.71.77</v>
      </c>
      <c r="F494" s="7" t="str">
        <f>LOOKUP(1,0/(('MSS-IP'!$B$1:$B$583=B494)*('MSS-IP'!$C$1:$C$583=D494)),'MSS-IP'!$E$1:$E$583)</f>
        <v>10.111.71.205</v>
      </c>
      <c r="G494" s="52">
        <v>15011</v>
      </c>
      <c r="H494" s="7">
        <f>LOOKUP(1,0/(('MSS-IP'!$B$1:$B$583=B494)*('MSS-IP'!$C$1:$C$583=D494)),'MSS-IP'!$F$1:$F$583)</f>
        <v>26</v>
      </c>
      <c r="I494" s="8">
        <v>24</v>
      </c>
      <c r="J494" s="8" t="s">
        <v>83</v>
      </c>
      <c r="K494" s="8">
        <v>3</v>
      </c>
      <c r="L494" s="8">
        <v>3</v>
      </c>
      <c r="M494" s="1" t="str">
        <f>LOOKUP(1,0/(('BSC-IP(信令)'!$B$1:$B$652=J494)*('BSC-IP(信令)'!$C$1:$C$652=L494)),'BSC-IP(信令)'!$D$1:$D$652)</f>
        <v>10.111.209.165</v>
      </c>
      <c r="N494" s="1" t="str">
        <f>LOOKUP(1,0/(('BSC-IP(信令)'!$B$1:$B$652=J494)*('BSC-IP(信令)'!$C$1:$C$652=L494)),'BSC-IP(信令)'!$E$1:$E$652)</f>
        <v>10.111.92.37</v>
      </c>
      <c r="O494" s="8"/>
      <c r="P494" s="8">
        <f>LOOKUP(1,0/(('BSC-IP(信令)'!$B$1:$B$652=J494)*('BSC-IP(信令)'!$C$1:$C$652=L494)),'BSC-IP(信令)'!$F$1:$F$652)</f>
        <v>28</v>
      </c>
      <c r="Q494" s="11" t="str">
        <f t="shared" si="70"/>
        <v>ZQRX:BCSU,3::PING:IP="10.111.71.77",SRC="10.111.209.165",:;</v>
      </c>
      <c r="R494" s="11" t="str">
        <f t="shared" si="71"/>
        <v>ZQRX:BCSU,3::PING:IP="10.111.71.205",SRC="10.111.92.37",:;</v>
      </c>
      <c r="S494" s="11"/>
      <c r="T494" s="11"/>
      <c r="U494" s="11" t="str">
        <f t="shared" si="72"/>
        <v>ZOYA:BGS33:BCSU,3:AOIP:;</v>
      </c>
      <c r="V494" s="11" t="str">
        <f t="shared" si="73"/>
        <v>ZOYP:M3UA:BGS33,3:"10.111.209.165","10.111.92.37",:"10.111.71.77",26,"10.111.71.205",26,15011:;</v>
      </c>
      <c r="W494" s="11" t="str">
        <f t="shared" si="74"/>
        <v>ZOYS:M3UA:BGS33,3:ACT:;</v>
      </c>
      <c r="X494" s="11"/>
      <c r="Z494" s="47" t="s">
        <v>3936</v>
      </c>
      <c r="AA494" s="10" t="str">
        <f t="shared" si="75"/>
        <v>ZQRX:BSU,4::IP=10.111.209.165:PING:SRC=10.111.71.77,:;</v>
      </c>
      <c r="AB494" s="10" t="str">
        <f t="shared" si="76"/>
        <v>ZQRX:BSU,4::IP=10.111.92.37:PING:SRC=10.111.71.205,:;</v>
      </c>
      <c r="AC494" s="10"/>
      <c r="AD494" s="10"/>
      <c r="AE494" s="10" t="str">
        <f t="shared" si="77"/>
        <v>ZOYA:R0123:BSU,4:AOIP:;</v>
      </c>
      <c r="AF494" s="10" t="str">
        <f t="shared" si="78"/>
        <v>ZOYP:M3UA:R0123,3:"10.111.71.77","10.111.71.205",15011:"10.111.209.165",28,"10.111.92.37",28,:;</v>
      </c>
      <c r="AG494" s="10" t="str">
        <f t="shared" si="79"/>
        <v>ZOYS:M3UA:R0123,3:ACT:;</v>
      </c>
      <c r="AH494" s="10"/>
    </row>
    <row r="495" spans="1:34" ht="12" customHeight="1">
      <c r="A495" s="7">
        <v>13</v>
      </c>
      <c r="B495" s="7" t="s">
        <v>3361</v>
      </c>
      <c r="C495" s="7">
        <v>0</v>
      </c>
      <c r="D495" s="2">
        <v>3</v>
      </c>
      <c r="E495" s="7" t="str">
        <f>LOOKUP(1,0/(('MSS-IP'!$B$1:$B$583=B495)*('MSS-IP'!$C$1:$C$583=D495)),'MSS-IP'!$D$1:$D$583)</f>
        <v>10.111.71.76</v>
      </c>
      <c r="F495" s="7" t="str">
        <f>LOOKUP(1,0/(('MSS-IP'!$B$1:$B$583=B495)*('MSS-IP'!$C$1:$C$583=D495)),'MSS-IP'!$E$1:$E$583)</f>
        <v>10.111.71.204</v>
      </c>
      <c r="G495" s="52">
        <v>15012</v>
      </c>
      <c r="H495" s="7">
        <f>LOOKUP(1,0/(('MSS-IP'!$B$1:$B$583=B495)*('MSS-IP'!$C$1:$C$583=D495)),'MSS-IP'!$F$1:$F$583)</f>
        <v>26</v>
      </c>
      <c r="I495" s="8">
        <v>21</v>
      </c>
      <c r="J495" s="8" t="s">
        <v>84</v>
      </c>
      <c r="K495" s="8">
        <v>0</v>
      </c>
      <c r="L495" s="8">
        <v>1</v>
      </c>
      <c r="M495" s="1" t="str">
        <f>LOOKUP(1,0/(('BSC-IP(信令)'!$B$1:$B$652=J495)*('BSC-IP(信令)'!$C$1:$C$652=L495)),'BSC-IP(信令)'!$D$1:$D$652)</f>
        <v>10.111.209.178</v>
      </c>
      <c r="N495" s="1" t="str">
        <f>LOOKUP(1,0/(('BSC-IP(信令)'!$B$1:$B$652=J495)*('BSC-IP(信令)'!$C$1:$C$652=L495)),'BSC-IP(信令)'!$E$1:$E$652)</f>
        <v>10.111.92.50</v>
      </c>
      <c r="O495" s="8"/>
      <c r="P495" s="8">
        <f>LOOKUP(1,0/(('BSC-IP(信令)'!$B$1:$B$652=J495)*('BSC-IP(信令)'!$C$1:$C$652=L495)),'BSC-IP(信令)'!$F$1:$F$652)</f>
        <v>28</v>
      </c>
      <c r="Q495" s="11" t="str">
        <f t="shared" si="70"/>
        <v>ZQRX:BCSU,1::PING:IP="10.111.71.76",SRC="10.111.209.178",:;</v>
      </c>
      <c r="R495" s="11" t="str">
        <f t="shared" si="71"/>
        <v>ZQRX:BCSU,1::PING:IP="10.111.71.204",SRC="10.111.92.50",:;</v>
      </c>
      <c r="S495" s="11" t="str">
        <f>CONCATENATE("ZOYC:",LEFT(B495,1),MID(B495,3,4),":C:M3UA:;")</f>
        <v>ZOYC:BGS33:C:M3UA:;</v>
      </c>
      <c r="T495" s="11" t="str">
        <f>CONCATENATE("ZOYM:",LEFT(B495,1),MID(B495,3,4),":REG=Y:;")</f>
        <v>ZOYM:BGS33:REG=Y:;</v>
      </c>
      <c r="U495" s="11" t="str">
        <f t="shared" si="72"/>
        <v>ZOYA:BGS33:BCSU,1:AOIP:;</v>
      </c>
      <c r="V495" s="11" t="str">
        <f t="shared" si="73"/>
        <v>ZOYP:M3UA:BGS33,0:"10.111.209.178","10.111.92.50",:"10.111.71.76",26,"10.111.71.204",26,15012:;</v>
      </c>
      <c r="W495" s="11" t="str">
        <f t="shared" si="74"/>
        <v>ZOYS:M3UA:BGS33,0:ACT:;</v>
      </c>
      <c r="X495" s="11" t="str">
        <f>CONCATENATE("ZOYI:NAME=",LEFT(B495,1),RIGHT(B495,4),":A:;")</f>
        <v>ZOYI:NAME=BGS33:A:;</v>
      </c>
      <c r="Z495" s="47" t="s">
        <v>3936</v>
      </c>
      <c r="AA495" s="10" t="str">
        <f t="shared" si="75"/>
        <v>ZQRX:BSU,3::IP=10.111.209.178:PING:SRC=10.111.71.76,:;</v>
      </c>
      <c r="AB495" s="10" t="str">
        <f t="shared" si="76"/>
        <v>ZQRX:BSU,3::IP=10.111.92.50:PING:SRC=10.111.71.204,:;</v>
      </c>
      <c r="AC495" s="10" t="str">
        <f>CONCATENATE("ZOYC:",J495,":S:M3UA:;")</f>
        <v>ZOYC:R0124:S:M3UA:;</v>
      </c>
      <c r="AD495" s="10" t="str">
        <f>CONCATENATE("ZOYM:",J495,":REG=Y:;")</f>
        <v>ZOYM:R0124:REG=Y:;</v>
      </c>
      <c r="AE495" s="10" t="str">
        <f t="shared" si="77"/>
        <v>ZOYA:R0124:BSU,3:AOIP:;</v>
      </c>
      <c r="AF495" s="10" t="str">
        <f t="shared" si="78"/>
        <v>ZOYP:M3UA:R0124,0:"10.111.71.76","10.111.71.204",15012:"10.111.209.178",28,"10.111.92.50",28,:;</v>
      </c>
      <c r="AG495" s="10" t="str">
        <f t="shared" si="79"/>
        <v>ZOYS:M3UA:R0124,0:ACT:;</v>
      </c>
      <c r="AH495" s="10" t="str">
        <f>CONCATENATE("ZOYI:NAME=",J495,":A:;")</f>
        <v>ZOYI:NAME=R0124:A:;</v>
      </c>
    </row>
    <row r="496" spans="1:34" ht="12" customHeight="1">
      <c r="A496" s="7">
        <v>14</v>
      </c>
      <c r="B496" s="7" t="s">
        <v>3361</v>
      </c>
      <c r="C496" s="7">
        <v>1</v>
      </c>
      <c r="D496" s="2">
        <v>4</v>
      </c>
      <c r="E496" s="7" t="str">
        <f>LOOKUP(1,0/(('MSS-IP'!$B$1:$B$583=B496)*('MSS-IP'!$C$1:$C$583=D496)),'MSS-IP'!$D$1:$D$583)</f>
        <v>10.111.71.77</v>
      </c>
      <c r="F496" s="7" t="str">
        <f>LOOKUP(1,0/(('MSS-IP'!$B$1:$B$583=B496)*('MSS-IP'!$C$1:$C$583=D496)),'MSS-IP'!$E$1:$E$583)</f>
        <v>10.111.71.205</v>
      </c>
      <c r="G496" s="52">
        <v>15013</v>
      </c>
      <c r="H496" s="7">
        <f>LOOKUP(1,0/(('MSS-IP'!$B$1:$B$583=B496)*('MSS-IP'!$C$1:$C$583=D496)),'MSS-IP'!$F$1:$F$583)</f>
        <v>26</v>
      </c>
      <c r="I496" s="8">
        <v>22</v>
      </c>
      <c r="J496" s="8" t="s">
        <v>84</v>
      </c>
      <c r="K496" s="8">
        <v>1</v>
      </c>
      <c r="L496" s="8">
        <v>2</v>
      </c>
      <c r="M496" s="1" t="str">
        <f>LOOKUP(1,0/(('BSC-IP(信令)'!$B$1:$B$652=J496)*('BSC-IP(信令)'!$C$1:$C$652=L496)),'BSC-IP(信令)'!$D$1:$D$652)</f>
        <v>10.111.209.179</v>
      </c>
      <c r="N496" s="1" t="str">
        <f>LOOKUP(1,0/(('BSC-IP(信令)'!$B$1:$B$652=J496)*('BSC-IP(信令)'!$C$1:$C$652=L496)),'BSC-IP(信令)'!$E$1:$E$652)</f>
        <v>10.111.92.51</v>
      </c>
      <c r="O496" s="8"/>
      <c r="P496" s="8">
        <f>LOOKUP(1,0/(('BSC-IP(信令)'!$B$1:$B$652=J496)*('BSC-IP(信令)'!$C$1:$C$652=L496)),'BSC-IP(信令)'!$F$1:$F$652)</f>
        <v>28</v>
      </c>
      <c r="Q496" s="11" t="str">
        <f t="shared" si="70"/>
        <v>ZQRX:BCSU,2::PING:IP="10.111.71.77",SRC="10.111.209.179",:;</v>
      </c>
      <c r="R496" s="11" t="str">
        <f t="shared" si="71"/>
        <v>ZQRX:BCSU,2::PING:IP="10.111.71.205",SRC="10.111.92.51",:;</v>
      </c>
      <c r="S496" s="11"/>
      <c r="T496" s="11"/>
      <c r="U496" s="11" t="str">
        <f t="shared" si="72"/>
        <v>ZOYA:BGS33:BCSU,2:AOIP:;</v>
      </c>
      <c r="V496" s="11" t="str">
        <f t="shared" si="73"/>
        <v>ZOYP:M3UA:BGS33,1:"10.111.209.179","10.111.92.51",:"10.111.71.77",26,"10.111.71.205",26,15013:;</v>
      </c>
      <c r="W496" s="11" t="str">
        <f t="shared" si="74"/>
        <v>ZOYS:M3UA:BGS33,1:ACT:;</v>
      </c>
      <c r="X496" s="11"/>
      <c r="Z496" s="47" t="s">
        <v>3936</v>
      </c>
      <c r="AA496" s="10" t="str">
        <f t="shared" si="75"/>
        <v>ZQRX:BSU,4::IP=10.111.209.179:PING:SRC=10.111.71.77,:;</v>
      </c>
      <c r="AB496" s="10" t="str">
        <f t="shared" si="76"/>
        <v>ZQRX:BSU,4::IP=10.111.92.51:PING:SRC=10.111.71.205,:;</v>
      </c>
      <c r="AC496" s="10"/>
      <c r="AD496" s="10"/>
      <c r="AE496" s="10" t="str">
        <f t="shared" si="77"/>
        <v>ZOYA:R0124:BSU,4:AOIP:;</v>
      </c>
      <c r="AF496" s="10" t="str">
        <f t="shared" si="78"/>
        <v>ZOYP:M3UA:R0124,1:"10.111.71.77","10.111.71.205",15013:"10.111.209.179",28,"10.111.92.51",28,:;</v>
      </c>
      <c r="AG496" s="10" t="str">
        <f t="shared" si="79"/>
        <v>ZOYS:M3UA:R0124,1:ACT:;</v>
      </c>
      <c r="AH496" s="10"/>
    </row>
    <row r="497" spans="1:34" ht="12" customHeight="1">
      <c r="A497" s="7">
        <v>15</v>
      </c>
      <c r="B497" s="7" t="s">
        <v>3361</v>
      </c>
      <c r="C497" s="7">
        <v>2</v>
      </c>
      <c r="D497" s="2">
        <v>3</v>
      </c>
      <c r="E497" s="7" t="str">
        <f>LOOKUP(1,0/(('MSS-IP'!$B$1:$B$583=B497)*('MSS-IP'!$C$1:$C$583=D497)),'MSS-IP'!$D$1:$D$583)</f>
        <v>10.111.71.76</v>
      </c>
      <c r="F497" s="7" t="str">
        <f>LOOKUP(1,0/(('MSS-IP'!$B$1:$B$583=B497)*('MSS-IP'!$C$1:$C$583=D497)),'MSS-IP'!$E$1:$E$583)</f>
        <v>10.111.71.204</v>
      </c>
      <c r="G497" s="52">
        <v>15014</v>
      </c>
      <c r="H497" s="7">
        <f>LOOKUP(1,0/(('MSS-IP'!$B$1:$B$583=B497)*('MSS-IP'!$C$1:$C$583=D497)),'MSS-IP'!$F$1:$F$583)</f>
        <v>26</v>
      </c>
      <c r="I497" s="8">
        <v>23</v>
      </c>
      <c r="J497" s="8" t="s">
        <v>84</v>
      </c>
      <c r="K497" s="8">
        <v>2</v>
      </c>
      <c r="L497" s="8">
        <v>4</v>
      </c>
      <c r="M497" s="1" t="str">
        <f>LOOKUP(1,0/(('BSC-IP(信令)'!$B$1:$B$652=J497)*('BSC-IP(信令)'!$C$1:$C$652=L497)),'BSC-IP(信令)'!$D$1:$D$652)</f>
        <v>10.111.209.180</v>
      </c>
      <c r="N497" s="1" t="str">
        <f>LOOKUP(1,0/(('BSC-IP(信令)'!$B$1:$B$652=J497)*('BSC-IP(信令)'!$C$1:$C$652=L497)),'BSC-IP(信令)'!$E$1:$E$652)</f>
        <v>10.111.92.52</v>
      </c>
      <c r="O497" s="8"/>
      <c r="P497" s="8">
        <f>LOOKUP(1,0/(('BSC-IP(信令)'!$B$1:$B$652=J497)*('BSC-IP(信令)'!$C$1:$C$652=L497)),'BSC-IP(信令)'!$F$1:$F$652)</f>
        <v>28</v>
      </c>
      <c r="Q497" s="11" t="str">
        <f t="shared" si="70"/>
        <v>ZQRX:BCSU,4::PING:IP="10.111.71.76",SRC="10.111.209.180",:;</v>
      </c>
      <c r="R497" s="11" t="str">
        <f t="shared" si="71"/>
        <v>ZQRX:BCSU,4::PING:IP="10.111.71.204",SRC="10.111.92.52",:;</v>
      </c>
      <c r="S497" s="11"/>
      <c r="T497" s="11"/>
      <c r="U497" s="11" t="str">
        <f t="shared" si="72"/>
        <v>ZOYA:BGS33:BCSU,4:AOIP:;</v>
      </c>
      <c r="V497" s="11" t="str">
        <f t="shared" si="73"/>
        <v>ZOYP:M3UA:BGS33,2:"10.111.209.180","10.111.92.52",:"10.111.71.76",26,"10.111.71.204",26,15014:;</v>
      </c>
      <c r="W497" s="11" t="str">
        <f t="shared" si="74"/>
        <v>ZOYS:M3UA:BGS33,2:ACT:;</v>
      </c>
      <c r="X497" s="11"/>
      <c r="Z497" s="47" t="s">
        <v>3936</v>
      </c>
      <c r="AA497" s="10" t="str">
        <f t="shared" si="75"/>
        <v>ZQRX:BSU,3::IP=10.111.209.180:PING:SRC=10.111.71.76,:;</v>
      </c>
      <c r="AB497" s="10" t="str">
        <f t="shared" si="76"/>
        <v>ZQRX:BSU,3::IP=10.111.92.52:PING:SRC=10.111.71.204,:;</v>
      </c>
      <c r="AC497" s="10"/>
      <c r="AD497" s="10"/>
      <c r="AE497" s="10" t="str">
        <f t="shared" si="77"/>
        <v>ZOYA:R0124:BSU,3:AOIP:;</v>
      </c>
      <c r="AF497" s="10" t="str">
        <f t="shared" si="78"/>
        <v>ZOYP:M3UA:R0124,2:"10.111.71.76","10.111.71.204",15014:"10.111.209.180",28,"10.111.92.52",28,:;</v>
      </c>
      <c r="AG497" s="10" t="str">
        <f t="shared" si="79"/>
        <v>ZOYS:M3UA:R0124,2:ACT:;</v>
      </c>
      <c r="AH497" s="10"/>
    </row>
    <row r="498" spans="1:34" ht="12" customHeight="1">
      <c r="A498" s="7">
        <v>16</v>
      </c>
      <c r="B498" s="7" t="s">
        <v>3361</v>
      </c>
      <c r="C498" s="7">
        <v>3</v>
      </c>
      <c r="D498" s="2">
        <v>4</v>
      </c>
      <c r="E498" s="7" t="str">
        <f>LOOKUP(1,0/(('MSS-IP'!$B$1:$B$583=B498)*('MSS-IP'!$C$1:$C$583=D498)),'MSS-IP'!$D$1:$D$583)</f>
        <v>10.111.71.77</v>
      </c>
      <c r="F498" s="7" t="str">
        <f>LOOKUP(1,0/(('MSS-IP'!$B$1:$B$583=B498)*('MSS-IP'!$C$1:$C$583=D498)),'MSS-IP'!$E$1:$E$583)</f>
        <v>10.111.71.205</v>
      </c>
      <c r="G498" s="52">
        <v>15015</v>
      </c>
      <c r="H498" s="7">
        <f>LOOKUP(1,0/(('MSS-IP'!$B$1:$B$583=B498)*('MSS-IP'!$C$1:$C$583=D498)),'MSS-IP'!$F$1:$F$583)</f>
        <v>26</v>
      </c>
      <c r="I498" s="8">
        <v>24</v>
      </c>
      <c r="J498" s="8" t="s">
        <v>84</v>
      </c>
      <c r="K498" s="8">
        <v>3</v>
      </c>
      <c r="L498" s="8">
        <v>3</v>
      </c>
      <c r="M498" s="1" t="str">
        <f>LOOKUP(1,0/(('BSC-IP(信令)'!$B$1:$B$652=J498)*('BSC-IP(信令)'!$C$1:$C$652=L498)),'BSC-IP(信令)'!$D$1:$D$652)</f>
        <v>10.111.209.181</v>
      </c>
      <c r="N498" s="1" t="str">
        <f>LOOKUP(1,0/(('BSC-IP(信令)'!$B$1:$B$652=J498)*('BSC-IP(信令)'!$C$1:$C$652=L498)),'BSC-IP(信令)'!$E$1:$E$652)</f>
        <v>10.111.92.53</v>
      </c>
      <c r="O498" s="8"/>
      <c r="P498" s="8">
        <f>LOOKUP(1,0/(('BSC-IP(信令)'!$B$1:$B$652=J498)*('BSC-IP(信令)'!$C$1:$C$652=L498)),'BSC-IP(信令)'!$F$1:$F$652)</f>
        <v>28</v>
      </c>
      <c r="Q498" s="11" t="str">
        <f t="shared" si="70"/>
        <v>ZQRX:BCSU,3::PING:IP="10.111.71.77",SRC="10.111.209.181",:;</v>
      </c>
      <c r="R498" s="11" t="str">
        <f t="shared" si="71"/>
        <v>ZQRX:BCSU,3::PING:IP="10.111.71.205",SRC="10.111.92.53",:;</v>
      </c>
      <c r="S498" s="11"/>
      <c r="T498" s="11"/>
      <c r="U498" s="11" t="str">
        <f t="shared" si="72"/>
        <v>ZOYA:BGS33:BCSU,3:AOIP:;</v>
      </c>
      <c r="V498" s="11" t="str">
        <f t="shared" si="73"/>
        <v>ZOYP:M3UA:BGS33,3:"10.111.209.181","10.111.92.53",:"10.111.71.77",26,"10.111.71.205",26,15015:;</v>
      </c>
      <c r="W498" s="11" t="str">
        <f t="shared" si="74"/>
        <v>ZOYS:M3UA:BGS33,3:ACT:;</v>
      </c>
      <c r="X498" s="11"/>
      <c r="Z498" s="47" t="s">
        <v>3936</v>
      </c>
      <c r="AA498" s="10" t="str">
        <f t="shared" si="75"/>
        <v>ZQRX:BSU,4::IP=10.111.209.181:PING:SRC=10.111.71.77,:;</v>
      </c>
      <c r="AB498" s="10" t="str">
        <f t="shared" si="76"/>
        <v>ZQRX:BSU,4::IP=10.111.92.53:PING:SRC=10.111.71.205,:;</v>
      </c>
      <c r="AC498" s="10"/>
      <c r="AD498" s="10"/>
      <c r="AE498" s="10" t="str">
        <f t="shared" si="77"/>
        <v>ZOYA:R0124:BSU,4:AOIP:;</v>
      </c>
      <c r="AF498" s="10" t="str">
        <f t="shared" si="78"/>
        <v>ZOYP:M3UA:R0124,3:"10.111.71.77","10.111.71.205",15015:"10.111.209.181",28,"10.111.92.53",28,:;</v>
      </c>
      <c r="AG498" s="10" t="str">
        <f t="shared" si="79"/>
        <v>ZOYS:M3UA:R0124,3:ACT:;</v>
      </c>
      <c r="AH498" s="10"/>
    </row>
    <row r="499" spans="1:34" ht="12" customHeight="1">
      <c r="A499" s="7">
        <v>17</v>
      </c>
      <c r="B499" s="7" t="s">
        <v>3361</v>
      </c>
      <c r="C499" s="7">
        <v>0</v>
      </c>
      <c r="D499" s="2">
        <v>3</v>
      </c>
      <c r="E499" s="7" t="str">
        <f>LOOKUP(1,0/(('MSS-IP'!$B$1:$B$583=B499)*('MSS-IP'!$C$1:$C$583=D499)),'MSS-IP'!$D$1:$D$583)</f>
        <v>10.111.71.76</v>
      </c>
      <c r="F499" s="7" t="str">
        <f>LOOKUP(1,0/(('MSS-IP'!$B$1:$B$583=B499)*('MSS-IP'!$C$1:$C$583=D499)),'MSS-IP'!$E$1:$E$583)</f>
        <v>10.111.71.204</v>
      </c>
      <c r="G499" s="52">
        <v>15016</v>
      </c>
      <c r="H499" s="7">
        <f>LOOKUP(1,0/(('MSS-IP'!$B$1:$B$583=B499)*('MSS-IP'!$C$1:$C$583=D499)),'MSS-IP'!$F$1:$F$583)</f>
        <v>26</v>
      </c>
      <c r="I499" s="8">
        <v>21</v>
      </c>
      <c r="J499" s="8" t="s">
        <v>85</v>
      </c>
      <c r="K499" s="8">
        <v>0</v>
      </c>
      <c r="L499" s="8">
        <v>4</v>
      </c>
      <c r="M499" s="1" t="str">
        <f>LOOKUP(1,0/(('BSC-IP(信令)'!$B$1:$B$652=J499)*('BSC-IP(信令)'!$C$1:$C$652=L499)),'BSC-IP(信令)'!$D$1:$D$652)</f>
        <v>10.111.209.194</v>
      </c>
      <c r="N499" s="1" t="str">
        <f>LOOKUP(1,0/(('BSC-IP(信令)'!$B$1:$B$652=J499)*('BSC-IP(信令)'!$C$1:$C$652=L499)),'BSC-IP(信令)'!$E$1:$E$652)</f>
        <v>10.111.92.66</v>
      </c>
      <c r="O499" s="8"/>
      <c r="P499" s="8">
        <f>LOOKUP(1,0/(('BSC-IP(信令)'!$B$1:$B$652=J499)*('BSC-IP(信令)'!$C$1:$C$652=L499)),'BSC-IP(信令)'!$F$1:$F$652)</f>
        <v>28</v>
      </c>
      <c r="Q499" s="11" t="str">
        <f t="shared" si="70"/>
        <v>ZQRX:BCSU,4::PING:IP="10.111.71.76",SRC="10.111.209.194",:;</v>
      </c>
      <c r="R499" s="11" t="str">
        <f t="shared" si="71"/>
        <v>ZQRX:BCSU,4::PING:IP="10.111.71.204",SRC="10.111.92.66",:;</v>
      </c>
      <c r="S499" s="11" t="str">
        <f>CONCATENATE("ZOYC:",LEFT(B499,1),MID(B499,3,4),":C:M3UA:;")</f>
        <v>ZOYC:BGS33:C:M3UA:;</v>
      </c>
      <c r="T499" s="11" t="str">
        <f>CONCATENATE("ZOYM:",LEFT(B499,1),MID(B499,3,4),":REG=Y:;")</f>
        <v>ZOYM:BGS33:REG=Y:;</v>
      </c>
      <c r="U499" s="11" t="str">
        <f t="shared" si="72"/>
        <v>ZOYA:BGS33:BCSU,4:AOIP:;</v>
      </c>
      <c r="V499" s="11" t="str">
        <f t="shared" si="73"/>
        <v>ZOYP:M3UA:BGS33,0:"10.111.209.194","10.111.92.66",:"10.111.71.76",26,"10.111.71.204",26,15016:;</v>
      </c>
      <c r="W499" s="11" t="str">
        <f t="shared" si="74"/>
        <v>ZOYS:M3UA:BGS33,0:ACT:;</v>
      </c>
      <c r="X499" s="11" t="str">
        <f>CONCATENATE("ZOYI:NAME=",LEFT(B499,1),RIGHT(B499,4),":A:;")</f>
        <v>ZOYI:NAME=BGS33:A:;</v>
      </c>
      <c r="Z499" s="47" t="s">
        <v>3936</v>
      </c>
      <c r="AA499" s="10" t="str">
        <f t="shared" si="75"/>
        <v>ZQRX:BSU,3::IP=10.111.209.194:PING:SRC=10.111.71.76,:;</v>
      </c>
      <c r="AB499" s="10" t="str">
        <f t="shared" si="76"/>
        <v>ZQRX:BSU,3::IP=10.111.92.66:PING:SRC=10.111.71.204,:;</v>
      </c>
      <c r="AC499" s="10" t="str">
        <f>CONCATENATE("ZOYC:",J499,":S:M3UA:;")</f>
        <v>ZOYC:R0125:S:M3UA:;</v>
      </c>
      <c r="AD499" s="10" t="str">
        <f>CONCATENATE("ZOYM:",J499,":REG=Y:;")</f>
        <v>ZOYM:R0125:REG=Y:;</v>
      </c>
      <c r="AE499" s="10" t="str">
        <f t="shared" si="77"/>
        <v>ZOYA:R0125:BSU,3:AOIP:;</v>
      </c>
      <c r="AF499" s="10" t="str">
        <f t="shared" si="78"/>
        <v>ZOYP:M3UA:R0125,0:"10.111.71.76","10.111.71.204",15016:"10.111.209.194",28,"10.111.92.66",28,:;</v>
      </c>
      <c r="AG499" s="10" t="str">
        <f t="shared" si="79"/>
        <v>ZOYS:M3UA:R0125,0:ACT:;</v>
      </c>
      <c r="AH499" s="10" t="str">
        <f>CONCATENATE("ZOYI:NAME=",J499,":A:;")</f>
        <v>ZOYI:NAME=R0125:A:;</v>
      </c>
    </row>
    <row r="500" spans="1:34" ht="12" customHeight="1">
      <c r="A500" s="7">
        <v>18</v>
      </c>
      <c r="B500" s="7" t="s">
        <v>3361</v>
      </c>
      <c r="C500" s="7">
        <v>1</v>
      </c>
      <c r="D500" s="2">
        <v>4</v>
      </c>
      <c r="E500" s="7" t="str">
        <f>LOOKUP(1,0/(('MSS-IP'!$B$1:$B$583=B500)*('MSS-IP'!$C$1:$C$583=D500)),'MSS-IP'!$D$1:$D$583)</f>
        <v>10.111.71.77</v>
      </c>
      <c r="F500" s="7" t="str">
        <f>LOOKUP(1,0/(('MSS-IP'!$B$1:$B$583=B500)*('MSS-IP'!$C$1:$C$583=D500)),'MSS-IP'!$E$1:$E$583)</f>
        <v>10.111.71.205</v>
      </c>
      <c r="G500" s="52">
        <v>15017</v>
      </c>
      <c r="H500" s="7">
        <f>LOOKUP(1,0/(('MSS-IP'!$B$1:$B$583=B500)*('MSS-IP'!$C$1:$C$583=D500)),'MSS-IP'!$F$1:$F$583)</f>
        <v>26</v>
      </c>
      <c r="I500" s="8">
        <v>22</v>
      </c>
      <c r="J500" s="8" t="s">
        <v>85</v>
      </c>
      <c r="K500" s="8">
        <v>1</v>
      </c>
      <c r="L500" s="8">
        <v>2</v>
      </c>
      <c r="M500" s="1" t="str">
        <f>LOOKUP(1,0/(('BSC-IP(信令)'!$B$1:$B$652=J500)*('BSC-IP(信令)'!$C$1:$C$652=L500)),'BSC-IP(信令)'!$D$1:$D$652)</f>
        <v>10.111.209.195</v>
      </c>
      <c r="N500" s="1" t="str">
        <f>LOOKUP(1,0/(('BSC-IP(信令)'!$B$1:$B$652=J500)*('BSC-IP(信令)'!$C$1:$C$652=L500)),'BSC-IP(信令)'!$E$1:$E$652)</f>
        <v>10.111.92.67</v>
      </c>
      <c r="O500" s="8"/>
      <c r="P500" s="8">
        <f>LOOKUP(1,0/(('BSC-IP(信令)'!$B$1:$B$652=J500)*('BSC-IP(信令)'!$C$1:$C$652=L500)),'BSC-IP(信令)'!$F$1:$F$652)</f>
        <v>28</v>
      </c>
      <c r="Q500" s="11" t="str">
        <f t="shared" si="70"/>
        <v>ZQRX:BCSU,2::PING:IP="10.111.71.77",SRC="10.111.209.195",:;</v>
      </c>
      <c r="R500" s="11" t="str">
        <f t="shared" si="71"/>
        <v>ZQRX:BCSU,2::PING:IP="10.111.71.205",SRC="10.111.92.67",:;</v>
      </c>
      <c r="S500" s="11"/>
      <c r="T500" s="11"/>
      <c r="U500" s="11" t="str">
        <f t="shared" si="72"/>
        <v>ZOYA:BGS33:BCSU,2:AOIP:;</v>
      </c>
      <c r="V500" s="11" t="str">
        <f t="shared" si="73"/>
        <v>ZOYP:M3UA:BGS33,1:"10.111.209.195","10.111.92.67",:"10.111.71.77",26,"10.111.71.205",26,15017:;</v>
      </c>
      <c r="W500" s="11" t="str">
        <f t="shared" si="74"/>
        <v>ZOYS:M3UA:BGS33,1:ACT:;</v>
      </c>
      <c r="X500" s="11"/>
      <c r="Z500" s="47" t="s">
        <v>3936</v>
      </c>
      <c r="AA500" s="10" t="str">
        <f t="shared" si="75"/>
        <v>ZQRX:BSU,4::IP=10.111.209.195:PING:SRC=10.111.71.77,:;</v>
      </c>
      <c r="AB500" s="10" t="str">
        <f t="shared" si="76"/>
        <v>ZQRX:BSU,4::IP=10.111.92.67:PING:SRC=10.111.71.205,:;</v>
      </c>
      <c r="AC500" s="10"/>
      <c r="AD500" s="10"/>
      <c r="AE500" s="10" t="str">
        <f t="shared" si="77"/>
        <v>ZOYA:R0125:BSU,4:AOIP:;</v>
      </c>
      <c r="AF500" s="10" t="str">
        <f t="shared" si="78"/>
        <v>ZOYP:M3UA:R0125,1:"10.111.71.77","10.111.71.205",15017:"10.111.209.195",28,"10.111.92.67",28,:;</v>
      </c>
      <c r="AG500" s="10" t="str">
        <f t="shared" si="79"/>
        <v>ZOYS:M3UA:R0125,1:ACT:;</v>
      </c>
      <c r="AH500" s="10"/>
    </row>
    <row r="501" spans="1:34" ht="12" customHeight="1">
      <c r="A501" s="7">
        <v>19</v>
      </c>
      <c r="B501" s="7" t="s">
        <v>3361</v>
      </c>
      <c r="C501" s="7">
        <v>2</v>
      </c>
      <c r="D501" s="2">
        <v>3</v>
      </c>
      <c r="E501" s="7" t="str">
        <f>LOOKUP(1,0/(('MSS-IP'!$B$1:$B$583=B501)*('MSS-IP'!$C$1:$C$583=D501)),'MSS-IP'!$D$1:$D$583)</f>
        <v>10.111.71.76</v>
      </c>
      <c r="F501" s="7" t="str">
        <f>LOOKUP(1,0/(('MSS-IP'!$B$1:$B$583=B501)*('MSS-IP'!$C$1:$C$583=D501)),'MSS-IP'!$E$1:$E$583)</f>
        <v>10.111.71.204</v>
      </c>
      <c r="G501" s="52">
        <v>15018</v>
      </c>
      <c r="H501" s="7">
        <f>LOOKUP(1,0/(('MSS-IP'!$B$1:$B$583=B501)*('MSS-IP'!$C$1:$C$583=D501)),'MSS-IP'!$F$1:$F$583)</f>
        <v>26</v>
      </c>
      <c r="I501" s="8">
        <v>23</v>
      </c>
      <c r="J501" s="8" t="s">
        <v>85</v>
      </c>
      <c r="K501" s="8">
        <v>2</v>
      </c>
      <c r="L501" s="8">
        <v>3</v>
      </c>
      <c r="M501" s="1" t="str">
        <f>LOOKUP(1,0/(('BSC-IP(信令)'!$B$1:$B$652=J501)*('BSC-IP(信令)'!$C$1:$C$652=L501)),'BSC-IP(信令)'!$D$1:$D$652)</f>
        <v>10.111.209.196</v>
      </c>
      <c r="N501" s="1" t="str">
        <f>LOOKUP(1,0/(('BSC-IP(信令)'!$B$1:$B$652=J501)*('BSC-IP(信令)'!$C$1:$C$652=L501)),'BSC-IP(信令)'!$E$1:$E$652)</f>
        <v>10.111.92.68</v>
      </c>
      <c r="O501" s="8"/>
      <c r="P501" s="8">
        <f>LOOKUP(1,0/(('BSC-IP(信令)'!$B$1:$B$652=J501)*('BSC-IP(信令)'!$C$1:$C$652=L501)),'BSC-IP(信令)'!$F$1:$F$652)</f>
        <v>28</v>
      </c>
      <c r="Q501" s="11" t="str">
        <f t="shared" si="70"/>
        <v>ZQRX:BCSU,3::PING:IP="10.111.71.76",SRC="10.111.209.196",:;</v>
      </c>
      <c r="R501" s="11" t="str">
        <f t="shared" si="71"/>
        <v>ZQRX:BCSU,3::PING:IP="10.111.71.204",SRC="10.111.92.68",:;</v>
      </c>
      <c r="S501" s="11"/>
      <c r="T501" s="11"/>
      <c r="U501" s="11" t="str">
        <f t="shared" si="72"/>
        <v>ZOYA:BGS33:BCSU,3:AOIP:;</v>
      </c>
      <c r="V501" s="11" t="str">
        <f t="shared" si="73"/>
        <v>ZOYP:M3UA:BGS33,2:"10.111.209.196","10.111.92.68",:"10.111.71.76",26,"10.111.71.204",26,15018:;</v>
      </c>
      <c r="W501" s="11" t="str">
        <f t="shared" si="74"/>
        <v>ZOYS:M3UA:BGS33,2:ACT:;</v>
      </c>
      <c r="X501" s="11"/>
      <c r="Z501" s="47" t="s">
        <v>3936</v>
      </c>
      <c r="AA501" s="10" t="str">
        <f t="shared" si="75"/>
        <v>ZQRX:BSU,3::IP=10.111.209.196:PING:SRC=10.111.71.76,:;</v>
      </c>
      <c r="AB501" s="10" t="str">
        <f t="shared" si="76"/>
        <v>ZQRX:BSU,3::IP=10.111.92.68:PING:SRC=10.111.71.204,:;</v>
      </c>
      <c r="AC501" s="10"/>
      <c r="AD501" s="10"/>
      <c r="AE501" s="10" t="str">
        <f t="shared" si="77"/>
        <v>ZOYA:R0125:BSU,3:AOIP:;</v>
      </c>
      <c r="AF501" s="10" t="str">
        <f t="shared" si="78"/>
        <v>ZOYP:M3UA:R0125,2:"10.111.71.76","10.111.71.204",15018:"10.111.209.196",28,"10.111.92.68",28,:;</v>
      </c>
      <c r="AG501" s="10" t="str">
        <f t="shared" si="79"/>
        <v>ZOYS:M3UA:R0125,2:ACT:;</v>
      </c>
      <c r="AH501" s="10"/>
    </row>
    <row r="502" spans="1:34" ht="12" customHeight="1">
      <c r="A502" s="7">
        <v>20</v>
      </c>
      <c r="B502" s="7" t="s">
        <v>3361</v>
      </c>
      <c r="C502" s="7">
        <v>3</v>
      </c>
      <c r="D502" s="2">
        <v>4</v>
      </c>
      <c r="E502" s="7" t="str">
        <f>LOOKUP(1,0/(('MSS-IP'!$B$1:$B$583=B502)*('MSS-IP'!$C$1:$C$583=D502)),'MSS-IP'!$D$1:$D$583)</f>
        <v>10.111.71.77</v>
      </c>
      <c r="F502" s="7" t="str">
        <f>LOOKUP(1,0/(('MSS-IP'!$B$1:$B$583=B502)*('MSS-IP'!$C$1:$C$583=D502)),'MSS-IP'!$E$1:$E$583)</f>
        <v>10.111.71.205</v>
      </c>
      <c r="G502" s="52">
        <v>15019</v>
      </c>
      <c r="H502" s="7">
        <f>LOOKUP(1,0/(('MSS-IP'!$B$1:$B$583=B502)*('MSS-IP'!$C$1:$C$583=D502)),'MSS-IP'!$F$1:$F$583)</f>
        <v>26</v>
      </c>
      <c r="I502" s="8">
        <v>24</v>
      </c>
      <c r="J502" s="8" t="s">
        <v>85</v>
      </c>
      <c r="K502" s="8">
        <v>3</v>
      </c>
      <c r="L502" s="8">
        <v>0</v>
      </c>
      <c r="M502" s="1" t="str">
        <f>LOOKUP(1,0/(('BSC-IP(信令)'!$B$1:$B$652=J502)*('BSC-IP(信令)'!$C$1:$C$652=L502)),'BSC-IP(信令)'!$D$1:$D$652)</f>
        <v>10.111.209.197</v>
      </c>
      <c r="N502" s="1" t="str">
        <f>LOOKUP(1,0/(('BSC-IP(信令)'!$B$1:$B$652=J502)*('BSC-IP(信令)'!$C$1:$C$652=L502)),'BSC-IP(信令)'!$E$1:$E$652)</f>
        <v>10.111.92.69</v>
      </c>
      <c r="O502" s="8"/>
      <c r="P502" s="8">
        <f>LOOKUP(1,0/(('BSC-IP(信令)'!$B$1:$B$652=J502)*('BSC-IP(信令)'!$C$1:$C$652=L502)),'BSC-IP(信令)'!$F$1:$F$652)</f>
        <v>28</v>
      </c>
      <c r="Q502" s="11" t="str">
        <f t="shared" si="70"/>
        <v>ZQRX:BCSU,0::PING:IP="10.111.71.77",SRC="10.111.209.197",:;</v>
      </c>
      <c r="R502" s="11" t="str">
        <f t="shared" si="71"/>
        <v>ZQRX:BCSU,0::PING:IP="10.111.71.205",SRC="10.111.92.69",:;</v>
      </c>
      <c r="S502" s="11"/>
      <c r="T502" s="11"/>
      <c r="U502" s="11" t="str">
        <f t="shared" si="72"/>
        <v>ZOYA:BGS33:BCSU,0:AOIP:;</v>
      </c>
      <c r="V502" s="11" t="str">
        <f t="shared" si="73"/>
        <v>ZOYP:M3UA:BGS33,3:"10.111.209.197","10.111.92.69",:"10.111.71.77",26,"10.111.71.205",26,15019:;</v>
      </c>
      <c r="W502" s="11" t="str">
        <f t="shared" si="74"/>
        <v>ZOYS:M3UA:BGS33,3:ACT:;</v>
      </c>
      <c r="X502" s="11"/>
      <c r="Z502" s="47" t="s">
        <v>3936</v>
      </c>
      <c r="AA502" s="10" t="str">
        <f t="shared" si="75"/>
        <v>ZQRX:BSU,4::IP=10.111.209.197:PING:SRC=10.111.71.77,:;</v>
      </c>
      <c r="AB502" s="10" t="str">
        <f t="shared" si="76"/>
        <v>ZQRX:BSU,4::IP=10.111.92.69:PING:SRC=10.111.71.205,:;</v>
      </c>
      <c r="AC502" s="10"/>
      <c r="AD502" s="10"/>
      <c r="AE502" s="10" t="str">
        <f t="shared" si="77"/>
        <v>ZOYA:R0125:BSU,4:AOIP:;</v>
      </c>
      <c r="AF502" s="10" t="str">
        <f t="shared" si="78"/>
        <v>ZOYP:M3UA:R0125,3:"10.111.71.77","10.111.71.205",15019:"10.111.209.197",28,"10.111.92.69",28,:;</v>
      </c>
      <c r="AG502" s="10" t="str">
        <f t="shared" si="79"/>
        <v>ZOYS:M3UA:R0125,3:ACT:;</v>
      </c>
      <c r="AH502" s="10"/>
    </row>
    <row r="503" spans="1:34" ht="12" customHeight="1">
      <c r="A503" s="7">
        <v>21</v>
      </c>
      <c r="B503" s="7" t="s">
        <v>3361</v>
      </c>
      <c r="C503" s="7">
        <v>0</v>
      </c>
      <c r="D503" s="2">
        <v>3</v>
      </c>
      <c r="E503" s="7" t="str">
        <f>LOOKUP(1,0/(('MSS-IP'!$B$1:$B$583=B503)*('MSS-IP'!$C$1:$C$583=D503)),'MSS-IP'!$D$1:$D$583)</f>
        <v>10.111.71.76</v>
      </c>
      <c r="F503" s="7" t="str">
        <f>LOOKUP(1,0/(('MSS-IP'!$B$1:$B$583=B503)*('MSS-IP'!$C$1:$C$583=D503)),'MSS-IP'!$E$1:$E$583)</f>
        <v>10.111.71.204</v>
      </c>
      <c r="G503" s="52">
        <v>15020</v>
      </c>
      <c r="H503" s="7">
        <f>LOOKUP(1,0/(('MSS-IP'!$B$1:$B$583=B503)*('MSS-IP'!$C$1:$C$583=D503)),'MSS-IP'!$F$1:$F$583)</f>
        <v>26</v>
      </c>
      <c r="I503" s="8">
        <v>21</v>
      </c>
      <c r="J503" s="8" t="s">
        <v>86</v>
      </c>
      <c r="K503" s="8">
        <v>0</v>
      </c>
      <c r="L503" s="8">
        <v>3</v>
      </c>
      <c r="M503" s="1" t="str">
        <f>LOOKUP(1,0/(('BSC-IP(信令)'!$B$1:$B$652=J503)*('BSC-IP(信令)'!$C$1:$C$652=L503)),'BSC-IP(信令)'!$D$1:$D$652)</f>
        <v>10.111.209.210</v>
      </c>
      <c r="N503" s="1" t="str">
        <f>LOOKUP(1,0/(('BSC-IP(信令)'!$B$1:$B$652=J503)*('BSC-IP(信令)'!$C$1:$C$652=L503)),'BSC-IP(信令)'!$E$1:$E$652)</f>
        <v>10.111.92.82</v>
      </c>
      <c r="O503" s="8"/>
      <c r="P503" s="8">
        <f>LOOKUP(1,0/(('BSC-IP(信令)'!$B$1:$B$652=J503)*('BSC-IP(信令)'!$C$1:$C$652=L503)),'BSC-IP(信令)'!$F$1:$F$652)</f>
        <v>28</v>
      </c>
      <c r="Q503" s="11" t="str">
        <f t="shared" si="70"/>
        <v>ZQRX:BCSU,3::PING:IP="10.111.71.76",SRC="10.111.209.210",:;</v>
      </c>
      <c r="R503" s="11" t="str">
        <f t="shared" si="71"/>
        <v>ZQRX:BCSU,3::PING:IP="10.111.71.204",SRC="10.111.92.82",:;</v>
      </c>
      <c r="S503" s="11" t="str">
        <f>CONCATENATE("ZOYC:",LEFT(B503,1),MID(B503,3,4),":C:M3UA:;")</f>
        <v>ZOYC:BGS33:C:M3UA:;</v>
      </c>
      <c r="T503" s="11" t="str">
        <f>CONCATENATE("ZOYM:",LEFT(B503,1),MID(B503,3,4),":REG=Y:;")</f>
        <v>ZOYM:BGS33:REG=Y:;</v>
      </c>
      <c r="U503" s="11" t="str">
        <f t="shared" si="72"/>
        <v>ZOYA:BGS33:BCSU,3:AOIP:;</v>
      </c>
      <c r="V503" s="11" t="str">
        <f t="shared" si="73"/>
        <v>ZOYP:M3UA:BGS33,0:"10.111.209.210","10.111.92.82",:"10.111.71.76",26,"10.111.71.204",26,15020:;</v>
      </c>
      <c r="W503" s="11" t="str">
        <f t="shared" si="74"/>
        <v>ZOYS:M3UA:BGS33,0:ACT:;</v>
      </c>
      <c r="X503" s="11" t="str">
        <f>CONCATENATE("ZOYI:NAME=",LEFT(B503,1),RIGHT(B503,4),":A:;")</f>
        <v>ZOYI:NAME=BGS33:A:;</v>
      </c>
      <c r="Z503" s="47" t="s">
        <v>3936</v>
      </c>
      <c r="AA503" s="10" t="str">
        <f t="shared" si="75"/>
        <v>ZQRX:BSU,3::IP=10.111.209.210:PING:SRC=10.111.71.76,:;</v>
      </c>
      <c r="AB503" s="10" t="str">
        <f t="shared" si="76"/>
        <v>ZQRX:BSU,3::IP=10.111.92.82:PING:SRC=10.111.71.204,:;</v>
      </c>
      <c r="AC503" s="10" t="str">
        <f>CONCATENATE("ZOYC:",J503,":S:M3UA:;")</f>
        <v>ZOYC:R0126:S:M3UA:;</v>
      </c>
      <c r="AD503" s="10" t="str">
        <f>CONCATENATE("ZOYM:",J503,":REG=Y:;")</f>
        <v>ZOYM:R0126:REG=Y:;</v>
      </c>
      <c r="AE503" s="10" t="str">
        <f t="shared" si="77"/>
        <v>ZOYA:R0126:BSU,3:AOIP:;</v>
      </c>
      <c r="AF503" s="10" t="str">
        <f t="shared" si="78"/>
        <v>ZOYP:M3UA:R0126,0:"10.111.71.76","10.111.71.204",15020:"10.111.209.210",28,"10.111.92.82",28,:;</v>
      </c>
      <c r="AG503" s="10" t="str">
        <f t="shared" si="79"/>
        <v>ZOYS:M3UA:R0126,0:ACT:;</v>
      </c>
      <c r="AH503" s="10" t="str">
        <f>CONCATENATE("ZOYI:NAME=",J503,":A:;")</f>
        <v>ZOYI:NAME=R0126:A:;</v>
      </c>
    </row>
    <row r="504" spans="1:34" ht="12" customHeight="1">
      <c r="A504" s="7">
        <v>22</v>
      </c>
      <c r="B504" s="7" t="s">
        <v>3361</v>
      </c>
      <c r="C504" s="7">
        <v>1</v>
      </c>
      <c r="D504" s="2">
        <v>4</v>
      </c>
      <c r="E504" s="7" t="str">
        <f>LOOKUP(1,0/(('MSS-IP'!$B$1:$B$583=B504)*('MSS-IP'!$C$1:$C$583=D504)),'MSS-IP'!$D$1:$D$583)</f>
        <v>10.111.71.77</v>
      </c>
      <c r="F504" s="7" t="str">
        <f>LOOKUP(1,0/(('MSS-IP'!$B$1:$B$583=B504)*('MSS-IP'!$C$1:$C$583=D504)),'MSS-IP'!$E$1:$E$583)</f>
        <v>10.111.71.205</v>
      </c>
      <c r="G504" s="52">
        <v>15021</v>
      </c>
      <c r="H504" s="7">
        <f>LOOKUP(1,0/(('MSS-IP'!$B$1:$B$583=B504)*('MSS-IP'!$C$1:$C$583=D504)),'MSS-IP'!$F$1:$F$583)</f>
        <v>26</v>
      </c>
      <c r="I504" s="8">
        <v>22</v>
      </c>
      <c r="J504" s="8" t="s">
        <v>86</v>
      </c>
      <c r="K504" s="8">
        <v>1</v>
      </c>
      <c r="L504" s="8">
        <v>2</v>
      </c>
      <c r="M504" s="1" t="str">
        <f>LOOKUP(1,0/(('BSC-IP(信令)'!$B$1:$B$652=J504)*('BSC-IP(信令)'!$C$1:$C$652=L504)),'BSC-IP(信令)'!$D$1:$D$652)</f>
        <v>10.111.209.211</v>
      </c>
      <c r="N504" s="1" t="str">
        <f>LOOKUP(1,0/(('BSC-IP(信令)'!$B$1:$B$652=J504)*('BSC-IP(信令)'!$C$1:$C$652=L504)),'BSC-IP(信令)'!$E$1:$E$652)</f>
        <v>10.111.92.83</v>
      </c>
      <c r="O504" s="8"/>
      <c r="P504" s="8">
        <f>LOOKUP(1,0/(('BSC-IP(信令)'!$B$1:$B$652=J504)*('BSC-IP(信令)'!$C$1:$C$652=L504)),'BSC-IP(信令)'!$F$1:$F$652)</f>
        <v>28</v>
      </c>
      <c r="Q504" s="11" t="str">
        <f t="shared" si="70"/>
        <v>ZQRX:BCSU,2::PING:IP="10.111.71.77",SRC="10.111.209.211",:;</v>
      </c>
      <c r="R504" s="11" t="str">
        <f t="shared" si="71"/>
        <v>ZQRX:BCSU,2::PING:IP="10.111.71.205",SRC="10.111.92.83",:;</v>
      </c>
      <c r="S504" s="11"/>
      <c r="T504" s="11"/>
      <c r="U504" s="11" t="str">
        <f t="shared" si="72"/>
        <v>ZOYA:BGS33:BCSU,2:AOIP:;</v>
      </c>
      <c r="V504" s="11" t="str">
        <f t="shared" si="73"/>
        <v>ZOYP:M3UA:BGS33,1:"10.111.209.211","10.111.92.83",:"10.111.71.77",26,"10.111.71.205",26,15021:;</v>
      </c>
      <c r="W504" s="11" t="str">
        <f t="shared" si="74"/>
        <v>ZOYS:M3UA:BGS33,1:ACT:;</v>
      </c>
      <c r="X504" s="11"/>
      <c r="Z504" s="47" t="s">
        <v>3936</v>
      </c>
      <c r="AA504" s="10" t="str">
        <f t="shared" si="75"/>
        <v>ZQRX:BSU,4::IP=10.111.209.211:PING:SRC=10.111.71.77,:;</v>
      </c>
      <c r="AB504" s="10" t="str">
        <f t="shared" si="76"/>
        <v>ZQRX:BSU,4::IP=10.111.92.83:PING:SRC=10.111.71.205,:;</v>
      </c>
      <c r="AC504" s="10"/>
      <c r="AD504" s="10"/>
      <c r="AE504" s="10" t="str">
        <f t="shared" si="77"/>
        <v>ZOYA:R0126:BSU,4:AOIP:;</v>
      </c>
      <c r="AF504" s="10" t="str">
        <f t="shared" si="78"/>
        <v>ZOYP:M3UA:R0126,1:"10.111.71.77","10.111.71.205",15021:"10.111.209.211",28,"10.111.92.83",28,:;</v>
      </c>
      <c r="AG504" s="10" t="str">
        <f t="shared" si="79"/>
        <v>ZOYS:M3UA:R0126,1:ACT:;</v>
      </c>
      <c r="AH504" s="10"/>
    </row>
    <row r="505" spans="1:34" ht="12" customHeight="1">
      <c r="A505" s="7">
        <v>23</v>
      </c>
      <c r="B505" s="7" t="s">
        <v>3361</v>
      </c>
      <c r="C505" s="7">
        <v>2</v>
      </c>
      <c r="D505" s="2">
        <v>3</v>
      </c>
      <c r="E505" s="7" t="str">
        <f>LOOKUP(1,0/(('MSS-IP'!$B$1:$B$583=B505)*('MSS-IP'!$C$1:$C$583=D505)),'MSS-IP'!$D$1:$D$583)</f>
        <v>10.111.71.76</v>
      </c>
      <c r="F505" s="7" t="str">
        <f>LOOKUP(1,0/(('MSS-IP'!$B$1:$B$583=B505)*('MSS-IP'!$C$1:$C$583=D505)),'MSS-IP'!$E$1:$E$583)</f>
        <v>10.111.71.204</v>
      </c>
      <c r="G505" s="52">
        <v>15022</v>
      </c>
      <c r="H505" s="7">
        <f>LOOKUP(1,0/(('MSS-IP'!$B$1:$B$583=B505)*('MSS-IP'!$C$1:$C$583=D505)),'MSS-IP'!$F$1:$F$583)</f>
        <v>26</v>
      </c>
      <c r="I505" s="8">
        <v>23</v>
      </c>
      <c r="J505" s="8" t="s">
        <v>86</v>
      </c>
      <c r="K505" s="8">
        <v>2</v>
      </c>
      <c r="L505" s="8">
        <v>1</v>
      </c>
      <c r="M505" s="1" t="str">
        <f>LOOKUP(1,0/(('BSC-IP(信令)'!$B$1:$B$652=J505)*('BSC-IP(信令)'!$C$1:$C$652=L505)),'BSC-IP(信令)'!$D$1:$D$652)</f>
        <v>10.111.209.212</v>
      </c>
      <c r="N505" s="1" t="str">
        <f>LOOKUP(1,0/(('BSC-IP(信令)'!$B$1:$B$652=J505)*('BSC-IP(信令)'!$C$1:$C$652=L505)),'BSC-IP(信令)'!$E$1:$E$652)</f>
        <v>10.111.92.84</v>
      </c>
      <c r="O505" s="8"/>
      <c r="P505" s="8">
        <f>LOOKUP(1,0/(('BSC-IP(信令)'!$B$1:$B$652=J505)*('BSC-IP(信令)'!$C$1:$C$652=L505)),'BSC-IP(信令)'!$F$1:$F$652)</f>
        <v>28</v>
      </c>
      <c r="Q505" s="11" t="str">
        <f t="shared" si="70"/>
        <v>ZQRX:BCSU,1::PING:IP="10.111.71.76",SRC="10.111.209.212",:;</v>
      </c>
      <c r="R505" s="11" t="str">
        <f t="shared" si="71"/>
        <v>ZQRX:BCSU,1::PING:IP="10.111.71.204",SRC="10.111.92.84",:;</v>
      </c>
      <c r="S505" s="11"/>
      <c r="T505" s="11"/>
      <c r="U505" s="11" t="str">
        <f t="shared" si="72"/>
        <v>ZOYA:BGS33:BCSU,1:AOIP:;</v>
      </c>
      <c r="V505" s="11" t="str">
        <f t="shared" si="73"/>
        <v>ZOYP:M3UA:BGS33,2:"10.111.209.212","10.111.92.84",:"10.111.71.76",26,"10.111.71.204",26,15022:;</v>
      </c>
      <c r="W505" s="11" t="str">
        <f t="shared" si="74"/>
        <v>ZOYS:M3UA:BGS33,2:ACT:;</v>
      </c>
      <c r="X505" s="11"/>
      <c r="Z505" s="47" t="s">
        <v>3936</v>
      </c>
      <c r="AA505" s="10" t="str">
        <f t="shared" si="75"/>
        <v>ZQRX:BSU,3::IP=10.111.209.212:PING:SRC=10.111.71.76,:;</v>
      </c>
      <c r="AB505" s="10" t="str">
        <f t="shared" si="76"/>
        <v>ZQRX:BSU,3::IP=10.111.92.84:PING:SRC=10.111.71.204,:;</v>
      </c>
      <c r="AC505" s="10"/>
      <c r="AD505" s="10"/>
      <c r="AE505" s="10" t="str">
        <f t="shared" si="77"/>
        <v>ZOYA:R0126:BSU,3:AOIP:;</v>
      </c>
      <c r="AF505" s="10" t="str">
        <f t="shared" si="78"/>
        <v>ZOYP:M3UA:R0126,2:"10.111.71.76","10.111.71.204",15022:"10.111.209.212",28,"10.111.92.84",28,:;</v>
      </c>
      <c r="AG505" s="10" t="str">
        <f t="shared" si="79"/>
        <v>ZOYS:M3UA:R0126,2:ACT:;</v>
      </c>
      <c r="AH505" s="10"/>
    </row>
    <row r="506" spans="1:34" ht="12" customHeight="1">
      <c r="A506" s="7">
        <v>24</v>
      </c>
      <c r="B506" s="7" t="s">
        <v>3361</v>
      </c>
      <c r="C506" s="7">
        <v>3</v>
      </c>
      <c r="D506" s="2">
        <v>4</v>
      </c>
      <c r="E506" s="7" t="str">
        <f>LOOKUP(1,0/(('MSS-IP'!$B$1:$B$583=B506)*('MSS-IP'!$C$1:$C$583=D506)),'MSS-IP'!$D$1:$D$583)</f>
        <v>10.111.71.77</v>
      </c>
      <c r="F506" s="7" t="str">
        <f>LOOKUP(1,0/(('MSS-IP'!$B$1:$B$583=B506)*('MSS-IP'!$C$1:$C$583=D506)),'MSS-IP'!$E$1:$E$583)</f>
        <v>10.111.71.205</v>
      </c>
      <c r="G506" s="52">
        <v>15023</v>
      </c>
      <c r="H506" s="7">
        <f>LOOKUP(1,0/(('MSS-IP'!$B$1:$B$583=B506)*('MSS-IP'!$C$1:$C$583=D506)),'MSS-IP'!$F$1:$F$583)</f>
        <v>26</v>
      </c>
      <c r="I506" s="8">
        <v>24</v>
      </c>
      <c r="J506" s="8" t="s">
        <v>86</v>
      </c>
      <c r="K506" s="8">
        <v>3</v>
      </c>
      <c r="L506" s="8">
        <v>0</v>
      </c>
      <c r="M506" s="1" t="str">
        <f>LOOKUP(1,0/(('BSC-IP(信令)'!$B$1:$B$652=J506)*('BSC-IP(信令)'!$C$1:$C$652=L506)),'BSC-IP(信令)'!$D$1:$D$652)</f>
        <v>10.111.209.213</v>
      </c>
      <c r="N506" s="1" t="str">
        <f>LOOKUP(1,0/(('BSC-IP(信令)'!$B$1:$B$652=J506)*('BSC-IP(信令)'!$C$1:$C$652=L506)),'BSC-IP(信令)'!$E$1:$E$652)</f>
        <v>10.111.92.85</v>
      </c>
      <c r="O506" s="8"/>
      <c r="P506" s="8">
        <f>LOOKUP(1,0/(('BSC-IP(信令)'!$B$1:$B$652=J506)*('BSC-IP(信令)'!$C$1:$C$652=L506)),'BSC-IP(信令)'!$F$1:$F$652)</f>
        <v>28</v>
      </c>
      <c r="Q506" s="11" t="str">
        <f t="shared" si="70"/>
        <v>ZQRX:BCSU,0::PING:IP="10.111.71.77",SRC="10.111.209.213",:;</v>
      </c>
      <c r="R506" s="11" t="str">
        <f t="shared" si="71"/>
        <v>ZQRX:BCSU,0::PING:IP="10.111.71.205",SRC="10.111.92.85",:;</v>
      </c>
      <c r="S506" s="11"/>
      <c r="T506" s="11"/>
      <c r="U506" s="11" t="str">
        <f t="shared" si="72"/>
        <v>ZOYA:BGS33:BCSU,0:AOIP:;</v>
      </c>
      <c r="V506" s="11" t="str">
        <f t="shared" si="73"/>
        <v>ZOYP:M3UA:BGS33,3:"10.111.209.213","10.111.92.85",:"10.111.71.77",26,"10.111.71.205",26,15023:;</v>
      </c>
      <c r="W506" s="11" t="str">
        <f t="shared" si="74"/>
        <v>ZOYS:M3UA:BGS33,3:ACT:;</v>
      </c>
      <c r="X506" s="11"/>
      <c r="Z506" s="47" t="s">
        <v>3936</v>
      </c>
      <c r="AA506" s="10" t="str">
        <f t="shared" si="75"/>
        <v>ZQRX:BSU,4::IP=10.111.209.213:PING:SRC=10.111.71.77,:;</v>
      </c>
      <c r="AB506" s="10" t="str">
        <f t="shared" si="76"/>
        <v>ZQRX:BSU,4::IP=10.111.92.85:PING:SRC=10.111.71.205,:;</v>
      </c>
      <c r="AC506" s="10"/>
      <c r="AD506" s="10"/>
      <c r="AE506" s="10" t="str">
        <f t="shared" si="77"/>
        <v>ZOYA:R0126:BSU,4:AOIP:;</v>
      </c>
      <c r="AF506" s="10" t="str">
        <f t="shared" si="78"/>
        <v>ZOYP:M3UA:R0126,3:"10.111.71.77","10.111.71.205",15023:"10.111.209.213",28,"10.111.92.85",28,:;</v>
      </c>
      <c r="AG506" s="10" t="str">
        <f t="shared" si="79"/>
        <v>ZOYS:M3UA:R0126,3:ACT:;</v>
      </c>
      <c r="AH506" s="10"/>
    </row>
    <row r="507" spans="1:34" ht="12" customHeight="1">
      <c r="A507" s="7">
        <v>25</v>
      </c>
      <c r="B507" s="7" t="s">
        <v>3361</v>
      </c>
      <c r="C507" s="7">
        <v>0</v>
      </c>
      <c r="D507" s="2">
        <v>3</v>
      </c>
      <c r="E507" s="7" t="str">
        <f>LOOKUP(1,0/(('MSS-IP'!$B$1:$B$583=B507)*('MSS-IP'!$C$1:$C$583=D507)),'MSS-IP'!$D$1:$D$583)</f>
        <v>10.111.71.76</v>
      </c>
      <c r="F507" s="7" t="str">
        <f>LOOKUP(1,0/(('MSS-IP'!$B$1:$B$583=B507)*('MSS-IP'!$C$1:$C$583=D507)),'MSS-IP'!$E$1:$E$583)</f>
        <v>10.111.71.204</v>
      </c>
      <c r="G507" s="52">
        <v>15024</v>
      </c>
      <c r="H507" s="7">
        <f>LOOKUP(1,0/(('MSS-IP'!$B$1:$B$583=B507)*('MSS-IP'!$C$1:$C$583=D507)),'MSS-IP'!$F$1:$F$583)</f>
        <v>26</v>
      </c>
      <c r="I507" s="8">
        <v>21</v>
      </c>
      <c r="J507" s="8" t="s">
        <v>87</v>
      </c>
      <c r="K507" s="8">
        <v>0</v>
      </c>
      <c r="L507" s="1">
        <v>3</v>
      </c>
      <c r="M507" s="1" t="str">
        <f>LOOKUP(1,0/(('BSC-IP(信令)'!$B$1:$B$652=J507)*('BSC-IP(信令)'!$C$1:$C$652=L507)),'BSC-IP(信令)'!$D$1:$D$652)</f>
        <v>10.111.210.2</v>
      </c>
      <c r="N507" s="1" t="str">
        <f>LOOKUP(1,0/(('BSC-IP(信令)'!$B$1:$B$652=J507)*('BSC-IP(信令)'!$C$1:$C$652=L507)),'BSC-IP(信令)'!$E$1:$E$652)</f>
        <v>10.111.210.130</v>
      </c>
      <c r="O507" s="8"/>
      <c r="P507" s="8">
        <f>LOOKUP(1,0/(('BSC-IP(信令)'!$B$1:$B$652=J507)*('BSC-IP(信令)'!$C$1:$C$652=L507)),'BSC-IP(信令)'!$F$1:$F$652)</f>
        <v>28</v>
      </c>
      <c r="Q507" s="11" t="str">
        <f t="shared" si="70"/>
        <v>ZQRX:BCSU,3::PING:IP="10.111.71.76",SRC="10.111.210.2",:;</v>
      </c>
      <c r="R507" s="11" t="str">
        <f t="shared" si="71"/>
        <v>ZQRX:BCSU,3::PING:IP="10.111.71.204",SRC="10.111.210.130",:;</v>
      </c>
      <c r="S507" s="11" t="str">
        <f>CONCATENATE("ZOYC:",LEFT(B507,1),MID(B507,3,4),":C:M3UA:;")</f>
        <v>ZOYC:BGS33:C:M3UA:;</v>
      </c>
      <c r="T507" s="11" t="str">
        <f>CONCATENATE("ZOYM:",LEFT(B507,1),MID(B507,3,4),":REG=Y:;")</f>
        <v>ZOYM:BGS33:REG=Y:;</v>
      </c>
      <c r="U507" s="11" t="str">
        <f t="shared" si="72"/>
        <v>ZOYA:BGS33:BCSU,3:AOIP:;</v>
      </c>
      <c r="V507" s="11" t="str">
        <f t="shared" si="73"/>
        <v>ZOYP:M3UA:BGS33,0:"10.111.210.2","10.111.210.130",:"10.111.71.76",26,"10.111.71.204",26,15024:;</v>
      </c>
      <c r="W507" s="11" t="str">
        <f t="shared" si="74"/>
        <v>ZOYS:M3UA:BGS33,0:ACT:;</v>
      </c>
      <c r="X507" s="11" t="str">
        <f>CONCATENATE("ZOYI:NAME=",LEFT(B507,1),RIGHT(B507,4),":A:;")</f>
        <v>ZOYI:NAME=BGS33:A:;</v>
      </c>
      <c r="Z507" s="47" t="s">
        <v>3936</v>
      </c>
      <c r="AA507" s="10" t="str">
        <f t="shared" si="75"/>
        <v>ZQRX:BSU,3::IP=10.111.210.2:PING:SRC=10.111.71.76,:;</v>
      </c>
      <c r="AB507" s="10" t="str">
        <f t="shared" si="76"/>
        <v>ZQRX:BSU,3::IP=10.111.210.130:PING:SRC=10.111.71.204,:;</v>
      </c>
      <c r="AC507" s="10" t="str">
        <f>CONCATENATE("ZOYC:",J507,":S:M3UA:;")</f>
        <v>ZOYC:R0721:S:M3UA:;</v>
      </c>
      <c r="AD507" s="10" t="str">
        <f>CONCATENATE("ZOYM:",J507,":REG=Y:;")</f>
        <v>ZOYM:R0721:REG=Y:;</v>
      </c>
      <c r="AE507" s="10" t="str">
        <f t="shared" si="77"/>
        <v>ZOYA:R0721:BSU,3:AOIP:;</v>
      </c>
      <c r="AF507" s="10" t="str">
        <f t="shared" si="78"/>
        <v>ZOYP:M3UA:R0721,0:"10.111.71.76","10.111.71.204",15024:"10.111.210.2",28,"10.111.210.130",28,:;</v>
      </c>
      <c r="AG507" s="10" t="str">
        <f t="shared" si="79"/>
        <v>ZOYS:M3UA:R0721,0:ACT:;</v>
      </c>
      <c r="AH507" s="10" t="str">
        <f>CONCATENATE("ZOYI:NAME=",J507,":A:;")</f>
        <v>ZOYI:NAME=R0721:A:;</v>
      </c>
    </row>
    <row r="508" spans="1:34" ht="12" customHeight="1">
      <c r="A508" s="7">
        <v>26</v>
      </c>
      <c r="B508" s="7" t="s">
        <v>3361</v>
      </c>
      <c r="C508" s="7">
        <v>1</v>
      </c>
      <c r="D508" s="2">
        <v>4</v>
      </c>
      <c r="E508" s="7" t="str">
        <f>LOOKUP(1,0/(('MSS-IP'!$B$1:$B$583=B508)*('MSS-IP'!$C$1:$C$583=D508)),'MSS-IP'!$D$1:$D$583)</f>
        <v>10.111.71.77</v>
      </c>
      <c r="F508" s="7" t="str">
        <f>LOOKUP(1,0/(('MSS-IP'!$B$1:$B$583=B508)*('MSS-IP'!$C$1:$C$583=D508)),'MSS-IP'!$E$1:$E$583)</f>
        <v>10.111.71.205</v>
      </c>
      <c r="G508" s="52">
        <v>15025</v>
      </c>
      <c r="H508" s="7">
        <f>LOOKUP(1,0/(('MSS-IP'!$B$1:$B$583=B508)*('MSS-IP'!$C$1:$C$583=D508)),'MSS-IP'!$F$1:$F$583)</f>
        <v>26</v>
      </c>
      <c r="I508" s="8">
        <v>22</v>
      </c>
      <c r="J508" s="8" t="s">
        <v>87</v>
      </c>
      <c r="K508" s="8">
        <v>1</v>
      </c>
      <c r="L508" s="1">
        <v>1</v>
      </c>
      <c r="M508" s="1" t="str">
        <f>LOOKUP(1,0/(('BSC-IP(信令)'!$B$1:$B$652=J508)*('BSC-IP(信令)'!$C$1:$C$652=L508)),'BSC-IP(信令)'!$D$1:$D$652)</f>
        <v>10.111.210.3</v>
      </c>
      <c r="N508" s="1" t="str">
        <f>LOOKUP(1,0/(('BSC-IP(信令)'!$B$1:$B$652=J508)*('BSC-IP(信令)'!$C$1:$C$652=L508)),'BSC-IP(信令)'!$E$1:$E$652)</f>
        <v>10.111.210.131</v>
      </c>
      <c r="O508" s="8"/>
      <c r="P508" s="8">
        <f>LOOKUP(1,0/(('BSC-IP(信令)'!$B$1:$B$652=J508)*('BSC-IP(信令)'!$C$1:$C$652=L508)),'BSC-IP(信令)'!$F$1:$F$652)</f>
        <v>28</v>
      </c>
      <c r="Q508" s="11" t="str">
        <f t="shared" si="70"/>
        <v>ZQRX:BCSU,1::PING:IP="10.111.71.77",SRC="10.111.210.3",:;</v>
      </c>
      <c r="R508" s="11" t="str">
        <f t="shared" si="71"/>
        <v>ZQRX:BCSU,1::PING:IP="10.111.71.205",SRC="10.111.210.131",:;</v>
      </c>
      <c r="S508" s="11"/>
      <c r="T508" s="11"/>
      <c r="U508" s="11" t="str">
        <f t="shared" si="72"/>
        <v>ZOYA:BGS33:BCSU,1:AOIP:;</v>
      </c>
      <c r="V508" s="11" t="str">
        <f t="shared" si="73"/>
        <v>ZOYP:M3UA:BGS33,1:"10.111.210.3","10.111.210.131",:"10.111.71.77",26,"10.111.71.205",26,15025:;</v>
      </c>
      <c r="W508" s="11" t="str">
        <f t="shared" si="74"/>
        <v>ZOYS:M3UA:BGS33,1:ACT:;</v>
      </c>
      <c r="X508" s="11"/>
      <c r="Z508" s="47" t="s">
        <v>3936</v>
      </c>
      <c r="AA508" s="10" t="str">
        <f t="shared" si="75"/>
        <v>ZQRX:BSU,4::IP=10.111.210.3:PING:SRC=10.111.71.77,:;</v>
      </c>
      <c r="AB508" s="10" t="str">
        <f t="shared" si="76"/>
        <v>ZQRX:BSU,4::IP=10.111.210.131:PING:SRC=10.111.71.205,:;</v>
      </c>
      <c r="AC508" s="10"/>
      <c r="AD508" s="10"/>
      <c r="AE508" s="10" t="str">
        <f t="shared" si="77"/>
        <v>ZOYA:R0721:BSU,4:AOIP:;</v>
      </c>
      <c r="AF508" s="10" t="str">
        <f t="shared" si="78"/>
        <v>ZOYP:M3UA:R0721,1:"10.111.71.77","10.111.71.205",15025:"10.111.210.3",28,"10.111.210.131",28,:;</v>
      </c>
      <c r="AG508" s="10" t="str">
        <f t="shared" si="79"/>
        <v>ZOYS:M3UA:R0721,1:ACT:;</v>
      </c>
      <c r="AH508" s="10"/>
    </row>
    <row r="509" spans="1:34" ht="12" customHeight="1">
      <c r="A509" s="7">
        <v>27</v>
      </c>
      <c r="B509" s="7" t="s">
        <v>3361</v>
      </c>
      <c r="C509" s="7">
        <v>2</v>
      </c>
      <c r="D509" s="2">
        <v>3</v>
      </c>
      <c r="E509" s="7" t="str">
        <f>LOOKUP(1,0/(('MSS-IP'!$B$1:$B$583=B509)*('MSS-IP'!$C$1:$C$583=D509)),'MSS-IP'!$D$1:$D$583)</f>
        <v>10.111.71.76</v>
      </c>
      <c r="F509" s="7" t="str">
        <f>LOOKUP(1,0/(('MSS-IP'!$B$1:$B$583=B509)*('MSS-IP'!$C$1:$C$583=D509)),'MSS-IP'!$E$1:$E$583)</f>
        <v>10.111.71.204</v>
      </c>
      <c r="G509" s="52">
        <v>15026</v>
      </c>
      <c r="H509" s="7">
        <f>LOOKUP(1,0/(('MSS-IP'!$B$1:$B$583=B509)*('MSS-IP'!$C$1:$C$583=D509)),'MSS-IP'!$F$1:$F$583)</f>
        <v>26</v>
      </c>
      <c r="I509" s="8">
        <v>23</v>
      </c>
      <c r="J509" s="8" t="s">
        <v>87</v>
      </c>
      <c r="K509" s="8">
        <v>2</v>
      </c>
      <c r="L509" s="1">
        <v>2</v>
      </c>
      <c r="M509" s="1" t="str">
        <f>LOOKUP(1,0/(('BSC-IP(信令)'!$B$1:$B$652=J509)*('BSC-IP(信令)'!$C$1:$C$652=L509)),'BSC-IP(信令)'!$D$1:$D$652)</f>
        <v>10.111.210.4</v>
      </c>
      <c r="N509" s="1" t="str">
        <f>LOOKUP(1,0/(('BSC-IP(信令)'!$B$1:$B$652=J509)*('BSC-IP(信令)'!$C$1:$C$652=L509)),'BSC-IP(信令)'!$E$1:$E$652)</f>
        <v>10.111.210.132</v>
      </c>
      <c r="O509" s="8"/>
      <c r="P509" s="8">
        <f>LOOKUP(1,0/(('BSC-IP(信令)'!$B$1:$B$652=J509)*('BSC-IP(信令)'!$C$1:$C$652=L509)),'BSC-IP(信令)'!$F$1:$F$652)</f>
        <v>28</v>
      </c>
      <c r="Q509" s="11" t="str">
        <f t="shared" si="70"/>
        <v>ZQRX:BCSU,2::PING:IP="10.111.71.76",SRC="10.111.210.4",:;</v>
      </c>
      <c r="R509" s="11" t="str">
        <f t="shared" si="71"/>
        <v>ZQRX:BCSU,2::PING:IP="10.111.71.204",SRC="10.111.210.132",:;</v>
      </c>
      <c r="S509" s="11"/>
      <c r="T509" s="11"/>
      <c r="U509" s="11" t="str">
        <f t="shared" si="72"/>
        <v>ZOYA:BGS33:BCSU,2:AOIP:;</v>
      </c>
      <c r="V509" s="11" t="str">
        <f t="shared" si="73"/>
        <v>ZOYP:M3UA:BGS33,2:"10.111.210.4","10.111.210.132",:"10.111.71.76",26,"10.111.71.204",26,15026:;</v>
      </c>
      <c r="W509" s="11" t="str">
        <f t="shared" si="74"/>
        <v>ZOYS:M3UA:BGS33,2:ACT:;</v>
      </c>
      <c r="X509" s="11"/>
      <c r="Z509" s="47" t="s">
        <v>3936</v>
      </c>
      <c r="AA509" s="10" t="str">
        <f t="shared" si="75"/>
        <v>ZQRX:BSU,3::IP=10.111.210.4:PING:SRC=10.111.71.76,:;</v>
      </c>
      <c r="AB509" s="10" t="str">
        <f t="shared" si="76"/>
        <v>ZQRX:BSU,3::IP=10.111.210.132:PING:SRC=10.111.71.204,:;</v>
      </c>
      <c r="AC509" s="10"/>
      <c r="AD509" s="10"/>
      <c r="AE509" s="10" t="str">
        <f t="shared" si="77"/>
        <v>ZOYA:R0721:BSU,3:AOIP:;</v>
      </c>
      <c r="AF509" s="10" t="str">
        <f t="shared" si="78"/>
        <v>ZOYP:M3UA:R0721,2:"10.111.71.76","10.111.71.204",15026:"10.111.210.4",28,"10.111.210.132",28,:;</v>
      </c>
      <c r="AG509" s="10" t="str">
        <f t="shared" si="79"/>
        <v>ZOYS:M3UA:R0721,2:ACT:;</v>
      </c>
      <c r="AH509" s="10"/>
    </row>
    <row r="510" spans="1:34" ht="12" customHeight="1">
      <c r="A510" s="7">
        <v>28</v>
      </c>
      <c r="B510" s="7" t="s">
        <v>3361</v>
      </c>
      <c r="C510" s="7">
        <v>3</v>
      </c>
      <c r="D510" s="2">
        <v>4</v>
      </c>
      <c r="E510" s="7" t="str">
        <f>LOOKUP(1,0/(('MSS-IP'!$B$1:$B$583=B510)*('MSS-IP'!$C$1:$C$583=D510)),'MSS-IP'!$D$1:$D$583)</f>
        <v>10.111.71.77</v>
      </c>
      <c r="F510" s="7" t="str">
        <f>LOOKUP(1,0/(('MSS-IP'!$B$1:$B$583=B510)*('MSS-IP'!$C$1:$C$583=D510)),'MSS-IP'!$E$1:$E$583)</f>
        <v>10.111.71.205</v>
      </c>
      <c r="G510" s="52">
        <v>15027</v>
      </c>
      <c r="H510" s="7">
        <f>LOOKUP(1,0/(('MSS-IP'!$B$1:$B$583=B510)*('MSS-IP'!$C$1:$C$583=D510)),'MSS-IP'!$F$1:$F$583)</f>
        <v>26</v>
      </c>
      <c r="I510" s="8">
        <v>24</v>
      </c>
      <c r="J510" s="8" t="s">
        <v>87</v>
      </c>
      <c r="K510" s="8">
        <v>3</v>
      </c>
      <c r="L510" s="1">
        <v>0</v>
      </c>
      <c r="M510" s="1" t="str">
        <f>LOOKUP(1,0/(('BSC-IP(信令)'!$B$1:$B$652=J510)*('BSC-IP(信令)'!$C$1:$C$652=L510)),'BSC-IP(信令)'!$D$1:$D$652)</f>
        <v>10.111.210.5</v>
      </c>
      <c r="N510" s="1" t="str">
        <f>LOOKUP(1,0/(('BSC-IP(信令)'!$B$1:$B$652=J510)*('BSC-IP(信令)'!$C$1:$C$652=L510)),'BSC-IP(信令)'!$E$1:$E$652)</f>
        <v>10.111.210.133</v>
      </c>
      <c r="O510" s="8"/>
      <c r="P510" s="8">
        <f>LOOKUP(1,0/(('BSC-IP(信令)'!$B$1:$B$652=J510)*('BSC-IP(信令)'!$C$1:$C$652=L510)),'BSC-IP(信令)'!$F$1:$F$652)</f>
        <v>28</v>
      </c>
      <c r="Q510" s="11" t="str">
        <f t="shared" si="70"/>
        <v>ZQRX:BCSU,0::PING:IP="10.111.71.77",SRC="10.111.210.5",:;</v>
      </c>
      <c r="R510" s="11" t="str">
        <f t="shared" si="71"/>
        <v>ZQRX:BCSU,0::PING:IP="10.111.71.205",SRC="10.111.210.133",:;</v>
      </c>
      <c r="S510" s="11"/>
      <c r="T510" s="11"/>
      <c r="U510" s="11" t="str">
        <f t="shared" si="72"/>
        <v>ZOYA:BGS33:BCSU,0:AOIP:;</v>
      </c>
      <c r="V510" s="11" t="str">
        <f t="shared" si="73"/>
        <v>ZOYP:M3UA:BGS33,3:"10.111.210.5","10.111.210.133",:"10.111.71.77",26,"10.111.71.205",26,15027:;</v>
      </c>
      <c r="W510" s="11" t="str">
        <f t="shared" si="74"/>
        <v>ZOYS:M3UA:BGS33,3:ACT:;</v>
      </c>
      <c r="X510" s="11"/>
      <c r="Z510" s="47" t="s">
        <v>3936</v>
      </c>
      <c r="AA510" s="10" t="str">
        <f t="shared" si="75"/>
        <v>ZQRX:BSU,4::IP=10.111.210.5:PING:SRC=10.111.71.77,:;</v>
      </c>
      <c r="AB510" s="10" t="str">
        <f t="shared" si="76"/>
        <v>ZQRX:BSU,4::IP=10.111.210.133:PING:SRC=10.111.71.205,:;</v>
      </c>
      <c r="AC510" s="10"/>
      <c r="AD510" s="10"/>
      <c r="AE510" s="10" t="str">
        <f t="shared" si="77"/>
        <v>ZOYA:R0721:BSU,4:AOIP:;</v>
      </c>
      <c r="AF510" s="10" t="str">
        <f t="shared" si="78"/>
        <v>ZOYP:M3UA:R0721,3:"10.111.71.77","10.111.71.205",15027:"10.111.210.5",28,"10.111.210.133",28,:;</v>
      </c>
      <c r="AG510" s="10" t="str">
        <f t="shared" si="79"/>
        <v>ZOYS:M3UA:R0721,3:ACT:;</v>
      </c>
      <c r="AH510" s="10"/>
    </row>
    <row r="511" spans="1:34" ht="12" customHeight="1">
      <c r="A511" s="7">
        <v>29</v>
      </c>
      <c r="B511" s="7" t="s">
        <v>3361</v>
      </c>
      <c r="C511" s="7">
        <v>0</v>
      </c>
      <c r="D511" s="2">
        <v>3</v>
      </c>
      <c r="E511" s="7" t="str">
        <f>LOOKUP(1,0/(('MSS-IP'!$B$1:$B$583=B511)*('MSS-IP'!$C$1:$C$583=D511)),'MSS-IP'!$D$1:$D$583)</f>
        <v>10.111.71.76</v>
      </c>
      <c r="F511" s="7" t="str">
        <f>LOOKUP(1,0/(('MSS-IP'!$B$1:$B$583=B511)*('MSS-IP'!$C$1:$C$583=D511)),'MSS-IP'!$E$1:$E$583)</f>
        <v>10.111.71.204</v>
      </c>
      <c r="G511" s="52">
        <v>15028</v>
      </c>
      <c r="H511" s="7">
        <f>LOOKUP(1,0/(('MSS-IP'!$B$1:$B$583=B511)*('MSS-IP'!$C$1:$C$583=D511)),'MSS-IP'!$F$1:$F$583)</f>
        <v>26</v>
      </c>
      <c r="I511" s="8">
        <v>21</v>
      </c>
      <c r="J511" s="8" t="s">
        <v>88</v>
      </c>
      <c r="K511" s="8">
        <v>0</v>
      </c>
      <c r="L511" s="1">
        <v>1</v>
      </c>
      <c r="M511" s="1" t="str">
        <f>LOOKUP(1,0/(('BSC-IP(信令)'!$B$1:$B$652=J511)*('BSC-IP(信令)'!$C$1:$C$652=L511)),'BSC-IP(信令)'!$D$1:$D$652)</f>
        <v>10.111.210.18</v>
      </c>
      <c r="N511" s="1" t="str">
        <f>LOOKUP(1,0/(('BSC-IP(信令)'!$B$1:$B$652=J511)*('BSC-IP(信令)'!$C$1:$C$652=L511)),'BSC-IP(信令)'!$E$1:$E$652)</f>
        <v>10.111.210.146</v>
      </c>
      <c r="O511" s="8"/>
      <c r="P511" s="8">
        <f>LOOKUP(1,0/(('BSC-IP(信令)'!$B$1:$B$652=J511)*('BSC-IP(信令)'!$C$1:$C$652=L511)),'BSC-IP(信令)'!$F$1:$F$652)</f>
        <v>28</v>
      </c>
      <c r="Q511" s="11" t="str">
        <f t="shared" si="70"/>
        <v>ZQRX:BCSU,1::PING:IP="10.111.71.76",SRC="10.111.210.18",:;</v>
      </c>
      <c r="R511" s="11" t="str">
        <f t="shared" si="71"/>
        <v>ZQRX:BCSU,1::PING:IP="10.111.71.204",SRC="10.111.210.146",:;</v>
      </c>
      <c r="S511" s="11" t="str">
        <f>CONCATENATE("ZOYC:",LEFT(B511,1),MID(B511,3,4),":C:M3UA:;")</f>
        <v>ZOYC:BGS33:C:M3UA:;</v>
      </c>
      <c r="T511" s="11" t="str">
        <f>CONCATENATE("ZOYM:",LEFT(B511,1),MID(B511,3,4),":REG=Y:;")</f>
        <v>ZOYM:BGS33:REG=Y:;</v>
      </c>
      <c r="U511" s="11" t="str">
        <f t="shared" si="72"/>
        <v>ZOYA:BGS33:BCSU,1:AOIP:;</v>
      </c>
      <c r="V511" s="11" t="str">
        <f t="shared" si="73"/>
        <v>ZOYP:M3UA:BGS33,0:"10.111.210.18","10.111.210.146",:"10.111.71.76",26,"10.111.71.204",26,15028:;</v>
      </c>
      <c r="W511" s="11" t="str">
        <f t="shared" si="74"/>
        <v>ZOYS:M3UA:BGS33,0:ACT:;</v>
      </c>
      <c r="X511" s="11" t="str">
        <f>CONCATENATE("ZOYI:NAME=",LEFT(B511,1),RIGHT(B511,4),":A:;")</f>
        <v>ZOYI:NAME=BGS33:A:;</v>
      </c>
      <c r="Z511" s="47" t="s">
        <v>3936</v>
      </c>
      <c r="AA511" s="10" t="str">
        <f t="shared" si="75"/>
        <v>ZQRX:BSU,3::IP=10.111.210.18:PING:SRC=10.111.71.76,:;</v>
      </c>
      <c r="AB511" s="10" t="str">
        <f t="shared" si="76"/>
        <v>ZQRX:BSU,3::IP=10.111.210.146:PING:SRC=10.111.71.204,:;</v>
      </c>
      <c r="AC511" s="10" t="str">
        <f>CONCATENATE("ZOYC:",J511,":S:M3UA:;")</f>
        <v>ZOYC:R0722:S:M3UA:;</v>
      </c>
      <c r="AD511" s="10" t="str">
        <f>CONCATENATE("ZOYM:",J511,":REG=Y:;")</f>
        <v>ZOYM:R0722:REG=Y:;</v>
      </c>
      <c r="AE511" s="10" t="str">
        <f t="shared" si="77"/>
        <v>ZOYA:R0722:BSU,3:AOIP:;</v>
      </c>
      <c r="AF511" s="10" t="str">
        <f t="shared" si="78"/>
        <v>ZOYP:M3UA:R0722,0:"10.111.71.76","10.111.71.204",15028:"10.111.210.18",28,"10.111.210.146",28,:;</v>
      </c>
      <c r="AG511" s="10" t="str">
        <f t="shared" si="79"/>
        <v>ZOYS:M3UA:R0722,0:ACT:;</v>
      </c>
      <c r="AH511" s="10" t="str">
        <f>CONCATENATE("ZOYI:NAME=",J511,":A:;")</f>
        <v>ZOYI:NAME=R0722:A:;</v>
      </c>
    </row>
    <row r="512" spans="1:34" ht="12" customHeight="1">
      <c r="A512" s="7">
        <v>30</v>
      </c>
      <c r="B512" s="7" t="s">
        <v>3361</v>
      </c>
      <c r="C512" s="7">
        <v>1</v>
      </c>
      <c r="D512" s="2">
        <v>4</v>
      </c>
      <c r="E512" s="7" t="str">
        <f>LOOKUP(1,0/(('MSS-IP'!$B$1:$B$583=B512)*('MSS-IP'!$C$1:$C$583=D512)),'MSS-IP'!$D$1:$D$583)</f>
        <v>10.111.71.77</v>
      </c>
      <c r="F512" s="7" t="str">
        <f>LOOKUP(1,0/(('MSS-IP'!$B$1:$B$583=B512)*('MSS-IP'!$C$1:$C$583=D512)),'MSS-IP'!$E$1:$E$583)</f>
        <v>10.111.71.205</v>
      </c>
      <c r="G512" s="52">
        <v>15029</v>
      </c>
      <c r="H512" s="7">
        <f>LOOKUP(1,0/(('MSS-IP'!$B$1:$B$583=B512)*('MSS-IP'!$C$1:$C$583=D512)),'MSS-IP'!$F$1:$F$583)</f>
        <v>26</v>
      </c>
      <c r="I512" s="8">
        <v>22</v>
      </c>
      <c r="J512" s="8" t="s">
        <v>88</v>
      </c>
      <c r="K512" s="8">
        <v>1</v>
      </c>
      <c r="L512" s="1">
        <v>3</v>
      </c>
      <c r="M512" s="1" t="str">
        <f>LOOKUP(1,0/(('BSC-IP(信令)'!$B$1:$B$652=J512)*('BSC-IP(信令)'!$C$1:$C$652=L512)),'BSC-IP(信令)'!$D$1:$D$652)</f>
        <v>10.111.210.19</v>
      </c>
      <c r="N512" s="1" t="str">
        <f>LOOKUP(1,0/(('BSC-IP(信令)'!$B$1:$B$652=J512)*('BSC-IP(信令)'!$C$1:$C$652=L512)),'BSC-IP(信令)'!$E$1:$E$652)</f>
        <v>10.111.210.147</v>
      </c>
      <c r="O512" s="8"/>
      <c r="P512" s="8">
        <f>LOOKUP(1,0/(('BSC-IP(信令)'!$B$1:$B$652=J512)*('BSC-IP(信令)'!$C$1:$C$652=L512)),'BSC-IP(信令)'!$F$1:$F$652)</f>
        <v>28</v>
      </c>
      <c r="Q512" s="11" t="str">
        <f t="shared" si="70"/>
        <v>ZQRX:BCSU,3::PING:IP="10.111.71.77",SRC="10.111.210.19",:;</v>
      </c>
      <c r="R512" s="11" t="str">
        <f t="shared" si="71"/>
        <v>ZQRX:BCSU,3::PING:IP="10.111.71.205",SRC="10.111.210.147",:;</v>
      </c>
      <c r="S512" s="11"/>
      <c r="T512" s="11"/>
      <c r="U512" s="11" t="str">
        <f t="shared" si="72"/>
        <v>ZOYA:BGS33:BCSU,3:AOIP:;</v>
      </c>
      <c r="V512" s="11" t="str">
        <f t="shared" si="73"/>
        <v>ZOYP:M3UA:BGS33,1:"10.111.210.19","10.111.210.147",:"10.111.71.77",26,"10.111.71.205",26,15029:;</v>
      </c>
      <c r="W512" s="11" t="str">
        <f t="shared" si="74"/>
        <v>ZOYS:M3UA:BGS33,1:ACT:;</v>
      </c>
      <c r="X512" s="11"/>
      <c r="Z512" s="47" t="s">
        <v>3936</v>
      </c>
      <c r="AA512" s="10" t="str">
        <f t="shared" si="75"/>
        <v>ZQRX:BSU,4::IP=10.111.210.19:PING:SRC=10.111.71.77,:;</v>
      </c>
      <c r="AB512" s="10" t="str">
        <f t="shared" si="76"/>
        <v>ZQRX:BSU,4::IP=10.111.210.147:PING:SRC=10.111.71.205,:;</v>
      </c>
      <c r="AC512" s="10"/>
      <c r="AD512" s="10"/>
      <c r="AE512" s="10" t="str">
        <f t="shared" si="77"/>
        <v>ZOYA:R0722:BSU,4:AOIP:;</v>
      </c>
      <c r="AF512" s="10" t="str">
        <f t="shared" si="78"/>
        <v>ZOYP:M3UA:R0722,1:"10.111.71.77","10.111.71.205",15029:"10.111.210.19",28,"10.111.210.147",28,:;</v>
      </c>
      <c r="AG512" s="10" t="str">
        <f t="shared" si="79"/>
        <v>ZOYS:M3UA:R0722,1:ACT:;</v>
      </c>
      <c r="AH512" s="10"/>
    </row>
    <row r="513" spans="1:34" ht="12" customHeight="1">
      <c r="A513" s="7">
        <v>31</v>
      </c>
      <c r="B513" s="7" t="s">
        <v>3361</v>
      </c>
      <c r="C513" s="7">
        <v>2</v>
      </c>
      <c r="D513" s="2">
        <v>3</v>
      </c>
      <c r="E513" s="7" t="str">
        <f>LOOKUP(1,0/(('MSS-IP'!$B$1:$B$583=B513)*('MSS-IP'!$C$1:$C$583=D513)),'MSS-IP'!$D$1:$D$583)</f>
        <v>10.111.71.76</v>
      </c>
      <c r="F513" s="7" t="str">
        <f>LOOKUP(1,0/(('MSS-IP'!$B$1:$B$583=B513)*('MSS-IP'!$C$1:$C$583=D513)),'MSS-IP'!$E$1:$E$583)</f>
        <v>10.111.71.204</v>
      </c>
      <c r="G513" s="52">
        <v>15030</v>
      </c>
      <c r="H513" s="7">
        <f>LOOKUP(1,0/(('MSS-IP'!$B$1:$B$583=B513)*('MSS-IP'!$C$1:$C$583=D513)),'MSS-IP'!$F$1:$F$583)</f>
        <v>26</v>
      </c>
      <c r="I513" s="8">
        <v>23</v>
      </c>
      <c r="J513" s="8" t="s">
        <v>88</v>
      </c>
      <c r="K513" s="8">
        <v>2</v>
      </c>
      <c r="L513" s="1">
        <v>4</v>
      </c>
      <c r="M513" s="1" t="str">
        <f>LOOKUP(1,0/(('BSC-IP(信令)'!$B$1:$B$652=J513)*('BSC-IP(信令)'!$C$1:$C$652=L513)),'BSC-IP(信令)'!$D$1:$D$652)</f>
        <v>10.111.210.20</v>
      </c>
      <c r="N513" s="1" t="str">
        <f>LOOKUP(1,0/(('BSC-IP(信令)'!$B$1:$B$652=J513)*('BSC-IP(信令)'!$C$1:$C$652=L513)),'BSC-IP(信令)'!$E$1:$E$652)</f>
        <v>10.111.210.148</v>
      </c>
      <c r="O513" s="8"/>
      <c r="P513" s="8">
        <f>LOOKUP(1,0/(('BSC-IP(信令)'!$B$1:$B$652=J513)*('BSC-IP(信令)'!$C$1:$C$652=L513)),'BSC-IP(信令)'!$F$1:$F$652)</f>
        <v>28</v>
      </c>
      <c r="Q513" s="11" t="str">
        <f t="shared" si="70"/>
        <v>ZQRX:BCSU,4::PING:IP="10.111.71.76",SRC="10.111.210.20",:;</v>
      </c>
      <c r="R513" s="11" t="str">
        <f t="shared" si="71"/>
        <v>ZQRX:BCSU,4::PING:IP="10.111.71.204",SRC="10.111.210.148",:;</v>
      </c>
      <c r="S513" s="11"/>
      <c r="T513" s="11"/>
      <c r="U513" s="11" t="str">
        <f t="shared" si="72"/>
        <v>ZOYA:BGS33:BCSU,4:AOIP:;</v>
      </c>
      <c r="V513" s="11" t="str">
        <f t="shared" si="73"/>
        <v>ZOYP:M3UA:BGS33,2:"10.111.210.20","10.111.210.148",:"10.111.71.76",26,"10.111.71.204",26,15030:;</v>
      </c>
      <c r="W513" s="11" t="str">
        <f t="shared" si="74"/>
        <v>ZOYS:M3UA:BGS33,2:ACT:;</v>
      </c>
      <c r="X513" s="11"/>
      <c r="Z513" s="47" t="s">
        <v>3936</v>
      </c>
      <c r="AA513" s="10" t="str">
        <f t="shared" si="75"/>
        <v>ZQRX:BSU,3::IP=10.111.210.20:PING:SRC=10.111.71.76,:;</v>
      </c>
      <c r="AB513" s="10" t="str">
        <f t="shared" si="76"/>
        <v>ZQRX:BSU,3::IP=10.111.210.148:PING:SRC=10.111.71.204,:;</v>
      </c>
      <c r="AC513" s="10"/>
      <c r="AD513" s="10"/>
      <c r="AE513" s="10" t="str">
        <f t="shared" si="77"/>
        <v>ZOYA:R0722:BSU,3:AOIP:;</v>
      </c>
      <c r="AF513" s="10" t="str">
        <f t="shared" si="78"/>
        <v>ZOYP:M3UA:R0722,2:"10.111.71.76","10.111.71.204",15030:"10.111.210.20",28,"10.111.210.148",28,:;</v>
      </c>
      <c r="AG513" s="10" t="str">
        <f t="shared" si="79"/>
        <v>ZOYS:M3UA:R0722,2:ACT:;</v>
      </c>
      <c r="AH513" s="10"/>
    </row>
    <row r="514" spans="1:34" ht="12" customHeight="1">
      <c r="A514" s="7">
        <v>32</v>
      </c>
      <c r="B514" s="7" t="s">
        <v>3361</v>
      </c>
      <c r="C514" s="7">
        <v>3</v>
      </c>
      <c r="D514" s="2">
        <v>4</v>
      </c>
      <c r="E514" s="7" t="str">
        <f>LOOKUP(1,0/(('MSS-IP'!$B$1:$B$583=B514)*('MSS-IP'!$C$1:$C$583=D514)),'MSS-IP'!$D$1:$D$583)</f>
        <v>10.111.71.77</v>
      </c>
      <c r="F514" s="7" t="str">
        <f>LOOKUP(1,0/(('MSS-IP'!$B$1:$B$583=B514)*('MSS-IP'!$C$1:$C$583=D514)),'MSS-IP'!$E$1:$E$583)</f>
        <v>10.111.71.205</v>
      </c>
      <c r="G514" s="52">
        <v>15031</v>
      </c>
      <c r="H514" s="7">
        <f>LOOKUP(1,0/(('MSS-IP'!$B$1:$B$583=B514)*('MSS-IP'!$C$1:$C$583=D514)),'MSS-IP'!$F$1:$F$583)</f>
        <v>26</v>
      </c>
      <c r="I514" s="8">
        <v>24</v>
      </c>
      <c r="J514" s="8" t="s">
        <v>88</v>
      </c>
      <c r="K514" s="8">
        <v>3</v>
      </c>
      <c r="L514" s="1">
        <v>2</v>
      </c>
      <c r="M514" s="1" t="str">
        <f>LOOKUP(1,0/(('BSC-IP(信令)'!$B$1:$B$652=J514)*('BSC-IP(信令)'!$C$1:$C$652=L514)),'BSC-IP(信令)'!$D$1:$D$652)</f>
        <v>10.111.210.21</v>
      </c>
      <c r="N514" s="1" t="str">
        <f>LOOKUP(1,0/(('BSC-IP(信令)'!$B$1:$B$652=J514)*('BSC-IP(信令)'!$C$1:$C$652=L514)),'BSC-IP(信令)'!$E$1:$E$652)</f>
        <v>10.111.210.149</v>
      </c>
      <c r="O514" s="8"/>
      <c r="P514" s="8">
        <f>LOOKUP(1,0/(('BSC-IP(信令)'!$B$1:$B$652=J514)*('BSC-IP(信令)'!$C$1:$C$652=L514)),'BSC-IP(信令)'!$F$1:$F$652)</f>
        <v>28</v>
      </c>
      <c r="Q514" s="11" t="str">
        <f t="shared" si="70"/>
        <v>ZQRX:BCSU,2::PING:IP="10.111.71.77",SRC="10.111.210.21",:;</v>
      </c>
      <c r="R514" s="11" t="str">
        <f t="shared" si="71"/>
        <v>ZQRX:BCSU,2::PING:IP="10.111.71.205",SRC="10.111.210.149",:;</v>
      </c>
      <c r="S514" s="11"/>
      <c r="T514" s="11"/>
      <c r="U514" s="11" t="str">
        <f t="shared" si="72"/>
        <v>ZOYA:BGS33:BCSU,2:AOIP:;</v>
      </c>
      <c r="V514" s="11" t="str">
        <f t="shared" si="73"/>
        <v>ZOYP:M3UA:BGS33,3:"10.111.210.21","10.111.210.149",:"10.111.71.77",26,"10.111.71.205",26,15031:;</v>
      </c>
      <c r="W514" s="11" t="str">
        <f t="shared" si="74"/>
        <v>ZOYS:M3UA:BGS33,3:ACT:;</v>
      </c>
      <c r="X514" s="11"/>
      <c r="Z514" s="47" t="s">
        <v>3936</v>
      </c>
      <c r="AA514" s="10" t="str">
        <f t="shared" si="75"/>
        <v>ZQRX:BSU,4::IP=10.111.210.21:PING:SRC=10.111.71.77,:;</v>
      </c>
      <c r="AB514" s="10" t="str">
        <f t="shared" si="76"/>
        <v>ZQRX:BSU,4::IP=10.111.210.149:PING:SRC=10.111.71.205,:;</v>
      </c>
      <c r="AC514" s="10"/>
      <c r="AD514" s="10"/>
      <c r="AE514" s="10" t="str">
        <f t="shared" si="77"/>
        <v>ZOYA:R0722:BSU,4:AOIP:;</v>
      </c>
      <c r="AF514" s="10" t="str">
        <f t="shared" si="78"/>
        <v>ZOYP:M3UA:R0722,3:"10.111.71.77","10.111.71.205",15031:"10.111.210.21",28,"10.111.210.149",28,:;</v>
      </c>
      <c r="AG514" s="10" t="str">
        <f t="shared" si="79"/>
        <v>ZOYS:M3UA:R0722,3:ACT:;</v>
      </c>
      <c r="AH514" s="10"/>
    </row>
    <row r="515" spans="1:34" ht="12" customHeight="1">
      <c r="A515" s="7">
        <v>33</v>
      </c>
      <c r="B515" s="7" t="s">
        <v>3361</v>
      </c>
      <c r="C515" s="7">
        <v>0</v>
      </c>
      <c r="D515" s="2">
        <v>3</v>
      </c>
      <c r="E515" s="7" t="str">
        <f>LOOKUP(1,0/(('MSS-IP'!$B$1:$B$583=B515)*('MSS-IP'!$C$1:$C$583=D515)),'MSS-IP'!$D$1:$D$583)</f>
        <v>10.111.71.76</v>
      </c>
      <c r="F515" s="7" t="str">
        <f>LOOKUP(1,0/(('MSS-IP'!$B$1:$B$583=B515)*('MSS-IP'!$C$1:$C$583=D515)),'MSS-IP'!$E$1:$E$583)</f>
        <v>10.111.71.204</v>
      </c>
      <c r="G515" s="52">
        <v>15032</v>
      </c>
      <c r="H515" s="7">
        <f>LOOKUP(1,0/(('MSS-IP'!$B$1:$B$583=B515)*('MSS-IP'!$C$1:$C$583=D515)),'MSS-IP'!$F$1:$F$583)</f>
        <v>26</v>
      </c>
      <c r="I515" s="8">
        <v>21</v>
      </c>
      <c r="J515" s="8" t="s">
        <v>89</v>
      </c>
      <c r="K515" s="8">
        <v>0</v>
      </c>
      <c r="L515" s="1">
        <v>3</v>
      </c>
      <c r="M515" s="1" t="str">
        <f>LOOKUP(1,0/(('BSC-IP(信令)'!$B$1:$B$652=J515)*('BSC-IP(信令)'!$C$1:$C$652=L515)),'BSC-IP(信令)'!$D$1:$D$652)</f>
        <v>10.111.210.34</v>
      </c>
      <c r="N515" s="1" t="str">
        <f>LOOKUP(1,0/(('BSC-IP(信令)'!$B$1:$B$652=J515)*('BSC-IP(信令)'!$C$1:$C$652=L515)),'BSC-IP(信令)'!$E$1:$E$652)</f>
        <v>10.111.210.162</v>
      </c>
      <c r="O515" s="8"/>
      <c r="P515" s="8">
        <f>LOOKUP(1,0/(('BSC-IP(信令)'!$B$1:$B$652=J515)*('BSC-IP(信令)'!$C$1:$C$652=L515)),'BSC-IP(信令)'!$F$1:$F$652)</f>
        <v>28</v>
      </c>
      <c r="Q515" s="11" t="str">
        <f t="shared" ref="Q515:Q578" si="80">CONCATENATE("ZQRX:BCSU,",L515,"::PING:IP=","""",E515,"""",",SRC=","""",M515,"""",",:;")</f>
        <v>ZQRX:BCSU,3::PING:IP="10.111.71.76",SRC="10.111.210.34",:;</v>
      </c>
      <c r="R515" s="11" t="str">
        <f t="shared" ref="R515:R578" si="81">CONCATENATE("ZQRX:BCSU,",L515,"::PING:IP=","""",F515,"""",",SRC=","""",N515,"""",",:;")</f>
        <v>ZQRX:BCSU,3::PING:IP="10.111.71.204",SRC="10.111.210.162",:;</v>
      </c>
      <c r="S515" s="11" t="str">
        <f>CONCATENATE("ZOYC:",LEFT(B515,1),MID(B515,3,4),":C:M3UA:;")</f>
        <v>ZOYC:BGS33:C:M3UA:;</v>
      </c>
      <c r="T515" s="11" t="str">
        <f>CONCATENATE("ZOYM:",LEFT(B515,1),MID(B515,3,4),":REG=Y:;")</f>
        <v>ZOYM:BGS33:REG=Y:;</v>
      </c>
      <c r="U515" s="11" t="str">
        <f t="shared" ref="U515:U578" si="82">CONCATENATE("ZOYA:",LEFT(B515,1),MID(B515,3,4),":BCSU,",L515,":AOIP:;")</f>
        <v>ZOYA:BGS33:BCSU,3:AOIP:;</v>
      </c>
      <c r="V515" s="11" t="str">
        <f t="shared" ref="V515:V578" si="83">CONCATENATE("ZOYP:M3UA:",LEFT(B515,1),MID(B515,3,4),",",K515,":","""",M515,"""",",","""",N515,"""",",",O515,":","""",E515,"""",",",H515,",","""",F515,"""",",",H515,",",G515,":;")</f>
        <v>ZOYP:M3UA:BGS33,0:"10.111.210.34","10.111.210.162",:"10.111.71.76",26,"10.111.71.204",26,15032:;</v>
      </c>
      <c r="W515" s="11" t="str">
        <f t="shared" ref="W515:W578" si="84">CONCATENATE("ZOYS:M3UA:",LEFT(B515,1),MID(B515,3,4),",",C515,":ACT:;")</f>
        <v>ZOYS:M3UA:BGS33,0:ACT:;</v>
      </c>
      <c r="X515" s="11" t="str">
        <f>CONCATENATE("ZOYI:NAME=",LEFT(B515,1),RIGHT(B515,4),":A:;")</f>
        <v>ZOYI:NAME=BGS33:A:;</v>
      </c>
      <c r="Z515" s="47" t="s">
        <v>3936</v>
      </c>
      <c r="AA515" s="10" t="str">
        <f t="shared" ref="AA515:AA578" si="85">CONCATENATE("ZQRX:BSU,",D515,"::IP=",M515,":PING:SRC=",E515,",:;")</f>
        <v>ZQRX:BSU,3::IP=10.111.210.34:PING:SRC=10.111.71.76,:;</v>
      </c>
      <c r="AB515" s="10" t="str">
        <f t="shared" ref="AB515:AB578" si="86">CONCATENATE("ZQRX:BSU,",D515,"::IP=",N515,":PING:SRC=",F515,",:;")</f>
        <v>ZQRX:BSU,3::IP=10.111.210.162:PING:SRC=10.111.71.204,:;</v>
      </c>
      <c r="AC515" s="10" t="str">
        <f>CONCATENATE("ZOYC:",J515,":S:M3UA:;")</f>
        <v>ZOYC:R0723:S:M3UA:;</v>
      </c>
      <c r="AD515" s="10" t="str">
        <f>CONCATENATE("ZOYM:",J515,":REG=Y:;")</f>
        <v>ZOYM:R0723:REG=Y:;</v>
      </c>
      <c r="AE515" s="10" t="str">
        <f t="shared" ref="AE515:AE578" si="87">CONCATENATE("ZOYA:",J515,":BSU,",D515,":AOIP:;")</f>
        <v>ZOYA:R0723:BSU,3:AOIP:;</v>
      </c>
      <c r="AF515" s="10" t="str">
        <f t="shared" ref="AF515:AF578" si="88">CONCATENATE("ZOYP:M3UA:",J515,",",C515,":","""",E515,"""",",","""",F515,"""",",",G515,":","""",M515,"""",",",P515,",","""",N515,"""",",",P515,",:;")</f>
        <v>ZOYP:M3UA:R0723,0:"10.111.71.76","10.111.71.204",15032:"10.111.210.34",28,"10.111.210.162",28,:;</v>
      </c>
      <c r="AG515" s="10" t="str">
        <f t="shared" ref="AG515:AG578" si="89">CONCATENATE("ZOYS:M3UA:",J515,",",K515,":ACT:;")</f>
        <v>ZOYS:M3UA:R0723,0:ACT:;</v>
      </c>
      <c r="AH515" s="10" t="str">
        <f>CONCATENATE("ZOYI:NAME=",J515,":A:;")</f>
        <v>ZOYI:NAME=R0723:A:;</v>
      </c>
    </row>
    <row r="516" spans="1:34" ht="12" customHeight="1">
      <c r="A516" s="7">
        <v>34</v>
      </c>
      <c r="B516" s="7" t="s">
        <v>3361</v>
      </c>
      <c r="C516" s="7">
        <v>1</v>
      </c>
      <c r="D516" s="2">
        <v>4</v>
      </c>
      <c r="E516" s="7" t="str">
        <f>LOOKUP(1,0/(('MSS-IP'!$B$1:$B$583=B516)*('MSS-IP'!$C$1:$C$583=D516)),'MSS-IP'!$D$1:$D$583)</f>
        <v>10.111.71.77</v>
      </c>
      <c r="F516" s="7" t="str">
        <f>LOOKUP(1,0/(('MSS-IP'!$B$1:$B$583=B516)*('MSS-IP'!$C$1:$C$583=D516)),'MSS-IP'!$E$1:$E$583)</f>
        <v>10.111.71.205</v>
      </c>
      <c r="G516" s="52">
        <v>15033</v>
      </c>
      <c r="H516" s="7">
        <f>LOOKUP(1,0/(('MSS-IP'!$B$1:$B$583=B516)*('MSS-IP'!$C$1:$C$583=D516)),'MSS-IP'!$F$1:$F$583)</f>
        <v>26</v>
      </c>
      <c r="I516" s="8">
        <v>22</v>
      </c>
      <c r="J516" s="8" t="s">
        <v>89</v>
      </c>
      <c r="K516" s="8">
        <v>1</v>
      </c>
      <c r="L516" s="1">
        <v>4</v>
      </c>
      <c r="M516" s="1" t="str">
        <f>LOOKUP(1,0/(('BSC-IP(信令)'!$B$1:$B$652=J516)*('BSC-IP(信令)'!$C$1:$C$652=L516)),'BSC-IP(信令)'!$D$1:$D$652)</f>
        <v>10.111.210.35</v>
      </c>
      <c r="N516" s="1" t="str">
        <f>LOOKUP(1,0/(('BSC-IP(信令)'!$B$1:$B$652=J516)*('BSC-IP(信令)'!$C$1:$C$652=L516)),'BSC-IP(信令)'!$E$1:$E$652)</f>
        <v>10.111.210.163</v>
      </c>
      <c r="O516" s="8"/>
      <c r="P516" s="8">
        <f>LOOKUP(1,0/(('BSC-IP(信令)'!$B$1:$B$652=J516)*('BSC-IP(信令)'!$C$1:$C$652=L516)),'BSC-IP(信令)'!$F$1:$F$652)</f>
        <v>28</v>
      </c>
      <c r="Q516" s="11" t="str">
        <f t="shared" si="80"/>
        <v>ZQRX:BCSU,4::PING:IP="10.111.71.77",SRC="10.111.210.35",:;</v>
      </c>
      <c r="R516" s="11" t="str">
        <f t="shared" si="81"/>
        <v>ZQRX:BCSU,4::PING:IP="10.111.71.205",SRC="10.111.210.163",:;</v>
      </c>
      <c r="S516" s="11"/>
      <c r="T516" s="11"/>
      <c r="U516" s="11" t="str">
        <f t="shared" si="82"/>
        <v>ZOYA:BGS33:BCSU,4:AOIP:;</v>
      </c>
      <c r="V516" s="11" t="str">
        <f t="shared" si="83"/>
        <v>ZOYP:M3UA:BGS33,1:"10.111.210.35","10.111.210.163",:"10.111.71.77",26,"10.111.71.205",26,15033:;</v>
      </c>
      <c r="W516" s="11" t="str">
        <f t="shared" si="84"/>
        <v>ZOYS:M3UA:BGS33,1:ACT:;</v>
      </c>
      <c r="X516" s="11"/>
      <c r="Z516" s="47" t="s">
        <v>3936</v>
      </c>
      <c r="AA516" s="10" t="str">
        <f t="shared" si="85"/>
        <v>ZQRX:BSU,4::IP=10.111.210.35:PING:SRC=10.111.71.77,:;</v>
      </c>
      <c r="AB516" s="10" t="str">
        <f t="shared" si="86"/>
        <v>ZQRX:BSU,4::IP=10.111.210.163:PING:SRC=10.111.71.205,:;</v>
      </c>
      <c r="AC516" s="10"/>
      <c r="AD516" s="10"/>
      <c r="AE516" s="10" t="str">
        <f t="shared" si="87"/>
        <v>ZOYA:R0723:BSU,4:AOIP:;</v>
      </c>
      <c r="AF516" s="10" t="str">
        <f t="shared" si="88"/>
        <v>ZOYP:M3UA:R0723,1:"10.111.71.77","10.111.71.205",15033:"10.111.210.35",28,"10.111.210.163",28,:;</v>
      </c>
      <c r="AG516" s="10" t="str">
        <f t="shared" si="89"/>
        <v>ZOYS:M3UA:R0723,1:ACT:;</v>
      </c>
      <c r="AH516" s="10"/>
    </row>
    <row r="517" spans="1:34" ht="12" customHeight="1">
      <c r="A517" s="7">
        <v>35</v>
      </c>
      <c r="B517" s="7" t="s">
        <v>3361</v>
      </c>
      <c r="C517" s="7">
        <v>2</v>
      </c>
      <c r="D517" s="2">
        <v>3</v>
      </c>
      <c r="E517" s="7" t="str">
        <f>LOOKUP(1,0/(('MSS-IP'!$B$1:$B$583=B517)*('MSS-IP'!$C$1:$C$583=D517)),'MSS-IP'!$D$1:$D$583)</f>
        <v>10.111.71.76</v>
      </c>
      <c r="F517" s="7" t="str">
        <f>LOOKUP(1,0/(('MSS-IP'!$B$1:$B$583=B517)*('MSS-IP'!$C$1:$C$583=D517)),'MSS-IP'!$E$1:$E$583)</f>
        <v>10.111.71.204</v>
      </c>
      <c r="G517" s="52">
        <v>15034</v>
      </c>
      <c r="H517" s="7">
        <f>LOOKUP(1,0/(('MSS-IP'!$B$1:$B$583=B517)*('MSS-IP'!$C$1:$C$583=D517)),'MSS-IP'!$F$1:$F$583)</f>
        <v>26</v>
      </c>
      <c r="I517" s="8">
        <v>23</v>
      </c>
      <c r="J517" s="8" t="s">
        <v>89</v>
      </c>
      <c r="K517" s="8">
        <v>2</v>
      </c>
      <c r="L517" s="1">
        <v>0</v>
      </c>
      <c r="M517" s="1" t="str">
        <f>LOOKUP(1,0/(('BSC-IP(信令)'!$B$1:$B$652=J517)*('BSC-IP(信令)'!$C$1:$C$652=L517)),'BSC-IP(信令)'!$D$1:$D$652)</f>
        <v>10.111.210.36</v>
      </c>
      <c r="N517" s="1" t="str">
        <f>LOOKUP(1,0/(('BSC-IP(信令)'!$B$1:$B$652=J517)*('BSC-IP(信令)'!$C$1:$C$652=L517)),'BSC-IP(信令)'!$E$1:$E$652)</f>
        <v>10.111.210.164</v>
      </c>
      <c r="O517" s="8"/>
      <c r="P517" s="8">
        <f>LOOKUP(1,0/(('BSC-IP(信令)'!$B$1:$B$652=J517)*('BSC-IP(信令)'!$C$1:$C$652=L517)),'BSC-IP(信令)'!$F$1:$F$652)</f>
        <v>28</v>
      </c>
      <c r="Q517" s="11" t="str">
        <f t="shared" si="80"/>
        <v>ZQRX:BCSU,0::PING:IP="10.111.71.76",SRC="10.111.210.36",:;</v>
      </c>
      <c r="R517" s="11" t="str">
        <f t="shared" si="81"/>
        <v>ZQRX:BCSU,0::PING:IP="10.111.71.204",SRC="10.111.210.164",:;</v>
      </c>
      <c r="S517" s="11"/>
      <c r="T517" s="11"/>
      <c r="U517" s="11" t="str">
        <f t="shared" si="82"/>
        <v>ZOYA:BGS33:BCSU,0:AOIP:;</v>
      </c>
      <c r="V517" s="11" t="str">
        <f t="shared" si="83"/>
        <v>ZOYP:M3UA:BGS33,2:"10.111.210.36","10.111.210.164",:"10.111.71.76",26,"10.111.71.204",26,15034:;</v>
      </c>
      <c r="W517" s="11" t="str">
        <f t="shared" si="84"/>
        <v>ZOYS:M3UA:BGS33,2:ACT:;</v>
      </c>
      <c r="X517" s="11"/>
      <c r="Z517" s="47" t="s">
        <v>3936</v>
      </c>
      <c r="AA517" s="10" t="str">
        <f t="shared" si="85"/>
        <v>ZQRX:BSU,3::IP=10.111.210.36:PING:SRC=10.111.71.76,:;</v>
      </c>
      <c r="AB517" s="10" t="str">
        <f t="shared" si="86"/>
        <v>ZQRX:BSU,3::IP=10.111.210.164:PING:SRC=10.111.71.204,:;</v>
      </c>
      <c r="AC517" s="10"/>
      <c r="AD517" s="10"/>
      <c r="AE517" s="10" t="str">
        <f t="shared" si="87"/>
        <v>ZOYA:R0723:BSU,3:AOIP:;</v>
      </c>
      <c r="AF517" s="10" t="str">
        <f t="shared" si="88"/>
        <v>ZOYP:M3UA:R0723,2:"10.111.71.76","10.111.71.204",15034:"10.111.210.36",28,"10.111.210.164",28,:;</v>
      </c>
      <c r="AG517" s="10" t="str">
        <f t="shared" si="89"/>
        <v>ZOYS:M3UA:R0723,2:ACT:;</v>
      </c>
      <c r="AH517" s="10"/>
    </row>
    <row r="518" spans="1:34" ht="12" customHeight="1">
      <c r="A518" s="7">
        <v>36</v>
      </c>
      <c r="B518" s="7" t="s">
        <v>3361</v>
      </c>
      <c r="C518" s="7">
        <v>3</v>
      </c>
      <c r="D518" s="2">
        <v>4</v>
      </c>
      <c r="E518" s="7" t="str">
        <f>LOOKUP(1,0/(('MSS-IP'!$B$1:$B$583=B518)*('MSS-IP'!$C$1:$C$583=D518)),'MSS-IP'!$D$1:$D$583)</f>
        <v>10.111.71.77</v>
      </c>
      <c r="F518" s="7" t="str">
        <f>LOOKUP(1,0/(('MSS-IP'!$B$1:$B$583=B518)*('MSS-IP'!$C$1:$C$583=D518)),'MSS-IP'!$E$1:$E$583)</f>
        <v>10.111.71.205</v>
      </c>
      <c r="G518" s="52">
        <v>15035</v>
      </c>
      <c r="H518" s="7">
        <f>LOOKUP(1,0/(('MSS-IP'!$B$1:$B$583=B518)*('MSS-IP'!$C$1:$C$583=D518)),'MSS-IP'!$F$1:$F$583)</f>
        <v>26</v>
      </c>
      <c r="I518" s="8">
        <v>24</v>
      </c>
      <c r="J518" s="8" t="s">
        <v>89</v>
      </c>
      <c r="K518" s="8">
        <v>3</v>
      </c>
      <c r="L518" s="1">
        <v>1</v>
      </c>
      <c r="M518" s="1" t="str">
        <f>LOOKUP(1,0/(('BSC-IP(信令)'!$B$1:$B$652=J518)*('BSC-IP(信令)'!$C$1:$C$652=L518)),'BSC-IP(信令)'!$D$1:$D$652)</f>
        <v>10.111.210.37</v>
      </c>
      <c r="N518" s="1" t="str">
        <f>LOOKUP(1,0/(('BSC-IP(信令)'!$B$1:$B$652=J518)*('BSC-IP(信令)'!$C$1:$C$652=L518)),'BSC-IP(信令)'!$E$1:$E$652)</f>
        <v>10.111.210.165</v>
      </c>
      <c r="O518" s="8"/>
      <c r="P518" s="8">
        <f>LOOKUP(1,0/(('BSC-IP(信令)'!$B$1:$B$652=J518)*('BSC-IP(信令)'!$C$1:$C$652=L518)),'BSC-IP(信令)'!$F$1:$F$652)</f>
        <v>28</v>
      </c>
      <c r="Q518" s="11" t="str">
        <f t="shared" si="80"/>
        <v>ZQRX:BCSU,1::PING:IP="10.111.71.77",SRC="10.111.210.37",:;</v>
      </c>
      <c r="R518" s="11" t="str">
        <f t="shared" si="81"/>
        <v>ZQRX:BCSU,1::PING:IP="10.111.71.205",SRC="10.111.210.165",:;</v>
      </c>
      <c r="S518" s="11"/>
      <c r="T518" s="11"/>
      <c r="U518" s="11" t="str">
        <f t="shared" si="82"/>
        <v>ZOYA:BGS33:BCSU,1:AOIP:;</v>
      </c>
      <c r="V518" s="11" t="str">
        <f t="shared" si="83"/>
        <v>ZOYP:M3UA:BGS33,3:"10.111.210.37","10.111.210.165",:"10.111.71.77",26,"10.111.71.205",26,15035:;</v>
      </c>
      <c r="W518" s="11" t="str">
        <f t="shared" si="84"/>
        <v>ZOYS:M3UA:BGS33,3:ACT:;</v>
      </c>
      <c r="X518" s="11"/>
      <c r="Z518" s="47" t="s">
        <v>3936</v>
      </c>
      <c r="AA518" s="10" t="str">
        <f t="shared" si="85"/>
        <v>ZQRX:BSU,4::IP=10.111.210.37:PING:SRC=10.111.71.77,:;</v>
      </c>
      <c r="AB518" s="10" t="str">
        <f t="shared" si="86"/>
        <v>ZQRX:BSU,4::IP=10.111.210.165:PING:SRC=10.111.71.205,:;</v>
      </c>
      <c r="AC518" s="10"/>
      <c r="AD518" s="10"/>
      <c r="AE518" s="10" t="str">
        <f t="shared" si="87"/>
        <v>ZOYA:R0723:BSU,4:AOIP:;</v>
      </c>
      <c r="AF518" s="10" t="str">
        <f t="shared" si="88"/>
        <v>ZOYP:M3UA:R0723,3:"10.111.71.77","10.111.71.205",15035:"10.111.210.37",28,"10.111.210.165",28,:;</v>
      </c>
      <c r="AG518" s="10" t="str">
        <f t="shared" si="89"/>
        <v>ZOYS:M3UA:R0723,3:ACT:;</v>
      </c>
      <c r="AH518" s="10"/>
    </row>
    <row r="519" spans="1:34" ht="12" customHeight="1">
      <c r="A519" s="7">
        <v>37</v>
      </c>
      <c r="B519" s="7" t="s">
        <v>3361</v>
      </c>
      <c r="C519" s="7">
        <v>0</v>
      </c>
      <c r="D519" s="2">
        <v>3</v>
      </c>
      <c r="E519" s="7" t="str">
        <f>LOOKUP(1,0/(('MSS-IP'!$B$1:$B$583=B519)*('MSS-IP'!$C$1:$C$583=D519)),'MSS-IP'!$D$1:$D$583)</f>
        <v>10.111.71.76</v>
      </c>
      <c r="F519" s="7" t="str">
        <f>LOOKUP(1,0/(('MSS-IP'!$B$1:$B$583=B519)*('MSS-IP'!$C$1:$C$583=D519)),'MSS-IP'!$E$1:$E$583)</f>
        <v>10.111.71.204</v>
      </c>
      <c r="G519" s="52">
        <v>15036</v>
      </c>
      <c r="H519" s="7">
        <f>LOOKUP(1,0/(('MSS-IP'!$B$1:$B$583=B519)*('MSS-IP'!$C$1:$C$583=D519)),'MSS-IP'!$F$1:$F$583)</f>
        <v>26</v>
      </c>
      <c r="I519" s="8">
        <v>21</v>
      </c>
      <c r="J519" s="8" t="s">
        <v>90</v>
      </c>
      <c r="K519" s="8">
        <v>0</v>
      </c>
      <c r="L519" s="1">
        <v>0</v>
      </c>
      <c r="M519" s="1" t="str">
        <f>LOOKUP(1,0/(('BSC-IP(信令)'!$B$1:$B$652=J519)*('BSC-IP(信令)'!$C$1:$C$652=L519)),'BSC-IP(信令)'!$D$1:$D$652)</f>
        <v>10.111.210.50</v>
      </c>
      <c r="N519" s="1" t="str">
        <f>LOOKUP(1,0/(('BSC-IP(信令)'!$B$1:$B$652=J519)*('BSC-IP(信令)'!$C$1:$C$652=L519)),'BSC-IP(信令)'!$E$1:$E$652)</f>
        <v>10.111.210.178</v>
      </c>
      <c r="O519" s="8"/>
      <c r="P519" s="8">
        <f>LOOKUP(1,0/(('BSC-IP(信令)'!$B$1:$B$652=J519)*('BSC-IP(信令)'!$C$1:$C$652=L519)),'BSC-IP(信令)'!$F$1:$F$652)</f>
        <v>28</v>
      </c>
      <c r="Q519" s="11" t="str">
        <f t="shared" si="80"/>
        <v>ZQRX:BCSU,0::PING:IP="10.111.71.76",SRC="10.111.210.50",:;</v>
      </c>
      <c r="R519" s="11" t="str">
        <f t="shared" si="81"/>
        <v>ZQRX:BCSU,0::PING:IP="10.111.71.204",SRC="10.111.210.178",:;</v>
      </c>
      <c r="S519" s="11" t="str">
        <f>CONCATENATE("ZOYC:",LEFT(B519,1),MID(B519,3,4),":C:M3UA:;")</f>
        <v>ZOYC:BGS33:C:M3UA:;</v>
      </c>
      <c r="T519" s="11" t="str">
        <f>CONCATENATE("ZOYM:",LEFT(B519,1),MID(B519,3,4),":REG=Y:;")</f>
        <v>ZOYM:BGS33:REG=Y:;</v>
      </c>
      <c r="U519" s="11" t="str">
        <f t="shared" si="82"/>
        <v>ZOYA:BGS33:BCSU,0:AOIP:;</v>
      </c>
      <c r="V519" s="11" t="str">
        <f t="shared" si="83"/>
        <v>ZOYP:M3UA:BGS33,0:"10.111.210.50","10.111.210.178",:"10.111.71.76",26,"10.111.71.204",26,15036:;</v>
      </c>
      <c r="W519" s="11" t="str">
        <f t="shared" si="84"/>
        <v>ZOYS:M3UA:BGS33,0:ACT:;</v>
      </c>
      <c r="X519" s="11" t="str">
        <f>CONCATENATE("ZOYI:NAME=",LEFT(B519,1),RIGHT(B519,4),":A:;")</f>
        <v>ZOYI:NAME=BGS33:A:;</v>
      </c>
      <c r="Z519" s="47" t="s">
        <v>3936</v>
      </c>
      <c r="AA519" s="10" t="str">
        <f t="shared" si="85"/>
        <v>ZQRX:BSU,3::IP=10.111.210.50:PING:SRC=10.111.71.76,:;</v>
      </c>
      <c r="AB519" s="10" t="str">
        <f t="shared" si="86"/>
        <v>ZQRX:BSU,3::IP=10.111.210.178:PING:SRC=10.111.71.204,:;</v>
      </c>
      <c r="AC519" s="10" t="str">
        <f>CONCATENATE("ZOYC:",J519,":S:M3UA:;")</f>
        <v>ZOYC:R0724:S:M3UA:;</v>
      </c>
      <c r="AD519" s="10" t="str">
        <f>CONCATENATE("ZOYM:",J519,":REG=Y:;")</f>
        <v>ZOYM:R0724:REG=Y:;</v>
      </c>
      <c r="AE519" s="10" t="str">
        <f t="shared" si="87"/>
        <v>ZOYA:R0724:BSU,3:AOIP:;</v>
      </c>
      <c r="AF519" s="10" t="str">
        <f t="shared" si="88"/>
        <v>ZOYP:M3UA:R0724,0:"10.111.71.76","10.111.71.204",15036:"10.111.210.50",28,"10.111.210.178",28,:;</v>
      </c>
      <c r="AG519" s="10" t="str">
        <f t="shared" si="89"/>
        <v>ZOYS:M3UA:R0724,0:ACT:;</v>
      </c>
      <c r="AH519" s="10" t="str">
        <f>CONCATENATE("ZOYI:NAME=",J519,":A:;")</f>
        <v>ZOYI:NAME=R0724:A:;</v>
      </c>
    </row>
    <row r="520" spans="1:34" ht="12" customHeight="1">
      <c r="A520" s="7">
        <v>38</v>
      </c>
      <c r="B520" s="7" t="s">
        <v>3361</v>
      </c>
      <c r="C520" s="7">
        <v>1</v>
      </c>
      <c r="D520" s="2">
        <v>4</v>
      </c>
      <c r="E520" s="7" t="str">
        <f>LOOKUP(1,0/(('MSS-IP'!$B$1:$B$583=B520)*('MSS-IP'!$C$1:$C$583=D520)),'MSS-IP'!$D$1:$D$583)</f>
        <v>10.111.71.77</v>
      </c>
      <c r="F520" s="7" t="str">
        <f>LOOKUP(1,0/(('MSS-IP'!$B$1:$B$583=B520)*('MSS-IP'!$C$1:$C$583=D520)),'MSS-IP'!$E$1:$E$583)</f>
        <v>10.111.71.205</v>
      </c>
      <c r="G520" s="52">
        <v>15037</v>
      </c>
      <c r="H520" s="7">
        <f>LOOKUP(1,0/(('MSS-IP'!$B$1:$B$583=B520)*('MSS-IP'!$C$1:$C$583=D520)),'MSS-IP'!$F$1:$F$583)</f>
        <v>26</v>
      </c>
      <c r="I520" s="8">
        <v>22</v>
      </c>
      <c r="J520" s="8" t="s">
        <v>90</v>
      </c>
      <c r="K520" s="8">
        <v>1</v>
      </c>
      <c r="L520" s="1">
        <v>1</v>
      </c>
      <c r="M520" s="1" t="str">
        <f>LOOKUP(1,0/(('BSC-IP(信令)'!$B$1:$B$652=J520)*('BSC-IP(信令)'!$C$1:$C$652=L520)),'BSC-IP(信令)'!$D$1:$D$652)</f>
        <v>10.111.210.51</v>
      </c>
      <c r="N520" s="1" t="str">
        <f>LOOKUP(1,0/(('BSC-IP(信令)'!$B$1:$B$652=J520)*('BSC-IP(信令)'!$C$1:$C$652=L520)),'BSC-IP(信令)'!$E$1:$E$652)</f>
        <v>10.111.210.179</v>
      </c>
      <c r="O520" s="8"/>
      <c r="P520" s="8">
        <f>LOOKUP(1,0/(('BSC-IP(信令)'!$B$1:$B$652=J520)*('BSC-IP(信令)'!$C$1:$C$652=L520)),'BSC-IP(信令)'!$F$1:$F$652)</f>
        <v>28</v>
      </c>
      <c r="Q520" s="11" t="str">
        <f t="shared" si="80"/>
        <v>ZQRX:BCSU,1::PING:IP="10.111.71.77",SRC="10.111.210.51",:;</v>
      </c>
      <c r="R520" s="11" t="str">
        <f t="shared" si="81"/>
        <v>ZQRX:BCSU,1::PING:IP="10.111.71.205",SRC="10.111.210.179",:;</v>
      </c>
      <c r="S520" s="11"/>
      <c r="T520" s="11"/>
      <c r="U520" s="11" t="str">
        <f t="shared" si="82"/>
        <v>ZOYA:BGS33:BCSU,1:AOIP:;</v>
      </c>
      <c r="V520" s="11" t="str">
        <f t="shared" si="83"/>
        <v>ZOYP:M3UA:BGS33,1:"10.111.210.51","10.111.210.179",:"10.111.71.77",26,"10.111.71.205",26,15037:;</v>
      </c>
      <c r="W520" s="11" t="str">
        <f t="shared" si="84"/>
        <v>ZOYS:M3UA:BGS33,1:ACT:;</v>
      </c>
      <c r="X520" s="11"/>
      <c r="Z520" s="47" t="s">
        <v>3936</v>
      </c>
      <c r="AA520" s="10" t="str">
        <f t="shared" si="85"/>
        <v>ZQRX:BSU,4::IP=10.111.210.51:PING:SRC=10.111.71.77,:;</v>
      </c>
      <c r="AB520" s="10" t="str">
        <f t="shared" si="86"/>
        <v>ZQRX:BSU,4::IP=10.111.210.179:PING:SRC=10.111.71.205,:;</v>
      </c>
      <c r="AC520" s="10"/>
      <c r="AD520" s="10"/>
      <c r="AE520" s="10" t="str">
        <f t="shared" si="87"/>
        <v>ZOYA:R0724:BSU,4:AOIP:;</v>
      </c>
      <c r="AF520" s="10" t="str">
        <f t="shared" si="88"/>
        <v>ZOYP:M3UA:R0724,1:"10.111.71.77","10.111.71.205",15037:"10.111.210.51",28,"10.111.210.179",28,:;</v>
      </c>
      <c r="AG520" s="10" t="str">
        <f t="shared" si="89"/>
        <v>ZOYS:M3UA:R0724,1:ACT:;</v>
      </c>
      <c r="AH520" s="10"/>
    </row>
    <row r="521" spans="1:34" ht="12" customHeight="1">
      <c r="A521" s="7">
        <v>39</v>
      </c>
      <c r="B521" s="7" t="s">
        <v>3361</v>
      </c>
      <c r="C521" s="7">
        <v>2</v>
      </c>
      <c r="D521" s="2">
        <v>3</v>
      </c>
      <c r="E521" s="7" t="str">
        <f>LOOKUP(1,0/(('MSS-IP'!$B$1:$B$583=B521)*('MSS-IP'!$C$1:$C$583=D521)),'MSS-IP'!$D$1:$D$583)</f>
        <v>10.111.71.76</v>
      </c>
      <c r="F521" s="7" t="str">
        <f>LOOKUP(1,0/(('MSS-IP'!$B$1:$B$583=B521)*('MSS-IP'!$C$1:$C$583=D521)),'MSS-IP'!$E$1:$E$583)</f>
        <v>10.111.71.204</v>
      </c>
      <c r="G521" s="52">
        <v>15038</v>
      </c>
      <c r="H521" s="7">
        <f>LOOKUP(1,0/(('MSS-IP'!$B$1:$B$583=B521)*('MSS-IP'!$C$1:$C$583=D521)),'MSS-IP'!$F$1:$F$583)</f>
        <v>26</v>
      </c>
      <c r="I521" s="8">
        <v>23</v>
      </c>
      <c r="J521" s="8" t="s">
        <v>90</v>
      </c>
      <c r="K521" s="8">
        <v>2</v>
      </c>
      <c r="L521" s="1">
        <v>2</v>
      </c>
      <c r="M521" s="1" t="str">
        <f>LOOKUP(1,0/(('BSC-IP(信令)'!$B$1:$B$652=J521)*('BSC-IP(信令)'!$C$1:$C$652=L521)),'BSC-IP(信令)'!$D$1:$D$652)</f>
        <v>10.111.210.52</v>
      </c>
      <c r="N521" s="1" t="str">
        <f>LOOKUP(1,0/(('BSC-IP(信令)'!$B$1:$B$652=J521)*('BSC-IP(信令)'!$C$1:$C$652=L521)),'BSC-IP(信令)'!$E$1:$E$652)</f>
        <v>10.111.210.180</v>
      </c>
      <c r="O521" s="8"/>
      <c r="P521" s="8">
        <f>LOOKUP(1,0/(('BSC-IP(信令)'!$B$1:$B$652=J521)*('BSC-IP(信令)'!$C$1:$C$652=L521)),'BSC-IP(信令)'!$F$1:$F$652)</f>
        <v>28</v>
      </c>
      <c r="Q521" s="11" t="str">
        <f t="shared" si="80"/>
        <v>ZQRX:BCSU,2::PING:IP="10.111.71.76",SRC="10.111.210.52",:;</v>
      </c>
      <c r="R521" s="11" t="str">
        <f t="shared" si="81"/>
        <v>ZQRX:BCSU,2::PING:IP="10.111.71.204",SRC="10.111.210.180",:;</v>
      </c>
      <c r="S521" s="11"/>
      <c r="T521" s="11"/>
      <c r="U521" s="11" t="str">
        <f t="shared" si="82"/>
        <v>ZOYA:BGS33:BCSU,2:AOIP:;</v>
      </c>
      <c r="V521" s="11" t="str">
        <f t="shared" si="83"/>
        <v>ZOYP:M3UA:BGS33,2:"10.111.210.52","10.111.210.180",:"10.111.71.76",26,"10.111.71.204",26,15038:;</v>
      </c>
      <c r="W521" s="11" t="str">
        <f t="shared" si="84"/>
        <v>ZOYS:M3UA:BGS33,2:ACT:;</v>
      </c>
      <c r="X521" s="11"/>
      <c r="Z521" s="47" t="s">
        <v>3936</v>
      </c>
      <c r="AA521" s="10" t="str">
        <f t="shared" si="85"/>
        <v>ZQRX:BSU,3::IP=10.111.210.52:PING:SRC=10.111.71.76,:;</v>
      </c>
      <c r="AB521" s="10" t="str">
        <f t="shared" si="86"/>
        <v>ZQRX:BSU,3::IP=10.111.210.180:PING:SRC=10.111.71.204,:;</v>
      </c>
      <c r="AC521" s="10"/>
      <c r="AD521" s="10"/>
      <c r="AE521" s="10" t="str">
        <f t="shared" si="87"/>
        <v>ZOYA:R0724:BSU,3:AOIP:;</v>
      </c>
      <c r="AF521" s="10" t="str">
        <f t="shared" si="88"/>
        <v>ZOYP:M3UA:R0724,2:"10.111.71.76","10.111.71.204",15038:"10.111.210.52",28,"10.111.210.180",28,:;</v>
      </c>
      <c r="AG521" s="10" t="str">
        <f t="shared" si="89"/>
        <v>ZOYS:M3UA:R0724,2:ACT:;</v>
      </c>
      <c r="AH521" s="10"/>
    </row>
    <row r="522" spans="1:34" ht="12" customHeight="1">
      <c r="A522" s="7">
        <v>40</v>
      </c>
      <c r="B522" s="7" t="s">
        <v>3361</v>
      </c>
      <c r="C522" s="7">
        <v>3</v>
      </c>
      <c r="D522" s="2">
        <v>4</v>
      </c>
      <c r="E522" s="7" t="str">
        <f>LOOKUP(1,0/(('MSS-IP'!$B$1:$B$583=B522)*('MSS-IP'!$C$1:$C$583=D522)),'MSS-IP'!$D$1:$D$583)</f>
        <v>10.111.71.77</v>
      </c>
      <c r="F522" s="7" t="str">
        <f>LOOKUP(1,0/(('MSS-IP'!$B$1:$B$583=B522)*('MSS-IP'!$C$1:$C$583=D522)),'MSS-IP'!$E$1:$E$583)</f>
        <v>10.111.71.205</v>
      </c>
      <c r="G522" s="52">
        <v>15039</v>
      </c>
      <c r="H522" s="7">
        <f>LOOKUP(1,0/(('MSS-IP'!$B$1:$B$583=B522)*('MSS-IP'!$C$1:$C$583=D522)),'MSS-IP'!$F$1:$F$583)</f>
        <v>26</v>
      </c>
      <c r="I522" s="8">
        <v>24</v>
      </c>
      <c r="J522" s="8" t="s">
        <v>90</v>
      </c>
      <c r="K522" s="8">
        <v>3</v>
      </c>
      <c r="L522" s="1">
        <v>3</v>
      </c>
      <c r="M522" s="1" t="str">
        <f>LOOKUP(1,0/(('BSC-IP(信令)'!$B$1:$B$652=J522)*('BSC-IP(信令)'!$C$1:$C$652=L522)),'BSC-IP(信令)'!$D$1:$D$652)</f>
        <v>10.111.210.53</v>
      </c>
      <c r="N522" s="1" t="str">
        <f>LOOKUP(1,0/(('BSC-IP(信令)'!$B$1:$B$652=J522)*('BSC-IP(信令)'!$C$1:$C$652=L522)),'BSC-IP(信令)'!$E$1:$E$652)</f>
        <v>10.111.210.181</v>
      </c>
      <c r="O522" s="8"/>
      <c r="P522" s="8">
        <f>LOOKUP(1,0/(('BSC-IP(信令)'!$B$1:$B$652=J522)*('BSC-IP(信令)'!$C$1:$C$652=L522)),'BSC-IP(信令)'!$F$1:$F$652)</f>
        <v>28</v>
      </c>
      <c r="Q522" s="11" t="str">
        <f t="shared" si="80"/>
        <v>ZQRX:BCSU,3::PING:IP="10.111.71.77",SRC="10.111.210.53",:;</v>
      </c>
      <c r="R522" s="11" t="str">
        <f t="shared" si="81"/>
        <v>ZQRX:BCSU,3::PING:IP="10.111.71.205",SRC="10.111.210.181",:;</v>
      </c>
      <c r="S522" s="11"/>
      <c r="T522" s="11"/>
      <c r="U522" s="11" t="str">
        <f t="shared" si="82"/>
        <v>ZOYA:BGS33:BCSU,3:AOIP:;</v>
      </c>
      <c r="V522" s="11" t="str">
        <f t="shared" si="83"/>
        <v>ZOYP:M3UA:BGS33,3:"10.111.210.53","10.111.210.181",:"10.111.71.77",26,"10.111.71.205",26,15039:;</v>
      </c>
      <c r="W522" s="11" t="str">
        <f t="shared" si="84"/>
        <v>ZOYS:M3UA:BGS33,3:ACT:;</v>
      </c>
      <c r="X522" s="11"/>
      <c r="Z522" s="47" t="s">
        <v>3936</v>
      </c>
      <c r="AA522" s="10" t="str">
        <f t="shared" si="85"/>
        <v>ZQRX:BSU,4::IP=10.111.210.53:PING:SRC=10.111.71.77,:;</v>
      </c>
      <c r="AB522" s="10" t="str">
        <f t="shared" si="86"/>
        <v>ZQRX:BSU,4::IP=10.111.210.181:PING:SRC=10.111.71.205,:;</v>
      </c>
      <c r="AC522" s="10"/>
      <c r="AD522" s="10"/>
      <c r="AE522" s="10" t="str">
        <f t="shared" si="87"/>
        <v>ZOYA:R0724:BSU,4:AOIP:;</v>
      </c>
      <c r="AF522" s="10" t="str">
        <f t="shared" si="88"/>
        <v>ZOYP:M3UA:R0724,3:"10.111.71.77","10.111.71.205",15039:"10.111.210.53",28,"10.111.210.181",28,:;</v>
      </c>
      <c r="AG522" s="10" t="str">
        <f t="shared" si="89"/>
        <v>ZOYS:M3UA:R0724,3:ACT:;</v>
      </c>
      <c r="AH522" s="10"/>
    </row>
    <row r="523" spans="1:34" ht="12" customHeight="1">
      <c r="A523" s="7">
        <v>41</v>
      </c>
      <c r="B523" s="7" t="s">
        <v>3361</v>
      </c>
      <c r="C523" s="7">
        <v>0</v>
      </c>
      <c r="D523" s="2">
        <v>3</v>
      </c>
      <c r="E523" s="7" t="str">
        <f>LOOKUP(1,0/(('MSS-IP'!$B$1:$B$583=B523)*('MSS-IP'!$C$1:$C$583=D523)),'MSS-IP'!$D$1:$D$583)</f>
        <v>10.111.71.76</v>
      </c>
      <c r="F523" s="7" t="str">
        <f>LOOKUP(1,0/(('MSS-IP'!$B$1:$B$583=B523)*('MSS-IP'!$C$1:$C$583=D523)),'MSS-IP'!$E$1:$E$583)</f>
        <v>10.111.71.204</v>
      </c>
      <c r="G523" s="52">
        <v>15040</v>
      </c>
      <c r="H523" s="7">
        <f>LOOKUP(1,0/(('MSS-IP'!$B$1:$B$583=B523)*('MSS-IP'!$C$1:$C$583=D523)),'MSS-IP'!$F$1:$F$583)</f>
        <v>26</v>
      </c>
      <c r="I523" s="8">
        <v>21</v>
      </c>
      <c r="J523" s="8" t="s">
        <v>91</v>
      </c>
      <c r="K523" s="8">
        <v>0</v>
      </c>
      <c r="L523" s="1">
        <v>3</v>
      </c>
      <c r="M523" s="1" t="str">
        <f>LOOKUP(1,0/(('BSC-IP(信令)'!$B$1:$B$652=J523)*('BSC-IP(信令)'!$C$1:$C$652=L523)),'BSC-IP(信令)'!$D$1:$D$652)</f>
        <v>10.111.210.66</v>
      </c>
      <c r="N523" s="1" t="str">
        <f>LOOKUP(1,0/(('BSC-IP(信令)'!$B$1:$B$652=J523)*('BSC-IP(信令)'!$C$1:$C$652=L523)),'BSC-IP(信令)'!$E$1:$E$652)</f>
        <v>10.111.210.194</v>
      </c>
      <c r="O523" s="8"/>
      <c r="P523" s="8">
        <f>LOOKUP(1,0/(('BSC-IP(信令)'!$B$1:$B$652=J523)*('BSC-IP(信令)'!$C$1:$C$652=L523)),'BSC-IP(信令)'!$F$1:$F$652)</f>
        <v>28</v>
      </c>
      <c r="Q523" s="11" t="str">
        <f t="shared" si="80"/>
        <v>ZQRX:BCSU,3::PING:IP="10.111.71.76",SRC="10.111.210.66",:;</v>
      </c>
      <c r="R523" s="11" t="str">
        <f t="shared" si="81"/>
        <v>ZQRX:BCSU,3::PING:IP="10.111.71.204",SRC="10.111.210.194",:;</v>
      </c>
      <c r="S523" s="11" t="str">
        <f>CONCATENATE("ZOYC:",LEFT(B523,1),MID(B523,3,4),":C:M3UA:;")</f>
        <v>ZOYC:BGS33:C:M3UA:;</v>
      </c>
      <c r="T523" s="11" t="str">
        <f>CONCATENATE("ZOYM:",LEFT(B523,1),MID(B523,3,4),":REG=Y:;")</f>
        <v>ZOYM:BGS33:REG=Y:;</v>
      </c>
      <c r="U523" s="11" t="str">
        <f t="shared" si="82"/>
        <v>ZOYA:BGS33:BCSU,3:AOIP:;</v>
      </c>
      <c r="V523" s="11" t="str">
        <f t="shared" si="83"/>
        <v>ZOYP:M3UA:BGS33,0:"10.111.210.66","10.111.210.194",:"10.111.71.76",26,"10.111.71.204",26,15040:;</v>
      </c>
      <c r="W523" s="11" t="str">
        <f t="shared" si="84"/>
        <v>ZOYS:M3UA:BGS33,0:ACT:;</v>
      </c>
      <c r="X523" s="11" t="str">
        <f>CONCATENATE("ZOYI:NAME=",LEFT(B523,1),RIGHT(B523,4),":A:;")</f>
        <v>ZOYI:NAME=BGS33:A:;</v>
      </c>
      <c r="Z523" s="47" t="s">
        <v>3936</v>
      </c>
      <c r="AA523" s="10" t="str">
        <f t="shared" si="85"/>
        <v>ZQRX:BSU,3::IP=10.111.210.66:PING:SRC=10.111.71.76,:;</v>
      </c>
      <c r="AB523" s="10" t="str">
        <f t="shared" si="86"/>
        <v>ZQRX:BSU,3::IP=10.111.210.194:PING:SRC=10.111.71.204,:;</v>
      </c>
      <c r="AC523" s="10" t="str">
        <f>CONCATENATE("ZOYC:",J523,":S:M3UA:;")</f>
        <v>ZOYC:R0725:S:M3UA:;</v>
      </c>
      <c r="AD523" s="10" t="str">
        <f>CONCATENATE("ZOYM:",J523,":REG=Y:;")</f>
        <v>ZOYM:R0725:REG=Y:;</v>
      </c>
      <c r="AE523" s="10" t="str">
        <f t="shared" si="87"/>
        <v>ZOYA:R0725:BSU,3:AOIP:;</v>
      </c>
      <c r="AF523" s="10" t="str">
        <f t="shared" si="88"/>
        <v>ZOYP:M3UA:R0725,0:"10.111.71.76","10.111.71.204",15040:"10.111.210.66",28,"10.111.210.194",28,:;</v>
      </c>
      <c r="AG523" s="10" t="str">
        <f t="shared" si="89"/>
        <v>ZOYS:M3UA:R0725,0:ACT:;</v>
      </c>
      <c r="AH523" s="10" t="str">
        <f>CONCATENATE("ZOYI:NAME=",J523,":A:;")</f>
        <v>ZOYI:NAME=R0725:A:;</v>
      </c>
    </row>
    <row r="524" spans="1:34" ht="12" customHeight="1">
      <c r="A524" s="7">
        <v>42</v>
      </c>
      <c r="B524" s="7" t="s">
        <v>3361</v>
      </c>
      <c r="C524" s="7">
        <v>1</v>
      </c>
      <c r="D524" s="2">
        <v>4</v>
      </c>
      <c r="E524" s="7" t="str">
        <f>LOOKUP(1,0/(('MSS-IP'!$B$1:$B$583=B524)*('MSS-IP'!$C$1:$C$583=D524)),'MSS-IP'!$D$1:$D$583)</f>
        <v>10.111.71.77</v>
      </c>
      <c r="F524" s="7" t="str">
        <f>LOOKUP(1,0/(('MSS-IP'!$B$1:$B$583=B524)*('MSS-IP'!$C$1:$C$583=D524)),'MSS-IP'!$E$1:$E$583)</f>
        <v>10.111.71.205</v>
      </c>
      <c r="G524" s="52">
        <v>15041</v>
      </c>
      <c r="H524" s="7">
        <f>LOOKUP(1,0/(('MSS-IP'!$B$1:$B$583=B524)*('MSS-IP'!$C$1:$C$583=D524)),'MSS-IP'!$F$1:$F$583)</f>
        <v>26</v>
      </c>
      <c r="I524" s="8">
        <v>22</v>
      </c>
      <c r="J524" s="8" t="s">
        <v>91</v>
      </c>
      <c r="K524" s="8">
        <v>1</v>
      </c>
      <c r="L524" s="1">
        <v>0</v>
      </c>
      <c r="M524" s="1" t="str">
        <f>LOOKUP(1,0/(('BSC-IP(信令)'!$B$1:$B$652=J524)*('BSC-IP(信令)'!$C$1:$C$652=L524)),'BSC-IP(信令)'!$D$1:$D$652)</f>
        <v>10.111.210.67</v>
      </c>
      <c r="N524" s="1" t="str">
        <f>LOOKUP(1,0/(('BSC-IP(信令)'!$B$1:$B$652=J524)*('BSC-IP(信令)'!$C$1:$C$652=L524)),'BSC-IP(信令)'!$E$1:$E$652)</f>
        <v>10.111.210.195</v>
      </c>
      <c r="O524" s="8"/>
      <c r="P524" s="8">
        <f>LOOKUP(1,0/(('BSC-IP(信令)'!$B$1:$B$652=J524)*('BSC-IP(信令)'!$C$1:$C$652=L524)),'BSC-IP(信令)'!$F$1:$F$652)</f>
        <v>28</v>
      </c>
      <c r="Q524" s="11" t="str">
        <f t="shared" si="80"/>
        <v>ZQRX:BCSU,0::PING:IP="10.111.71.77",SRC="10.111.210.67",:;</v>
      </c>
      <c r="R524" s="11" t="str">
        <f t="shared" si="81"/>
        <v>ZQRX:BCSU,0::PING:IP="10.111.71.205",SRC="10.111.210.195",:;</v>
      </c>
      <c r="S524" s="11"/>
      <c r="T524" s="11"/>
      <c r="U524" s="11" t="str">
        <f t="shared" si="82"/>
        <v>ZOYA:BGS33:BCSU,0:AOIP:;</v>
      </c>
      <c r="V524" s="11" t="str">
        <f t="shared" si="83"/>
        <v>ZOYP:M3UA:BGS33,1:"10.111.210.67","10.111.210.195",:"10.111.71.77",26,"10.111.71.205",26,15041:;</v>
      </c>
      <c r="W524" s="11" t="str">
        <f t="shared" si="84"/>
        <v>ZOYS:M3UA:BGS33,1:ACT:;</v>
      </c>
      <c r="X524" s="11"/>
      <c r="Z524" s="47" t="s">
        <v>3936</v>
      </c>
      <c r="AA524" s="10" t="str">
        <f t="shared" si="85"/>
        <v>ZQRX:BSU,4::IP=10.111.210.67:PING:SRC=10.111.71.77,:;</v>
      </c>
      <c r="AB524" s="10" t="str">
        <f t="shared" si="86"/>
        <v>ZQRX:BSU,4::IP=10.111.210.195:PING:SRC=10.111.71.205,:;</v>
      </c>
      <c r="AC524" s="10"/>
      <c r="AD524" s="10"/>
      <c r="AE524" s="10" t="str">
        <f t="shared" si="87"/>
        <v>ZOYA:R0725:BSU,4:AOIP:;</v>
      </c>
      <c r="AF524" s="10" t="str">
        <f t="shared" si="88"/>
        <v>ZOYP:M3UA:R0725,1:"10.111.71.77","10.111.71.205",15041:"10.111.210.67",28,"10.111.210.195",28,:;</v>
      </c>
      <c r="AG524" s="10" t="str">
        <f t="shared" si="89"/>
        <v>ZOYS:M3UA:R0725,1:ACT:;</v>
      </c>
      <c r="AH524" s="10"/>
    </row>
    <row r="525" spans="1:34" ht="12" customHeight="1">
      <c r="A525" s="7">
        <v>43</v>
      </c>
      <c r="B525" s="7" t="s">
        <v>3361</v>
      </c>
      <c r="C525" s="7">
        <v>2</v>
      </c>
      <c r="D525" s="2">
        <v>3</v>
      </c>
      <c r="E525" s="7" t="str">
        <f>LOOKUP(1,0/(('MSS-IP'!$B$1:$B$583=B525)*('MSS-IP'!$C$1:$C$583=D525)),'MSS-IP'!$D$1:$D$583)</f>
        <v>10.111.71.76</v>
      </c>
      <c r="F525" s="7" t="str">
        <f>LOOKUP(1,0/(('MSS-IP'!$B$1:$B$583=B525)*('MSS-IP'!$C$1:$C$583=D525)),'MSS-IP'!$E$1:$E$583)</f>
        <v>10.111.71.204</v>
      </c>
      <c r="G525" s="52">
        <v>15042</v>
      </c>
      <c r="H525" s="7">
        <f>LOOKUP(1,0/(('MSS-IP'!$B$1:$B$583=B525)*('MSS-IP'!$C$1:$C$583=D525)),'MSS-IP'!$F$1:$F$583)</f>
        <v>26</v>
      </c>
      <c r="I525" s="8">
        <v>23</v>
      </c>
      <c r="J525" s="8" t="s">
        <v>91</v>
      </c>
      <c r="K525" s="8">
        <v>2</v>
      </c>
      <c r="L525" s="1">
        <v>2</v>
      </c>
      <c r="M525" s="1" t="str">
        <f>LOOKUP(1,0/(('BSC-IP(信令)'!$B$1:$B$652=J525)*('BSC-IP(信令)'!$C$1:$C$652=L525)),'BSC-IP(信令)'!$D$1:$D$652)</f>
        <v>10.111.210.68</v>
      </c>
      <c r="N525" s="1" t="str">
        <f>LOOKUP(1,0/(('BSC-IP(信令)'!$B$1:$B$652=J525)*('BSC-IP(信令)'!$C$1:$C$652=L525)),'BSC-IP(信令)'!$E$1:$E$652)</f>
        <v>10.111.210.196</v>
      </c>
      <c r="O525" s="8"/>
      <c r="P525" s="8">
        <f>LOOKUP(1,0/(('BSC-IP(信令)'!$B$1:$B$652=J525)*('BSC-IP(信令)'!$C$1:$C$652=L525)),'BSC-IP(信令)'!$F$1:$F$652)</f>
        <v>28</v>
      </c>
      <c r="Q525" s="11" t="str">
        <f t="shared" si="80"/>
        <v>ZQRX:BCSU,2::PING:IP="10.111.71.76",SRC="10.111.210.68",:;</v>
      </c>
      <c r="R525" s="11" t="str">
        <f t="shared" si="81"/>
        <v>ZQRX:BCSU,2::PING:IP="10.111.71.204",SRC="10.111.210.196",:;</v>
      </c>
      <c r="S525" s="11"/>
      <c r="T525" s="11"/>
      <c r="U525" s="11" t="str">
        <f t="shared" si="82"/>
        <v>ZOYA:BGS33:BCSU,2:AOIP:;</v>
      </c>
      <c r="V525" s="11" t="str">
        <f t="shared" si="83"/>
        <v>ZOYP:M3UA:BGS33,2:"10.111.210.68","10.111.210.196",:"10.111.71.76",26,"10.111.71.204",26,15042:;</v>
      </c>
      <c r="W525" s="11" t="str">
        <f t="shared" si="84"/>
        <v>ZOYS:M3UA:BGS33,2:ACT:;</v>
      </c>
      <c r="X525" s="11"/>
      <c r="Z525" s="47" t="s">
        <v>3936</v>
      </c>
      <c r="AA525" s="10" t="str">
        <f t="shared" si="85"/>
        <v>ZQRX:BSU,3::IP=10.111.210.68:PING:SRC=10.111.71.76,:;</v>
      </c>
      <c r="AB525" s="10" t="str">
        <f t="shared" si="86"/>
        <v>ZQRX:BSU,3::IP=10.111.210.196:PING:SRC=10.111.71.204,:;</v>
      </c>
      <c r="AC525" s="10"/>
      <c r="AD525" s="10"/>
      <c r="AE525" s="10" t="str">
        <f t="shared" si="87"/>
        <v>ZOYA:R0725:BSU,3:AOIP:;</v>
      </c>
      <c r="AF525" s="10" t="str">
        <f t="shared" si="88"/>
        <v>ZOYP:M3UA:R0725,2:"10.111.71.76","10.111.71.204",15042:"10.111.210.68",28,"10.111.210.196",28,:;</v>
      </c>
      <c r="AG525" s="10" t="str">
        <f t="shared" si="89"/>
        <v>ZOYS:M3UA:R0725,2:ACT:;</v>
      </c>
      <c r="AH525" s="10"/>
    </row>
    <row r="526" spans="1:34" ht="12" customHeight="1">
      <c r="A526" s="7">
        <v>44</v>
      </c>
      <c r="B526" s="7" t="s">
        <v>3361</v>
      </c>
      <c r="C526" s="7">
        <v>3</v>
      </c>
      <c r="D526" s="2">
        <v>4</v>
      </c>
      <c r="E526" s="7" t="str">
        <f>LOOKUP(1,0/(('MSS-IP'!$B$1:$B$583=B526)*('MSS-IP'!$C$1:$C$583=D526)),'MSS-IP'!$D$1:$D$583)</f>
        <v>10.111.71.77</v>
      </c>
      <c r="F526" s="7" t="str">
        <f>LOOKUP(1,0/(('MSS-IP'!$B$1:$B$583=B526)*('MSS-IP'!$C$1:$C$583=D526)),'MSS-IP'!$E$1:$E$583)</f>
        <v>10.111.71.205</v>
      </c>
      <c r="G526" s="52">
        <v>15043</v>
      </c>
      <c r="H526" s="7">
        <f>LOOKUP(1,0/(('MSS-IP'!$B$1:$B$583=B526)*('MSS-IP'!$C$1:$C$583=D526)),'MSS-IP'!$F$1:$F$583)</f>
        <v>26</v>
      </c>
      <c r="I526" s="8">
        <v>24</v>
      </c>
      <c r="J526" s="8" t="s">
        <v>91</v>
      </c>
      <c r="K526" s="8">
        <v>3</v>
      </c>
      <c r="L526" s="1">
        <v>1</v>
      </c>
      <c r="M526" s="1" t="str">
        <f>LOOKUP(1,0/(('BSC-IP(信令)'!$B$1:$B$652=J526)*('BSC-IP(信令)'!$C$1:$C$652=L526)),'BSC-IP(信令)'!$D$1:$D$652)</f>
        <v>10.111.210.69</v>
      </c>
      <c r="N526" s="1" t="str">
        <f>LOOKUP(1,0/(('BSC-IP(信令)'!$B$1:$B$652=J526)*('BSC-IP(信令)'!$C$1:$C$652=L526)),'BSC-IP(信令)'!$E$1:$E$652)</f>
        <v>10.111.210.197</v>
      </c>
      <c r="O526" s="8"/>
      <c r="P526" s="8">
        <f>LOOKUP(1,0/(('BSC-IP(信令)'!$B$1:$B$652=J526)*('BSC-IP(信令)'!$C$1:$C$652=L526)),'BSC-IP(信令)'!$F$1:$F$652)</f>
        <v>28</v>
      </c>
      <c r="Q526" s="11" t="str">
        <f t="shared" si="80"/>
        <v>ZQRX:BCSU,1::PING:IP="10.111.71.77",SRC="10.111.210.69",:;</v>
      </c>
      <c r="R526" s="11" t="str">
        <f t="shared" si="81"/>
        <v>ZQRX:BCSU,1::PING:IP="10.111.71.205",SRC="10.111.210.197",:;</v>
      </c>
      <c r="S526" s="11"/>
      <c r="T526" s="11"/>
      <c r="U526" s="11" t="str">
        <f t="shared" si="82"/>
        <v>ZOYA:BGS33:BCSU,1:AOIP:;</v>
      </c>
      <c r="V526" s="11" t="str">
        <f t="shared" si="83"/>
        <v>ZOYP:M3UA:BGS33,3:"10.111.210.69","10.111.210.197",:"10.111.71.77",26,"10.111.71.205",26,15043:;</v>
      </c>
      <c r="W526" s="11" t="str">
        <f t="shared" si="84"/>
        <v>ZOYS:M3UA:BGS33,3:ACT:;</v>
      </c>
      <c r="X526" s="11"/>
      <c r="Z526" s="47" t="s">
        <v>3936</v>
      </c>
      <c r="AA526" s="10" t="str">
        <f t="shared" si="85"/>
        <v>ZQRX:BSU,4::IP=10.111.210.69:PING:SRC=10.111.71.77,:;</v>
      </c>
      <c r="AB526" s="10" t="str">
        <f t="shared" si="86"/>
        <v>ZQRX:BSU,4::IP=10.111.210.197:PING:SRC=10.111.71.205,:;</v>
      </c>
      <c r="AC526" s="10"/>
      <c r="AD526" s="10"/>
      <c r="AE526" s="10" t="str">
        <f t="shared" si="87"/>
        <v>ZOYA:R0725:BSU,4:AOIP:;</v>
      </c>
      <c r="AF526" s="10" t="str">
        <f t="shared" si="88"/>
        <v>ZOYP:M3UA:R0725,3:"10.111.71.77","10.111.71.205",15043:"10.111.210.69",28,"10.111.210.197",28,:;</v>
      </c>
      <c r="AG526" s="10" t="str">
        <f t="shared" si="89"/>
        <v>ZOYS:M3UA:R0725,3:ACT:;</v>
      </c>
      <c r="AH526" s="10"/>
    </row>
    <row r="527" spans="1:34" ht="12" customHeight="1">
      <c r="A527" s="7">
        <v>45</v>
      </c>
      <c r="B527" s="7" t="s">
        <v>3361</v>
      </c>
      <c r="C527" s="7">
        <v>0</v>
      </c>
      <c r="D527" s="2">
        <v>3</v>
      </c>
      <c r="E527" s="7" t="str">
        <f>LOOKUP(1,0/(('MSS-IP'!$B$1:$B$583=B527)*('MSS-IP'!$C$1:$C$583=D527)),'MSS-IP'!$D$1:$D$583)</f>
        <v>10.111.71.76</v>
      </c>
      <c r="F527" s="7" t="str">
        <f>LOOKUP(1,0/(('MSS-IP'!$B$1:$B$583=B527)*('MSS-IP'!$C$1:$C$583=D527)),'MSS-IP'!$E$1:$E$583)</f>
        <v>10.111.71.204</v>
      </c>
      <c r="G527" s="52">
        <v>15044</v>
      </c>
      <c r="H527" s="7">
        <f>LOOKUP(1,0/(('MSS-IP'!$B$1:$B$583=B527)*('MSS-IP'!$C$1:$C$583=D527)),'MSS-IP'!$F$1:$F$583)</f>
        <v>26</v>
      </c>
      <c r="I527" s="8">
        <v>21</v>
      </c>
      <c r="J527" s="8" t="s">
        <v>92</v>
      </c>
      <c r="K527" s="8">
        <v>0</v>
      </c>
      <c r="L527" s="1">
        <v>1</v>
      </c>
      <c r="M527" s="1" t="str">
        <f>LOOKUP(1,0/(('BSC-IP(信令)'!$B$1:$B$652=J527)*('BSC-IP(信令)'!$C$1:$C$652=L527)),'BSC-IP(信令)'!$D$1:$D$652)</f>
        <v>10.111.210.82</v>
      </c>
      <c r="N527" s="1" t="str">
        <f>LOOKUP(1,0/(('BSC-IP(信令)'!$B$1:$B$652=J527)*('BSC-IP(信令)'!$C$1:$C$652=L527)),'BSC-IP(信令)'!$E$1:$E$652)</f>
        <v>10.111.210.210</v>
      </c>
      <c r="O527" s="8"/>
      <c r="P527" s="8">
        <f>LOOKUP(1,0/(('BSC-IP(信令)'!$B$1:$B$652=J527)*('BSC-IP(信令)'!$C$1:$C$652=L527)),'BSC-IP(信令)'!$F$1:$F$652)</f>
        <v>28</v>
      </c>
      <c r="Q527" s="11" t="str">
        <f t="shared" si="80"/>
        <v>ZQRX:BCSU,1::PING:IP="10.111.71.76",SRC="10.111.210.82",:;</v>
      </c>
      <c r="R527" s="11" t="str">
        <f t="shared" si="81"/>
        <v>ZQRX:BCSU,1::PING:IP="10.111.71.204",SRC="10.111.210.210",:;</v>
      </c>
      <c r="S527" s="11" t="str">
        <f>CONCATENATE("ZOYC:",LEFT(B527,1),MID(B527,3,4),":C:M3UA:;")</f>
        <v>ZOYC:BGS33:C:M3UA:;</v>
      </c>
      <c r="T527" s="11" t="str">
        <f>CONCATENATE("ZOYM:",LEFT(B527,1),MID(B527,3,4),":REG=Y:;")</f>
        <v>ZOYM:BGS33:REG=Y:;</v>
      </c>
      <c r="U527" s="11" t="str">
        <f t="shared" si="82"/>
        <v>ZOYA:BGS33:BCSU,1:AOIP:;</v>
      </c>
      <c r="V527" s="11" t="str">
        <f t="shared" si="83"/>
        <v>ZOYP:M3UA:BGS33,0:"10.111.210.82","10.111.210.210",:"10.111.71.76",26,"10.111.71.204",26,15044:;</v>
      </c>
      <c r="W527" s="11" t="str">
        <f t="shared" si="84"/>
        <v>ZOYS:M3UA:BGS33,0:ACT:;</v>
      </c>
      <c r="X527" s="11" t="str">
        <f>CONCATENATE("ZOYI:NAME=",LEFT(B527,1),RIGHT(B527,4),":A:;")</f>
        <v>ZOYI:NAME=BGS33:A:;</v>
      </c>
      <c r="Z527" s="47" t="s">
        <v>3936</v>
      </c>
      <c r="AA527" s="10" t="str">
        <f t="shared" si="85"/>
        <v>ZQRX:BSU,3::IP=10.111.210.82:PING:SRC=10.111.71.76,:;</v>
      </c>
      <c r="AB527" s="10" t="str">
        <f t="shared" si="86"/>
        <v>ZQRX:BSU,3::IP=10.111.210.210:PING:SRC=10.111.71.204,:;</v>
      </c>
      <c r="AC527" s="10" t="str">
        <f>CONCATENATE("ZOYC:",J527,":S:M3UA:;")</f>
        <v>ZOYC:R0726:S:M3UA:;</v>
      </c>
      <c r="AD527" s="10" t="str">
        <f>CONCATENATE("ZOYM:",J527,":REG=Y:;")</f>
        <v>ZOYM:R0726:REG=Y:;</v>
      </c>
      <c r="AE527" s="10" t="str">
        <f t="shared" si="87"/>
        <v>ZOYA:R0726:BSU,3:AOIP:;</v>
      </c>
      <c r="AF527" s="10" t="str">
        <f t="shared" si="88"/>
        <v>ZOYP:M3UA:R0726,0:"10.111.71.76","10.111.71.204",15044:"10.111.210.82",28,"10.111.210.210",28,:;</v>
      </c>
      <c r="AG527" s="10" t="str">
        <f t="shared" si="89"/>
        <v>ZOYS:M3UA:R0726,0:ACT:;</v>
      </c>
      <c r="AH527" s="10" t="str">
        <f>CONCATENATE("ZOYI:NAME=",J527,":A:;")</f>
        <v>ZOYI:NAME=R0726:A:;</v>
      </c>
    </row>
    <row r="528" spans="1:34" ht="12" customHeight="1">
      <c r="A528" s="7">
        <v>46</v>
      </c>
      <c r="B528" s="7" t="s">
        <v>3361</v>
      </c>
      <c r="C528" s="7">
        <v>1</v>
      </c>
      <c r="D528" s="2">
        <v>4</v>
      </c>
      <c r="E528" s="7" t="str">
        <f>LOOKUP(1,0/(('MSS-IP'!$B$1:$B$583=B528)*('MSS-IP'!$C$1:$C$583=D528)),'MSS-IP'!$D$1:$D$583)</f>
        <v>10.111.71.77</v>
      </c>
      <c r="F528" s="7" t="str">
        <f>LOOKUP(1,0/(('MSS-IP'!$B$1:$B$583=B528)*('MSS-IP'!$C$1:$C$583=D528)),'MSS-IP'!$E$1:$E$583)</f>
        <v>10.111.71.205</v>
      </c>
      <c r="G528" s="52">
        <v>15045</v>
      </c>
      <c r="H528" s="7">
        <f>LOOKUP(1,0/(('MSS-IP'!$B$1:$B$583=B528)*('MSS-IP'!$C$1:$C$583=D528)),'MSS-IP'!$F$1:$F$583)</f>
        <v>26</v>
      </c>
      <c r="I528" s="8">
        <v>22</v>
      </c>
      <c r="J528" s="8" t="s">
        <v>92</v>
      </c>
      <c r="K528" s="8">
        <v>1</v>
      </c>
      <c r="L528" s="1">
        <v>3</v>
      </c>
      <c r="M528" s="1" t="str">
        <f>LOOKUP(1,0/(('BSC-IP(信令)'!$B$1:$B$652=J528)*('BSC-IP(信令)'!$C$1:$C$652=L528)),'BSC-IP(信令)'!$D$1:$D$652)</f>
        <v>10.111.210.83</v>
      </c>
      <c r="N528" s="1" t="str">
        <f>LOOKUP(1,0/(('BSC-IP(信令)'!$B$1:$B$652=J528)*('BSC-IP(信令)'!$C$1:$C$652=L528)),'BSC-IP(信令)'!$E$1:$E$652)</f>
        <v>10.111.210.211</v>
      </c>
      <c r="O528" s="8"/>
      <c r="P528" s="8">
        <f>LOOKUP(1,0/(('BSC-IP(信令)'!$B$1:$B$652=J528)*('BSC-IP(信令)'!$C$1:$C$652=L528)),'BSC-IP(信令)'!$F$1:$F$652)</f>
        <v>28</v>
      </c>
      <c r="Q528" s="11" t="str">
        <f t="shared" si="80"/>
        <v>ZQRX:BCSU,3::PING:IP="10.111.71.77",SRC="10.111.210.83",:;</v>
      </c>
      <c r="R528" s="11" t="str">
        <f t="shared" si="81"/>
        <v>ZQRX:BCSU,3::PING:IP="10.111.71.205",SRC="10.111.210.211",:;</v>
      </c>
      <c r="S528" s="11"/>
      <c r="T528" s="11"/>
      <c r="U528" s="11" t="str">
        <f t="shared" si="82"/>
        <v>ZOYA:BGS33:BCSU,3:AOIP:;</v>
      </c>
      <c r="V528" s="11" t="str">
        <f t="shared" si="83"/>
        <v>ZOYP:M3UA:BGS33,1:"10.111.210.83","10.111.210.211",:"10.111.71.77",26,"10.111.71.205",26,15045:;</v>
      </c>
      <c r="W528" s="11" t="str">
        <f t="shared" si="84"/>
        <v>ZOYS:M3UA:BGS33,1:ACT:;</v>
      </c>
      <c r="X528" s="11"/>
      <c r="Z528" s="47" t="s">
        <v>3936</v>
      </c>
      <c r="AA528" s="10" t="str">
        <f t="shared" si="85"/>
        <v>ZQRX:BSU,4::IP=10.111.210.83:PING:SRC=10.111.71.77,:;</v>
      </c>
      <c r="AB528" s="10" t="str">
        <f t="shared" si="86"/>
        <v>ZQRX:BSU,4::IP=10.111.210.211:PING:SRC=10.111.71.205,:;</v>
      </c>
      <c r="AC528" s="10"/>
      <c r="AD528" s="10"/>
      <c r="AE528" s="10" t="str">
        <f t="shared" si="87"/>
        <v>ZOYA:R0726:BSU,4:AOIP:;</v>
      </c>
      <c r="AF528" s="10" t="str">
        <f t="shared" si="88"/>
        <v>ZOYP:M3UA:R0726,1:"10.111.71.77","10.111.71.205",15045:"10.111.210.83",28,"10.111.210.211",28,:;</v>
      </c>
      <c r="AG528" s="10" t="str">
        <f t="shared" si="89"/>
        <v>ZOYS:M3UA:R0726,1:ACT:;</v>
      </c>
      <c r="AH528" s="10"/>
    </row>
    <row r="529" spans="1:34" ht="12" customHeight="1">
      <c r="A529" s="7">
        <v>47</v>
      </c>
      <c r="B529" s="7" t="s">
        <v>3361</v>
      </c>
      <c r="C529" s="7">
        <v>2</v>
      </c>
      <c r="D529" s="2">
        <v>3</v>
      </c>
      <c r="E529" s="7" t="str">
        <f>LOOKUP(1,0/(('MSS-IP'!$B$1:$B$583=B529)*('MSS-IP'!$C$1:$C$583=D529)),'MSS-IP'!$D$1:$D$583)</f>
        <v>10.111.71.76</v>
      </c>
      <c r="F529" s="7" t="str">
        <f>LOOKUP(1,0/(('MSS-IP'!$B$1:$B$583=B529)*('MSS-IP'!$C$1:$C$583=D529)),'MSS-IP'!$E$1:$E$583)</f>
        <v>10.111.71.204</v>
      </c>
      <c r="G529" s="52">
        <v>15046</v>
      </c>
      <c r="H529" s="7">
        <f>LOOKUP(1,0/(('MSS-IP'!$B$1:$B$583=B529)*('MSS-IP'!$C$1:$C$583=D529)),'MSS-IP'!$F$1:$F$583)</f>
        <v>26</v>
      </c>
      <c r="I529" s="8">
        <v>23</v>
      </c>
      <c r="J529" s="8" t="s">
        <v>92</v>
      </c>
      <c r="K529" s="8">
        <v>2</v>
      </c>
      <c r="L529" s="1">
        <v>0</v>
      </c>
      <c r="M529" s="1" t="str">
        <f>LOOKUP(1,0/(('BSC-IP(信令)'!$B$1:$B$652=J529)*('BSC-IP(信令)'!$C$1:$C$652=L529)),'BSC-IP(信令)'!$D$1:$D$652)</f>
        <v>10.111.210.84</v>
      </c>
      <c r="N529" s="1" t="str">
        <f>LOOKUP(1,0/(('BSC-IP(信令)'!$B$1:$B$652=J529)*('BSC-IP(信令)'!$C$1:$C$652=L529)),'BSC-IP(信令)'!$E$1:$E$652)</f>
        <v>10.111.210.212</v>
      </c>
      <c r="O529" s="8"/>
      <c r="P529" s="8">
        <f>LOOKUP(1,0/(('BSC-IP(信令)'!$B$1:$B$652=J529)*('BSC-IP(信令)'!$C$1:$C$652=L529)),'BSC-IP(信令)'!$F$1:$F$652)</f>
        <v>28</v>
      </c>
      <c r="Q529" s="11" t="str">
        <f t="shared" si="80"/>
        <v>ZQRX:BCSU,0::PING:IP="10.111.71.76",SRC="10.111.210.84",:;</v>
      </c>
      <c r="R529" s="11" t="str">
        <f t="shared" si="81"/>
        <v>ZQRX:BCSU,0::PING:IP="10.111.71.204",SRC="10.111.210.212",:;</v>
      </c>
      <c r="S529" s="11"/>
      <c r="T529" s="11"/>
      <c r="U529" s="11" t="str">
        <f t="shared" si="82"/>
        <v>ZOYA:BGS33:BCSU,0:AOIP:;</v>
      </c>
      <c r="V529" s="11" t="str">
        <f t="shared" si="83"/>
        <v>ZOYP:M3UA:BGS33,2:"10.111.210.84","10.111.210.212",:"10.111.71.76",26,"10.111.71.204",26,15046:;</v>
      </c>
      <c r="W529" s="11" t="str">
        <f t="shared" si="84"/>
        <v>ZOYS:M3UA:BGS33,2:ACT:;</v>
      </c>
      <c r="X529" s="11"/>
      <c r="Z529" s="47" t="s">
        <v>3936</v>
      </c>
      <c r="AA529" s="10" t="str">
        <f t="shared" si="85"/>
        <v>ZQRX:BSU,3::IP=10.111.210.84:PING:SRC=10.111.71.76,:;</v>
      </c>
      <c r="AB529" s="10" t="str">
        <f t="shared" si="86"/>
        <v>ZQRX:BSU,3::IP=10.111.210.212:PING:SRC=10.111.71.204,:;</v>
      </c>
      <c r="AC529" s="10"/>
      <c r="AD529" s="10"/>
      <c r="AE529" s="10" t="str">
        <f t="shared" si="87"/>
        <v>ZOYA:R0726:BSU,3:AOIP:;</v>
      </c>
      <c r="AF529" s="10" t="str">
        <f t="shared" si="88"/>
        <v>ZOYP:M3UA:R0726,2:"10.111.71.76","10.111.71.204",15046:"10.111.210.84",28,"10.111.210.212",28,:;</v>
      </c>
      <c r="AG529" s="10" t="str">
        <f t="shared" si="89"/>
        <v>ZOYS:M3UA:R0726,2:ACT:;</v>
      </c>
      <c r="AH529" s="10"/>
    </row>
    <row r="530" spans="1:34" ht="12" customHeight="1">
      <c r="A530" s="7">
        <v>48</v>
      </c>
      <c r="B530" s="7" t="s">
        <v>3361</v>
      </c>
      <c r="C530" s="7">
        <v>3</v>
      </c>
      <c r="D530" s="2">
        <v>4</v>
      </c>
      <c r="E530" s="7" t="str">
        <f>LOOKUP(1,0/(('MSS-IP'!$B$1:$B$583=B530)*('MSS-IP'!$C$1:$C$583=D530)),'MSS-IP'!$D$1:$D$583)</f>
        <v>10.111.71.77</v>
      </c>
      <c r="F530" s="7" t="str">
        <f>LOOKUP(1,0/(('MSS-IP'!$B$1:$B$583=B530)*('MSS-IP'!$C$1:$C$583=D530)),'MSS-IP'!$E$1:$E$583)</f>
        <v>10.111.71.205</v>
      </c>
      <c r="G530" s="52">
        <v>15047</v>
      </c>
      <c r="H530" s="7">
        <f>LOOKUP(1,0/(('MSS-IP'!$B$1:$B$583=B530)*('MSS-IP'!$C$1:$C$583=D530)),'MSS-IP'!$F$1:$F$583)</f>
        <v>26</v>
      </c>
      <c r="I530" s="8">
        <v>24</v>
      </c>
      <c r="J530" s="8" t="s">
        <v>92</v>
      </c>
      <c r="K530" s="8">
        <v>3</v>
      </c>
      <c r="L530" s="1">
        <v>2</v>
      </c>
      <c r="M530" s="1" t="str">
        <f>LOOKUP(1,0/(('BSC-IP(信令)'!$B$1:$B$652=J530)*('BSC-IP(信令)'!$C$1:$C$652=L530)),'BSC-IP(信令)'!$D$1:$D$652)</f>
        <v>10.111.210.85</v>
      </c>
      <c r="N530" s="1" t="str">
        <f>LOOKUP(1,0/(('BSC-IP(信令)'!$B$1:$B$652=J530)*('BSC-IP(信令)'!$C$1:$C$652=L530)),'BSC-IP(信令)'!$E$1:$E$652)</f>
        <v>10.111.210.213</v>
      </c>
      <c r="O530" s="8"/>
      <c r="P530" s="8">
        <f>LOOKUP(1,0/(('BSC-IP(信令)'!$B$1:$B$652=J530)*('BSC-IP(信令)'!$C$1:$C$652=L530)),'BSC-IP(信令)'!$F$1:$F$652)</f>
        <v>28</v>
      </c>
      <c r="Q530" s="11" t="str">
        <f t="shared" si="80"/>
        <v>ZQRX:BCSU,2::PING:IP="10.111.71.77",SRC="10.111.210.85",:;</v>
      </c>
      <c r="R530" s="11" t="str">
        <f t="shared" si="81"/>
        <v>ZQRX:BCSU,2::PING:IP="10.111.71.205",SRC="10.111.210.213",:;</v>
      </c>
      <c r="S530" s="11"/>
      <c r="T530" s="11"/>
      <c r="U530" s="11" t="str">
        <f t="shared" si="82"/>
        <v>ZOYA:BGS33:BCSU,2:AOIP:;</v>
      </c>
      <c r="V530" s="11" t="str">
        <f t="shared" si="83"/>
        <v>ZOYP:M3UA:BGS33,3:"10.111.210.85","10.111.210.213",:"10.111.71.77",26,"10.111.71.205",26,15047:;</v>
      </c>
      <c r="W530" s="11" t="str">
        <f t="shared" si="84"/>
        <v>ZOYS:M3UA:BGS33,3:ACT:;</v>
      </c>
      <c r="X530" s="11"/>
      <c r="Z530" s="47" t="s">
        <v>3936</v>
      </c>
      <c r="AA530" s="10" t="str">
        <f t="shared" si="85"/>
        <v>ZQRX:BSU,4::IP=10.111.210.85:PING:SRC=10.111.71.77,:;</v>
      </c>
      <c r="AB530" s="10" t="str">
        <f t="shared" si="86"/>
        <v>ZQRX:BSU,4::IP=10.111.210.213:PING:SRC=10.111.71.205,:;</v>
      </c>
      <c r="AC530" s="10"/>
      <c r="AD530" s="10"/>
      <c r="AE530" s="10" t="str">
        <f t="shared" si="87"/>
        <v>ZOYA:R0726:BSU,4:AOIP:;</v>
      </c>
      <c r="AF530" s="10" t="str">
        <f t="shared" si="88"/>
        <v>ZOYP:M3UA:R0726,3:"10.111.71.77","10.111.71.205",15047:"10.111.210.85",28,"10.111.210.213",28,:;</v>
      </c>
      <c r="AG530" s="10" t="str">
        <f t="shared" si="89"/>
        <v>ZOYS:M3UA:R0726,3:ACT:;</v>
      </c>
      <c r="AH530" s="10"/>
    </row>
    <row r="531" spans="1:34" ht="12" customHeight="1">
      <c r="A531" s="7">
        <v>49</v>
      </c>
      <c r="B531" s="7" t="s">
        <v>3361</v>
      </c>
      <c r="C531" s="7">
        <v>0</v>
      </c>
      <c r="D531" s="2">
        <v>3</v>
      </c>
      <c r="E531" s="7" t="str">
        <f>LOOKUP(1,0/(('MSS-IP'!$B$1:$B$583=B531)*('MSS-IP'!$C$1:$C$583=D531)),'MSS-IP'!$D$1:$D$583)</f>
        <v>10.111.71.76</v>
      </c>
      <c r="F531" s="7" t="str">
        <f>LOOKUP(1,0/(('MSS-IP'!$B$1:$B$583=B531)*('MSS-IP'!$C$1:$C$583=D531)),'MSS-IP'!$E$1:$E$583)</f>
        <v>10.111.71.204</v>
      </c>
      <c r="G531" s="52">
        <v>15048</v>
      </c>
      <c r="H531" s="7">
        <f>LOOKUP(1,0/(('MSS-IP'!$B$1:$B$583=B531)*('MSS-IP'!$C$1:$C$583=D531)),'MSS-IP'!$F$1:$F$583)</f>
        <v>26</v>
      </c>
      <c r="I531" s="8">
        <v>21</v>
      </c>
      <c r="J531" s="8" t="s">
        <v>93</v>
      </c>
      <c r="K531" s="8">
        <v>0</v>
      </c>
      <c r="L531" s="1">
        <v>2</v>
      </c>
      <c r="M531" s="1" t="str">
        <f>LOOKUP(1,0/(('BSC-IP(信令)'!$B$1:$B$652=J531)*('BSC-IP(信令)'!$C$1:$C$652=L531)),'BSC-IP(信令)'!$D$1:$D$652)</f>
        <v>10.111.208.2</v>
      </c>
      <c r="N531" s="1" t="str">
        <f>LOOKUP(1,0/(('BSC-IP(信令)'!$B$1:$B$652=J531)*('BSC-IP(信令)'!$C$1:$C$652=L531)),'BSC-IP(信令)'!$E$1:$E$652)</f>
        <v>10.111.208.130</v>
      </c>
      <c r="O531" s="8"/>
      <c r="P531" s="8">
        <f>LOOKUP(1,0/(('BSC-IP(信令)'!$B$1:$B$652=J531)*('BSC-IP(信令)'!$C$1:$C$652=L531)),'BSC-IP(信令)'!$F$1:$F$652)</f>
        <v>28</v>
      </c>
      <c r="Q531" s="11" t="str">
        <f t="shared" si="80"/>
        <v>ZQRX:BCSU,2::PING:IP="10.111.71.76",SRC="10.111.208.2",:;</v>
      </c>
      <c r="R531" s="11" t="str">
        <f t="shared" si="81"/>
        <v>ZQRX:BCSU,2::PING:IP="10.111.71.204",SRC="10.111.208.130",:;</v>
      </c>
      <c r="S531" s="11" t="str">
        <f>CONCATENATE("ZOYC:",LEFT(B531,1),MID(B531,3,4),":C:M3UA:;")</f>
        <v>ZOYC:BGS33:C:M3UA:;</v>
      </c>
      <c r="T531" s="11" t="str">
        <f>CONCATENATE("ZOYM:",LEFT(B531,1),MID(B531,3,4),":REG=Y:;")</f>
        <v>ZOYM:BGS33:REG=Y:;</v>
      </c>
      <c r="U531" s="11" t="str">
        <f t="shared" si="82"/>
        <v>ZOYA:BGS33:BCSU,2:AOIP:;</v>
      </c>
      <c r="V531" s="11" t="str">
        <f t="shared" si="83"/>
        <v>ZOYP:M3UA:BGS33,0:"10.111.208.2","10.111.208.130",:"10.111.71.76",26,"10.111.71.204",26,15048:;</v>
      </c>
      <c r="W531" s="11" t="str">
        <f t="shared" si="84"/>
        <v>ZOYS:M3UA:BGS33,0:ACT:;</v>
      </c>
      <c r="X531" s="11" t="str">
        <f>CONCATENATE("ZOYI:NAME=",LEFT(B531,1),RIGHT(B531,4),":A:;")</f>
        <v>ZOYI:NAME=BGS33:A:;</v>
      </c>
      <c r="Z531" s="47" t="s">
        <v>3936</v>
      </c>
      <c r="AA531" s="10" t="str">
        <f t="shared" si="85"/>
        <v>ZQRX:BSU,3::IP=10.111.208.2:PING:SRC=10.111.71.76,:;</v>
      </c>
      <c r="AB531" s="10" t="str">
        <f t="shared" si="86"/>
        <v>ZQRX:BSU,3::IP=10.111.208.130:PING:SRC=10.111.71.204,:;</v>
      </c>
      <c r="AC531" s="10" t="str">
        <f>CONCATENATE("ZOYC:",J531,":S:M3UA:;")</f>
        <v>ZOYC:R1121:S:M3UA:;</v>
      </c>
      <c r="AD531" s="10" t="str">
        <f>CONCATENATE("ZOYM:",J531,":REG=Y:;")</f>
        <v>ZOYM:R1121:REG=Y:;</v>
      </c>
      <c r="AE531" s="10" t="str">
        <f t="shared" si="87"/>
        <v>ZOYA:R1121:BSU,3:AOIP:;</v>
      </c>
      <c r="AF531" s="10" t="str">
        <f t="shared" si="88"/>
        <v>ZOYP:M3UA:R1121,0:"10.111.71.76","10.111.71.204",15048:"10.111.208.2",28,"10.111.208.130",28,:;</v>
      </c>
      <c r="AG531" s="10" t="str">
        <f t="shared" si="89"/>
        <v>ZOYS:M3UA:R1121,0:ACT:;</v>
      </c>
      <c r="AH531" s="10" t="str">
        <f>CONCATENATE("ZOYI:NAME=",J531,":A:;")</f>
        <v>ZOYI:NAME=R1121:A:;</v>
      </c>
    </row>
    <row r="532" spans="1:34" ht="12" customHeight="1">
      <c r="A532" s="7">
        <v>50</v>
      </c>
      <c r="B532" s="7" t="s">
        <v>3361</v>
      </c>
      <c r="C532" s="7">
        <v>1</v>
      </c>
      <c r="D532" s="2">
        <v>4</v>
      </c>
      <c r="E532" s="7" t="str">
        <f>LOOKUP(1,0/(('MSS-IP'!$B$1:$B$583=B532)*('MSS-IP'!$C$1:$C$583=D532)),'MSS-IP'!$D$1:$D$583)</f>
        <v>10.111.71.77</v>
      </c>
      <c r="F532" s="7" t="str">
        <f>LOOKUP(1,0/(('MSS-IP'!$B$1:$B$583=B532)*('MSS-IP'!$C$1:$C$583=D532)),'MSS-IP'!$E$1:$E$583)</f>
        <v>10.111.71.205</v>
      </c>
      <c r="G532" s="52">
        <v>15049</v>
      </c>
      <c r="H532" s="7">
        <f>LOOKUP(1,0/(('MSS-IP'!$B$1:$B$583=B532)*('MSS-IP'!$C$1:$C$583=D532)),'MSS-IP'!$F$1:$F$583)</f>
        <v>26</v>
      </c>
      <c r="I532" s="8">
        <v>22</v>
      </c>
      <c r="J532" s="8" t="s">
        <v>93</v>
      </c>
      <c r="K532" s="8">
        <v>1</v>
      </c>
      <c r="L532" s="1">
        <v>0</v>
      </c>
      <c r="M532" s="1" t="str">
        <f>LOOKUP(1,0/(('BSC-IP(信令)'!$B$1:$B$652=J532)*('BSC-IP(信令)'!$C$1:$C$652=L532)),'BSC-IP(信令)'!$D$1:$D$652)</f>
        <v>10.111.208.3</v>
      </c>
      <c r="N532" s="1" t="str">
        <f>LOOKUP(1,0/(('BSC-IP(信令)'!$B$1:$B$652=J532)*('BSC-IP(信令)'!$C$1:$C$652=L532)),'BSC-IP(信令)'!$E$1:$E$652)</f>
        <v>10.111.208.131</v>
      </c>
      <c r="O532" s="8"/>
      <c r="P532" s="8">
        <f>LOOKUP(1,0/(('BSC-IP(信令)'!$B$1:$B$652=J532)*('BSC-IP(信令)'!$C$1:$C$652=L532)),'BSC-IP(信令)'!$F$1:$F$652)</f>
        <v>28</v>
      </c>
      <c r="Q532" s="11" t="str">
        <f t="shared" si="80"/>
        <v>ZQRX:BCSU,0::PING:IP="10.111.71.77",SRC="10.111.208.3",:;</v>
      </c>
      <c r="R532" s="11" t="str">
        <f t="shared" si="81"/>
        <v>ZQRX:BCSU,0::PING:IP="10.111.71.205",SRC="10.111.208.131",:;</v>
      </c>
      <c r="S532" s="11"/>
      <c r="T532" s="11"/>
      <c r="U532" s="11" t="str">
        <f t="shared" si="82"/>
        <v>ZOYA:BGS33:BCSU,0:AOIP:;</v>
      </c>
      <c r="V532" s="11" t="str">
        <f t="shared" si="83"/>
        <v>ZOYP:M3UA:BGS33,1:"10.111.208.3","10.111.208.131",:"10.111.71.77",26,"10.111.71.205",26,15049:;</v>
      </c>
      <c r="W532" s="11" t="str">
        <f t="shared" si="84"/>
        <v>ZOYS:M3UA:BGS33,1:ACT:;</v>
      </c>
      <c r="X532" s="11"/>
      <c r="Z532" s="47" t="s">
        <v>3936</v>
      </c>
      <c r="AA532" s="10" t="str">
        <f t="shared" si="85"/>
        <v>ZQRX:BSU,4::IP=10.111.208.3:PING:SRC=10.111.71.77,:;</v>
      </c>
      <c r="AB532" s="10" t="str">
        <f t="shared" si="86"/>
        <v>ZQRX:BSU,4::IP=10.111.208.131:PING:SRC=10.111.71.205,:;</v>
      </c>
      <c r="AC532" s="10"/>
      <c r="AD532" s="10"/>
      <c r="AE532" s="10" t="str">
        <f t="shared" si="87"/>
        <v>ZOYA:R1121:BSU,4:AOIP:;</v>
      </c>
      <c r="AF532" s="10" t="str">
        <f t="shared" si="88"/>
        <v>ZOYP:M3UA:R1121,1:"10.111.71.77","10.111.71.205",15049:"10.111.208.3",28,"10.111.208.131",28,:;</v>
      </c>
      <c r="AG532" s="10" t="str">
        <f t="shared" si="89"/>
        <v>ZOYS:M3UA:R1121,1:ACT:;</v>
      </c>
      <c r="AH532" s="10"/>
    </row>
    <row r="533" spans="1:34" ht="12" customHeight="1">
      <c r="A533" s="7">
        <v>51</v>
      </c>
      <c r="B533" s="7" t="s">
        <v>3361</v>
      </c>
      <c r="C533" s="7">
        <v>2</v>
      </c>
      <c r="D533" s="2">
        <v>3</v>
      </c>
      <c r="E533" s="7" t="str">
        <f>LOOKUP(1,0/(('MSS-IP'!$B$1:$B$583=B533)*('MSS-IP'!$C$1:$C$583=D533)),'MSS-IP'!$D$1:$D$583)</f>
        <v>10.111.71.76</v>
      </c>
      <c r="F533" s="7" t="str">
        <f>LOOKUP(1,0/(('MSS-IP'!$B$1:$B$583=B533)*('MSS-IP'!$C$1:$C$583=D533)),'MSS-IP'!$E$1:$E$583)</f>
        <v>10.111.71.204</v>
      </c>
      <c r="G533" s="52">
        <v>15050</v>
      </c>
      <c r="H533" s="7">
        <f>LOOKUP(1,0/(('MSS-IP'!$B$1:$B$583=B533)*('MSS-IP'!$C$1:$C$583=D533)),'MSS-IP'!$F$1:$F$583)</f>
        <v>26</v>
      </c>
      <c r="I533" s="8">
        <v>23</v>
      </c>
      <c r="J533" s="8" t="s">
        <v>93</v>
      </c>
      <c r="K533" s="8">
        <v>2</v>
      </c>
      <c r="L533" s="1">
        <v>1</v>
      </c>
      <c r="M533" s="1" t="str">
        <f>LOOKUP(1,0/(('BSC-IP(信令)'!$B$1:$B$652=J533)*('BSC-IP(信令)'!$C$1:$C$652=L533)),'BSC-IP(信令)'!$D$1:$D$652)</f>
        <v>10.111.208.4</v>
      </c>
      <c r="N533" s="1" t="str">
        <f>LOOKUP(1,0/(('BSC-IP(信令)'!$B$1:$B$652=J533)*('BSC-IP(信令)'!$C$1:$C$652=L533)),'BSC-IP(信令)'!$E$1:$E$652)</f>
        <v>10.111.208.132</v>
      </c>
      <c r="O533" s="8"/>
      <c r="P533" s="8">
        <f>LOOKUP(1,0/(('BSC-IP(信令)'!$B$1:$B$652=J533)*('BSC-IP(信令)'!$C$1:$C$652=L533)),'BSC-IP(信令)'!$F$1:$F$652)</f>
        <v>28</v>
      </c>
      <c r="Q533" s="11" t="str">
        <f t="shared" si="80"/>
        <v>ZQRX:BCSU,1::PING:IP="10.111.71.76",SRC="10.111.208.4",:;</v>
      </c>
      <c r="R533" s="11" t="str">
        <f t="shared" si="81"/>
        <v>ZQRX:BCSU,1::PING:IP="10.111.71.204",SRC="10.111.208.132",:;</v>
      </c>
      <c r="S533" s="11"/>
      <c r="T533" s="11"/>
      <c r="U533" s="11" t="str">
        <f t="shared" si="82"/>
        <v>ZOYA:BGS33:BCSU,1:AOIP:;</v>
      </c>
      <c r="V533" s="11" t="str">
        <f t="shared" si="83"/>
        <v>ZOYP:M3UA:BGS33,2:"10.111.208.4","10.111.208.132",:"10.111.71.76",26,"10.111.71.204",26,15050:;</v>
      </c>
      <c r="W533" s="11" t="str">
        <f t="shared" si="84"/>
        <v>ZOYS:M3UA:BGS33,2:ACT:;</v>
      </c>
      <c r="X533" s="11"/>
      <c r="Z533" s="47" t="s">
        <v>3936</v>
      </c>
      <c r="AA533" s="10" t="str">
        <f t="shared" si="85"/>
        <v>ZQRX:BSU,3::IP=10.111.208.4:PING:SRC=10.111.71.76,:;</v>
      </c>
      <c r="AB533" s="10" t="str">
        <f t="shared" si="86"/>
        <v>ZQRX:BSU,3::IP=10.111.208.132:PING:SRC=10.111.71.204,:;</v>
      </c>
      <c r="AC533" s="10"/>
      <c r="AD533" s="10"/>
      <c r="AE533" s="10" t="str">
        <f t="shared" si="87"/>
        <v>ZOYA:R1121:BSU,3:AOIP:;</v>
      </c>
      <c r="AF533" s="10" t="str">
        <f t="shared" si="88"/>
        <v>ZOYP:M3UA:R1121,2:"10.111.71.76","10.111.71.204",15050:"10.111.208.4",28,"10.111.208.132",28,:;</v>
      </c>
      <c r="AG533" s="10" t="str">
        <f t="shared" si="89"/>
        <v>ZOYS:M3UA:R1121,2:ACT:;</v>
      </c>
      <c r="AH533" s="10"/>
    </row>
    <row r="534" spans="1:34" ht="12" customHeight="1">
      <c r="A534" s="7">
        <v>52</v>
      </c>
      <c r="B534" s="7" t="s">
        <v>3361</v>
      </c>
      <c r="C534" s="7">
        <v>3</v>
      </c>
      <c r="D534" s="2">
        <v>4</v>
      </c>
      <c r="E534" s="7" t="str">
        <f>LOOKUP(1,0/(('MSS-IP'!$B$1:$B$583=B534)*('MSS-IP'!$C$1:$C$583=D534)),'MSS-IP'!$D$1:$D$583)</f>
        <v>10.111.71.77</v>
      </c>
      <c r="F534" s="7" t="str">
        <f>LOOKUP(1,0/(('MSS-IP'!$B$1:$B$583=B534)*('MSS-IP'!$C$1:$C$583=D534)),'MSS-IP'!$E$1:$E$583)</f>
        <v>10.111.71.205</v>
      </c>
      <c r="G534" s="52">
        <v>15051</v>
      </c>
      <c r="H534" s="7">
        <f>LOOKUP(1,0/(('MSS-IP'!$B$1:$B$583=B534)*('MSS-IP'!$C$1:$C$583=D534)),'MSS-IP'!$F$1:$F$583)</f>
        <v>26</v>
      </c>
      <c r="I534" s="8">
        <v>24</v>
      </c>
      <c r="J534" s="8" t="s">
        <v>93</v>
      </c>
      <c r="K534" s="8">
        <v>3</v>
      </c>
      <c r="L534" s="1">
        <v>3</v>
      </c>
      <c r="M534" s="1" t="str">
        <f>LOOKUP(1,0/(('BSC-IP(信令)'!$B$1:$B$652=J534)*('BSC-IP(信令)'!$C$1:$C$652=L534)),'BSC-IP(信令)'!$D$1:$D$652)</f>
        <v>10.111.208.5</v>
      </c>
      <c r="N534" s="1" t="str">
        <f>LOOKUP(1,0/(('BSC-IP(信令)'!$B$1:$B$652=J534)*('BSC-IP(信令)'!$C$1:$C$652=L534)),'BSC-IP(信令)'!$E$1:$E$652)</f>
        <v>10.111.208.133</v>
      </c>
      <c r="O534" s="8"/>
      <c r="P534" s="8">
        <f>LOOKUP(1,0/(('BSC-IP(信令)'!$B$1:$B$652=J534)*('BSC-IP(信令)'!$C$1:$C$652=L534)),'BSC-IP(信令)'!$F$1:$F$652)</f>
        <v>28</v>
      </c>
      <c r="Q534" s="11" t="str">
        <f t="shared" si="80"/>
        <v>ZQRX:BCSU,3::PING:IP="10.111.71.77",SRC="10.111.208.5",:;</v>
      </c>
      <c r="R534" s="11" t="str">
        <f t="shared" si="81"/>
        <v>ZQRX:BCSU,3::PING:IP="10.111.71.205",SRC="10.111.208.133",:;</v>
      </c>
      <c r="S534" s="11"/>
      <c r="T534" s="11"/>
      <c r="U534" s="11" t="str">
        <f t="shared" si="82"/>
        <v>ZOYA:BGS33:BCSU,3:AOIP:;</v>
      </c>
      <c r="V534" s="11" t="str">
        <f t="shared" si="83"/>
        <v>ZOYP:M3UA:BGS33,3:"10.111.208.5","10.111.208.133",:"10.111.71.77",26,"10.111.71.205",26,15051:;</v>
      </c>
      <c r="W534" s="11" t="str">
        <f t="shared" si="84"/>
        <v>ZOYS:M3UA:BGS33,3:ACT:;</v>
      </c>
      <c r="X534" s="11"/>
      <c r="Z534" s="47" t="s">
        <v>3936</v>
      </c>
      <c r="AA534" s="10" t="str">
        <f t="shared" si="85"/>
        <v>ZQRX:BSU,4::IP=10.111.208.5:PING:SRC=10.111.71.77,:;</v>
      </c>
      <c r="AB534" s="10" t="str">
        <f t="shared" si="86"/>
        <v>ZQRX:BSU,4::IP=10.111.208.133:PING:SRC=10.111.71.205,:;</v>
      </c>
      <c r="AC534" s="10"/>
      <c r="AD534" s="10"/>
      <c r="AE534" s="10" t="str">
        <f t="shared" si="87"/>
        <v>ZOYA:R1121:BSU,4:AOIP:;</v>
      </c>
      <c r="AF534" s="10" t="str">
        <f t="shared" si="88"/>
        <v>ZOYP:M3UA:R1121,3:"10.111.71.77","10.111.71.205",15051:"10.111.208.5",28,"10.111.208.133",28,:;</v>
      </c>
      <c r="AG534" s="10" t="str">
        <f t="shared" si="89"/>
        <v>ZOYS:M3UA:R1121,3:ACT:;</v>
      </c>
      <c r="AH534" s="10"/>
    </row>
    <row r="535" spans="1:34" ht="12" customHeight="1">
      <c r="A535" s="7">
        <v>53</v>
      </c>
      <c r="B535" s="7" t="s">
        <v>3361</v>
      </c>
      <c r="C535" s="7">
        <v>0</v>
      </c>
      <c r="D535" s="2">
        <v>3</v>
      </c>
      <c r="E535" s="7" t="str">
        <f>LOOKUP(1,0/(('MSS-IP'!$B$1:$B$583=B535)*('MSS-IP'!$C$1:$C$583=D535)),'MSS-IP'!$D$1:$D$583)</f>
        <v>10.111.71.76</v>
      </c>
      <c r="F535" s="7" t="str">
        <f>LOOKUP(1,0/(('MSS-IP'!$B$1:$B$583=B535)*('MSS-IP'!$C$1:$C$583=D535)),'MSS-IP'!$E$1:$E$583)</f>
        <v>10.111.71.204</v>
      </c>
      <c r="G535" s="52">
        <v>15052</v>
      </c>
      <c r="H535" s="7">
        <f>LOOKUP(1,0/(('MSS-IP'!$B$1:$B$583=B535)*('MSS-IP'!$C$1:$C$583=D535)),'MSS-IP'!$F$1:$F$583)</f>
        <v>26</v>
      </c>
      <c r="I535" s="8">
        <v>21</v>
      </c>
      <c r="J535" s="8" t="s">
        <v>94</v>
      </c>
      <c r="K535" s="8">
        <v>0</v>
      </c>
      <c r="L535" s="1">
        <v>4</v>
      </c>
      <c r="M535" s="1" t="str">
        <f>LOOKUP(1,0/(('BSC-IP(信令)'!$B$1:$B$652=J535)*('BSC-IP(信令)'!$C$1:$C$652=L535)),'BSC-IP(信令)'!$D$1:$D$652)</f>
        <v>10.111.208.18</v>
      </c>
      <c r="N535" s="1" t="str">
        <f>LOOKUP(1,0/(('BSC-IP(信令)'!$B$1:$B$652=J535)*('BSC-IP(信令)'!$C$1:$C$652=L535)),'BSC-IP(信令)'!$E$1:$E$652)</f>
        <v>10.111.208.146</v>
      </c>
      <c r="O535" s="8"/>
      <c r="P535" s="8">
        <f>LOOKUP(1,0/(('BSC-IP(信令)'!$B$1:$B$652=J535)*('BSC-IP(信令)'!$C$1:$C$652=L535)),'BSC-IP(信令)'!$F$1:$F$652)</f>
        <v>28</v>
      </c>
      <c r="Q535" s="11" t="str">
        <f t="shared" si="80"/>
        <v>ZQRX:BCSU,4::PING:IP="10.111.71.76",SRC="10.111.208.18",:;</v>
      </c>
      <c r="R535" s="11" t="str">
        <f t="shared" si="81"/>
        <v>ZQRX:BCSU,4::PING:IP="10.111.71.204",SRC="10.111.208.146",:;</v>
      </c>
      <c r="S535" s="11" t="str">
        <f>CONCATENATE("ZOYC:",LEFT(B535,1),MID(B535,3,4),":C:M3UA:;")</f>
        <v>ZOYC:BGS33:C:M3UA:;</v>
      </c>
      <c r="T535" s="11" t="str">
        <f>CONCATENATE("ZOYM:",LEFT(B535,1),MID(B535,3,4),":REG=Y:;")</f>
        <v>ZOYM:BGS33:REG=Y:;</v>
      </c>
      <c r="U535" s="11" t="str">
        <f t="shared" si="82"/>
        <v>ZOYA:BGS33:BCSU,4:AOIP:;</v>
      </c>
      <c r="V535" s="11" t="str">
        <f t="shared" si="83"/>
        <v>ZOYP:M3UA:BGS33,0:"10.111.208.18","10.111.208.146",:"10.111.71.76",26,"10.111.71.204",26,15052:;</v>
      </c>
      <c r="W535" s="11" t="str">
        <f t="shared" si="84"/>
        <v>ZOYS:M3UA:BGS33,0:ACT:;</v>
      </c>
      <c r="X535" s="11" t="str">
        <f>CONCATENATE("ZOYI:NAME=",LEFT(B535,1),RIGHT(B535,4),":A:;")</f>
        <v>ZOYI:NAME=BGS33:A:;</v>
      </c>
      <c r="Z535" s="47" t="s">
        <v>3936</v>
      </c>
      <c r="AA535" s="10" t="str">
        <f t="shared" si="85"/>
        <v>ZQRX:BSU,3::IP=10.111.208.18:PING:SRC=10.111.71.76,:;</v>
      </c>
      <c r="AB535" s="10" t="str">
        <f t="shared" si="86"/>
        <v>ZQRX:BSU,3::IP=10.111.208.146:PING:SRC=10.111.71.204,:;</v>
      </c>
      <c r="AC535" s="10" t="str">
        <f>CONCATENATE("ZOYC:",J535,":S:M3UA:;")</f>
        <v>ZOYC:R1122:S:M3UA:;</v>
      </c>
      <c r="AD535" s="10" t="str">
        <f>CONCATENATE("ZOYM:",J535,":REG=Y:;")</f>
        <v>ZOYM:R1122:REG=Y:;</v>
      </c>
      <c r="AE535" s="10" t="str">
        <f t="shared" si="87"/>
        <v>ZOYA:R1122:BSU,3:AOIP:;</v>
      </c>
      <c r="AF535" s="10" t="str">
        <f t="shared" si="88"/>
        <v>ZOYP:M3UA:R1122,0:"10.111.71.76","10.111.71.204",15052:"10.111.208.18",28,"10.111.208.146",28,:;</v>
      </c>
      <c r="AG535" s="10" t="str">
        <f t="shared" si="89"/>
        <v>ZOYS:M3UA:R1122,0:ACT:;</v>
      </c>
      <c r="AH535" s="10" t="str">
        <f>CONCATENATE("ZOYI:NAME=",J535,":A:;")</f>
        <v>ZOYI:NAME=R1122:A:;</v>
      </c>
    </row>
    <row r="536" spans="1:34" ht="12" customHeight="1">
      <c r="A536" s="7">
        <v>54</v>
      </c>
      <c r="B536" s="7" t="s">
        <v>3361</v>
      </c>
      <c r="C536" s="7">
        <v>1</v>
      </c>
      <c r="D536" s="2">
        <v>4</v>
      </c>
      <c r="E536" s="7" t="str">
        <f>LOOKUP(1,0/(('MSS-IP'!$B$1:$B$583=B536)*('MSS-IP'!$C$1:$C$583=D536)),'MSS-IP'!$D$1:$D$583)</f>
        <v>10.111.71.77</v>
      </c>
      <c r="F536" s="7" t="str">
        <f>LOOKUP(1,0/(('MSS-IP'!$B$1:$B$583=B536)*('MSS-IP'!$C$1:$C$583=D536)),'MSS-IP'!$E$1:$E$583)</f>
        <v>10.111.71.205</v>
      </c>
      <c r="G536" s="52">
        <v>15053</v>
      </c>
      <c r="H536" s="7">
        <f>LOOKUP(1,0/(('MSS-IP'!$B$1:$B$583=B536)*('MSS-IP'!$C$1:$C$583=D536)),'MSS-IP'!$F$1:$F$583)</f>
        <v>26</v>
      </c>
      <c r="I536" s="8">
        <v>22</v>
      </c>
      <c r="J536" s="8" t="s">
        <v>94</v>
      </c>
      <c r="K536" s="8">
        <v>1</v>
      </c>
      <c r="L536" s="1">
        <v>2</v>
      </c>
      <c r="M536" s="1" t="str">
        <f>LOOKUP(1,0/(('BSC-IP(信令)'!$B$1:$B$652=J536)*('BSC-IP(信令)'!$C$1:$C$652=L536)),'BSC-IP(信令)'!$D$1:$D$652)</f>
        <v>10.111.208.19</v>
      </c>
      <c r="N536" s="1" t="str">
        <f>LOOKUP(1,0/(('BSC-IP(信令)'!$B$1:$B$652=J536)*('BSC-IP(信令)'!$C$1:$C$652=L536)),'BSC-IP(信令)'!$E$1:$E$652)</f>
        <v>10.111.208.147</v>
      </c>
      <c r="O536" s="8"/>
      <c r="P536" s="8">
        <f>LOOKUP(1,0/(('BSC-IP(信令)'!$B$1:$B$652=J536)*('BSC-IP(信令)'!$C$1:$C$652=L536)),'BSC-IP(信令)'!$F$1:$F$652)</f>
        <v>28</v>
      </c>
      <c r="Q536" s="11" t="str">
        <f t="shared" si="80"/>
        <v>ZQRX:BCSU,2::PING:IP="10.111.71.77",SRC="10.111.208.19",:;</v>
      </c>
      <c r="R536" s="11" t="str">
        <f t="shared" si="81"/>
        <v>ZQRX:BCSU,2::PING:IP="10.111.71.205",SRC="10.111.208.147",:;</v>
      </c>
      <c r="S536" s="11"/>
      <c r="T536" s="11"/>
      <c r="U536" s="11" t="str">
        <f t="shared" si="82"/>
        <v>ZOYA:BGS33:BCSU,2:AOIP:;</v>
      </c>
      <c r="V536" s="11" t="str">
        <f t="shared" si="83"/>
        <v>ZOYP:M3UA:BGS33,1:"10.111.208.19","10.111.208.147",:"10.111.71.77",26,"10.111.71.205",26,15053:;</v>
      </c>
      <c r="W536" s="11" t="str">
        <f t="shared" si="84"/>
        <v>ZOYS:M3UA:BGS33,1:ACT:;</v>
      </c>
      <c r="X536" s="11"/>
      <c r="Z536" s="47" t="s">
        <v>3936</v>
      </c>
      <c r="AA536" s="10" t="str">
        <f t="shared" si="85"/>
        <v>ZQRX:BSU,4::IP=10.111.208.19:PING:SRC=10.111.71.77,:;</v>
      </c>
      <c r="AB536" s="10" t="str">
        <f t="shared" si="86"/>
        <v>ZQRX:BSU,4::IP=10.111.208.147:PING:SRC=10.111.71.205,:;</v>
      </c>
      <c r="AC536" s="10"/>
      <c r="AD536" s="10"/>
      <c r="AE536" s="10" t="str">
        <f t="shared" si="87"/>
        <v>ZOYA:R1122:BSU,4:AOIP:;</v>
      </c>
      <c r="AF536" s="10" t="str">
        <f t="shared" si="88"/>
        <v>ZOYP:M3UA:R1122,1:"10.111.71.77","10.111.71.205",15053:"10.111.208.19",28,"10.111.208.147",28,:;</v>
      </c>
      <c r="AG536" s="10" t="str">
        <f t="shared" si="89"/>
        <v>ZOYS:M3UA:R1122,1:ACT:;</v>
      </c>
      <c r="AH536" s="10"/>
    </row>
    <row r="537" spans="1:34" ht="12" customHeight="1">
      <c r="A537" s="7">
        <v>55</v>
      </c>
      <c r="B537" s="7" t="s">
        <v>3361</v>
      </c>
      <c r="C537" s="7">
        <v>2</v>
      </c>
      <c r="D537" s="2">
        <v>3</v>
      </c>
      <c r="E537" s="7" t="str">
        <f>LOOKUP(1,0/(('MSS-IP'!$B$1:$B$583=B537)*('MSS-IP'!$C$1:$C$583=D537)),'MSS-IP'!$D$1:$D$583)</f>
        <v>10.111.71.76</v>
      </c>
      <c r="F537" s="7" t="str">
        <f>LOOKUP(1,0/(('MSS-IP'!$B$1:$B$583=B537)*('MSS-IP'!$C$1:$C$583=D537)),'MSS-IP'!$E$1:$E$583)</f>
        <v>10.111.71.204</v>
      </c>
      <c r="G537" s="52">
        <v>15054</v>
      </c>
      <c r="H537" s="7">
        <f>LOOKUP(1,0/(('MSS-IP'!$B$1:$B$583=B537)*('MSS-IP'!$C$1:$C$583=D537)),'MSS-IP'!$F$1:$F$583)</f>
        <v>26</v>
      </c>
      <c r="I537" s="8">
        <v>23</v>
      </c>
      <c r="J537" s="8" t="s">
        <v>94</v>
      </c>
      <c r="K537" s="8">
        <v>2</v>
      </c>
      <c r="L537" s="1">
        <v>0</v>
      </c>
      <c r="M537" s="1" t="str">
        <f>LOOKUP(1,0/(('BSC-IP(信令)'!$B$1:$B$652=J537)*('BSC-IP(信令)'!$C$1:$C$652=L537)),'BSC-IP(信令)'!$D$1:$D$652)</f>
        <v>10.111.208.20</v>
      </c>
      <c r="N537" s="1" t="str">
        <f>LOOKUP(1,0/(('BSC-IP(信令)'!$B$1:$B$652=J537)*('BSC-IP(信令)'!$C$1:$C$652=L537)),'BSC-IP(信令)'!$E$1:$E$652)</f>
        <v>10.111.208.148</v>
      </c>
      <c r="O537" s="8"/>
      <c r="P537" s="8">
        <f>LOOKUP(1,0/(('BSC-IP(信令)'!$B$1:$B$652=J537)*('BSC-IP(信令)'!$C$1:$C$652=L537)),'BSC-IP(信令)'!$F$1:$F$652)</f>
        <v>28</v>
      </c>
      <c r="Q537" s="11" t="str">
        <f t="shared" si="80"/>
        <v>ZQRX:BCSU,0::PING:IP="10.111.71.76",SRC="10.111.208.20",:;</v>
      </c>
      <c r="R537" s="11" t="str">
        <f t="shared" si="81"/>
        <v>ZQRX:BCSU,0::PING:IP="10.111.71.204",SRC="10.111.208.148",:;</v>
      </c>
      <c r="S537" s="11"/>
      <c r="T537" s="11"/>
      <c r="U537" s="11" t="str">
        <f t="shared" si="82"/>
        <v>ZOYA:BGS33:BCSU,0:AOIP:;</v>
      </c>
      <c r="V537" s="11" t="str">
        <f t="shared" si="83"/>
        <v>ZOYP:M3UA:BGS33,2:"10.111.208.20","10.111.208.148",:"10.111.71.76",26,"10.111.71.204",26,15054:;</v>
      </c>
      <c r="W537" s="11" t="str">
        <f t="shared" si="84"/>
        <v>ZOYS:M3UA:BGS33,2:ACT:;</v>
      </c>
      <c r="X537" s="11"/>
      <c r="Z537" s="47" t="s">
        <v>3936</v>
      </c>
      <c r="AA537" s="10" t="str">
        <f t="shared" si="85"/>
        <v>ZQRX:BSU,3::IP=10.111.208.20:PING:SRC=10.111.71.76,:;</v>
      </c>
      <c r="AB537" s="10" t="str">
        <f t="shared" si="86"/>
        <v>ZQRX:BSU,3::IP=10.111.208.148:PING:SRC=10.111.71.204,:;</v>
      </c>
      <c r="AC537" s="10"/>
      <c r="AD537" s="10"/>
      <c r="AE537" s="10" t="str">
        <f t="shared" si="87"/>
        <v>ZOYA:R1122:BSU,3:AOIP:;</v>
      </c>
      <c r="AF537" s="10" t="str">
        <f t="shared" si="88"/>
        <v>ZOYP:M3UA:R1122,2:"10.111.71.76","10.111.71.204",15054:"10.111.208.20",28,"10.111.208.148",28,:;</v>
      </c>
      <c r="AG537" s="10" t="str">
        <f t="shared" si="89"/>
        <v>ZOYS:M3UA:R1122,2:ACT:;</v>
      </c>
      <c r="AH537" s="10"/>
    </row>
    <row r="538" spans="1:34" ht="12" customHeight="1">
      <c r="A538" s="7">
        <v>56</v>
      </c>
      <c r="B538" s="7" t="s">
        <v>3361</v>
      </c>
      <c r="C538" s="7">
        <v>3</v>
      </c>
      <c r="D538" s="2">
        <v>4</v>
      </c>
      <c r="E538" s="7" t="str">
        <f>LOOKUP(1,0/(('MSS-IP'!$B$1:$B$583=B538)*('MSS-IP'!$C$1:$C$583=D538)),'MSS-IP'!$D$1:$D$583)</f>
        <v>10.111.71.77</v>
      </c>
      <c r="F538" s="7" t="str">
        <f>LOOKUP(1,0/(('MSS-IP'!$B$1:$B$583=B538)*('MSS-IP'!$C$1:$C$583=D538)),'MSS-IP'!$E$1:$E$583)</f>
        <v>10.111.71.205</v>
      </c>
      <c r="G538" s="52">
        <v>15055</v>
      </c>
      <c r="H538" s="7">
        <f>LOOKUP(1,0/(('MSS-IP'!$B$1:$B$583=B538)*('MSS-IP'!$C$1:$C$583=D538)),'MSS-IP'!$F$1:$F$583)</f>
        <v>26</v>
      </c>
      <c r="I538" s="8">
        <v>24</v>
      </c>
      <c r="J538" s="8" t="s">
        <v>94</v>
      </c>
      <c r="K538" s="8">
        <v>3</v>
      </c>
      <c r="L538" s="1">
        <v>1</v>
      </c>
      <c r="M538" s="1" t="str">
        <f>LOOKUP(1,0/(('BSC-IP(信令)'!$B$1:$B$652=J538)*('BSC-IP(信令)'!$C$1:$C$652=L538)),'BSC-IP(信令)'!$D$1:$D$652)</f>
        <v>10.111.208.21</v>
      </c>
      <c r="N538" s="1" t="str">
        <f>LOOKUP(1,0/(('BSC-IP(信令)'!$B$1:$B$652=J538)*('BSC-IP(信令)'!$C$1:$C$652=L538)),'BSC-IP(信令)'!$E$1:$E$652)</f>
        <v>10.111.208.149</v>
      </c>
      <c r="O538" s="8"/>
      <c r="P538" s="8">
        <f>LOOKUP(1,0/(('BSC-IP(信令)'!$B$1:$B$652=J538)*('BSC-IP(信令)'!$C$1:$C$652=L538)),'BSC-IP(信令)'!$F$1:$F$652)</f>
        <v>28</v>
      </c>
      <c r="Q538" s="11" t="str">
        <f t="shared" si="80"/>
        <v>ZQRX:BCSU,1::PING:IP="10.111.71.77",SRC="10.111.208.21",:;</v>
      </c>
      <c r="R538" s="11" t="str">
        <f t="shared" si="81"/>
        <v>ZQRX:BCSU,1::PING:IP="10.111.71.205",SRC="10.111.208.149",:;</v>
      </c>
      <c r="S538" s="11"/>
      <c r="T538" s="11"/>
      <c r="U538" s="11" t="str">
        <f t="shared" si="82"/>
        <v>ZOYA:BGS33:BCSU,1:AOIP:;</v>
      </c>
      <c r="V538" s="11" t="str">
        <f t="shared" si="83"/>
        <v>ZOYP:M3UA:BGS33,3:"10.111.208.21","10.111.208.149",:"10.111.71.77",26,"10.111.71.205",26,15055:;</v>
      </c>
      <c r="W538" s="11" t="str">
        <f t="shared" si="84"/>
        <v>ZOYS:M3UA:BGS33,3:ACT:;</v>
      </c>
      <c r="X538" s="11"/>
      <c r="Z538" s="47" t="s">
        <v>3936</v>
      </c>
      <c r="AA538" s="10" t="str">
        <f t="shared" si="85"/>
        <v>ZQRX:BSU,4::IP=10.111.208.21:PING:SRC=10.111.71.77,:;</v>
      </c>
      <c r="AB538" s="10" t="str">
        <f t="shared" si="86"/>
        <v>ZQRX:BSU,4::IP=10.111.208.149:PING:SRC=10.111.71.205,:;</v>
      </c>
      <c r="AC538" s="10"/>
      <c r="AD538" s="10"/>
      <c r="AE538" s="10" t="str">
        <f t="shared" si="87"/>
        <v>ZOYA:R1122:BSU,4:AOIP:;</v>
      </c>
      <c r="AF538" s="10" t="str">
        <f t="shared" si="88"/>
        <v>ZOYP:M3UA:R1122,3:"10.111.71.77","10.111.71.205",15055:"10.111.208.21",28,"10.111.208.149",28,:;</v>
      </c>
      <c r="AG538" s="10" t="str">
        <f t="shared" si="89"/>
        <v>ZOYS:M3UA:R1122,3:ACT:;</v>
      </c>
      <c r="AH538" s="10"/>
    </row>
    <row r="539" spans="1:34" ht="12" customHeight="1">
      <c r="A539" s="7">
        <v>57</v>
      </c>
      <c r="B539" s="7" t="s">
        <v>3361</v>
      </c>
      <c r="C539" s="7">
        <v>0</v>
      </c>
      <c r="D539" s="2">
        <v>3</v>
      </c>
      <c r="E539" s="7" t="str">
        <f>LOOKUP(1,0/(('MSS-IP'!$B$1:$B$583=B539)*('MSS-IP'!$C$1:$C$583=D539)),'MSS-IP'!$D$1:$D$583)</f>
        <v>10.111.71.76</v>
      </c>
      <c r="F539" s="7" t="str">
        <f>LOOKUP(1,0/(('MSS-IP'!$B$1:$B$583=B539)*('MSS-IP'!$C$1:$C$583=D539)),'MSS-IP'!$E$1:$E$583)</f>
        <v>10.111.71.204</v>
      </c>
      <c r="G539" s="52">
        <v>15056</v>
      </c>
      <c r="H539" s="7">
        <f>LOOKUP(1,0/(('MSS-IP'!$B$1:$B$583=B539)*('MSS-IP'!$C$1:$C$583=D539)),'MSS-IP'!$F$1:$F$583)</f>
        <v>26</v>
      </c>
      <c r="I539" s="8">
        <v>21</v>
      </c>
      <c r="J539" s="8" t="s">
        <v>95</v>
      </c>
      <c r="K539" s="8">
        <v>0</v>
      </c>
      <c r="L539" s="1">
        <v>0</v>
      </c>
      <c r="M539" s="1" t="str">
        <f>LOOKUP(1,0/(('BSC-IP(信令)'!$B$1:$B$652=J539)*('BSC-IP(信令)'!$C$1:$C$652=L539)),'BSC-IP(信令)'!$D$1:$D$652)</f>
        <v>10.111.208.34</v>
      </c>
      <c r="N539" s="1" t="str">
        <f>LOOKUP(1,0/(('BSC-IP(信令)'!$B$1:$B$652=J539)*('BSC-IP(信令)'!$C$1:$C$652=L539)),'BSC-IP(信令)'!$E$1:$E$652)</f>
        <v>10.111.208.162</v>
      </c>
      <c r="O539" s="8"/>
      <c r="P539" s="8">
        <f>LOOKUP(1,0/(('BSC-IP(信令)'!$B$1:$B$652=J539)*('BSC-IP(信令)'!$C$1:$C$652=L539)),'BSC-IP(信令)'!$F$1:$F$652)</f>
        <v>28</v>
      </c>
      <c r="Q539" s="11" t="str">
        <f t="shared" si="80"/>
        <v>ZQRX:BCSU,0::PING:IP="10.111.71.76",SRC="10.111.208.34",:;</v>
      </c>
      <c r="R539" s="11" t="str">
        <f t="shared" si="81"/>
        <v>ZQRX:BCSU,0::PING:IP="10.111.71.204",SRC="10.111.208.162",:;</v>
      </c>
      <c r="S539" s="11" t="str">
        <f>CONCATENATE("ZOYC:",LEFT(B539,1),MID(B539,3,4),":C:M3UA:;")</f>
        <v>ZOYC:BGS33:C:M3UA:;</v>
      </c>
      <c r="T539" s="11" t="str">
        <f>CONCATENATE("ZOYM:",LEFT(B539,1),MID(B539,3,4),":REG=Y:;")</f>
        <v>ZOYM:BGS33:REG=Y:;</v>
      </c>
      <c r="U539" s="11" t="str">
        <f t="shared" si="82"/>
        <v>ZOYA:BGS33:BCSU,0:AOIP:;</v>
      </c>
      <c r="V539" s="11" t="str">
        <f t="shared" si="83"/>
        <v>ZOYP:M3UA:BGS33,0:"10.111.208.34","10.111.208.162",:"10.111.71.76",26,"10.111.71.204",26,15056:;</v>
      </c>
      <c r="W539" s="11" t="str">
        <f t="shared" si="84"/>
        <v>ZOYS:M3UA:BGS33,0:ACT:;</v>
      </c>
      <c r="X539" s="11" t="str">
        <f>CONCATENATE("ZOYI:NAME=",LEFT(B539,1),RIGHT(B539,4),":A:;")</f>
        <v>ZOYI:NAME=BGS33:A:;</v>
      </c>
      <c r="Z539" s="47" t="s">
        <v>3936</v>
      </c>
      <c r="AA539" s="10" t="str">
        <f t="shared" si="85"/>
        <v>ZQRX:BSU,3::IP=10.111.208.34:PING:SRC=10.111.71.76,:;</v>
      </c>
      <c r="AB539" s="10" t="str">
        <f t="shared" si="86"/>
        <v>ZQRX:BSU,3::IP=10.111.208.162:PING:SRC=10.111.71.204,:;</v>
      </c>
      <c r="AC539" s="10" t="str">
        <f>CONCATENATE("ZOYC:",J539,":S:M3UA:;")</f>
        <v>ZOYC:R1123:S:M3UA:;</v>
      </c>
      <c r="AD539" s="10" t="str">
        <f>CONCATENATE("ZOYM:",J539,":REG=Y:;")</f>
        <v>ZOYM:R1123:REG=Y:;</v>
      </c>
      <c r="AE539" s="10" t="str">
        <f t="shared" si="87"/>
        <v>ZOYA:R1123:BSU,3:AOIP:;</v>
      </c>
      <c r="AF539" s="10" t="str">
        <f t="shared" si="88"/>
        <v>ZOYP:M3UA:R1123,0:"10.111.71.76","10.111.71.204",15056:"10.111.208.34",28,"10.111.208.162",28,:;</v>
      </c>
      <c r="AG539" s="10" t="str">
        <f t="shared" si="89"/>
        <v>ZOYS:M3UA:R1123,0:ACT:;</v>
      </c>
      <c r="AH539" s="10" t="str">
        <f>CONCATENATE("ZOYI:NAME=",J539,":A:;")</f>
        <v>ZOYI:NAME=R1123:A:;</v>
      </c>
    </row>
    <row r="540" spans="1:34" ht="12" customHeight="1">
      <c r="A540" s="7">
        <v>58</v>
      </c>
      <c r="B540" s="7" t="s">
        <v>3361</v>
      </c>
      <c r="C540" s="7">
        <v>1</v>
      </c>
      <c r="D540" s="2">
        <v>4</v>
      </c>
      <c r="E540" s="7" t="str">
        <f>LOOKUP(1,0/(('MSS-IP'!$B$1:$B$583=B540)*('MSS-IP'!$C$1:$C$583=D540)),'MSS-IP'!$D$1:$D$583)</f>
        <v>10.111.71.77</v>
      </c>
      <c r="F540" s="7" t="str">
        <f>LOOKUP(1,0/(('MSS-IP'!$B$1:$B$583=B540)*('MSS-IP'!$C$1:$C$583=D540)),'MSS-IP'!$E$1:$E$583)</f>
        <v>10.111.71.205</v>
      </c>
      <c r="G540" s="52">
        <v>15057</v>
      </c>
      <c r="H540" s="7">
        <f>LOOKUP(1,0/(('MSS-IP'!$B$1:$B$583=B540)*('MSS-IP'!$C$1:$C$583=D540)),'MSS-IP'!$F$1:$F$583)</f>
        <v>26</v>
      </c>
      <c r="I540" s="8">
        <v>22</v>
      </c>
      <c r="J540" s="8" t="s">
        <v>95</v>
      </c>
      <c r="K540" s="8">
        <v>1</v>
      </c>
      <c r="L540" s="1">
        <v>1</v>
      </c>
      <c r="M540" s="1" t="str">
        <f>LOOKUP(1,0/(('BSC-IP(信令)'!$B$1:$B$652=J540)*('BSC-IP(信令)'!$C$1:$C$652=L540)),'BSC-IP(信令)'!$D$1:$D$652)</f>
        <v>10.111.208.35</v>
      </c>
      <c r="N540" s="1" t="str">
        <f>LOOKUP(1,0/(('BSC-IP(信令)'!$B$1:$B$652=J540)*('BSC-IP(信令)'!$C$1:$C$652=L540)),'BSC-IP(信令)'!$E$1:$E$652)</f>
        <v>10.111.208.163</v>
      </c>
      <c r="O540" s="8"/>
      <c r="P540" s="8">
        <f>LOOKUP(1,0/(('BSC-IP(信令)'!$B$1:$B$652=J540)*('BSC-IP(信令)'!$C$1:$C$652=L540)),'BSC-IP(信令)'!$F$1:$F$652)</f>
        <v>28</v>
      </c>
      <c r="Q540" s="11" t="str">
        <f t="shared" si="80"/>
        <v>ZQRX:BCSU,1::PING:IP="10.111.71.77",SRC="10.111.208.35",:;</v>
      </c>
      <c r="R540" s="11" t="str">
        <f t="shared" si="81"/>
        <v>ZQRX:BCSU,1::PING:IP="10.111.71.205",SRC="10.111.208.163",:;</v>
      </c>
      <c r="S540" s="11"/>
      <c r="T540" s="11"/>
      <c r="U540" s="11" t="str">
        <f t="shared" si="82"/>
        <v>ZOYA:BGS33:BCSU,1:AOIP:;</v>
      </c>
      <c r="V540" s="11" t="str">
        <f t="shared" si="83"/>
        <v>ZOYP:M3UA:BGS33,1:"10.111.208.35","10.111.208.163",:"10.111.71.77",26,"10.111.71.205",26,15057:;</v>
      </c>
      <c r="W540" s="11" t="str">
        <f t="shared" si="84"/>
        <v>ZOYS:M3UA:BGS33,1:ACT:;</v>
      </c>
      <c r="X540" s="11"/>
      <c r="Z540" s="47" t="s">
        <v>3936</v>
      </c>
      <c r="AA540" s="10" t="str">
        <f t="shared" si="85"/>
        <v>ZQRX:BSU,4::IP=10.111.208.35:PING:SRC=10.111.71.77,:;</v>
      </c>
      <c r="AB540" s="10" t="str">
        <f t="shared" si="86"/>
        <v>ZQRX:BSU,4::IP=10.111.208.163:PING:SRC=10.111.71.205,:;</v>
      </c>
      <c r="AC540" s="10"/>
      <c r="AD540" s="10"/>
      <c r="AE540" s="10" t="str">
        <f t="shared" si="87"/>
        <v>ZOYA:R1123:BSU,4:AOIP:;</v>
      </c>
      <c r="AF540" s="10" t="str">
        <f t="shared" si="88"/>
        <v>ZOYP:M3UA:R1123,1:"10.111.71.77","10.111.71.205",15057:"10.111.208.35",28,"10.111.208.163",28,:;</v>
      </c>
      <c r="AG540" s="10" t="str">
        <f t="shared" si="89"/>
        <v>ZOYS:M3UA:R1123,1:ACT:;</v>
      </c>
      <c r="AH540" s="10"/>
    </row>
    <row r="541" spans="1:34" ht="12" customHeight="1">
      <c r="A541" s="7">
        <v>59</v>
      </c>
      <c r="B541" s="7" t="s">
        <v>3361</v>
      </c>
      <c r="C541" s="7">
        <v>2</v>
      </c>
      <c r="D541" s="2">
        <v>3</v>
      </c>
      <c r="E541" s="7" t="str">
        <f>LOOKUP(1,0/(('MSS-IP'!$B$1:$B$583=B541)*('MSS-IP'!$C$1:$C$583=D541)),'MSS-IP'!$D$1:$D$583)</f>
        <v>10.111.71.76</v>
      </c>
      <c r="F541" s="7" t="str">
        <f>LOOKUP(1,0/(('MSS-IP'!$B$1:$B$583=B541)*('MSS-IP'!$C$1:$C$583=D541)),'MSS-IP'!$E$1:$E$583)</f>
        <v>10.111.71.204</v>
      </c>
      <c r="G541" s="52">
        <v>15058</v>
      </c>
      <c r="H541" s="7">
        <f>LOOKUP(1,0/(('MSS-IP'!$B$1:$B$583=B541)*('MSS-IP'!$C$1:$C$583=D541)),'MSS-IP'!$F$1:$F$583)</f>
        <v>26</v>
      </c>
      <c r="I541" s="8">
        <v>23</v>
      </c>
      <c r="J541" s="8" t="s">
        <v>95</v>
      </c>
      <c r="K541" s="8">
        <v>2</v>
      </c>
      <c r="L541" s="1">
        <v>3</v>
      </c>
      <c r="M541" s="1" t="str">
        <f>LOOKUP(1,0/(('BSC-IP(信令)'!$B$1:$B$652=J541)*('BSC-IP(信令)'!$C$1:$C$652=L541)),'BSC-IP(信令)'!$D$1:$D$652)</f>
        <v>10.111.208.36</v>
      </c>
      <c r="N541" s="1" t="str">
        <f>LOOKUP(1,0/(('BSC-IP(信令)'!$B$1:$B$652=J541)*('BSC-IP(信令)'!$C$1:$C$652=L541)),'BSC-IP(信令)'!$E$1:$E$652)</f>
        <v>10.111.208.164</v>
      </c>
      <c r="O541" s="8"/>
      <c r="P541" s="8">
        <f>LOOKUP(1,0/(('BSC-IP(信令)'!$B$1:$B$652=J541)*('BSC-IP(信令)'!$C$1:$C$652=L541)),'BSC-IP(信令)'!$F$1:$F$652)</f>
        <v>28</v>
      </c>
      <c r="Q541" s="11" t="str">
        <f t="shared" si="80"/>
        <v>ZQRX:BCSU,3::PING:IP="10.111.71.76",SRC="10.111.208.36",:;</v>
      </c>
      <c r="R541" s="11" t="str">
        <f t="shared" si="81"/>
        <v>ZQRX:BCSU,3::PING:IP="10.111.71.204",SRC="10.111.208.164",:;</v>
      </c>
      <c r="S541" s="11"/>
      <c r="T541" s="11"/>
      <c r="U541" s="11" t="str">
        <f t="shared" si="82"/>
        <v>ZOYA:BGS33:BCSU,3:AOIP:;</v>
      </c>
      <c r="V541" s="11" t="str">
        <f t="shared" si="83"/>
        <v>ZOYP:M3UA:BGS33,2:"10.111.208.36","10.111.208.164",:"10.111.71.76",26,"10.111.71.204",26,15058:;</v>
      </c>
      <c r="W541" s="11" t="str">
        <f t="shared" si="84"/>
        <v>ZOYS:M3UA:BGS33,2:ACT:;</v>
      </c>
      <c r="X541" s="11"/>
      <c r="Z541" s="47" t="s">
        <v>3936</v>
      </c>
      <c r="AA541" s="10" t="str">
        <f t="shared" si="85"/>
        <v>ZQRX:BSU,3::IP=10.111.208.36:PING:SRC=10.111.71.76,:;</v>
      </c>
      <c r="AB541" s="10" t="str">
        <f t="shared" si="86"/>
        <v>ZQRX:BSU,3::IP=10.111.208.164:PING:SRC=10.111.71.204,:;</v>
      </c>
      <c r="AC541" s="10"/>
      <c r="AD541" s="10"/>
      <c r="AE541" s="10" t="str">
        <f t="shared" si="87"/>
        <v>ZOYA:R1123:BSU,3:AOIP:;</v>
      </c>
      <c r="AF541" s="10" t="str">
        <f t="shared" si="88"/>
        <v>ZOYP:M3UA:R1123,2:"10.111.71.76","10.111.71.204",15058:"10.111.208.36",28,"10.111.208.164",28,:;</v>
      </c>
      <c r="AG541" s="10" t="str">
        <f t="shared" si="89"/>
        <v>ZOYS:M3UA:R1123,2:ACT:;</v>
      </c>
      <c r="AH541" s="10"/>
    </row>
    <row r="542" spans="1:34" ht="12" customHeight="1">
      <c r="A542" s="7">
        <v>60</v>
      </c>
      <c r="B542" s="7" t="s">
        <v>3361</v>
      </c>
      <c r="C542" s="7">
        <v>3</v>
      </c>
      <c r="D542" s="2">
        <v>4</v>
      </c>
      <c r="E542" s="7" t="str">
        <f>LOOKUP(1,0/(('MSS-IP'!$B$1:$B$583=B542)*('MSS-IP'!$C$1:$C$583=D542)),'MSS-IP'!$D$1:$D$583)</f>
        <v>10.111.71.77</v>
      </c>
      <c r="F542" s="7" t="str">
        <f>LOOKUP(1,0/(('MSS-IP'!$B$1:$B$583=B542)*('MSS-IP'!$C$1:$C$583=D542)),'MSS-IP'!$E$1:$E$583)</f>
        <v>10.111.71.205</v>
      </c>
      <c r="G542" s="52">
        <v>15059</v>
      </c>
      <c r="H542" s="7">
        <f>LOOKUP(1,0/(('MSS-IP'!$B$1:$B$583=B542)*('MSS-IP'!$C$1:$C$583=D542)),'MSS-IP'!$F$1:$F$583)</f>
        <v>26</v>
      </c>
      <c r="I542" s="8">
        <v>24</v>
      </c>
      <c r="J542" s="8" t="s">
        <v>95</v>
      </c>
      <c r="K542" s="8">
        <v>3</v>
      </c>
      <c r="L542" s="1">
        <v>2</v>
      </c>
      <c r="M542" s="1" t="str">
        <f>LOOKUP(1,0/(('BSC-IP(信令)'!$B$1:$B$652=J542)*('BSC-IP(信令)'!$C$1:$C$652=L542)),'BSC-IP(信令)'!$D$1:$D$652)</f>
        <v>10.111.208.37</v>
      </c>
      <c r="N542" s="1" t="str">
        <f>LOOKUP(1,0/(('BSC-IP(信令)'!$B$1:$B$652=J542)*('BSC-IP(信令)'!$C$1:$C$652=L542)),'BSC-IP(信令)'!$E$1:$E$652)</f>
        <v>10.111.208.165</v>
      </c>
      <c r="O542" s="8"/>
      <c r="P542" s="8">
        <f>LOOKUP(1,0/(('BSC-IP(信令)'!$B$1:$B$652=J542)*('BSC-IP(信令)'!$C$1:$C$652=L542)),'BSC-IP(信令)'!$F$1:$F$652)</f>
        <v>28</v>
      </c>
      <c r="Q542" s="11" t="str">
        <f t="shared" si="80"/>
        <v>ZQRX:BCSU,2::PING:IP="10.111.71.77",SRC="10.111.208.37",:;</v>
      </c>
      <c r="R542" s="11" t="str">
        <f t="shared" si="81"/>
        <v>ZQRX:BCSU,2::PING:IP="10.111.71.205",SRC="10.111.208.165",:;</v>
      </c>
      <c r="S542" s="11"/>
      <c r="T542" s="11"/>
      <c r="U542" s="11" t="str">
        <f t="shared" si="82"/>
        <v>ZOYA:BGS33:BCSU,2:AOIP:;</v>
      </c>
      <c r="V542" s="11" t="str">
        <f t="shared" si="83"/>
        <v>ZOYP:M3UA:BGS33,3:"10.111.208.37","10.111.208.165",:"10.111.71.77",26,"10.111.71.205",26,15059:;</v>
      </c>
      <c r="W542" s="11" t="str">
        <f t="shared" si="84"/>
        <v>ZOYS:M3UA:BGS33,3:ACT:;</v>
      </c>
      <c r="X542" s="11"/>
      <c r="Z542" s="47" t="s">
        <v>3936</v>
      </c>
      <c r="AA542" s="10" t="str">
        <f t="shared" si="85"/>
        <v>ZQRX:BSU,4::IP=10.111.208.37:PING:SRC=10.111.71.77,:;</v>
      </c>
      <c r="AB542" s="10" t="str">
        <f t="shared" si="86"/>
        <v>ZQRX:BSU,4::IP=10.111.208.165:PING:SRC=10.111.71.205,:;</v>
      </c>
      <c r="AC542" s="10"/>
      <c r="AD542" s="10"/>
      <c r="AE542" s="10" t="str">
        <f t="shared" si="87"/>
        <v>ZOYA:R1123:BSU,4:AOIP:;</v>
      </c>
      <c r="AF542" s="10" t="str">
        <f t="shared" si="88"/>
        <v>ZOYP:M3UA:R1123,3:"10.111.71.77","10.111.71.205",15059:"10.111.208.37",28,"10.111.208.165",28,:;</v>
      </c>
      <c r="AG542" s="10" t="str">
        <f t="shared" si="89"/>
        <v>ZOYS:M3UA:R1123,3:ACT:;</v>
      </c>
      <c r="AH542" s="10"/>
    </row>
    <row r="543" spans="1:34" ht="12" customHeight="1">
      <c r="A543" s="7">
        <v>61</v>
      </c>
      <c r="B543" s="7" t="s">
        <v>3361</v>
      </c>
      <c r="C543" s="7">
        <v>0</v>
      </c>
      <c r="D543" s="2">
        <v>3</v>
      </c>
      <c r="E543" s="7" t="str">
        <f>LOOKUP(1,0/(('MSS-IP'!$B$1:$B$583=B543)*('MSS-IP'!$C$1:$C$583=D543)),'MSS-IP'!$D$1:$D$583)</f>
        <v>10.111.71.76</v>
      </c>
      <c r="F543" s="7" t="str">
        <f>LOOKUP(1,0/(('MSS-IP'!$B$1:$B$583=B543)*('MSS-IP'!$C$1:$C$583=D543)),'MSS-IP'!$E$1:$E$583)</f>
        <v>10.111.71.204</v>
      </c>
      <c r="G543" s="52">
        <v>15060</v>
      </c>
      <c r="H543" s="7">
        <f>LOOKUP(1,0/(('MSS-IP'!$B$1:$B$583=B543)*('MSS-IP'!$C$1:$C$583=D543)),'MSS-IP'!$F$1:$F$583)</f>
        <v>26</v>
      </c>
      <c r="I543" s="8">
        <v>21</v>
      </c>
      <c r="J543" s="8" t="s">
        <v>96</v>
      </c>
      <c r="K543" s="8">
        <v>0</v>
      </c>
      <c r="L543" s="1">
        <v>1</v>
      </c>
      <c r="M543" s="1" t="str">
        <f>LOOKUP(1,0/(('BSC-IP(信令)'!$B$1:$B$652=J543)*('BSC-IP(信令)'!$C$1:$C$652=L543)),'BSC-IP(信令)'!$D$1:$D$652)</f>
        <v>10.111.208.50</v>
      </c>
      <c r="N543" s="1" t="str">
        <f>LOOKUP(1,0/(('BSC-IP(信令)'!$B$1:$B$652=J543)*('BSC-IP(信令)'!$C$1:$C$652=L543)),'BSC-IP(信令)'!$E$1:$E$652)</f>
        <v>10.111.208.178</v>
      </c>
      <c r="O543" s="8"/>
      <c r="P543" s="8">
        <f>LOOKUP(1,0/(('BSC-IP(信令)'!$B$1:$B$652=J543)*('BSC-IP(信令)'!$C$1:$C$652=L543)),'BSC-IP(信令)'!$F$1:$F$652)</f>
        <v>28</v>
      </c>
      <c r="Q543" s="11" t="str">
        <f t="shared" si="80"/>
        <v>ZQRX:BCSU,1::PING:IP="10.111.71.76",SRC="10.111.208.50",:;</v>
      </c>
      <c r="R543" s="11" t="str">
        <f t="shared" si="81"/>
        <v>ZQRX:BCSU,1::PING:IP="10.111.71.204",SRC="10.111.208.178",:;</v>
      </c>
      <c r="S543" s="11" t="str">
        <f>CONCATENATE("ZOYC:",LEFT(B543,1),MID(B543,3,4),":C:M3UA:;")</f>
        <v>ZOYC:BGS33:C:M3UA:;</v>
      </c>
      <c r="T543" s="11" t="str">
        <f>CONCATENATE("ZOYM:",LEFT(B543,1),MID(B543,3,4),":REG=Y:;")</f>
        <v>ZOYM:BGS33:REG=Y:;</v>
      </c>
      <c r="U543" s="11" t="str">
        <f t="shared" si="82"/>
        <v>ZOYA:BGS33:BCSU,1:AOIP:;</v>
      </c>
      <c r="V543" s="11" t="str">
        <f t="shared" si="83"/>
        <v>ZOYP:M3UA:BGS33,0:"10.111.208.50","10.111.208.178",:"10.111.71.76",26,"10.111.71.204",26,15060:;</v>
      </c>
      <c r="W543" s="11" t="str">
        <f t="shared" si="84"/>
        <v>ZOYS:M3UA:BGS33,0:ACT:;</v>
      </c>
      <c r="X543" s="11" t="str">
        <f>CONCATENATE("ZOYI:NAME=",LEFT(B543,1),RIGHT(B543,4),":A:;")</f>
        <v>ZOYI:NAME=BGS33:A:;</v>
      </c>
      <c r="Z543" s="47" t="s">
        <v>3936</v>
      </c>
      <c r="AA543" s="10" t="str">
        <f t="shared" si="85"/>
        <v>ZQRX:BSU,3::IP=10.111.208.50:PING:SRC=10.111.71.76,:;</v>
      </c>
      <c r="AB543" s="10" t="str">
        <f t="shared" si="86"/>
        <v>ZQRX:BSU,3::IP=10.111.208.178:PING:SRC=10.111.71.204,:;</v>
      </c>
      <c r="AC543" s="10" t="str">
        <f>CONCATENATE("ZOYC:",J543,":S:M3UA:;")</f>
        <v>ZOYC:R1124:S:M3UA:;</v>
      </c>
      <c r="AD543" s="10" t="str">
        <f>CONCATENATE("ZOYM:",J543,":REG=Y:;")</f>
        <v>ZOYM:R1124:REG=Y:;</v>
      </c>
      <c r="AE543" s="10" t="str">
        <f t="shared" si="87"/>
        <v>ZOYA:R1124:BSU,3:AOIP:;</v>
      </c>
      <c r="AF543" s="10" t="str">
        <f t="shared" si="88"/>
        <v>ZOYP:M3UA:R1124,0:"10.111.71.76","10.111.71.204",15060:"10.111.208.50",28,"10.111.208.178",28,:;</v>
      </c>
      <c r="AG543" s="10" t="str">
        <f t="shared" si="89"/>
        <v>ZOYS:M3UA:R1124,0:ACT:;</v>
      </c>
      <c r="AH543" s="10" t="str">
        <f>CONCATENATE("ZOYI:NAME=",J543,":A:;")</f>
        <v>ZOYI:NAME=R1124:A:;</v>
      </c>
    </row>
    <row r="544" spans="1:34" ht="12" customHeight="1">
      <c r="A544" s="7">
        <v>62</v>
      </c>
      <c r="B544" s="7" t="s">
        <v>3361</v>
      </c>
      <c r="C544" s="7">
        <v>1</v>
      </c>
      <c r="D544" s="2">
        <v>4</v>
      </c>
      <c r="E544" s="7" t="str">
        <f>LOOKUP(1,0/(('MSS-IP'!$B$1:$B$583=B544)*('MSS-IP'!$C$1:$C$583=D544)),'MSS-IP'!$D$1:$D$583)</f>
        <v>10.111.71.77</v>
      </c>
      <c r="F544" s="7" t="str">
        <f>LOOKUP(1,0/(('MSS-IP'!$B$1:$B$583=B544)*('MSS-IP'!$C$1:$C$583=D544)),'MSS-IP'!$E$1:$E$583)</f>
        <v>10.111.71.205</v>
      </c>
      <c r="G544" s="52">
        <v>15061</v>
      </c>
      <c r="H544" s="7">
        <f>LOOKUP(1,0/(('MSS-IP'!$B$1:$B$583=B544)*('MSS-IP'!$C$1:$C$583=D544)),'MSS-IP'!$F$1:$F$583)</f>
        <v>26</v>
      </c>
      <c r="I544" s="8">
        <v>22</v>
      </c>
      <c r="J544" s="8" t="s">
        <v>96</v>
      </c>
      <c r="K544" s="8">
        <v>1</v>
      </c>
      <c r="L544" s="1">
        <v>2</v>
      </c>
      <c r="M544" s="1" t="str">
        <f>LOOKUP(1,0/(('BSC-IP(信令)'!$B$1:$B$652=J544)*('BSC-IP(信令)'!$C$1:$C$652=L544)),'BSC-IP(信令)'!$D$1:$D$652)</f>
        <v>10.111.208.51</v>
      </c>
      <c r="N544" s="1" t="str">
        <f>LOOKUP(1,0/(('BSC-IP(信令)'!$B$1:$B$652=J544)*('BSC-IP(信令)'!$C$1:$C$652=L544)),'BSC-IP(信令)'!$E$1:$E$652)</f>
        <v>10.111.208.179</v>
      </c>
      <c r="O544" s="8"/>
      <c r="P544" s="8">
        <f>LOOKUP(1,0/(('BSC-IP(信令)'!$B$1:$B$652=J544)*('BSC-IP(信令)'!$C$1:$C$652=L544)),'BSC-IP(信令)'!$F$1:$F$652)</f>
        <v>28</v>
      </c>
      <c r="Q544" s="11" t="str">
        <f t="shared" si="80"/>
        <v>ZQRX:BCSU,2::PING:IP="10.111.71.77",SRC="10.111.208.51",:;</v>
      </c>
      <c r="R544" s="11" t="str">
        <f t="shared" si="81"/>
        <v>ZQRX:BCSU,2::PING:IP="10.111.71.205",SRC="10.111.208.179",:;</v>
      </c>
      <c r="S544" s="11"/>
      <c r="T544" s="11"/>
      <c r="U544" s="11" t="str">
        <f t="shared" si="82"/>
        <v>ZOYA:BGS33:BCSU,2:AOIP:;</v>
      </c>
      <c r="V544" s="11" t="str">
        <f t="shared" si="83"/>
        <v>ZOYP:M3UA:BGS33,1:"10.111.208.51","10.111.208.179",:"10.111.71.77",26,"10.111.71.205",26,15061:;</v>
      </c>
      <c r="W544" s="11" t="str">
        <f t="shared" si="84"/>
        <v>ZOYS:M3UA:BGS33,1:ACT:;</v>
      </c>
      <c r="X544" s="11"/>
      <c r="Z544" s="47" t="s">
        <v>3936</v>
      </c>
      <c r="AA544" s="10" t="str">
        <f t="shared" si="85"/>
        <v>ZQRX:BSU,4::IP=10.111.208.51:PING:SRC=10.111.71.77,:;</v>
      </c>
      <c r="AB544" s="10" t="str">
        <f t="shared" si="86"/>
        <v>ZQRX:BSU,4::IP=10.111.208.179:PING:SRC=10.111.71.205,:;</v>
      </c>
      <c r="AC544" s="10"/>
      <c r="AD544" s="10"/>
      <c r="AE544" s="10" t="str">
        <f t="shared" si="87"/>
        <v>ZOYA:R1124:BSU,4:AOIP:;</v>
      </c>
      <c r="AF544" s="10" t="str">
        <f t="shared" si="88"/>
        <v>ZOYP:M3UA:R1124,1:"10.111.71.77","10.111.71.205",15061:"10.111.208.51",28,"10.111.208.179",28,:;</v>
      </c>
      <c r="AG544" s="10" t="str">
        <f t="shared" si="89"/>
        <v>ZOYS:M3UA:R1124,1:ACT:;</v>
      </c>
      <c r="AH544" s="10"/>
    </row>
    <row r="545" spans="1:34" ht="12" customHeight="1">
      <c r="A545" s="7">
        <v>63</v>
      </c>
      <c r="B545" s="7" t="s">
        <v>3361</v>
      </c>
      <c r="C545" s="7">
        <v>2</v>
      </c>
      <c r="D545" s="2">
        <v>3</v>
      </c>
      <c r="E545" s="7" t="str">
        <f>LOOKUP(1,0/(('MSS-IP'!$B$1:$B$583=B545)*('MSS-IP'!$C$1:$C$583=D545)),'MSS-IP'!$D$1:$D$583)</f>
        <v>10.111.71.76</v>
      </c>
      <c r="F545" s="7" t="str">
        <f>LOOKUP(1,0/(('MSS-IP'!$B$1:$B$583=B545)*('MSS-IP'!$C$1:$C$583=D545)),'MSS-IP'!$E$1:$E$583)</f>
        <v>10.111.71.204</v>
      </c>
      <c r="G545" s="52">
        <v>15062</v>
      </c>
      <c r="H545" s="7">
        <f>LOOKUP(1,0/(('MSS-IP'!$B$1:$B$583=B545)*('MSS-IP'!$C$1:$C$583=D545)),'MSS-IP'!$F$1:$F$583)</f>
        <v>26</v>
      </c>
      <c r="I545" s="8">
        <v>23</v>
      </c>
      <c r="J545" s="8" t="s">
        <v>96</v>
      </c>
      <c r="K545" s="8">
        <v>2</v>
      </c>
      <c r="L545" s="1">
        <v>4</v>
      </c>
      <c r="M545" s="1" t="str">
        <f>LOOKUP(1,0/(('BSC-IP(信令)'!$B$1:$B$652=J545)*('BSC-IP(信令)'!$C$1:$C$652=L545)),'BSC-IP(信令)'!$D$1:$D$652)</f>
        <v>10.111.208.52</v>
      </c>
      <c r="N545" s="1" t="str">
        <f>LOOKUP(1,0/(('BSC-IP(信令)'!$B$1:$B$652=J545)*('BSC-IP(信令)'!$C$1:$C$652=L545)),'BSC-IP(信令)'!$E$1:$E$652)</f>
        <v>10.111.208.180</v>
      </c>
      <c r="O545" s="8"/>
      <c r="P545" s="8">
        <f>LOOKUP(1,0/(('BSC-IP(信令)'!$B$1:$B$652=J545)*('BSC-IP(信令)'!$C$1:$C$652=L545)),'BSC-IP(信令)'!$F$1:$F$652)</f>
        <v>28</v>
      </c>
      <c r="Q545" s="11" t="str">
        <f t="shared" si="80"/>
        <v>ZQRX:BCSU,4::PING:IP="10.111.71.76",SRC="10.111.208.52",:;</v>
      </c>
      <c r="R545" s="11" t="str">
        <f t="shared" si="81"/>
        <v>ZQRX:BCSU,4::PING:IP="10.111.71.204",SRC="10.111.208.180",:;</v>
      </c>
      <c r="S545" s="11"/>
      <c r="T545" s="11"/>
      <c r="U545" s="11" t="str">
        <f t="shared" si="82"/>
        <v>ZOYA:BGS33:BCSU,4:AOIP:;</v>
      </c>
      <c r="V545" s="11" t="str">
        <f t="shared" si="83"/>
        <v>ZOYP:M3UA:BGS33,2:"10.111.208.52","10.111.208.180",:"10.111.71.76",26,"10.111.71.204",26,15062:;</v>
      </c>
      <c r="W545" s="11" t="str">
        <f t="shared" si="84"/>
        <v>ZOYS:M3UA:BGS33,2:ACT:;</v>
      </c>
      <c r="X545" s="11"/>
      <c r="Z545" s="47" t="s">
        <v>3936</v>
      </c>
      <c r="AA545" s="10" t="str">
        <f t="shared" si="85"/>
        <v>ZQRX:BSU,3::IP=10.111.208.52:PING:SRC=10.111.71.76,:;</v>
      </c>
      <c r="AB545" s="10" t="str">
        <f t="shared" si="86"/>
        <v>ZQRX:BSU,3::IP=10.111.208.180:PING:SRC=10.111.71.204,:;</v>
      </c>
      <c r="AC545" s="10"/>
      <c r="AD545" s="10"/>
      <c r="AE545" s="10" t="str">
        <f t="shared" si="87"/>
        <v>ZOYA:R1124:BSU,3:AOIP:;</v>
      </c>
      <c r="AF545" s="10" t="str">
        <f t="shared" si="88"/>
        <v>ZOYP:M3UA:R1124,2:"10.111.71.76","10.111.71.204",15062:"10.111.208.52",28,"10.111.208.180",28,:;</v>
      </c>
      <c r="AG545" s="10" t="str">
        <f t="shared" si="89"/>
        <v>ZOYS:M3UA:R1124,2:ACT:;</v>
      </c>
      <c r="AH545" s="10"/>
    </row>
    <row r="546" spans="1:34" ht="12" customHeight="1">
      <c r="A546" s="7">
        <v>64</v>
      </c>
      <c r="B546" s="7" t="s">
        <v>3361</v>
      </c>
      <c r="C546" s="7">
        <v>3</v>
      </c>
      <c r="D546" s="2">
        <v>4</v>
      </c>
      <c r="E546" s="7" t="str">
        <f>LOOKUP(1,0/(('MSS-IP'!$B$1:$B$583=B546)*('MSS-IP'!$C$1:$C$583=D546)),'MSS-IP'!$D$1:$D$583)</f>
        <v>10.111.71.77</v>
      </c>
      <c r="F546" s="7" t="str">
        <f>LOOKUP(1,0/(('MSS-IP'!$B$1:$B$583=B546)*('MSS-IP'!$C$1:$C$583=D546)),'MSS-IP'!$E$1:$E$583)</f>
        <v>10.111.71.205</v>
      </c>
      <c r="G546" s="52">
        <v>15063</v>
      </c>
      <c r="H546" s="7">
        <f>LOOKUP(1,0/(('MSS-IP'!$B$1:$B$583=B546)*('MSS-IP'!$C$1:$C$583=D546)),'MSS-IP'!$F$1:$F$583)</f>
        <v>26</v>
      </c>
      <c r="I546" s="8">
        <v>24</v>
      </c>
      <c r="J546" s="8" t="s">
        <v>96</v>
      </c>
      <c r="K546" s="8">
        <v>3</v>
      </c>
      <c r="L546" s="1">
        <v>0</v>
      </c>
      <c r="M546" s="1" t="str">
        <f>LOOKUP(1,0/(('BSC-IP(信令)'!$B$1:$B$652=J546)*('BSC-IP(信令)'!$C$1:$C$652=L546)),'BSC-IP(信令)'!$D$1:$D$652)</f>
        <v>10.111.208.53</v>
      </c>
      <c r="N546" s="1" t="str">
        <f>LOOKUP(1,0/(('BSC-IP(信令)'!$B$1:$B$652=J546)*('BSC-IP(信令)'!$C$1:$C$652=L546)),'BSC-IP(信令)'!$E$1:$E$652)</f>
        <v>10.111.208.181</v>
      </c>
      <c r="O546" s="8"/>
      <c r="P546" s="8">
        <f>LOOKUP(1,0/(('BSC-IP(信令)'!$B$1:$B$652=J546)*('BSC-IP(信令)'!$C$1:$C$652=L546)),'BSC-IP(信令)'!$F$1:$F$652)</f>
        <v>28</v>
      </c>
      <c r="Q546" s="11" t="str">
        <f t="shared" si="80"/>
        <v>ZQRX:BCSU,0::PING:IP="10.111.71.77",SRC="10.111.208.53",:;</v>
      </c>
      <c r="R546" s="11" t="str">
        <f t="shared" si="81"/>
        <v>ZQRX:BCSU,0::PING:IP="10.111.71.205",SRC="10.111.208.181",:;</v>
      </c>
      <c r="S546" s="11"/>
      <c r="T546" s="11"/>
      <c r="U546" s="11" t="str">
        <f t="shared" si="82"/>
        <v>ZOYA:BGS33:BCSU,0:AOIP:;</v>
      </c>
      <c r="V546" s="11" t="str">
        <f t="shared" si="83"/>
        <v>ZOYP:M3UA:BGS33,3:"10.111.208.53","10.111.208.181",:"10.111.71.77",26,"10.111.71.205",26,15063:;</v>
      </c>
      <c r="W546" s="11" t="str">
        <f t="shared" si="84"/>
        <v>ZOYS:M3UA:BGS33,3:ACT:;</v>
      </c>
      <c r="X546" s="11"/>
      <c r="Z546" s="47" t="s">
        <v>3936</v>
      </c>
      <c r="AA546" s="10" t="str">
        <f t="shared" si="85"/>
        <v>ZQRX:BSU,4::IP=10.111.208.53:PING:SRC=10.111.71.77,:;</v>
      </c>
      <c r="AB546" s="10" t="str">
        <f t="shared" si="86"/>
        <v>ZQRX:BSU,4::IP=10.111.208.181:PING:SRC=10.111.71.205,:;</v>
      </c>
      <c r="AC546" s="10"/>
      <c r="AD546" s="10"/>
      <c r="AE546" s="10" t="str">
        <f t="shared" si="87"/>
        <v>ZOYA:R1124:BSU,4:AOIP:;</v>
      </c>
      <c r="AF546" s="10" t="str">
        <f t="shared" si="88"/>
        <v>ZOYP:M3UA:R1124,3:"10.111.71.77","10.111.71.205",15063:"10.111.208.53",28,"10.111.208.181",28,:;</v>
      </c>
      <c r="AG546" s="10" t="str">
        <f t="shared" si="89"/>
        <v>ZOYS:M3UA:R1124,3:ACT:;</v>
      </c>
      <c r="AH546" s="10"/>
    </row>
    <row r="547" spans="1:34" ht="12" customHeight="1">
      <c r="A547" s="7">
        <v>65</v>
      </c>
      <c r="B547" s="7" t="s">
        <v>3361</v>
      </c>
      <c r="C547" s="7">
        <v>0</v>
      </c>
      <c r="D547" s="2">
        <v>3</v>
      </c>
      <c r="E547" s="7" t="str">
        <f>LOOKUP(1,0/(('MSS-IP'!$B$1:$B$583=B547)*('MSS-IP'!$C$1:$C$583=D547)),'MSS-IP'!$D$1:$D$583)</f>
        <v>10.111.71.76</v>
      </c>
      <c r="F547" s="7" t="str">
        <f>LOOKUP(1,0/(('MSS-IP'!$B$1:$B$583=B547)*('MSS-IP'!$C$1:$C$583=D547)),'MSS-IP'!$E$1:$E$583)</f>
        <v>10.111.71.204</v>
      </c>
      <c r="G547" s="52">
        <v>15064</v>
      </c>
      <c r="H547" s="7">
        <f>LOOKUP(1,0/(('MSS-IP'!$B$1:$B$583=B547)*('MSS-IP'!$C$1:$C$583=D547)),'MSS-IP'!$F$1:$F$583)</f>
        <v>26</v>
      </c>
      <c r="I547" s="8">
        <v>21</v>
      </c>
      <c r="J547" s="8" t="s">
        <v>97</v>
      </c>
      <c r="K547" s="8">
        <v>0</v>
      </c>
      <c r="L547" s="1">
        <v>1</v>
      </c>
      <c r="M547" s="1" t="str">
        <f>LOOKUP(1,0/(('BSC-IP(信令)'!$B$1:$B$652=J547)*('BSC-IP(信令)'!$C$1:$C$652=L547)),'BSC-IP(信令)'!$D$1:$D$652)</f>
        <v>10.111.208.66</v>
      </c>
      <c r="N547" s="1" t="str">
        <f>LOOKUP(1,0/(('BSC-IP(信令)'!$B$1:$B$652=J547)*('BSC-IP(信令)'!$C$1:$C$652=L547)),'BSC-IP(信令)'!$E$1:$E$652)</f>
        <v>10.111.208.194</v>
      </c>
      <c r="O547" s="8"/>
      <c r="P547" s="8">
        <f>LOOKUP(1,0/(('BSC-IP(信令)'!$B$1:$B$652=J547)*('BSC-IP(信令)'!$C$1:$C$652=L547)),'BSC-IP(信令)'!$F$1:$F$652)</f>
        <v>28</v>
      </c>
      <c r="Q547" s="11" t="str">
        <f t="shared" si="80"/>
        <v>ZQRX:BCSU,1::PING:IP="10.111.71.76",SRC="10.111.208.66",:;</v>
      </c>
      <c r="R547" s="11" t="str">
        <f t="shared" si="81"/>
        <v>ZQRX:BCSU,1::PING:IP="10.111.71.204",SRC="10.111.208.194",:;</v>
      </c>
      <c r="S547" s="11" t="str">
        <f>CONCATENATE("ZOYC:",LEFT(B547,1),MID(B547,3,4),":C:M3UA:;")</f>
        <v>ZOYC:BGS33:C:M3UA:;</v>
      </c>
      <c r="T547" s="11" t="str">
        <f>CONCATENATE("ZOYM:",LEFT(B547,1),MID(B547,3,4),":REG=Y:;")</f>
        <v>ZOYM:BGS33:REG=Y:;</v>
      </c>
      <c r="U547" s="11" t="str">
        <f t="shared" si="82"/>
        <v>ZOYA:BGS33:BCSU,1:AOIP:;</v>
      </c>
      <c r="V547" s="11" t="str">
        <f t="shared" si="83"/>
        <v>ZOYP:M3UA:BGS33,0:"10.111.208.66","10.111.208.194",:"10.111.71.76",26,"10.111.71.204",26,15064:;</v>
      </c>
      <c r="W547" s="11" t="str">
        <f t="shared" si="84"/>
        <v>ZOYS:M3UA:BGS33,0:ACT:;</v>
      </c>
      <c r="X547" s="11" t="str">
        <f>CONCATENATE("ZOYI:NAME=",LEFT(B547,1),RIGHT(B547,4),":A:;")</f>
        <v>ZOYI:NAME=BGS33:A:;</v>
      </c>
      <c r="Z547" s="47" t="s">
        <v>3936</v>
      </c>
      <c r="AA547" s="10" t="str">
        <f t="shared" si="85"/>
        <v>ZQRX:BSU,3::IP=10.111.208.66:PING:SRC=10.111.71.76,:;</v>
      </c>
      <c r="AB547" s="10" t="str">
        <f t="shared" si="86"/>
        <v>ZQRX:BSU,3::IP=10.111.208.194:PING:SRC=10.111.71.204,:;</v>
      </c>
      <c r="AC547" s="10" t="str">
        <f>CONCATENATE("ZOYC:",J547,":S:M3UA:;")</f>
        <v>ZOYC:R1125:S:M3UA:;</v>
      </c>
      <c r="AD547" s="10" t="str">
        <f>CONCATENATE("ZOYM:",J547,":REG=Y:;")</f>
        <v>ZOYM:R1125:REG=Y:;</v>
      </c>
      <c r="AE547" s="10" t="str">
        <f t="shared" si="87"/>
        <v>ZOYA:R1125:BSU,3:AOIP:;</v>
      </c>
      <c r="AF547" s="10" t="str">
        <f t="shared" si="88"/>
        <v>ZOYP:M3UA:R1125,0:"10.111.71.76","10.111.71.204",15064:"10.111.208.66",28,"10.111.208.194",28,:;</v>
      </c>
      <c r="AG547" s="10" t="str">
        <f t="shared" si="89"/>
        <v>ZOYS:M3UA:R1125,0:ACT:;</v>
      </c>
      <c r="AH547" s="10" t="str">
        <f>CONCATENATE("ZOYI:NAME=",J547,":A:;")</f>
        <v>ZOYI:NAME=R1125:A:;</v>
      </c>
    </row>
    <row r="548" spans="1:34" ht="12" customHeight="1">
      <c r="A548" s="7">
        <v>66</v>
      </c>
      <c r="B548" s="7" t="s">
        <v>3361</v>
      </c>
      <c r="C548" s="7">
        <v>1</v>
      </c>
      <c r="D548" s="2">
        <v>4</v>
      </c>
      <c r="E548" s="7" t="str">
        <f>LOOKUP(1,0/(('MSS-IP'!$B$1:$B$583=B548)*('MSS-IP'!$C$1:$C$583=D548)),'MSS-IP'!$D$1:$D$583)</f>
        <v>10.111.71.77</v>
      </c>
      <c r="F548" s="7" t="str">
        <f>LOOKUP(1,0/(('MSS-IP'!$B$1:$B$583=B548)*('MSS-IP'!$C$1:$C$583=D548)),'MSS-IP'!$E$1:$E$583)</f>
        <v>10.111.71.205</v>
      </c>
      <c r="G548" s="52">
        <v>15065</v>
      </c>
      <c r="H548" s="7">
        <f>LOOKUP(1,0/(('MSS-IP'!$B$1:$B$583=B548)*('MSS-IP'!$C$1:$C$583=D548)),'MSS-IP'!$F$1:$F$583)</f>
        <v>26</v>
      </c>
      <c r="I548" s="8">
        <v>22</v>
      </c>
      <c r="J548" s="8" t="s">
        <v>97</v>
      </c>
      <c r="K548" s="8">
        <v>1</v>
      </c>
      <c r="L548" s="1">
        <v>0</v>
      </c>
      <c r="M548" s="1" t="str">
        <f>LOOKUP(1,0/(('BSC-IP(信令)'!$B$1:$B$652=J548)*('BSC-IP(信令)'!$C$1:$C$652=L548)),'BSC-IP(信令)'!$D$1:$D$652)</f>
        <v>10.111.208.67</v>
      </c>
      <c r="N548" s="1" t="str">
        <f>LOOKUP(1,0/(('BSC-IP(信令)'!$B$1:$B$652=J548)*('BSC-IP(信令)'!$C$1:$C$652=L548)),'BSC-IP(信令)'!$E$1:$E$652)</f>
        <v>10.111.208.195</v>
      </c>
      <c r="O548" s="8"/>
      <c r="P548" s="8">
        <f>LOOKUP(1,0/(('BSC-IP(信令)'!$B$1:$B$652=J548)*('BSC-IP(信令)'!$C$1:$C$652=L548)),'BSC-IP(信令)'!$F$1:$F$652)</f>
        <v>28</v>
      </c>
      <c r="Q548" s="11" t="str">
        <f t="shared" si="80"/>
        <v>ZQRX:BCSU,0::PING:IP="10.111.71.77",SRC="10.111.208.67",:;</v>
      </c>
      <c r="R548" s="11" t="str">
        <f t="shared" si="81"/>
        <v>ZQRX:BCSU,0::PING:IP="10.111.71.205",SRC="10.111.208.195",:;</v>
      </c>
      <c r="S548" s="11"/>
      <c r="T548" s="11"/>
      <c r="U548" s="11" t="str">
        <f t="shared" si="82"/>
        <v>ZOYA:BGS33:BCSU,0:AOIP:;</v>
      </c>
      <c r="V548" s="11" t="str">
        <f t="shared" si="83"/>
        <v>ZOYP:M3UA:BGS33,1:"10.111.208.67","10.111.208.195",:"10.111.71.77",26,"10.111.71.205",26,15065:;</v>
      </c>
      <c r="W548" s="11" t="str">
        <f t="shared" si="84"/>
        <v>ZOYS:M3UA:BGS33,1:ACT:;</v>
      </c>
      <c r="X548" s="11"/>
      <c r="Z548" s="47" t="s">
        <v>3936</v>
      </c>
      <c r="AA548" s="10" t="str">
        <f t="shared" si="85"/>
        <v>ZQRX:BSU,4::IP=10.111.208.67:PING:SRC=10.111.71.77,:;</v>
      </c>
      <c r="AB548" s="10" t="str">
        <f t="shared" si="86"/>
        <v>ZQRX:BSU,4::IP=10.111.208.195:PING:SRC=10.111.71.205,:;</v>
      </c>
      <c r="AC548" s="10"/>
      <c r="AD548" s="10"/>
      <c r="AE548" s="10" t="str">
        <f t="shared" si="87"/>
        <v>ZOYA:R1125:BSU,4:AOIP:;</v>
      </c>
      <c r="AF548" s="10" t="str">
        <f t="shared" si="88"/>
        <v>ZOYP:M3UA:R1125,1:"10.111.71.77","10.111.71.205",15065:"10.111.208.67",28,"10.111.208.195",28,:;</v>
      </c>
      <c r="AG548" s="10" t="str">
        <f t="shared" si="89"/>
        <v>ZOYS:M3UA:R1125,1:ACT:;</v>
      </c>
      <c r="AH548" s="10"/>
    </row>
    <row r="549" spans="1:34" ht="12" customHeight="1">
      <c r="A549" s="7">
        <v>67</v>
      </c>
      <c r="B549" s="7" t="s">
        <v>3361</v>
      </c>
      <c r="C549" s="7">
        <v>2</v>
      </c>
      <c r="D549" s="2">
        <v>3</v>
      </c>
      <c r="E549" s="7" t="str">
        <f>LOOKUP(1,0/(('MSS-IP'!$B$1:$B$583=B549)*('MSS-IP'!$C$1:$C$583=D549)),'MSS-IP'!$D$1:$D$583)</f>
        <v>10.111.71.76</v>
      </c>
      <c r="F549" s="7" t="str">
        <f>LOOKUP(1,0/(('MSS-IP'!$B$1:$B$583=B549)*('MSS-IP'!$C$1:$C$583=D549)),'MSS-IP'!$E$1:$E$583)</f>
        <v>10.111.71.204</v>
      </c>
      <c r="G549" s="52">
        <v>15066</v>
      </c>
      <c r="H549" s="7">
        <f>LOOKUP(1,0/(('MSS-IP'!$B$1:$B$583=B549)*('MSS-IP'!$C$1:$C$583=D549)),'MSS-IP'!$F$1:$F$583)</f>
        <v>26</v>
      </c>
      <c r="I549" s="8">
        <v>23</v>
      </c>
      <c r="J549" s="8" t="s">
        <v>97</v>
      </c>
      <c r="K549" s="8">
        <v>2</v>
      </c>
      <c r="L549" s="1">
        <v>2</v>
      </c>
      <c r="M549" s="1" t="str">
        <f>LOOKUP(1,0/(('BSC-IP(信令)'!$B$1:$B$652=J549)*('BSC-IP(信令)'!$C$1:$C$652=L549)),'BSC-IP(信令)'!$D$1:$D$652)</f>
        <v>10.111.208.68</v>
      </c>
      <c r="N549" s="1" t="str">
        <f>LOOKUP(1,0/(('BSC-IP(信令)'!$B$1:$B$652=J549)*('BSC-IP(信令)'!$C$1:$C$652=L549)),'BSC-IP(信令)'!$E$1:$E$652)</f>
        <v>10.111.208.196</v>
      </c>
      <c r="O549" s="8"/>
      <c r="P549" s="8">
        <f>LOOKUP(1,0/(('BSC-IP(信令)'!$B$1:$B$652=J549)*('BSC-IP(信令)'!$C$1:$C$652=L549)),'BSC-IP(信令)'!$F$1:$F$652)</f>
        <v>28</v>
      </c>
      <c r="Q549" s="11" t="str">
        <f t="shared" si="80"/>
        <v>ZQRX:BCSU,2::PING:IP="10.111.71.76",SRC="10.111.208.68",:;</v>
      </c>
      <c r="R549" s="11" t="str">
        <f t="shared" si="81"/>
        <v>ZQRX:BCSU,2::PING:IP="10.111.71.204",SRC="10.111.208.196",:;</v>
      </c>
      <c r="S549" s="11"/>
      <c r="T549" s="11"/>
      <c r="U549" s="11" t="str">
        <f t="shared" si="82"/>
        <v>ZOYA:BGS33:BCSU,2:AOIP:;</v>
      </c>
      <c r="V549" s="11" t="str">
        <f t="shared" si="83"/>
        <v>ZOYP:M3UA:BGS33,2:"10.111.208.68","10.111.208.196",:"10.111.71.76",26,"10.111.71.204",26,15066:;</v>
      </c>
      <c r="W549" s="11" t="str">
        <f t="shared" si="84"/>
        <v>ZOYS:M3UA:BGS33,2:ACT:;</v>
      </c>
      <c r="X549" s="11"/>
      <c r="Z549" s="47" t="s">
        <v>3936</v>
      </c>
      <c r="AA549" s="10" t="str">
        <f t="shared" si="85"/>
        <v>ZQRX:BSU,3::IP=10.111.208.68:PING:SRC=10.111.71.76,:;</v>
      </c>
      <c r="AB549" s="10" t="str">
        <f t="shared" si="86"/>
        <v>ZQRX:BSU,3::IP=10.111.208.196:PING:SRC=10.111.71.204,:;</v>
      </c>
      <c r="AC549" s="10"/>
      <c r="AD549" s="10"/>
      <c r="AE549" s="10" t="str">
        <f t="shared" si="87"/>
        <v>ZOYA:R1125:BSU,3:AOIP:;</v>
      </c>
      <c r="AF549" s="10" t="str">
        <f t="shared" si="88"/>
        <v>ZOYP:M3UA:R1125,2:"10.111.71.76","10.111.71.204",15066:"10.111.208.68",28,"10.111.208.196",28,:;</v>
      </c>
      <c r="AG549" s="10" t="str">
        <f t="shared" si="89"/>
        <v>ZOYS:M3UA:R1125,2:ACT:;</v>
      </c>
      <c r="AH549" s="10"/>
    </row>
    <row r="550" spans="1:34" ht="12" customHeight="1">
      <c r="A550" s="7">
        <v>68</v>
      </c>
      <c r="B550" s="7" t="s">
        <v>3361</v>
      </c>
      <c r="C550" s="7">
        <v>3</v>
      </c>
      <c r="D550" s="2">
        <v>4</v>
      </c>
      <c r="E550" s="7" t="str">
        <f>LOOKUP(1,0/(('MSS-IP'!$B$1:$B$583=B550)*('MSS-IP'!$C$1:$C$583=D550)),'MSS-IP'!$D$1:$D$583)</f>
        <v>10.111.71.77</v>
      </c>
      <c r="F550" s="7" t="str">
        <f>LOOKUP(1,0/(('MSS-IP'!$B$1:$B$583=B550)*('MSS-IP'!$C$1:$C$583=D550)),'MSS-IP'!$E$1:$E$583)</f>
        <v>10.111.71.205</v>
      </c>
      <c r="G550" s="52">
        <v>15067</v>
      </c>
      <c r="H550" s="7">
        <f>LOOKUP(1,0/(('MSS-IP'!$B$1:$B$583=B550)*('MSS-IP'!$C$1:$C$583=D550)),'MSS-IP'!$F$1:$F$583)</f>
        <v>26</v>
      </c>
      <c r="I550" s="8">
        <v>24</v>
      </c>
      <c r="J550" s="8" t="s">
        <v>97</v>
      </c>
      <c r="K550" s="8">
        <v>3</v>
      </c>
      <c r="L550" s="1">
        <v>3</v>
      </c>
      <c r="M550" s="1" t="str">
        <f>LOOKUP(1,0/(('BSC-IP(信令)'!$B$1:$B$652=J550)*('BSC-IP(信令)'!$C$1:$C$652=L550)),'BSC-IP(信令)'!$D$1:$D$652)</f>
        <v>10.111.208.69</v>
      </c>
      <c r="N550" s="1" t="str">
        <f>LOOKUP(1,0/(('BSC-IP(信令)'!$B$1:$B$652=J550)*('BSC-IP(信令)'!$C$1:$C$652=L550)),'BSC-IP(信令)'!$E$1:$E$652)</f>
        <v>10.111.208.197</v>
      </c>
      <c r="O550" s="8"/>
      <c r="P550" s="8">
        <f>LOOKUP(1,0/(('BSC-IP(信令)'!$B$1:$B$652=J550)*('BSC-IP(信令)'!$C$1:$C$652=L550)),'BSC-IP(信令)'!$F$1:$F$652)</f>
        <v>28</v>
      </c>
      <c r="Q550" s="11" t="str">
        <f t="shared" si="80"/>
        <v>ZQRX:BCSU,3::PING:IP="10.111.71.77",SRC="10.111.208.69",:;</v>
      </c>
      <c r="R550" s="11" t="str">
        <f t="shared" si="81"/>
        <v>ZQRX:BCSU,3::PING:IP="10.111.71.205",SRC="10.111.208.197",:;</v>
      </c>
      <c r="S550" s="11"/>
      <c r="T550" s="11"/>
      <c r="U550" s="11" t="str">
        <f t="shared" si="82"/>
        <v>ZOYA:BGS33:BCSU,3:AOIP:;</v>
      </c>
      <c r="V550" s="11" t="str">
        <f t="shared" si="83"/>
        <v>ZOYP:M3UA:BGS33,3:"10.111.208.69","10.111.208.197",:"10.111.71.77",26,"10.111.71.205",26,15067:;</v>
      </c>
      <c r="W550" s="11" t="str">
        <f t="shared" si="84"/>
        <v>ZOYS:M3UA:BGS33,3:ACT:;</v>
      </c>
      <c r="X550" s="11"/>
      <c r="Z550" s="47" t="s">
        <v>3936</v>
      </c>
      <c r="AA550" s="10" t="str">
        <f t="shared" si="85"/>
        <v>ZQRX:BSU,4::IP=10.111.208.69:PING:SRC=10.111.71.77,:;</v>
      </c>
      <c r="AB550" s="10" t="str">
        <f t="shared" si="86"/>
        <v>ZQRX:BSU,4::IP=10.111.208.197:PING:SRC=10.111.71.205,:;</v>
      </c>
      <c r="AC550" s="10"/>
      <c r="AD550" s="10"/>
      <c r="AE550" s="10" t="str">
        <f t="shared" si="87"/>
        <v>ZOYA:R1125:BSU,4:AOIP:;</v>
      </c>
      <c r="AF550" s="10" t="str">
        <f t="shared" si="88"/>
        <v>ZOYP:M3UA:R1125,3:"10.111.71.77","10.111.71.205",15067:"10.111.208.69",28,"10.111.208.197",28,:;</v>
      </c>
      <c r="AG550" s="10" t="str">
        <f t="shared" si="89"/>
        <v>ZOYS:M3UA:R1125,3:ACT:;</v>
      </c>
      <c r="AH550" s="10"/>
    </row>
    <row r="551" spans="1:34" ht="12" customHeight="1">
      <c r="A551" s="7">
        <v>69</v>
      </c>
      <c r="B551" s="7" t="s">
        <v>3361</v>
      </c>
      <c r="C551" s="7">
        <v>0</v>
      </c>
      <c r="D551" s="2">
        <v>3</v>
      </c>
      <c r="E551" s="7" t="str">
        <f>LOOKUP(1,0/(('MSS-IP'!$B$1:$B$583=B551)*('MSS-IP'!$C$1:$C$583=D551)),'MSS-IP'!$D$1:$D$583)</f>
        <v>10.111.71.76</v>
      </c>
      <c r="F551" s="7" t="str">
        <f>LOOKUP(1,0/(('MSS-IP'!$B$1:$B$583=B551)*('MSS-IP'!$C$1:$C$583=D551)),'MSS-IP'!$E$1:$E$583)</f>
        <v>10.111.71.204</v>
      </c>
      <c r="G551" s="52">
        <v>15068</v>
      </c>
      <c r="H551" s="7">
        <f>LOOKUP(1,0/(('MSS-IP'!$B$1:$B$583=B551)*('MSS-IP'!$C$1:$C$583=D551)),'MSS-IP'!$F$1:$F$583)</f>
        <v>26</v>
      </c>
      <c r="I551" s="8">
        <v>21</v>
      </c>
      <c r="J551" s="8" t="s">
        <v>98</v>
      </c>
      <c r="K551" s="8">
        <v>0</v>
      </c>
      <c r="L551" s="1">
        <v>3</v>
      </c>
      <c r="M551" s="1" t="str">
        <f>LOOKUP(1,0/(('BSC-IP(信令)'!$B$1:$B$652=J551)*('BSC-IP(信令)'!$C$1:$C$652=L551)),'BSC-IP(信令)'!$D$1:$D$652)</f>
        <v>10.111.208.82</v>
      </c>
      <c r="N551" s="1" t="str">
        <f>LOOKUP(1,0/(('BSC-IP(信令)'!$B$1:$B$652=J551)*('BSC-IP(信令)'!$C$1:$C$652=L551)),'BSC-IP(信令)'!$E$1:$E$652)</f>
        <v>10.111.208.210</v>
      </c>
      <c r="O551" s="8"/>
      <c r="P551" s="8">
        <f>LOOKUP(1,0/(('BSC-IP(信令)'!$B$1:$B$652=J551)*('BSC-IP(信令)'!$C$1:$C$652=L551)),'BSC-IP(信令)'!$F$1:$F$652)</f>
        <v>28</v>
      </c>
      <c r="Q551" s="11" t="str">
        <f t="shared" si="80"/>
        <v>ZQRX:BCSU,3::PING:IP="10.111.71.76",SRC="10.111.208.82",:;</v>
      </c>
      <c r="R551" s="11" t="str">
        <f t="shared" si="81"/>
        <v>ZQRX:BCSU,3::PING:IP="10.111.71.204",SRC="10.111.208.210",:;</v>
      </c>
      <c r="S551" s="11" t="str">
        <f>CONCATENATE("ZOYC:",LEFT(B551,1),MID(B551,3,4),":C:M3UA:;")</f>
        <v>ZOYC:BGS33:C:M3UA:;</v>
      </c>
      <c r="T551" s="11" t="str">
        <f>CONCATENATE("ZOYM:",LEFT(B551,1),MID(B551,3,4),":REG=Y:;")</f>
        <v>ZOYM:BGS33:REG=Y:;</v>
      </c>
      <c r="U551" s="11" t="str">
        <f t="shared" si="82"/>
        <v>ZOYA:BGS33:BCSU,3:AOIP:;</v>
      </c>
      <c r="V551" s="11" t="str">
        <f t="shared" si="83"/>
        <v>ZOYP:M3UA:BGS33,0:"10.111.208.82","10.111.208.210",:"10.111.71.76",26,"10.111.71.204",26,15068:;</v>
      </c>
      <c r="W551" s="11" t="str">
        <f t="shared" si="84"/>
        <v>ZOYS:M3UA:BGS33,0:ACT:;</v>
      </c>
      <c r="X551" s="11" t="str">
        <f>CONCATENATE("ZOYI:NAME=",LEFT(B551,1),RIGHT(B551,4),":A:;")</f>
        <v>ZOYI:NAME=BGS33:A:;</v>
      </c>
      <c r="Z551" s="47" t="s">
        <v>3936</v>
      </c>
      <c r="AA551" s="10" t="str">
        <f t="shared" si="85"/>
        <v>ZQRX:BSU,3::IP=10.111.208.82:PING:SRC=10.111.71.76,:;</v>
      </c>
      <c r="AB551" s="10" t="str">
        <f t="shared" si="86"/>
        <v>ZQRX:BSU,3::IP=10.111.208.210:PING:SRC=10.111.71.204,:;</v>
      </c>
      <c r="AC551" s="10" t="str">
        <f>CONCATENATE("ZOYC:",J551,":S:M3UA:;")</f>
        <v>ZOYC:R1126:S:M3UA:;</v>
      </c>
      <c r="AD551" s="10" t="str">
        <f>CONCATENATE("ZOYM:",J551,":REG=Y:;")</f>
        <v>ZOYM:R1126:REG=Y:;</v>
      </c>
      <c r="AE551" s="10" t="str">
        <f t="shared" si="87"/>
        <v>ZOYA:R1126:BSU,3:AOIP:;</v>
      </c>
      <c r="AF551" s="10" t="str">
        <f t="shared" si="88"/>
        <v>ZOYP:M3UA:R1126,0:"10.111.71.76","10.111.71.204",15068:"10.111.208.82",28,"10.111.208.210",28,:;</v>
      </c>
      <c r="AG551" s="10" t="str">
        <f t="shared" si="89"/>
        <v>ZOYS:M3UA:R1126,0:ACT:;</v>
      </c>
      <c r="AH551" s="10" t="str">
        <f>CONCATENATE("ZOYI:NAME=",J551,":A:;")</f>
        <v>ZOYI:NAME=R1126:A:;</v>
      </c>
    </row>
    <row r="552" spans="1:34" ht="12" customHeight="1">
      <c r="A552" s="7">
        <v>70</v>
      </c>
      <c r="B552" s="7" t="s">
        <v>3361</v>
      </c>
      <c r="C552" s="7">
        <v>1</v>
      </c>
      <c r="D552" s="2">
        <v>4</v>
      </c>
      <c r="E552" s="7" t="str">
        <f>LOOKUP(1,0/(('MSS-IP'!$B$1:$B$583=B552)*('MSS-IP'!$C$1:$C$583=D552)),'MSS-IP'!$D$1:$D$583)</f>
        <v>10.111.71.77</v>
      </c>
      <c r="F552" s="7" t="str">
        <f>LOOKUP(1,0/(('MSS-IP'!$B$1:$B$583=B552)*('MSS-IP'!$C$1:$C$583=D552)),'MSS-IP'!$E$1:$E$583)</f>
        <v>10.111.71.205</v>
      </c>
      <c r="G552" s="52">
        <v>15069</v>
      </c>
      <c r="H552" s="7">
        <f>LOOKUP(1,0/(('MSS-IP'!$B$1:$B$583=B552)*('MSS-IP'!$C$1:$C$583=D552)),'MSS-IP'!$F$1:$F$583)</f>
        <v>26</v>
      </c>
      <c r="I552" s="8">
        <v>22</v>
      </c>
      <c r="J552" s="8" t="s">
        <v>98</v>
      </c>
      <c r="K552" s="8">
        <v>1</v>
      </c>
      <c r="L552" s="1">
        <v>1</v>
      </c>
      <c r="M552" s="1" t="str">
        <f>LOOKUP(1,0/(('BSC-IP(信令)'!$B$1:$B$652=J552)*('BSC-IP(信令)'!$C$1:$C$652=L552)),'BSC-IP(信令)'!$D$1:$D$652)</f>
        <v>10.111.208.83</v>
      </c>
      <c r="N552" s="1" t="str">
        <f>LOOKUP(1,0/(('BSC-IP(信令)'!$B$1:$B$652=J552)*('BSC-IP(信令)'!$C$1:$C$652=L552)),'BSC-IP(信令)'!$E$1:$E$652)</f>
        <v>10.111.208.211</v>
      </c>
      <c r="O552" s="8"/>
      <c r="P552" s="8">
        <f>LOOKUP(1,0/(('BSC-IP(信令)'!$B$1:$B$652=J552)*('BSC-IP(信令)'!$C$1:$C$652=L552)),'BSC-IP(信令)'!$F$1:$F$652)</f>
        <v>28</v>
      </c>
      <c r="Q552" s="11" t="str">
        <f t="shared" si="80"/>
        <v>ZQRX:BCSU,1::PING:IP="10.111.71.77",SRC="10.111.208.83",:;</v>
      </c>
      <c r="R552" s="11" t="str">
        <f t="shared" si="81"/>
        <v>ZQRX:BCSU,1::PING:IP="10.111.71.205",SRC="10.111.208.211",:;</v>
      </c>
      <c r="S552" s="11"/>
      <c r="T552" s="11"/>
      <c r="U552" s="11" t="str">
        <f t="shared" si="82"/>
        <v>ZOYA:BGS33:BCSU,1:AOIP:;</v>
      </c>
      <c r="V552" s="11" t="str">
        <f t="shared" si="83"/>
        <v>ZOYP:M3UA:BGS33,1:"10.111.208.83","10.111.208.211",:"10.111.71.77",26,"10.111.71.205",26,15069:;</v>
      </c>
      <c r="W552" s="11" t="str">
        <f t="shared" si="84"/>
        <v>ZOYS:M3UA:BGS33,1:ACT:;</v>
      </c>
      <c r="X552" s="11"/>
      <c r="Z552" s="47" t="s">
        <v>3936</v>
      </c>
      <c r="AA552" s="10" t="str">
        <f t="shared" si="85"/>
        <v>ZQRX:BSU,4::IP=10.111.208.83:PING:SRC=10.111.71.77,:;</v>
      </c>
      <c r="AB552" s="10" t="str">
        <f t="shared" si="86"/>
        <v>ZQRX:BSU,4::IP=10.111.208.211:PING:SRC=10.111.71.205,:;</v>
      </c>
      <c r="AC552" s="10"/>
      <c r="AD552" s="10"/>
      <c r="AE552" s="10" t="str">
        <f t="shared" si="87"/>
        <v>ZOYA:R1126:BSU,4:AOIP:;</v>
      </c>
      <c r="AF552" s="10" t="str">
        <f t="shared" si="88"/>
        <v>ZOYP:M3UA:R1126,1:"10.111.71.77","10.111.71.205",15069:"10.111.208.83",28,"10.111.208.211",28,:;</v>
      </c>
      <c r="AG552" s="10" t="str">
        <f t="shared" si="89"/>
        <v>ZOYS:M3UA:R1126,1:ACT:;</v>
      </c>
      <c r="AH552" s="10"/>
    </row>
    <row r="553" spans="1:34" ht="12" customHeight="1">
      <c r="A553" s="7">
        <v>71</v>
      </c>
      <c r="B553" s="7" t="s">
        <v>3361</v>
      </c>
      <c r="C553" s="7">
        <v>2</v>
      </c>
      <c r="D553" s="2">
        <v>3</v>
      </c>
      <c r="E553" s="7" t="str">
        <f>LOOKUP(1,0/(('MSS-IP'!$B$1:$B$583=B553)*('MSS-IP'!$C$1:$C$583=D553)),'MSS-IP'!$D$1:$D$583)</f>
        <v>10.111.71.76</v>
      </c>
      <c r="F553" s="7" t="str">
        <f>LOOKUP(1,0/(('MSS-IP'!$B$1:$B$583=B553)*('MSS-IP'!$C$1:$C$583=D553)),'MSS-IP'!$E$1:$E$583)</f>
        <v>10.111.71.204</v>
      </c>
      <c r="G553" s="52">
        <v>15070</v>
      </c>
      <c r="H553" s="7">
        <f>LOOKUP(1,0/(('MSS-IP'!$B$1:$B$583=B553)*('MSS-IP'!$C$1:$C$583=D553)),'MSS-IP'!$F$1:$F$583)</f>
        <v>26</v>
      </c>
      <c r="I553" s="8">
        <v>23</v>
      </c>
      <c r="J553" s="8" t="s">
        <v>98</v>
      </c>
      <c r="K553" s="8">
        <v>2</v>
      </c>
      <c r="L553" s="1">
        <v>2</v>
      </c>
      <c r="M553" s="1" t="str">
        <f>LOOKUP(1,0/(('BSC-IP(信令)'!$B$1:$B$652=J553)*('BSC-IP(信令)'!$C$1:$C$652=L553)),'BSC-IP(信令)'!$D$1:$D$652)</f>
        <v>10.111.208.84</v>
      </c>
      <c r="N553" s="1" t="str">
        <f>LOOKUP(1,0/(('BSC-IP(信令)'!$B$1:$B$652=J553)*('BSC-IP(信令)'!$C$1:$C$652=L553)),'BSC-IP(信令)'!$E$1:$E$652)</f>
        <v>10.111.208.212</v>
      </c>
      <c r="O553" s="8"/>
      <c r="P553" s="8">
        <f>LOOKUP(1,0/(('BSC-IP(信令)'!$B$1:$B$652=J553)*('BSC-IP(信令)'!$C$1:$C$652=L553)),'BSC-IP(信令)'!$F$1:$F$652)</f>
        <v>28</v>
      </c>
      <c r="Q553" s="11" t="str">
        <f t="shared" si="80"/>
        <v>ZQRX:BCSU,2::PING:IP="10.111.71.76",SRC="10.111.208.84",:;</v>
      </c>
      <c r="R553" s="11" t="str">
        <f t="shared" si="81"/>
        <v>ZQRX:BCSU,2::PING:IP="10.111.71.204",SRC="10.111.208.212",:;</v>
      </c>
      <c r="S553" s="11"/>
      <c r="T553" s="11"/>
      <c r="U553" s="11" t="str">
        <f t="shared" si="82"/>
        <v>ZOYA:BGS33:BCSU,2:AOIP:;</v>
      </c>
      <c r="V553" s="11" t="str">
        <f t="shared" si="83"/>
        <v>ZOYP:M3UA:BGS33,2:"10.111.208.84","10.111.208.212",:"10.111.71.76",26,"10.111.71.204",26,15070:;</v>
      </c>
      <c r="W553" s="11" t="str">
        <f t="shared" si="84"/>
        <v>ZOYS:M3UA:BGS33,2:ACT:;</v>
      </c>
      <c r="X553" s="11"/>
      <c r="Z553" s="47" t="s">
        <v>3936</v>
      </c>
      <c r="AA553" s="10" t="str">
        <f t="shared" si="85"/>
        <v>ZQRX:BSU,3::IP=10.111.208.84:PING:SRC=10.111.71.76,:;</v>
      </c>
      <c r="AB553" s="10" t="str">
        <f t="shared" si="86"/>
        <v>ZQRX:BSU,3::IP=10.111.208.212:PING:SRC=10.111.71.204,:;</v>
      </c>
      <c r="AC553" s="10"/>
      <c r="AD553" s="10"/>
      <c r="AE553" s="10" t="str">
        <f t="shared" si="87"/>
        <v>ZOYA:R1126:BSU,3:AOIP:;</v>
      </c>
      <c r="AF553" s="10" t="str">
        <f t="shared" si="88"/>
        <v>ZOYP:M3UA:R1126,2:"10.111.71.76","10.111.71.204",15070:"10.111.208.84",28,"10.111.208.212",28,:;</v>
      </c>
      <c r="AG553" s="10" t="str">
        <f t="shared" si="89"/>
        <v>ZOYS:M3UA:R1126,2:ACT:;</v>
      </c>
      <c r="AH553" s="10"/>
    </row>
    <row r="554" spans="1:34" ht="12" customHeight="1">
      <c r="A554" s="7">
        <v>72</v>
      </c>
      <c r="B554" s="7" t="s">
        <v>3361</v>
      </c>
      <c r="C554" s="7">
        <v>3</v>
      </c>
      <c r="D554" s="2">
        <v>4</v>
      </c>
      <c r="E554" s="7" t="str">
        <f>LOOKUP(1,0/(('MSS-IP'!$B$1:$B$583=B554)*('MSS-IP'!$C$1:$C$583=D554)),'MSS-IP'!$D$1:$D$583)</f>
        <v>10.111.71.77</v>
      </c>
      <c r="F554" s="7" t="str">
        <f>LOOKUP(1,0/(('MSS-IP'!$B$1:$B$583=B554)*('MSS-IP'!$C$1:$C$583=D554)),'MSS-IP'!$E$1:$E$583)</f>
        <v>10.111.71.205</v>
      </c>
      <c r="G554" s="52">
        <v>15071</v>
      </c>
      <c r="H554" s="7">
        <f>LOOKUP(1,0/(('MSS-IP'!$B$1:$B$583=B554)*('MSS-IP'!$C$1:$C$583=D554)),'MSS-IP'!$F$1:$F$583)</f>
        <v>26</v>
      </c>
      <c r="I554" s="8">
        <v>24</v>
      </c>
      <c r="J554" s="8" t="s">
        <v>98</v>
      </c>
      <c r="K554" s="8">
        <v>3</v>
      </c>
      <c r="L554" s="1">
        <v>0</v>
      </c>
      <c r="M554" s="1" t="str">
        <f>LOOKUP(1,0/(('BSC-IP(信令)'!$B$1:$B$652=J554)*('BSC-IP(信令)'!$C$1:$C$652=L554)),'BSC-IP(信令)'!$D$1:$D$652)</f>
        <v>10.111.208.85</v>
      </c>
      <c r="N554" s="1" t="str">
        <f>LOOKUP(1,0/(('BSC-IP(信令)'!$B$1:$B$652=J554)*('BSC-IP(信令)'!$C$1:$C$652=L554)),'BSC-IP(信令)'!$E$1:$E$652)</f>
        <v>10.111.208.213</v>
      </c>
      <c r="O554" s="8"/>
      <c r="P554" s="8">
        <f>LOOKUP(1,0/(('BSC-IP(信令)'!$B$1:$B$652=J554)*('BSC-IP(信令)'!$C$1:$C$652=L554)),'BSC-IP(信令)'!$F$1:$F$652)</f>
        <v>28</v>
      </c>
      <c r="Q554" s="11" t="str">
        <f t="shared" si="80"/>
        <v>ZQRX:BCSU,0::PING:IP="10.111.71.77",SRC="10.111.208.85",:;</v>
      </c>
      <c r="R554" s="11" t="str">
        <f t="shared" si="81"/>
        <v>ZQRX:BCSU,0::PING:IP="10.111.71.205",SRC="10.111.208.213",:;</v>
      </c>
      <c r="S554" s="11"/>
      <c r="T554" s="11"/>
      <c r="U554" s="11" t="str">
        <f t="shared" si="82"/>
        <v>ZOYA:BGS33:BCSU,0:AOIP:;</v>
      </c>
      <c r="V554" s="11" t="str">
        <f t="shared" si="83"/>
        <v>ZOYP:M3UA:BGS33,3:"10.111.208.85","10.111.208.213",:"10.111.71.77",26,"10.111.71.205",26,15071:;</v>
      </c>
      <c r="W554" s="11" t="str">
        <f t="shared" si="84"/>
        <v>ZOYS:M3UA:BGS33,3:ACT:;</v>
      </c>
      <c r="X554" s="11"/>
      <c r="Z554" s="47" t="s">
        <v>3936</v>
      </c>
      <c r="AA554" s="10" t="str">
        <f t="shared" si="85"/>
        <v>ZQRX:BSU,4::IP=10.111.208.85:PING:SRC=10.111.71.77,:;</v>
      </c>
      <c r="AB554" s="10" t="str">
        <f t="shared" si="86"/>
        <v>ZQRX:BSU,4::IP=10.111.208.213:PING:SRC=10.111.71.205,:;</v>
      </c>
      <c r="AC554" s="10"/>
      <c r="AD554" s="10"/>
      <c r="AE554" s="10" t="str">
        <f t="shared" si="87"/>
        <v>ZOYA:R1126:BSU,4:AOIP:;</v>
      </c>
      <c r="AF554" s="10" t="str">
        <f t="shared" si="88"/>
        <v>ZOYP:M3UA:R1126,3:"10.111.71.77","10.111.71.205",15071:"10.111.208.85",28,"10.111.208.213",28,:;</v>
      </c>
      <c r="AG554" s="10" t="str">
        <f t="shared" si="89"/>
        <v>ZOYS:M3UA:R1126,3:ACT:;</v>
      </c>
      <c r="AH554" s="10"/>
    </row>
    <row r="555" spans="1:34" ht="12" customHeight="1">
      <c r="A555" s="7">
        <v>73</v>
      </c>
      <c r="B555" s="7" t="s">
        <v>3361</v>
      </c>
      <c r="C555" s="7">
        <v>0</v>
      </c>
      <c r="D555" s="2">
        <v>3</v>
      </c>
      <c r="E555" s="7" t="str">
        <f>LOOKUP(1,0/(('MSS-IP'!$B$1:$B$583=B555)*('MSS-IP'!$C$1:$C$583=D555)),'MSS-IP'!$D$1:$D$583)</f>
        <v>10.111.71.76</v>
      </c>
      <c r="F555" s="7" t="str">
        <f>LOOKUP(1,0/(('MSS-IP'!$B$1:$B$583=B555)*('MSS-IP'!$C$1:$C$583=D555)),'MSS-IP'!$E$1:$E$583)</f>
        <v>10.111.71.204</v>
      </c>
      <c r="G555" s="52">
        <v>15072</v>
      </c>
      <c r="H555" s="7">
        <f>LOOKUP(1,0/(('MSS-IP'!$B$1:$B$583=B555)*('MSS-IP'!$C$1:$C$583=D555)),'MSS-IP'!$F$1:$F$583)</f>
        <v>26</v>
      </c>
      <c r="I555" s="8">
        <v>21</v>
      </c>
      <c r="J555" s="8" t="s">
        <v>99</v>
      </c>
      <c r="K555" s="8">
        <v>0</v>
      </c>
      <c r="L555" s="8">
        <v>2</v>
      </c>
      <c r="M555" s="1" t="str">
        <f>LOOKUP(1,0/(('BSC-IP(信令)'!$B$1:$B$652=J555)*('BSC-IP(信令)'!$C$1:$C$652=L555)),'BSC-IP(信令)'!$D$1:$D$652)</f>
        <v>10.111.209.2</v>
      </c>
      <c r="N555" s="1" t="str">
        <f>LOOKUP(1,0/(('BSC-IP(信令)'!$B$1:$B$652=J555)*('BSC-IP(信令)'!$C$1:$C$652=L555)),'BSC-IP(信令)'!$E$1:$E$652)</f>
        <v>10.111.92.130</v>
      </c>
      <c r="O555" s="8"/>
      <c r="P555" s="8">
        <f>LOOKUP(1,0/(('BSC-IP(信令)'!$B$1:$B$652=J555)*('BSC-IP(信令)'!$C$1:$C$652=L555)),'BSC-IP(信令)'!$F$1:$F$652)</f>
        <v>28</v>
      </c>
      <c r="Q555" s="11" t="str">
        <f t="shared" si="80"/>
        <v>ZQRX:BCSU,2::PING:IP="10.111.71.76",SRC="10.111.209.2",:;</v>
      </c>
      <c r="R555" s="11" t="str">
        <f t="shared" si="81"/>
        <v>ZQRX:BCSU,2::PING:IP="10.111.71.204",SRC="10.111.92.130",:;</v>
      </c>
      <c r="S555" s="11" t="str">
        <f>CONCATENATE("ZOYC:",LEFT(B555,1),MID(B555,3,4),":C:M3UA:;")</f>
        <v>ZOYC:BGS33:C:M3UA:;</v>
      </c>
      <c r="T555" s="11" t="str">
        <f>CONCATENATE("ZOYM:",LEFT(B555,1),MID(B555,3,4),":REG=Y:;")</f>
        <v>ZOYM:BGS33:REG=Y:;</v>
      </c>
      <c r="U555" s="11" t="str">
        <f t="shared" si="82"/>
        <v>ZOYA:BGS33:BCSU,2:AOIP:;</v>
      </c>
      <c r="V555" s="11" t="str">
        <f t="shared" si="83"/>
        <v>ZOYP:M3UA:BGS33,0:"10.111.209.2","10.111.92.130",:"10.111.71.76",26,"10.111.71.204",26,15072:;</v>
      </c>
      <c r="W555" s="11" t="str">
        <f t="shared" si="84"/>
        <v>ZOYS:M3UA:BGS33,0:ACT:;</v>
      </c>
      <c r="X555" s="11" t="str">
        <f>CONCATENATE("ZOYI:NAME=",LEFT(B555,1),RIGHT(B555,4),":A:;")</f>
        <v>ZOYI:NAME=BGS33:A:;</v>
      </c>
      <c r="Z555" s="47" t="s">
        <v>3936</v>
      </c>
      <c r="AA555" s="10" t="str">
        <f t="shared" si="85"/>
        <v>ZQRX:BSU,3::IP=10.111.209.2:PING:SRC=10.111.71.76,:;</v>
      </c>
      <c r="AB555" s="10" t="str">
        <f t="shared" si="86"/>
        <v>ZQRX:BSU,3::IP=10.111.92.130:PING:SRC=10.111.71.204,:;</v>
      </c>
      <c r="AC555" s="10" t="str">
        <f>CONCATENATE("ZOYC:",J555,":S:M3UA:;")</f>
        <v>ZOYC:R1321:S:M3UA:;</v>
      </c>
      <c r="AD555" s="10" t="str">
        <f>CONCATENATE("ZOYM:",J555,":REG=Y:;")</f>
        <v>ZOYM:R1321:REG=Y:;</v>
      </c>
      <c r="AE555" s="10" t="str">
        <f t="shared" si="87"/>
        <v>ZOYA:R1321:BSU,3:AOIP:;</v>
      </c>
      <c r="AF555" s="10" t="str">
        <f t="shared" si="88"/>
        <v>ZOYP:M3UA:R1321,0:"10.111.71.76","10.111.71.204",15072:"10.111.209.2",28,"10.111.92.130",28,:;</v>
      </c>
      <c r="AG555" s="10" t="str">
        <f t="shared" si="89"/>
        <v>ZOYS:M3UA:R1321,0:ACT:;</v>
      </c>
      <c r="AH555" s="10" t="str">
        <f>CONCATENATE("ZOYI:NAME=",J555,":A:;")</f>
        <v>ZOYI:NAME=R1321:A:;</v>
      </c>
    </row>
    <row r="556" spans="1:34" ht="12" customHeight="1">
      <c r="A556" s="7">
        <v>74</v>
      </c>
      <c r="B556" s="7" t="s">
        <v>3361</v>
      </c>
      <c r="C556" s="7">
        <v>1</v>
      </c>
      <c r="D556" s="2">
        <v>4</v>
      </c>
      <c r="E556" s="7" t="str">
        <f>LOOKUP(1,0/(('MSS-IP'!$B$1:$B$583=B556)*('MSS-IP'!$C$1:$C$583=D556)),'MSS-IP'!$D$1:$D$583)</f>
        <v>10.111.71.77</v>
      </c>
      <c r="F556" s="7" t="str">
        <f>LOOKUP(1,0/(('MSS-IP'!$B$1:$B$583=B556)*('MSS-IP'!$C$1:$C$583=D556)),'MSS-IP'!$E$1:$E$583)</f>
        <v>10.111.71.205</v>
      </c>
      <c r="G556" s="52">
        <v>15073</v>
      </c>
      <c r="H556" s="7">
        <f>LOOKUP(1,0/(('MSS-IP'!$B$1:$B$583=B556)*('MSS-IP'!$C$1:$C$583=D556)),'MSS-IP'!$F$1:$F$583)</f>
        <v>26</v>
      </c>
      <c r="I556" s="8">
        <v>22</v>
      </c>
      <c r="J556" s="8" t="s">
        <v>99</v>
      </c>
      <c r="K556" s="8">
        <v>1</v>
      </c>
      <c r="L556" s="8">
        <v>0</v>
      </c>
      <c r="M556" s="1" t="str">
        <f>LOOKUP(1,0/(('BSC-IP(信令)'!$B$1:$B$652=J556)*('BSC-IP(信令)'!$C$1:$C$652=L556)),'BSC-IP(信令)'!$D$1:$D$652)</f>
        <v>10.111.209.3</v>
      </c>
      <c r="N556" s="1" t="str">
        <f>LOOKUP(1,0/(('BSC-IP(信令)'!$B$1:$B$652=J556)*('BSC-IP(信令)'!$C$1:$C$652=L556)),'BSC-IP(信令)'!$E$1:$E$652)</f>
        <v>10.111.92.131</v>
      </c>
      <c r="O556" s="8"/>
      <c r="P556" s="8">
        <f>LOOKUP(1,0/(('BSC-IP(信令)'!$B$1:$B$652=J556)*('BSC-IP(信令)'!$C$1:$C$652=L556)),'BSC-IP(信令)'!$F$1:$F$652)</f>
        <v>28</v>
      </c>
      <c r="Q556" s="11" t="str">
        <f t="shared" si="80"/>
        <v>ZQRX:BCSU,0::PING:IP="10.111.71.77",SRC="10.111.209.3",:;</v>
      </c>
      <c r="R556" s="11" t="str">
        <f t="shared" si="81"/>
        <v>ZQRX:BCSU,0::PING:IP="10.111.71.205",SRC="10.111.92.131",:;</v>
      </c>
      <c r="S556" s="11"/>
      <c r="T556" s="11"/>
      <c r="U556" s="11" t="str">
        <f t="shared" si="82"/>
        <v>ZOYA:BGS33:BCSU,0:AOIP:;</v>
      </c>
      <c r="V556" s="11" t="str">
        <f t="shared" si="83"/>
        <v>ZOYP:M3UA:BGS33,1:"10.111.209.3","10.111.92.131",:"10.111.71.77",26,"10.111.71.205",26,15073:;</v>
      </c>
      <c r="W556" s="11" t="str">
        <f t="shared" si="84"/>
        <v>ZOYS:M3UA:BGS33,1:ACT:;</v>
      </c>
      <c r="X556" s="11"/>
      <c r="Z556" s="47" t="s">
        <v>3936</v>
      </c>
      <c r="AA556" s="10" t="str">
        <f t="shared" si="85"/>
        <v>ZQRX:BSU,4::IP=10.111.209.3:PING:SRC=10.111.71.77,:;</v>
      </c>
      <c r="AB556" s="10" t="str">
        <f t="shared" si="86"/>
        <v>ZQRX:BSU,4::IP=10.111.92.131:PING:SRC=10.111.71.205,:;</v>
      </c>
      <c r="AC556" s="10"/>
      <c r="AD556" s="10"/>
      <c r="AE556" s="10" t="str">
        <f t="shared" si="87"/>
        <v>ZOYA:R1321:BSU,4:AOIP:;</v>
      </c>
      <c r="AF556" s="10" t="str">
        <f t="shared" si="88"/>
        <v>ZOYP:M3UA:R1321,1:"10.111.71.77","10.111.71.205",15073:"10.111.209.3",28,"10.111.92.131",28,:;</v>
      </c>
      <c r="AG556" s="10" t="str">
        <f t="shared" si="89"/>
        <v>ZOYS:M3UA:R1321,1:ACT:;</v>
      </c>
      <c r="AH556" s="10"/>
    </row>
    <row r="557" spans="1:34" ht="12" customHeight="1">
      <c r="A557" s="7">
        <v>75</v>
      </c>
      <c r="B557" s="7" t="s">
        <v>3361</v>
      </c>
      <c r="C557" s="7">
        <v>2</v>
      </c>
      <c r="D557" s="2">
        <v>3</v>
      </c>
      <c r="E557" s="7" t="str">
        <f>LOOKUP(1,0/(('MSS-IP'!$B$1:$B$583=B557)*('MSS-IP'!$C$1:$C$583=D557)),'MSS-IP'!$D$1:$D$583)</f>
        <v>10.111.71.76</v>
      </c>
      <c r="F557" s="7" t="str">
        <f>LOOKUP(1,0/(('MSS-IP'!$B$1:$B$583=B557)*('MSS-IP'!$C$1:$C$583=D557)),'MSS-IP'!$E$1:$E$583)</f>
        <v>10.111.71.204</v>
      </c>
      <c r="G557" s="52">
        <v>15074</v>
      </c>
      <c r="H557" s="7">
        <f>LOOKUP(1,0/(('MSS-IP'!$B$1:$B$583=B557)*('MSS-IP'!$C$1:$C$583=D557)),'MSS-IP'!$F$1:$F$583)</f>
        <v>26</v>
      </c>
      <c r="I557" s="8">
        <v>23</v>
      </c>
      <c r="J557" s="8" t="s">
        <v>99</v>
      </c>
      <c r="K557" s="8">
        <v>2</v>
      </c>
      <c r="L557" s="8">
        <v>1</v>
      </c>
      <c r="M557" s="1" t="str">
        <f>LOOKUP(1,0/(('BSC-IP(信令)'!$B$1:$B$652=J557)*('BSC-IP(信令)'!$C$1:$C$652=L557)),'BSC-IP(信令)'!$D$1:$D$652)</f>
        <v>10.111.209.4</v>
      </c>
      <c r="N557" s="1" t="str">
        <f>LOOKUP(1,0/(('BSC-IP(信令)'!$B$1:$B$652=J557)*('BSC-IP(信令)'!$C$1:$C$652=L557)),'BSC-IP(信令)'!$E$1:$E$652)</f>
        <v>10.111.92.132</v>
      </c>
      <c r="O557" s="8"/>
      <c r="P557" s="8">
        <f>LOOKUP(1,0/(('BSC-IP(信令)'!$B$1:$B$652=J557)*('BSC-IP(信令)'!$C$1:$C$652=L557)),'BSC-IP(信令)'!$F$1:$F$652)</f>
        <v>28</v>
      </c>
      <c r="Q557" s="11" t="str">
        <f t="shared" si="80"/>
        <v>ZQRX:BCSU,1::PING:IP="10.111.71.76",SRC="10.111.209.4",:;</v>
      </c>
      <c r="R557" s="11" t="str">
        <f t="shared" si="81"/>
        <v>ZQRX:BCSU,1::PING:IP="10.111.71.204",SRC="10.111.92.132",:;</v>
      </c>
      <c r="S557" s="11"/>
      <c r="T557" s="11"/>
      <c r="U557" s="11" t="str">
        <f t="shared" si="82"/>
        <v>ZOYA:BGS33:BCSU,1:AOIP:;</v>
      </c>
      <c r="V557" s="11" t="str">
        <f t="shared" si="83"/>
        <v>ZOYP:M3UA:BGS33,2:"10.111.209.4","10.111.92.132",:"10.111.71.76",26,"10.111.71.204",26,15074:;</v>
      </c>
      <c r="W557" s="11" t="str">
        <f t="shared" si="84"/>
        <v>ZOYS:M3UA:BGS33,2:ACT:;</v>
      </c>
      <c r="X557" s="11"/>
      <c r="Z557" s="47" t="s">
        <v>3936</v>
      </c>
      <c r="AA557" s="10" t="str">
        <f t="shared" si="85"/>
        <v>ZQRX:BSU,3::IP=10.111.209.4:PING:SRC=10.111.71.76,:;</v>
      </c>
      <c r="AB557" s="10" t="str">
        <f t="shared" si="86"/>
        <v>ZQRX:BSU,3::IP=10.111.92.132:PING:SRC=10.111.71.204,:;</v>
      </c>
      <c r="AC557" s="10"/>
      <c r="AD557" s="10"/>
      <c r="AE557" s="10" t="str">
        <f t="shared" si="87"/>
        <v>ZOYA:R1321:BSU,3:AOIP:;</v>
      </c>
      <c r="AF557" s="10" t="str">
        <f t="shared" si="88"/>
        <v>ZOYP:M3UA:R1321,2:"10.111.71.76","10.111.71.204",15074:"10.111.209.4",28,"10.111.92.132",28,:;</v>
      </c>
      <c r="AG557" s="10" t="str">
        <f t="shared" si="89"/>
        <v>ZOYS:M3UA:R1321,2:ACT:;</v>
      </c>
      <c r="AH557" s="10"/>
    </row>
    <row r="558" spans="1:34" ht="12" customHeight="1">
      <c r="A558" s="7">
        <v>76</v>
      </c>
      <c r="B558" s="7" t="s">
        <v>3361</v>
      </c>
      <c r="C558" s="7">
        <v>3</v>
      </c>
      <c r="D558" s="2">
        <v>4</v>
      </c>
      <c r="E558" s="7" t="str">
        <f>LOOKUP(1,0/(('MSS-IP'!$B$1:$B$583=B558)*('MSS-IP'!$C$1:$C$583=D558)),'MSS-IP'!$D$1:$D$583)</f>
        <v>10.111.71.77</v>
      </c>
      <c r="F558" s="7" t="str">
        <f>LOOKUP(1,0/(('MSS-IP'!$B$1:$B$583=B558)*('MSS-IP'!$C$1:$C$583=D558)),'MSS-IP'!$E$1:$E$583)</f>
        <v>10.111.71.205</v>
      </c>
      <c r="G558" s="52">
        <v>15075</v>
      </c>
      <c r="H558" s="7">
        <f>LOOKUP(1,0/(('MSS-IP'!$B$1:$B$583=B558)*('MSS-IP'!$C$1:$C$583=D558)),'MSS-IP'!$F$1:$F$583)</f>
        <v>26</v>
      </c>
      <c r="I558" s="8">
        <v>24</v>
      </c>
      <c r="J558" s="8" t="s">
        <v>99</v>
      </c>
      <c r="K558" s="8">
        <v>3</v>
      </c>
      <c r="L558" s="8">
        <v>3</v>
      </c>
      <c r="M558" s="1" t="str">
        <f>LOOKUP(1,0/(('BSC-IP(信令)'!$B$1:$B$652=J558)*('BSC-IP(信令)'!$C$1:$C$652=L558)),'BSC-IP(信令)'!$D$1:$D$652)</f>
        <v>10.111.209.5</v>
      </c>
      <c r="N558" s="1" t="str">
        <f>LOOKUP(1,0/(('BSC-IP(信令)'!$B$1:$B$652=J558)*('BSC-IP(信令)'!$C$1:$C$652=L558)),'BSC-IP(信令)'!$E$1:$E$652)</f>
        <v>10.111.92.133</v>
      </c>
      <c r="O558" s="8"/>
      <c r="P558" s="8">
        <f>LOOKUP(1,0/(('BSC-IP(信令)'!$B$1:$B$652=J558)*('BSC-IP(信令)'!$C$1:$C$652=L558)),'BSC-IP(信令)'!$F$1:$F$652)</f>
        <v>28</v>
      </c>
      <c r="Q558" s="11" t="str">
        <f t="shared" si="80"/>
        <v>ZQRX:BCSU,3::PING:IP="10.111.71.77",SRC="10.111.209.5",:;</v>
      </c>
      <c r="R558" s="11" t="str">
        <f t="shared" si="81"/>
        <v>ZQRX:BCSU,3::PING:IP="10.111.71.205",SRC="10.111.92.133",:;</v>
      </c>
      <c r="S558" s="11"/>
      <c r="T558" s="11"/>
      <c r="U558" s="11" t="str">
        <f t="shared" si="82"/>
        <v>ZOYA:BGS33:BCSU,3:AOIP:;</v>
      </c>
      <c r="V558" s="11" t="str">
        <f t="shared" si="83"/>
        <v>ZOYP:M3UA:BGS33,3:"10.111.209.5","10.111.92.133",:"10.111.71.77",26,"10.111.71.205",26,15075:;</v>
      </c>
      <c r="W558" s="11" t="str">
        <f t="shared" si="84"/>
        <v>ZOYS:M3UA:BGS33,3:ACT:;</v>
      </c>
      <c r="X558" s="11"/>
      <c r="Z558" s="47" t="s">
        <v>3936</v>
      </c>
      <c r="AA558" s="10" t="str">
        <f t="shared" si="85"/>
        <v>ZQRX:BSU,4::IP=10.111.209.5:PING:SRC=10.111.71.77,:;</v>
      </c>
      <c r="AB558" s="10" t="str">
        <f t="shared" si="86"/>
        <v>ZQRX:BSU,4::IP=10.111.92.133:PING:SRC=10.111.71.205,:;</v>
      </c>
      <c r="AC558" s="10"/>
      <c r="AD558" s="10"/>
      <c r="AE558" s="10" t="str">
        <f t="shared" si="87"/>
        <v>ZOYA:R1321:BSU,4:AOIP:;</v>
      </c>
      <c r="AF558" s="10" t="str">
        <f t="shared" si="88"/>
        <v>ZOYP:M3UA:R1321,3:"10.111.71.77","10.111.71.205",15075:"10.111.209.5",28,"10.111.92.133",28,:;</v>
      </c>
      <c r="AG558" s="10" t="str">
        <f t="shared" si="89"/>
        <v>ZOYS:M3UA:R1321,3:ACT:;</v>
      </c>
      <c r="AH558" s="10"/>
    </row>
    <row r="559" spans="1:34" ht="12" customHeight="1">
      <c r="A559" s="7">
        <v>77</v>
      </c>
      <c r="B559" s="7" t="s">
        <v>3361</v>
      </c>
      <c r="C559" s="7">
        <v>0</v>
      </c>
      <c r="D559" s="2">
        <v>3</v>
      </c>
      <c r="E559" s="7" t="str">
        <f>LOOKUP(1,0/(('MSS-IP'!$B$1:$B$583=B559)*('MSS-IP'!$C$1:$C$583=D559)),'MSS-IP'!$D$1:$D$583)</f>
        <v>10.111.71.76</v>
      </c>
      <c r="F559" s="7" t="str">
        <f>LOOKUP(1,0/(('MSS-IP'!$B$1:$B$583=B559)*('MSS-IP'!$C$1:$C$583=D559)),'MSS-IP'!$E$1:$E$583)</f>
        <v>10.111.71.204</v>
      </c>
      <c r="G559" s="52">
        <v>15076</v>
      </c>
      <c r="H559" s="7">
        <f>LOOKUP(1,0/(('MSS-IP'!$B$1:$B$583=B559)*('MSS-IP'!$C$1:$C$583=D559)),'MSS-IP'!$F$1:$F$583)</f>
        <v>26</v>
      </c>
      <c r="I559" s="8">
        <v>21</v>
      </c>
      <c r="J559" s="8" t="s">
        <v>100</v>
      </c>
      <c r="K559" s="8">
        <v>0</v>
      </c>
      <c r="L559" s="8">
        <v>0</v>
      </c>
      <c r="M559" s="1" t="str">
        <f>LOOKUP(1,0/(('BSC-IP(信令)'!$B$1:$B$652=J559)*('BSC-IP(信令)'!$C$1:$C$652=L559)),'BSC-IP(信令)'!$D$1:$D$652)</f>
        <v>10.111.209.18</v>
      </c>
      <c r="N559" s="1" t="str">
        <f>LOOKUP(1,0/(('BSC-IP(信令)'!$B$1:$B$652=J559)*('BSC-IP(信令)'!$C$1:$C$652=L559)),'BSC-IP(信令)'!$E$1:$E$652)</f>
        <v>10.111.92.146</v>
      </c>
      <c r="O559" s="8"/>
      <c r="P559" s="8">
        <f>LOOKUP(1,0/(('BSC-IP(信令)'!$B$1:$B$652=J559)*('BSC-IP(信令)'!$C$1:$C$652=L559)),'BSC-IP(信令)'!$F$1:$F$652)</f>
        <v>28</v>
      </c>
      <c r="Q559" s="11" t="str">
        <f t="shared" si="80"/>
        <v>ZQRX:BCSU,0::PING:IP="10.111.71.76",SRC="10.111.209.18",:;</v>
      </c>
      <c r="R559" s="11" t="str">
        <f t="shared" si="81"/>
        <v>ZQRX:BCSU,0::PING:IP="10.111.71.204",SRC="10.111.92.146",:;</v>
      </c>
      <c r="S559" s="11" t="str">
        <f>CONCATENATE("ZOYC:",LEFT(B559,1),MID(B559,3,4),":C:M3UA:;")</f>
        <v>ZOYC:BGS33:C:M3UA:;</v>
      </c>
      <c r="T559" s="11" t="str">
        <f>CONCATENATE("ZOYM:",LEFT(B559,1),MID(B559,3,4),":REG=Y:;")</f>
        <v>ZOYM:BGS33:REG=Y:;</v>
      </c>
      <c r="U559" s="11" t="str">
        <f t="shared" si="82"/>
        <v>ZOYA:BGS33:BCSU,0:AOIP:;</v>
      </c>
      <c r="V559" s="11" t="str">
        <f t="shared" si="83"/>
        <v>ZOYP:M3UA:BGS33,0:"10.111.209.18","10.111.92.146",:"10.111.71.76",26,"10.111.71.204",26,15076:;</v>
      </c>
      <c r="W559" s="11" t="str">
        <f t="shared" si="84"/>
        <v>ZOYS:M3UA:BGS33,0:ACT:;</v>
      </c>
      <c r="X559" s="11" t="str">
        <f>CONCATENATE("ZOYI:NAME=",LEFT(B559,1),RIGHT(B559,4),":A:;")</f>
        <v>ZOYI:NAME=BGS33:A:;</v>
      </c>
      <c r="Z559" s="47" t="s">
        <v>3936</v>
      </c>
      <c r="AA559" s="10" t="str">
        <f t="shared" si="85"/>
        <v>ZQRX:BSU,3::IP=10.111.209.18:PING:SRC=10.111.71.76,:;</v>
      </c>
      <c r="AB559" s="10" t="str">
        <f t="shared" si="86"/>
        <v>ZQRX:BSU,3::IP=10.111.92.146:PING:SRC=10.111.71.204,:;</v>
      </c>
      <c r="AC559" s="10" t="str">
        <f>CONCATENATE("ZOYC:",J559,":S:M3UA:;")</f>
        <v>ZOYC:R1322:S:M3UA:;</v>
      </c>
      <c r="AD559" s="10" t="str">
        <f>CONCATENATE("ZOYM:",J559,":REG=Y:;")</f>
        <v>ZOYM:R1322:REG=Y:;</v>
      </c>
      <c r="AE559" s="10" t="str">
        <f t="shared" si="87"/>
        <v>ZOYA:R1322:BSU,3:AOIP:;</v>
      </c>
      <c r="AF559" s="10" t="str">
        <f t="shared" si="88"/>
        <v>ZOYP:M3UA:R1322,0:"10.111.71.76","10.111.71.204",15076:"10.111.209.18",28,"10.111.92.146",28,:;</v>
      </c>
      <c r="AG559" s="10" t="str">
        <f t="shared" si="89"/>
        <v>ZOYS:M3UA:R1322,0:ACT:;</v>
      </c>
      <c r="AH559" s="10" t="str">
        <f>CONCATENATE("ZOYI:NAME=",J559,":A:;")</f>
        <v>ZOYI:NAME=R1322:A:;</v>
      </c>
    </row>
    <row r="560" spans="1:34" ht="12" customHeight="1">
      <c r="A560" s="7">
        <v>78</v>
      </c>
      <c r="B560" s="7" t="s">
        <v>3361</v>
      </c>
      <c r="C560" s="7">
        <v>1</v>
      </c>
      <c r="D560" s="2">
        <v>4</v>
      </c>
      <c r="E560" s="7" t="str">
        <f>LOOKUP(1,0/(('MSS-IP'!$B$1:$B$583=B560)*('MSS-IP'!$C$1:$C$583=D560)),'MSS-IP'!$D$1:$D$583)</f>
        <v>10.111.71.77</v>
      </c>
      <c r="F560" s="7" t="str">
        <f>LOOKUP(1,0/(('MSS-IP'!$B$1:$B$583=B560)*('MSS-IP'!$C$1:$C$583=D560)),'MSS-IP'!$E$1:$E$583)</f>
        <v>10.111.71.205</v>
      </c>
      <c r="G560" s="52">
        <v>15077</v>
      </c>
      <c r="H560" s="7">
        <f>LOOKUP(1,0/(('MSS-IP'!$B$1:$B$583=B560)*('MSS-IP'!$C$1:$C$583=D560)),'MSS-IP'!$F$1:$F$583)</f>
        <v>26</v>
      </c>
      <c r="I560" s="8">
        <v>22</v>
      </c>
      <c r="J560" s="8" t="s">
        <v>100</v>
      </c>
      <c r="K560" s="8">
        <v>1</v>
      </c>
      <c r="L560" s="8">
        <v>3</v>
      </c>
      <c r="M560" s="1" t="str">
        <f>LOOKUP(1,0/(('BSC-IP(信令)'!$B$1:$B$652=J560)*('BSC-IP(信令)'!$C$1:$C$652=L560)),'BSC-IP(信令)'!$D$1:$D$652)</f>
        <v>10.111.209.19</v>
      </c>
      <c r="N560" s="1" t="str">
        <f>LOOKUP(1,0/(('BSC-IP(信令)'!$B$1:$B$652=J560)*('BSC-IP(信令)'!$C$1:$C$652=L560)),'BSC-IP(信令)'!$E$1:$E$652)</f>
        <v>10.111.92.147</v>
      </c>
      <c r="O560" s="8"/>
      <c r="P560" s="8">
        <f>LOOKUP(1,0/(('BSC-IP(信令)'!$B$1:$B$652=J560)*('BSC-IP(信令)'!$C$1:$C$652=L560)),'BSC-IP(信令)'!$F$1:$F$652)</f>
        <v>28</v>
      </c>
      <c r="Q560" s="11" t="str">
        <f t="shared" si="80"/>
        <v>ZQRX:BCSU,3::PING:IP="10.111.71.77",SRC="10.111.209.19",:;</v>
      </c>
      <c r="R560" s="11" t="str">
        <f t="shared" si="81"/>
        <v>ZQRX:BCSU,3::PING:IP="10.111.71.205",SRC="10.111.92.147",:;</v>
      </c>
      <c r="S560" s="11"/>
      <c r="T560" s="11"/>
      <c r="U560" s="11" t="str">
        <f t="shared" si="82"/>
        <v>ZOYA:BGS33:BCSU,3:AOIP:;</v>
      </c>
      <c r="V560" s="11" t="str">
        <f t="shared" si="83"/>
        <v>ZOYP:M3UA:BGS33,1:"10.111.209.19","10.111.92.147",:"10.111.71.77",26,"10.111.71.205",26,15077:;</v>
      </c>
      <c r="W560" s="11" t="str">
        <f t="shared" si="84"/>
        <v>ZOYS:M3UA:BGS33,1:ACT:;</v>
      </c>
      <c r="X560" s="11"/>
      <c r="Z560" s="47" t="s">
        <v>3936</v>
      </c>
      <c r="AA560" s="10" t="str">
        <f t="shared" si="85"/>
        <v>ZQRX:BSU,4::IP=10.111.209.19:PING:SRC=10.111.71.77,:;</v>
      </c>
      <c r="AB560" s="10" t="str">
        <f t="shared" si="86"/>
        <v>ZQRX:BSU,4::IP=10.111.92.147:PING:SRC=10.111.71.205,:;</v>
      </c>
      <c r="AC560" s="10"/>
      <c r="AD560" s="10"/>
      <c r="AE560" s="10" t="str">
        <f t="shared" si="87"/>
        <v>ZOYA:R1322:BSU,4:AOIP:;</v>
      </c>
      <c r="AF560" s="10" t="str">
        <f t="shared" si="88"/>
        <v>ZOYP:M3UA:R1322,1:"10.111.71.77","10.111.71.205",15077:"10.111.209.19",28,"10.111.92.147",28,:;</v>
      </c>
      <c r="AG560" s="10" t="str">
        <f t="shared" si="89"/>
        <v>ZOYS:M3UA:R1322,1:ACT:;</v>
      </c>
      <c r="AH560" s="10"/>
    </row>
    <row r="561" spans="1:34" ht="12" customHeight="1">
      <c r="A561" s="7">
        <v>79</v>
      </c>
      <c r="B561" s="7" t="s">
        <v>3361</v>
      </c>
      <c r="C561" s="7">
        <v>2</v>
      </c>
      <c r="D561" s="2">
        <v>3</v>
      </c>
      <c r="E561" s="7" t="str">
        <f>LOOKUP(1,0/(('MSS-IP'!$B$1:$B$583=B561)*('MSS-IP'!$C$1:$C$583=D561)),'MSS-IP'!$D$1:$D$583)</f>
        <v>10.111.71.76</v>
      </c>
      <c r="F561" s="7" t="str">
        <f>LOOKUP(1,0/(('MSS-IP'!$B$1:$B$583=B561)*('MSS-IP'!$C$1:$C$583=D561)),'MSS-IP'!$E$1:$E$583)</f>
        <v>10.111.71.204</v>
      </c>
      <c r="G561" s="52">
        <v>15078</v>
      </c>
      <c r="H561" s="7">
        <f>LOOKUP(1,0/(('MSS-IP'!$B$1:$B$583=B561)*('MSS-IP'!$C$1:$C$583=D561)),'MSS-IP'!$F$1:$F$583)</f>
        <v>26</v>
      </c>
      <c r="I561" s="8">
        <v>23</v>
      </c>
      <c r="J561" s="8" t="s">
        <v>100</v>
      </c>
      <c r="K561" s="8">
        <v>2</v>
      </c>
      <c r="L561" s="8">
        <v>2</v>
      </c>
      <c r="M561" s="1" t="str">
        <f>LOOKUP(1,0/(('BSC-IP(信令)'!$B$1:$B$652=J561)*('BSC-IP(信令)'!$C$1:$C$652=L561)),'BSC-IP(信令)'!$D$1:$D$652)</f>
        <v>10.111.209.20</v>
      </c>
      <c r="N561" s="1" t="str">
        <f>LOOKUP(1,0/(('BSC-IP(信令)'!$B$1:$B$652=J561)*('BSC-IP(信令)'!$C$1:$C$652=L561)),'BSC-IP(信令)'!$E$1:$E$652)</f>
        <v>10.111.92.148</v>
      </c>
      <c r="O561" s="8"/>
      <c r="P561" s="8">
        <f>LOOKUP(1,0/(('BSC-IP(信令)'!$B$1:$B$652=J561)*('BSC-IP(信令)'!$C$1:$C$652=L561)),'BSC-IP(信令)'!$F$1:$F$652)</f>
        <v>28</v>
      </c>
      <c r="Q561" s="11" t="str">
        <f t="shared" si="80"/>
        <v>ZQRX:BCSU,2::PING:IP="10.111.71.76",SRC="10.111.209.20",:;</v>
      </c>
      <c r="R561" s="11" t="str">
        <f t="shared" si="81"/>
        <v>ZQRX:BCSU,2::PING:IP="10.111.71.204",SRC="10.111.92.148",:;</v>
      </c>
      <c r="S561" s="11"/>
      <c r="T561" s="11"/>
      <c r="U561" s="11" t="str">
        <f t="shared" si="82"/>
        <v>ZOYA:BGS33:BCSU,2:AOIP:;</v>
      </c>
      <c r="V561" s="11" t="str">
        <f t="shared" si="83"/>
        <v>ZOYP:M3UA:BGS33,2:"10.111.209.20","10.111.92.148",:"10.111.71.76",26,"10.111.71.204",26,15078:;</v>
      </c>
      <c r="W561" s="11" t="str">
        <f t="shared" si="84"/>
        <v>ZOYS:M3UA:BGS33,2:ACT:;</v>
      </c>
      <c r="X561" s="11"/>
      <c r="Z561" s="47" t="s">
        <v>3936</v>
      </c>
      <c r="AA561" s="10" t="str">
        <f t="shared" si="85"/>
        <v>ZQRX:BSU,3::IP=10.111.209.20:PING:SRC=10.111.71.76,:;</v>
      </c>
      <c r="AB561" s="10" t="str">
        <f t="shared" si="86"/>
        <v>ZQRX:BSU,3::IP=10.111.92.148:PING:SRC=10.111.71.204,:;</v>
      </c>
      <c r="AC561" s="10"/>
      <c r="AD561" s="10"/>
      <c r="AE561" s="10" t="str">
        <f t="shared" si="87"/>
        <v>ZOYA:R1322:BSU,3:AOIP:;</v>
      </c>
      <c r="AF561" s="10" t="str">
        <f t="shared" si="88"/>
        <v>ZOYP:M3UA:R1322,2:"10.111.71.76","10.111.71.204",15078:"10.111.209.20",28,"10.111.92.148",28,:;</v>
      </c>
      <c r="AG561" s="10" t="str">
        <f t="shared" si="89"/>
        <v>ZOYS:M3UA:R1322,2:ACT:;</v>
      </c>
      <c r="AH561" s="10"/>
    </row>
    <row r="562" spans="1:34" ht="12" customHeight="1">
      <c r="A562" s="7">
        <v>80</v>
      </c>
      <c r="B562" s="7" t="s">
        <v>3361</v>
      </c>
      <c r="C562" s="7">
        <v>3</v>
      </c>
      <c r="D562" s="2">
        <v>4</v>
      </c>
      <c r="E562" s="7" t="str">
        <f>LOOKUP(1,0/(('MSS-IP'!$B$1:$B$583=B562)*('MSS-IP'!$C$1:$C$583=D562)),'MSS-IP'!$D$1:$D$583)</f>
        <v>10.111.71.77</v>
      </c>
      <c r="F562" s="7" t="str">
        <f>LOOKUP(1,0/(('MSS-IP'!$B$1:$B$583=B562)*('MSS-IP'!$C$1:$C$583=D562)),'MSS-IP'!$E$1:$E$583)</f>
        <v>10.111.71.205</v>
      </c>
      <c r="G562" s="52">
        <v>15079</v>
      </c>
      <c r="H562" s="7">
        <f>LOOKUP(1,0/(('MSS-IP'!$B$1:$B$583=B562)*('MSS-IP'!$C$1:$C$583=D562)),'MSS-IP'!$F$1:$F$583)</f>
        <v>26</v>
      </c>
      <c r="I562" s="8">
        <v>24</v>
      </c>
      <c r="J562" s="8" t="s">
        <v>100</v>
      </c>
      <c r="K562" s="8">
        <v>3</v>
      </c>
      <c r="L562" s="8">
        <v>1</v>
      </c>
      <c r="M562" s="1" t="str">
        <f>LOOKUP(1,0/(('BSC-IP(信令)'!$B$1:$B$652=J562)*('BSC-IP(信令)'!$C$1:$C$652=L562)),'BSC-IP(信令)'!$D$1:$D$652)</f>
        <v>10.111.209.21</v>
      </c>
      <c r="N562" s="1" t="str">
        <f>LOOKUP(1,0/(('BSC-IP(信令)'!$B$1:$B$652=J562)*('BSC-IP(信令)'!$C$1:$C$652=L562)),'BSC-IP(信令)'!$E$1:$E$652)</f>
        <v>10.111.92.149</v>
      </c>
      <c r="O562" s="8"/>
      <c r="P562" s="8">
        <f>LOOKUP(1,0/(('BSC-IP(信令)'!$B$1:$B$652=J562)*('BSC-IP(信令)'!$C$1:$C$652=L562)),'BSC-IP(信令)'!$F$1:$F$652)</f>
        <v>28</v>
      </c>
      <c r="Q562" s="11" t="str">
        <f t="shared" si="80"/>
        <v>ZQRX:BCSU,1::PING:IP="10.111.71.77",SRC="10.111.209.21",:;</v>
      </c>
      <c r="R562" s="11" t="str">
        <f t="shared" si="81"/>
        <v>ZQRX:BCSU,1::PING:IP="10.111.71.205",SRC="10.111.92.149",:;</v>
      </c>
      <c r="S562" s="11"/>
      <c r="T562" s="11"/>
      <c r="U562" s="11" t="str">
        <f t="shared" si="82"/>
        <v>ZOYA:BGS33:BCSU,1:AOIP:;</v>
      </c>
      <c r="V562" s="11" t="str">
        <f t="shared" si="83"/>
        <v>ZOYP:M3UA:BGS33,3:"10.111.209.21","10.111.92.149",:"10.111.71.77",26,"10.111.71.205",26,15079:;</v>
      </c>
      <c r="W562" s="11" t="str">
        <f t="shared" si="84"/>
        <v>ZOYS:M3UA:BGS33,3:ACT:;</v>
      </c>
      <c r="X562" s="11"/>
      <c r="Z562" s="47" t="s">
        <v>3936</v>
      </c>
      <c r="AA562" s="10" t="str">
        <f t="shared" si="85"/>
        <v>ZQRX:BSU,4::IP=10.111.209.21:PING:SRC=10.111.71.77,:;</v>
      </c>
      <c r="AB562" s="10" t="str">
        <f t="shared" si="86"/>
        <v>ZQRX:BSU,4::IP=10.111.92.149:PING:SRC=10.111.71.205,:;</v>
      </c>
      <c r="AC562" s="10"/>
      <c r="AD562" s="10"/>
      <c r="AE562" s="10" t="str">
        <f t="shared" si="87"/>
        <v>ZOYA:R1322:BSU,4:AOIP:;</v>
      </c>
      <c r="AF562" s="10" t="str">
        <f t="shared" si="88"/>
        <v>ZOYP:M3UA:R1322,3:"10.111.71.77","10.111.71.205",15079:"10.111.209.21",28,"10.111.92.149",28,:;</v>
      </c>
      <c r="AG562" s="10" t="str">
        <f t="shared" si="89"/>
        <v>ZOYS:M3UA:R1322,3:ACT:;</v>
      </c>
      <c r="AH562" s="10"/>
    </row>
    <row r="563" spans="1:34" ht="12" customHeight="1">
      <c r="A563" s="7">
        <v>81</v>
      </c>
      <c r="B563" s="7" t="s">
        <v>3361</v>
      </c>
      <c r="C563" s="7">
        <v>0</v>
      </c>
      <c r="D563" s="2">
        <v>3</v>
      </c>
      <c r="E563" s="7" t="str">
        <f>LOOKUP(1,0/(('MSS-IP'!$B$1:$B$583=B563)*('MSS-IP'!$C$1:$C$583=D563)),'MSS-IP'!$D$1:$D$583)</f>
        <v>10.111.71.76</v>
      </c>
      <c r="F563" s="7" t="str">
        <f>LOOKUP(1,0/(('MSS-IP'!$B$1:$B$583=B563)*('MSS-IP'!$C$1:$C$583=D563)),'MSS-IP'!$E$1:$E$583)</f>
        <v>10.111.71.204</v>
      </c>
      <c r="G563" s="52">
        <v>15080</v>
      </c>
      <c r="H563" s="7">
        <f>LOOKUP(1,0/(('MSS-IP'!$B$1:$B$583=B563)*('MSS-IP'!$C$1:$C$583=D563)),'MSS-IP'!$F$1:$F$583)</f>
        <v>26</v>
      </c>
      <c r="I563" s="8">
        <v>21</v>
      </c>
      <c r="J563" s="8" t="s">
        <v>101</v>
      </c>
      <c r="K563" s="8">
        <v>0</v>
      </c>
      <c r="L563" s="8">
        <v>0</v>
      </c>
      <c r="M563" s="1" t="str">
        <f>LOOKUP(1,0/(('BSC-IP(信令)'!$B$1:$B$652=J563)*('BSC-IP(信令)'!$C$1:$C$652=L563)),'BSC-IP(信令)'!$D$1:$D$652)</f>
        <v>10.111.209.34</v>
      </c>
      <c r="N563" s="1" t="str">
        <f>LOOKUP(1,0/(('BSC-IP(信令)'!$B$1:$B$652=J563)*('BSC-IP(信令)'!$C$1:$C$652=L563)),'BSC-IP(信令)'!$E$1:$E$652)</f>
        <v>10.111.92.162</v>
      </c>
      <c r="O563" s="8"/>
      <c r="P563" s="8">
        <f>LOOKUP(1,0/(('BSC-IP(信令)'!$B$1:$B$652=J563)*('BSC-IP(信令)'!$C$1:$C$652=L563)),'BSC-IP(信令)'!$F$1:$F$652)</f>
        <v>28</v>
      </c>
      <c r="Q563" s="11" t="str">
        <f t="shared" si="80"/>
        <v>ZQRX:BCSU,0::PING:IP="10.111.71.76",SRC="10.111.209.34",:;</v>
      </c>
      <c r="R563" s="11" t="str">
        <f t="shared" si="81"/>
        <v>ZQRX:BCSU,0::PING:IP="10.111.71.204",SRC="10.111.92.162",:;</v>
      </c>
      <c r="S563" s="11" t="str">
        <f>CONCATENATE("ZOYC:",LEFT(B563,1),MID(B563,3,4),":C:M3UA:;")</f>
        <v>ZOYC:BGS33:C:M3UA:;</v>
      </c>
      <c r="T563" s="11" t="str">
        <f>CONCATENATE("ZOYM:",LEFT(B563,1),MID(B563,3,4),":REG=Y:;")</f>
        <v>ZOYM:BGS33:REG=Y:;</v>
      </c>
      <c r="U563" s="11" t="str">
        <f t="shared" si="82"/>
        <v>ZOYA:BGS33:BCSU,0:AOIP:;</v>
      </c>
      <c r="V563" s="11" t="str">
        <f t="shared" si="83"/>
        <v>ZOYP:M3UA:BGS33,0:"10.111.209.34","10.111.92.162",:"10.111.71.76",26,"10.111.71.204",26,15080:;</v>
      </c>
      <c r="W563" s="11" t="str">
        <f t="shared" si="84"/>
        <v>ZOYS:M3UA:BGS33,0:ACT:;</v>
      </c>
      <c r="X563" s="11" t="str">
        <f>CONCATENATE("ZOYI:NAME=",LEFT(B563,1),RIGHT(B563,4),":A:;")</f>
        <v>ZOYI:NAME=BGS33:A:;</v>
      </c>
      <c r="Z563" s="47" t="s">
        <v>3936</v>
      </c>
      <c r="AA563" s="10" t="str">
        <f t="shared" si="85"/>
        <v>ZQRX:BSU,3::IP=10.111.209.34:PING:SRC=10.111.71.76,:;</v>
      </c>
      <c r="AB563" s="10" t="str">
        <f t="shared" si="86"/>
        <v>ZQRX:BSU,3::IP=10.111.92.162:PING:SRC=10.111.71.204,:;</v>
      </c>
      <c r="AC563" s="10" t="str">
        <f>CONCATENATE("ZOYC:",J563,":S:M3UA:;")</f>
        <v>ZOYC:R1323:S:M3UA:;</v>
      </c>
      <c r="AD563" s="10" t="str">
        <f>CONCATENATE("ZOYM:",J563,":REG=Y:;")</f>
        <v>ZOYM:R1323:REG=Y:;</v>
      </c>
      <c r="AE563" s="10" t="str">
        <f t="shared" si="87"/>
        <v>ZOYA:R1323:BSU,3:AOIP:;</v>
      </c>
      <c r="AF563" s="10" t="str">
        <f t="shared" si="88"/>
        <v>ZOYP:M3UA:R1323,0:"10.111.71.76","10.111.71.204",15080:"10.111.209.34",28,"10.111.92.162",28,:;</v>
      </c>
      <c r="AG563" s="10" t="str">
        <f t="shared" si="89"/>
        <v>ZOYS:M3UA:R1323,0:ACT:;</v>
      </c>
      <c r="AH563" s="10" t="str">
        <f>CONCATENATE("ZOYI:NAME=",J563,":A:;")</f>
        <v>ZOYI:NAME=R1323:A:;</v>
      </c>
    </row>
    <row r="564" spans="1:34" ht="12" customHeight="1">
      <c r="A564" s="7">
        <v>82</v>
      </c>
      <c r="B564" s="7" t="s">
        <v>3361</v>
      </c>
      <c r="C564" s="7">
        <v>1</v>
      </c>
      <c r="D564" s="2">
        <v>4</v>
      </c>
      <c r="E564" s="7" t="str">
        <f>LOOKUP(1,0/(('MSS-IP'!$B$1:$B$583=B564)*('MSS-IP'!$C$1:$C$583=D564)),'MSS-IP'!$D$1:$D$583)</f>
        <v>10.111.71.77</v>
      </c>
      <c r="F564" s="7" t="str">
        <f>LOOKUP(1,0/(('MSS-IP'!$B$1:$B$583=B564)*('MSS-IP'!$C$1:$C$583=D564)),'MSS-IP'!$E$1:$E$583)</f>
        <v>10.111.71.205</v>
      </c>
      <c r="G564" s="52">
        <v>15081</v>
      </c>
      <c r="H564" s="7">
        <f>LOOKUP(1,0/(('MSS-IP'!$B$1:$B$583=B564)*('MSS-IP'!$C$1:$C$583=D564)),'MSS-IP'!$F$1:$F$583)</f>
        <v>26</v>
      </c>
      <c r="I564" s="8">
        <v>22</v>
      </c>
      <c r="J564" s="8" t="s">
        <v>101</v>
      </c>
      <c r="K564" s="8">
        <v>1</v>
      </c>
      <c r="L564" s="8">
        <v>1</v>
      </c>
      <c r="M564" s="1" t="str">
        <f>LOOKUP(1,0/(('BSC-IP(信令)'!$B$1:$B$652=J564)*('BSC-IP(信令)'!$C$1:$C$652=L564)),'BSC-IP(信令)'!$D$1:$D$652)</f>
        <v>10.111.209.35</v>
      </c>
      <c r="N564" s="1" t="str">
        <f>LOOKUP(1,0/(('BSC-IP(信令)'!$B$1:$B$652=J564)*('BSC-IP(信令)'!$C$1:$C$652=L564)),'BSC-IP(信令)'!$E$1:$E$652)</f>
        <v>10.111.92.163</v>
      </c>
      <c r="O564" s="8"/>
      <c r="P564" s="8">
        <f>LOOKUP(1,0/(('BSC-IP(信令)'!$B$1:$B$652=J564)*('BSC-IP(信令)'!$C$1:$C$652=L564)),'BSC-IP(信令)'!$F$1:$F$652)</f>
        <v>28</v>
      </c>
      <c r="Q564" s="11" t="str">
        <f t="shared" si="80"/>
        <v>ZQRX:BCSU,1::PING:IP="10.111.71.77",SRC="10.111.209.35",:;</v>
      </c>
      <c r="R564" s="11" t="str">
        <f t="shared" si="81"/>
        <v>ZQRX:BCSU,1::PING:IP="10.111.71.205",SRC="10.111.92.163",:;</v>
      </c>
      <c r="S564" s="11"/>
      <c r="T564" s="11"/>
      <c r="U564" s="11" t="str">
        <f t="shared" si="82"/>
        <v>ZOYA:BGS33:BCSU,1:AOIP:;</v>
      </c>
      <c r="V564" s="11" t="str">
        <f t="shared" si="83"/>
        <v>ZOYP:M3UA:BGS33,1:"10.111.209.35","10.111.92.163",:"10.111.71.77",26,"10.111.71.205",26,15081:;</v>
      </c>
      <c r="W564" s="11" t="str">
        <f t="shared" si="84"/>
        <v>ZOYS:M3UA:BGS33,1:ACT:;</v>
      </c>
      <c r="X564" s="11"/>
      <c r="Z564" s="47" t="s">
        <v>3936</v>
      </c>
      <c r="AA564" s="10" t="str">
        <f t="shared" si="85"/>
        <v>ZQRX:BSU,4::IP=10.111.209.35:PING:SRC=10.111.71.77,:;</v>
      </c>
      <c r="AB564" s="10" t="str">
        <f t="shared" si="86"/>
        <v>ZQRX:BSU,4::IP=10.111.92.163:PING:SRC=10.111.71.205,:;</v>
      </c>
      <c r="AC564" s="10"/>
      <c r="AD564" s="10"/>
      <c r="AE564" s="10" t="str">
        <f t="shared" si="87"/>
        <v>ZOYA:R1323:BSU,4:AOIP:;</v>
      </c>
      <c r="AF564" s="10" t="str">
        <f t="shared" si="88"/>
        <v>ZOYP:M3UA:R1323,1:"10.111.71.77","10.111.71.205",15081:"10.111.209.35",28,"10.111.92.163",28,:;</v>
      </c>
      <c r="AG564" s="10" t="str">
        <f t="shared" si="89"/>
        <v>ZOYS:M3UA:R1323,1:ACT:;</v>
      </c>
      <c r="AH564" s="10"/>
    </row>
    <row r="565" spans="1:34" ht="12" customHeight="1">
      <c r="A565" s="7">
        <v>83</v>
      </c>
      <c r="B565" s="7" t="s">
        <v>3361</v>
      </c>
      <c r="C565" s="7">
        <v>2</v>
      </c>
      <c r="D565" s="2">
        <v>3</v>
      </c>
      <c r="E565" s="7" t="str">
        <f>LOOKUP(1,0/(('MSS-IP'!$B$1:$B$583=B565)*('MSS-IP'!$C$1:$C$583=D565)),'MSS-IP'!$D$1:$D$583)</f>
        <v>10.111.71.76</v>
      </c>
      <c r="F565" s="7" t="str">
        <f>LOOKUP(1,0/(('MSS-IP'!$B$1:$B$583=B565)*('MSS-IP'!$C$1:$C$583=D565)),'MSS-IP'!$E$1:$E$583)</f>
        <v>10.111.71.204</v>
      </c>
      <c r="G565" s="52">
        <v>15082</v>
      </c>
      <c r="H565" s="7">
        <f>LOOKUP(1,0/(('MSS-IP'!$B$1:$B$583=B565)*('MSS-IP'!$C$1:$C$583=D565)),'MSS-IP'!$F$1:$F$583)</f>
        <v>26</v>
      </c>
      <c r="I565" s="8">
        <v>23</v>
      </c>
      <c r="J565" s="8" t="s">
        <v>101</v>
      </c>
      <c r="K565" s="8">
        <v>2</v>
      </c>
      <c r="L565" s="8">
        <v>2</v>
      </c>
      <c r="M565" s="1" t="str">
        <f>LOOKUP(1,0/(('BSC-IP(信令)'!$B$1:$B$652=J565)*('BSC-IP(信令)'!$C$1:$C$652=L565)),'BSC-IP(信令)'!$D$1:$D$652)</f>
        <v>10.111.209.36</v>
      </c>
      <c r="N565" s="1" t="str">
        <f>LOOKUP(1,0/(('BSC-IP(信令)'!$B$1:$B$652=J565)*('BSC-IP(信令)'!$C$1:$C$652=L565)),'BSC-IP(信令)'!$E$1:$E$652)</f>
        <v>10.111.92.164</v>
      </c>
      <c r="O565" s="8"/>
      <c r="P565" s="8">
        <f>LOOKUP(1,0/(('BSC-IP(信令)'!$B$1:$B$652=J565)*('BSC-IP(信令)'!$C$1:$C$652=L565)),'BSC-IP(信令)'!$F$1:$F$652)</f>
        <v>28</v>
      </c>
      <c r="Q565" s="11" t="str">
        <f t="shared" si="80"/>
        <v>ZQRX:BCSU,2::PING:IP="10.111.71.76",SRC="10.111.209.36",:;</v>
      </c>
      <c r="R565" s="11" t="str">
        <f t="shared" si="81"/>
        <v>ZQRX:BCSU,2::PING:IP="10.111.71.204",SRC="10.111.92.164",:;</v>
      </c>
      <c r="S565" s="11"/>
      <c r="T565" s="11"/>
      <c r="U565" s="11" t="str">
        <f t="shared" si="82"/>
        <v>ZOYA:BGS33:BCSU,2:AOIP:;</v>
      </c>
      <c r="V565" s="11" t="str">
        <f t="shared" si="83"/>
        <v>ZOYP:M3UA:BGS33,2:"10.111.209.36","10.111.92.164",:"10.111.71.76",26,"10.111.71.204",26,15082:;</v>
      </c>
      <c r="W565" s="11" t="str">
        <f t="shared" si="84"/>
        <v>ZOYS:M3UA:BGS33,2:ACT:;</v>
      </c>
      <c r="X565" s="11"/>
      <c r="Z565" s="47" t="s">
        <v>3936</v>
      </c>
      <c r="AA565" s="10" t="str">
        <f t="shared" si="85"/>
        <v>ZQRX:BSU,3::IP=10.111.209.36:PING:SRC=10.111.71.76,:;</v>
      </c>
      <c r="AB565" s="10" t="str">
        <f t="shared" si="86"/>
        <v>ZQRX:BSU,3::IP=10.111.92.164:PING:SRC=10.111.71.204,:;</v>
      </c>
      <c r="AC565" s="10"/>
      <c r="AD565" s="10"/>
      <c r="AE565" s="10" t="str">
        <f t="shared" si="87"/>
        <v>ZOYA:R1323:BSU,3:AOIP:;</v>
      </c>
      <c r="AF565" s="10" t="str">
        <f t="shared" si="88"/>
        <v>ZOYP:M3UA:R1323,2:"10.111.71.76","10.111.71.204",15082:"10.111.209.36",28,"10.111.92.164",28,:;</v>
      </c>
      <c r="AG565" s="10" t="str">
        <f t="shared" si="89"/>
        <v>ZOYS:M3UA:R1323,2:ACT:;</v>
      </c>
      <c r="AH565" s="10"/>
    </row>
    <row r="566" spans="1:34" ht="12" customHeight="1">
      <c r="A566" s="7">
        <v>84</v>
      </c>
      <c r="B566" s="7" t="s">
        <v>3361</v>
      </c>
      <c r="C566" s="7">
        <v>3</v>
      </c>
      <c r="D566" s="2">
        <v>4</v>
      </c>
      <c r="E566" s="7" t="str">
        <f>LOOKUP(1,0/(('MSS-IP'!$B$1:$B$583=B566)*('MSS-IP'!$C$1:$C$583=D566)),'MSS-IP'!$D$1:$D$583)</f>
        <v>10.111.71.77</v>
      </c>
      <c r="F566" s="7" t="str">
        <f>LOOKUP(1,0/(('MSS-IP'!$B$1:$B$583=B566)*('MSS-IP'!$C$1:$C$583=D566)),'MSS-IP'!$E$1:$E$583)</f>
        <v>10.111.71.205</v>
      </c>
      <c r="G566" s="52">
        <v>15083</v>
      </c>
      <c r="H566" s="7">
        <f>LOOKUP(1,0/(('MSS-IP'!$B$1:$B$583=B566)*('MSS-IP'!$C$1:$C$583=D566)),'MSS-IP'!$F$1:$F$583)</f>
        <v>26</v>
      </c>
      <c r="I566" s="8">
        <v>24</v>
      </c>
      <c r="J566" s="8" t="s">
        <v>101</v>
      </c>
      <c r="K566" s="8">
        <v>3</v>
      </c>
      <c r="L566" s="8">
        <v>4</v>
      </c>
      <c r="M566" s="1" t="str">
        <f>LOOKUP(1,0/(('BSC-IP(信令)'!$B$1:$B$652=J566)*('BSC-IP(信令)'!$C$1:$C$652=L566)),'BSC-IP(信令)'!$D$1:$D$652)</f>
        <v>10.111.209.37</v>
      </c>
      <c r="N566" s="1" t="str">
        <f>LOOKUP(1,0/(('BSC-IP(信令)'!$B$1:$B$652=J566)*('BSC-IP(信令)'!$C$1:$C$652=L566)),'BSC-IP(信令)'!$E$1:$E$652)</f>
        <v>10.111.92.165</v>
      </c>
      <c r="O566" s="8"/>
      <c r="P566" s="8">
        <f>LOOKUP(1,0/(('BSC-IP(信令)'!$B$1:$B$652=J566)*('BSC-IP(信令)'!$C$1:$C$652=L566)),'BSC-IP(信令)'!$F$1:$F$652)</f>
        <v>28</v>
      </c>
      <c r="Q566" s="11" t="str">
        <f t="shared" si="80"/>
        <v>ZQRX:BCSU,4::PING:IP="10.111.71.77",SRC="10.111.209.37",:;</v>
      </c>
      <c r="R566" s="11" t="str">
        <f t="shared" si="81"/>
        <v>ZQRX:BCSU,4::PING:IP="10.111.71.205",SRC="10.111.92.165",:;</v>
      </c>
      <c r="S566" s="11"/>
      <c r="T566" s="11"/>
      <c r="U566" s="11" t="str">
        <f t="shared" si="82"/>
        <v>ZOYA:BGS33:BCSU,4:AOIP:;</v>
      </c>
      <c r="V566" s="11" t="str">
        <f t="shared" si="83"/>
        <v>ZOYP:M3UA:BGS33,3:"10.111.209.37","10.111.92.165",:"10.111.71.77",26,"10.111.71.205",26,15083:;</v>
      </c>
      <c r="W566" s="11" t="str">
        <f t="shared" si="84"/>
        <v>ZOYS:M3UA:BGS33,3:ACT:;</v>
      </c>
      <c r="X566" s="11"/>
      <c r="Z566" s="47" t="s">
        <v>3936</v>
      </c>
      <c r="AA566" s="10" t="str">
        <f t="shared" si="85"/>
        <v>ZQRX:BSU,4::IP=10.111.209.37:PING:SRC=10.111.71.77,:;</v>
      </c>
      <c r="AB566" s="10" t="str">
        <f t="shared" si="86"/>
        <v>ZQRX:BSU,4::IP=10.111.92.165:PING:SRC=10.111.71.205,:;</v>
      </c>
      <c r="AC566" s="10"/>
      <c r="AD566" s="10"/>
      <c r="AE566" s="10" t="str">
        <f t="shared" si="87"/>
        <v>ZOYA:R1323:BSU,4:AOIP:;</v>
      </c>
      <c r="AF566" s="10" t="str">
        <f t="shared" si="88"/>
        <v>ZOYP:M3UA:R1323,3:"10.111.71.77","10.111.71.205",15083:"10.111.209.37",28,"10.111.92.165",28,:;</v>
      </c>
      <c r="AG566" s="10" t="str">
        <f t="shared" si="89"/>
        <v>ZOYS:M3UA:R1323,3:ACT:;</v>
      </c>
      <c r="AH566" s="10"/>
    </row>
    <row r="567" spans="1:34" ht="12" customHeight="1">
      <c r="A567" s="7">
        <v>85</v>
      </c>
      <c r="B567" s="7" t="s">
        <v>3361</v>
      </c>
      <c r="C567" s="7">
        <v>0</v>
      </c>
      <c r="D567" s="2">
        <v>3</v>
      </c>
      <c r="E567" s="7" t="str">
        <f>LOOKUP(1,0/(('MSS-IP'!$B$1:$B$583=B567)*('MSS-IP'!$C$1:$C$583=D567)),'MSS-IP'!$D$1:$D$583)</f>
        <v>10.111.71.76</v>
      </c>
      <c r="F567" s="7" t="str">
        <f>LOOKUP(1,0/(('MSS-IP'!$B$1:$B$583=B567)*('MSS-IP'!$C$1:$C$583=D567)),'MSS-IP'!$E$1:$E$583)</f>
        <v>10.111.71.204</v>
      </c>
      <c r="G567" s="52">
        <v>15084</v>
      </c>
      <c r="H567" s="7">
        <f>LOOKUP(1,0/(('MSS-IP'!$B$1:$B$583=B567)*('MSS-IP'!$C$1:$C$583=D567)),'MSS-IP'!$F$1:$F$583)</f>
        <v>26</v>
      </c>
      <c r="I567" s="8">
        <v>21</v>
      </c>
      <c r="J567" s="8" t="s">
        <v>102</v>
      </c>
      <c r="K567" s="8">
        <v>0</v>
      </c>
      <c r="L567" s="8">
        <v>1</v>
      </c>
      <c r="M567" s="1" t="str">
        <f>LOOKUP(1,0/(('BSC-IP(信令)'!$B$1:$B$652=J567)*('BSC-IP(信令)'!$C$1:$C$652=L567)),'BSC-IP(信令)'!$D$1:$D$652)</f>
        <v>10.111.209.50</v>
      </c>
      <c r="N567" s="1" t="str">
        <f>LOOKUP(1,0/(('BSC-IP(信令)'!$B$1:$B$652=J567)*('BSC-IP(信令)'!$C$1:$C$652=L567)),'BSC-IP(信令)'!$E$1:$E$652)</f>
        <v>10.111.92.178</v>
      </c>
      <c r="O567" s="8"/>
      <c r="P567" s="8">
        <f>LOOKUP(1,0/(('BSC-IP(信令)'!$B$1:$B$652=J567)*('BSC-IP(信令)'!$C$1:$C$652=L567)),'BSC-IP(信令)'!$F$1:$F$652)</f>
        <v>28</v>
      </c>
      <c r="Q567" s="11" t="str">
        <f t="shared" si="80"/>
        <v>ZQRX:BCSU,1::PING:IP="10.111.71.76",SRC="10.111.209.50",:;</v>
      </c>
      <c r="R567" s="11" t="str">
        <f t="shared" si="81"/>
        <v>ZQRX:BCSU,1::PING:IP="10.111.71.204",SRC="10.111.92.178",:;</v>
      </c>
      <c r="S567" s="11" t="str">
        <f>CONCATENATE("ZOYC:",LEFT(B567,1),MID(B567,3,4),":C:M3UA:;")</f>
        <v>ZOYC:BGS33:C:M3UA:;</v>
      </c>
      <c r="T567" s="11" t="str">
        <f>CONCATENATE("ZOYM:",LEFT(B567,1),MID(B567,3,4),":REG=Y:;")</f>
        <v>ZOYM:BGS33:REG=Y:;</v>
      </c>
      <c r="U567" s="11" t="str">
        <f t="shared" si="82"/>
        <v>ZOYA:BGS33:BCSU,1:AOIP:;</v>
      </c>
      <c r="V567" s="11" t="str">
        <f t="shared" si="83"/>
        <v>ZOYP:M3UA:BGS33,0:"10.111.209.50","10.111.92.178",:"10.111.71.76",26,"10.111.71.204",26,15084:;</v>
      </c>
      <c r="W567" s="11" t="str">
        <f t="shared" si="84"/>
        <v>ZOYS:M3UA:BGS33,0:ACT:;</v>
      </c>
      <c r="X567" s="11" t="str">
        <f>CONCATENATE("ZOYI:NAME=",LEFT(B567,1),RIGHT(B567,4),":A:;")</f>
        <v>ZOYI:NAME=BGS33:A:;</v>
      </c>
      <c r="Z567" s="47" t="s">
        <v>3936</v>
      </c>
      <c r="AA567" s="10" t="str">
        <f t="shared" si="85"/>
        <v>ZQRX:BSU,3::IP=10.111.209.50:PING:SRC=10.111.71.76,:;</v>
      </c>
      <c r="AB567" s="10" t="str">
        <f t="shared" si="86"/>
        <v>ZQRX:BSU,3::IP=10.111.92.178:PING:SRC=10.111.71.204,:;</v>
      </c>
      <c r="AC567" s="10" t="str">
        <f>CONCATENATE("ZOYC:",J567,":S:M3UA:;")</f>
        <v>ZOYC:R1324:S:M3UA:;</v>
      </c>
      <c r="AD567" s="10" t="str">
        <f>CONCATENATE("ZOYM:",J567,":REG=Y:;")</f>
        <v>ZOYM:R1324:REG=Y:;</v>
      </c>
      <c r="AE567" s="10" t="str">
        <f t="shared" si="87"/>
        <v>ZOYA:R1324:BSU,3:AOIP:;</v>
      </c>
      <c r="AF567" s="10" t="str">
        <f t="shared" si="88"/>
        <v>ZOYP:M3UA:R1324,0:"10.111.71.76","10.111.71.204",15084:"10.111.209.50",28,"10.111.92.178",28,:;</v>
      </c>
      <c r="AG567" s="10" t="str">
        <f t="shared" si="89"/>
        <v>ZOYS:M3UA:R1324,0:ACT:;</v>
      </c>
      <c r="AH567" s="10" t="str">
        <f>CONCATENATE("ZOYI:NAME=",J567,":A:;")</f>
        <v>ZOYI:NAME=R1324:A:;</v>
      </c>
    </row>
    <row r="568" spans="1:34" ht="12" customHeight="1">
      <c r="A568" s="7">
        <v>86</v>
      </c>
      <c r="B568" s="7" t="s">
        <v>3361</v>
      </c>
      <c r="C568" s="7">
        <v>1</v>
      </c>
      <c r="D568" s="2">
        <v>4</v>
      </c>
      <c r="E568" s="7" t="str">
        <f>LOOKUP(1,0/(('MSS-IP'!$B$1:$B$583=B568)*('MSS-IP'!$C$1:$C$583=D568)),'MSS-IP'!$D$1:$D$583)</f>
        <v>10.111.71.77</v>
      </c>
      <c r="F568" s="7" t="str">
        <f>LOOKUP(1,0/(('MSS-IP'!$B$1:$B$583=B568)*('MSS-IP'!$C$1:$C$583=D568)),'MSS-IP'!$E$1:$E$583)</f>
        <v>10.111.71.205</v>
      </c>
      <c r="G568" s="52">
        <v>15085</v>
      </c>
      <c r="H568" s="7">
        <f>LOOKUP(1,0/(('MSS-IP'!$B$1:$B$583=B568)*('MSS-IP'!$C$1:$C$583=D568)),'MSS-IP'!$F$1:$F$583)</f>
        <v>26</v>
      </c>
      <c r="I568" s="8">
        <v>22</v>
      </c>
      <c r="J568" s="8" t="s">
        <v>102</v>
      </c>
      <c r="K568" s="8">
        <v>1</v>
      </c>
      <c r="L568" s="8">
        <v>2</v>
      </c>
      <c r="M568" s="1" t="str">
        <f>LOOKUP(1,0/(('BSC-IP(信令)'!$B$1:$B$652=J568)*('BSC-IP(信令)'!$C$1:$C$652=L568)),'BSC-IP(信令)'!$D$1:$D$652)</f>
        <v>10.111.209.51</v>
      </c>
      <c r="N568" s="1" t="str">
        <f>LOOKUP(1,0/(('BSC-IP(信令)'!$B$1:$B$652=J568)*('BSC-IP(信令)'!$C$1:$C$652=L568)),'BSC-IP(信令)'!$E$1:$E$652)</f>
        <v>10.111.92.179</v>
      </c>
      <c r="O568" s="8"/>
      <c r="P568" s="8">
        <f>LOOKUP(1,0/(('BSC-IP(信令)'!$B$1:$B$652=J568)*('BSC-IP(信令)'!$C$1:$C$652=L568)),'BSC-IP(信令)'!$F$1:$F$652)</f>
        <v>28</v>
      </c>
      <c r="Q568" s="11" t="str">
        <f t="shared" si="80"/>
        <v>ZQRX:BCSU,2::PING:IP="10.111.71.77",SRC="10.111.209.51",:;</v>
      </c>
      <c r="R568" s="11" t="str">
        <f t="shared" si="81"/>
        <v>ZQRX:BCSU,2::PING:IP="10.111.71.205",SRC="10.111.92.179",:;</v>
      </c>
      <c r="S568" s="11"/>
      <c r="T568" s="11"/>
      <c r="U568" s="11" t="str">
        <f t="shared" si="82"/>
        <v>ZOYA:BGS33:BCSU,2:AOIP:;</v>
      </c>
      <c r="V568" s="11" t="str">
        <f t="shared" si="83"/>
        <v>ZOYP:M3UA:BGS33,1:"10.111.209.51","10.111.92.179",:"10.111.71.77",26,"10.111.71.205",26,15085:;</v>
      </c>
      <c r="W568" s="11" t="str">
        <f t="shared" si="84"/>
        <v>ZOYS:M3UA:BGS33,1:ACT:;</v>
      </c>
      <c r="X568" s="11"/>
      <c r="Z568" s="47" t="s">
        <v>3936</v>
      </c>
      <c r="AA568" s="10" t="str">
        <f t="shared" si="85"/>
        <v>ZQRX:BSU,4::IP=10.111.209.51:PING:SRC=10.111.71.77,:;</v>
      </c>
      <c r="AB568" s="10" t="str">
        <f t="shared" si="86"/>
        <v>ZQRX:BSU,4::IP=10.111.92.179:PING:SRC=10.111.71.205,:;</v>
      </c>
      <c r="AC568" s="10"/>
      <c r="AD568" s="10"/>
      <c r="AE568" s="10" t="str">
        <f t="shared" si="87"/>
        <v>ZOYA:R1324:BSU,4:AOIP:;</v>
      </c>
      <c r="AF568" s="10" t="str">
        <f t="shared" si="88"/>
        <v>ZOYP:M3UA:R1324,1:"10.111.71.77","10.111.71.205",15085:"10.111.209.51",28,"10.111.92.179",28,:;</v>
      </c>
      <c r="AG568" s="10" t="str">
        <f t="shared" si="89"/>
        <v>ZOYS:M3UA:R1324,1:ACT:;</v>
      </c>
      <c r="AH568" s="10"/>
    </row>
    <row r="569" spans="1:34" ht="12" customHeight="1">
      <c r="A569" s="7">
        <v>87</v>
      </c>
      <c r="B569" s="7" t="s">
        <v>3361</v>
      </c>
      <c r="C569" s="7">
        <v>2</v>
      </c>
      <c r="D569" s="2">
        <v>3</v>
      </c>
      <c r="E569" s="7" t="str">
        <f>LOOKUP(1,0/(('MSS-IP'!$B$1:$B$583=B569)*('MSS-IP'!$C$1:$C$583=D569)),'MSS-IP'!$D$1:$D$583)</f>
        <v>10.111.71.76</v>
      </c>
      <c r="F569" s="7" t="str">
        <f>LOOKUP(1,0/(('MSS-IP'!$B$1:$B$583=B569)*('MSS-IP'!$C$1:$C$583=D569)),'MSS-IP'!$E$1:$E$583)</f>
        <v>10.111.71.204</v>
      </c>
      <c r="G569" s="52">
        <v>15086</v>
      </c>
      <c r="H569" s="7">
        <f>LOOKUP(1,0/(('MSS-IP'!$B$1:$B$583=B569)*('MSS-IP'!$C$1:$C$583=D569)),'MSS-IP'!$F$1:$F$583)</f>
        <v>26</v>
      </c>
      <c r="I569" s="8">
        <v>23</v>
      </c>
      <c r="J569" s="8" t="s">
        <v>102</v>
      </c>
      <c r="K569" s="8">
        <v>2</v>
      </c>
      <c r="L569" s="8">
        <v>0</v>
      </c>
      <c r="M569" s="1" t="str">
        <f>LOOKUP(1,0/(('BSC-IP(信令)'!$B$1:$B$652=J569)*('BSC-IP(信令)'!$C$1:$C$652=L569)),'BSC-IP(信令)'!$D$1:$D$652)</f>
        <v>10.111.209.52</v>
      </c>
      <c r="N569" s="1" t="str">
        <f>LOOKUP(1,0/(('BSC-IP(信令)'!$B$1:$B$652=J569)*('BSC-IP(信令)'!$C$1:$C$652=L569)),'BSC-IP(信令)'!$E$1:$E$652)</f>
        <v>10.111.92.180</v>
      </c>
      <c r="O569" s="8"/>
      <c r="P569" s="8">
        <f>LOOKUP(1,0/(('BSC-IP(信令)'!$B$1:$B$652=J569)*('BSC-IP(信令)'!$C$1:$C$652=L569)),'BSC-IP(信令)'!$F$1:$F$652)</f>
        <v>28</v>
      </c>
      <c r="Q569" s="11" t="str">
        <f t="shared" si="80"/>
        <v>ZQRX:BCSU,0::PING:IP="10.111.71.76",SRC="10.111.209.52",:;</v>
      </c>
      <c r="R569" s="11" t="str">
        <f t="shared" si="81"/>
        <v>ZQRX:BCSU,0::PING:IP="10.111.71.204",SRC="10.111.92.180",:;</v>
      </c>
      <c r="S569" s="11"/>
      <c r="T569" s="11"/>
      <c r="U569" s="11" t="str">
        <f t="shared" si="82"/>
        <v>ZOYA:BGS33:BCSU,0:AOIP:;</v>
      </c>
      <c r="V569" s="11" t="str">
        <f t="shared" si="83"/>
        <v>ZOYP:M3UA:BGS33,2:"10.111.209.52","10.111.92.180",:"10.111.71.76",26,"10.111.71.204",26,15086:;</v>
      </c>
      <c r="W569" s="11" t="str">
        <f t="shared" si="84"/>
        <v>ZOYS:M3UA:BGS33,2:ACT:;</v>
      </c>
      <c r="X569" s="11"/>
      <c r="Z569" s="47" t="s">
        <v>3936</v>
      </c>
      <c r="AA569" s="10" t="str">
        <f t="shared" si="85"/>
        <v>ZQRX:BSU,3::IP=10.111.209.52:PING:SRC=10.111.71.76,:;</v>
      </c>
      <c r="AB569" s="10" t="str">
        <f t="shared" si="86"/>
        <v>ZQRX:BSU,3::IP=10.111.92.180:PING:SRC=10.111.71.204,:;</v>
      </c>
      <c r="AC569" s="10"/>
      <c r="AD569" s="10"/>
      <c r="AE569" s="10" t="str">
        <f t="shared" si="87"/>
        <v>ZOYA:R1324:BSU,3:AOIP:;</v>
      </c>
      <c r="AF569" s="10" t="str">
        <f t="shared" si="88"/>
        <v>ZOYP:M3UA:R1324,2:"10.111.71.76","10.111.71.204",15086:"10.111.209.52",28,"10.111.92.180",28,:;</v>
      </c>
      <c r="AG569" s="10" t="str">
        <f t="shared" si="89"/>
        <v>ZOYS:M3UA:R1324,2:ACT:;</v>
      </c>
      <c r="AH569" s="10"/>
    </row>
    <row r="570" spans="1:34" ht="12" customHeight="1">
      <c r="A570" s="7">
        <v>88</v>
      </c>
      <c r="B570" s="7" t="s">
        <v>3361</v>
      </c>
      <c r="C570" s="7">
        <v>3</v>
      </c>
      <c r="D570" s="2">
        <v>4</v>
      </c>
      <c r="E570" s="7" t="str">
        <f>LOOKUP(1,0/(('MSS-IP'!$B$1:$B$583=B570)*('MSS-IP'!$C$1:$C$583=D570)),'MSS-IP'!$D$1:$D$583)</f>
        <v>10.111.71.77</v>
      </c>
      <c r="F570" s="7" t="str">
        <f>LOOKUP(1,0/(('MSS-IP'!$B$1:$B$583=B570)*('MSS-IP'!$C$1:$C$583=D570)),'MSS-IP'!$E$1:$E$583)</f>
        <v>10.111.71.205</v>
      </c>
      <c r="G570" s="52">
        <v>15087</v>
      </c>
      <c r="H570" s="7">
        <f>LOOKUP(1,0/(('MSS-IP'!$B$1:$B$583=B570)*('MSS-IP'!$C$1:$C$583=D570)),'MSS-IP'!$F$1:$F$583)</f>
        <v>26</v>
      </c>
      <c r="I570" s="8">
        <v>24</v>
      </c>
      <c r="J570" s="8" t="s">
        <v>102</v>
      </c>
      <c r="K570" s="8">
        <v>3</v>
      </c>
      <c r="L570" s="8">
        <v>3</v>
      </c>
      <c r="M570" s="1" t="str">
        <f>LOOKUP(1,0/(('BSC-IP(信令)'!$B$1:$B$652=J570)*('BSC-IP(信令)'!$C$1:$C$652=L570)),'BSC-IP(信令)'!$D$1:$D$652)</f>
        <v>10.111.209.53</v>
      </c>
      <c r="N570" s="1" t="str">
        <f>LOOKUP(1,0/(('BSC-IP(信令)'!$B$1:$B$652=J570)*('BSC-IP(信令)'!$C$1:$C$652=L570)),'BSC-IP(信令)'!$E$1:$E$652)</f>
        <v>10.111.92.181</v>
      </c>
      <c r="O570" s="8"/>
      <c r="P570" s="8">
        <f>LOOKUP(1,0/(('BSC-IP(信令)'!$B$1:$B$652=J570)*('BSC-IP(信令)'!$C$1:$C$652=L570)),'BSC-IP(信令)'!$F$1:$F$652)</f>
        <v>28</v>
      </c>
      <c r="Q570" s="11" t="str">
        <f t="shared" si="80"/>
        <v>ZQRX:BCSU,3::PING:IP="10.111.71.77",SRC="10.111.209.53",:;</v>
      </c>
      <c r="R570" s="11" t="str">
        <f t="shared" si="81"/>
        <v>ZQRX:BCSU,3::PING:IP="10.111.71.205",SRC="10.111.92.181",:;</v>
      </c>
      <c r="S570" s="11"/>
      <c r="T570" s="11"/>
      <c r="U570" s="11" t="str">
        <f t="shared" si="82"/>
        <v>ZOYA:BGS33:BCSU,3:AOIP:;</v>
      </c>
      <c r="V570" s="11" t="str">
        <f t="shared" si="83"/>
        <v>ZOYP:M3UA:BGS33,3:"10.111.209.53","10.111.92.181",:"10.111.71.77",26,"10.111.71.205",26,15087:;</v>
      </c>
      <c r="W570" s="11" t="str">
        <f t="shared" si="84"/>
        <v>ZOYS:M3UA:BGS33,3:ACT:;</v>
      </c>
      <c r="X570" s="11"/>
      <c r="Z570" s="47" t="s">
        <v>3936</v>
      </c>
      <c r="AA570" s="10" t="str">
        <f t="shared" si="85"/>
        <v>ZQRX:BSU,4::IP=10.111.209.53:PING:SRC=10.111.71.77,:;</v>
      </c>
      <c r="AB570" s="10" t="str">
        <f t="shared" si="86"/>
        <v>ZQRX:BSU,4::IP=10.111.92.181:PING:SRC=10.111.71.205,:;</v>
      </c>
      <c r="AC570" s="10"/>
      <c r="AD570" s="10"/>
      <c r="AE570" s="10" t="str">
        <f t="shared" si="87"/>
        <v>ZOYA:R1324:BSU,4:AOIP:;</v>
      </c>
      <c r="AF570" s="10" t="str">
        <f t="shared" si="88"/>
        <v>ZOYP:M3UA:R1324,3:"10.111.71.77","10.111.71.205",15087:"10.111.209.53",28,"10.111.92.181",28,:;</v>
      </c>
      <c r="AG570" s="10" t="str">
        <f t="shared" si="89"/>
        <v>ZOYS:M3UA:R1324,3:ACT:;</v>
      </c>
      <c r="AH570" s="10"/>
    </row>
    <row r="571" spans="1:34" ht="12" customHeight="1">
      <c r="A571" s="7">
        <v>89</v>
      </c>
      <c r="B571" s="7" t="s">
        <v>3361</v>
      </c>
      <c r="C571" s="7">
        <v>0</v>
      </c>
      <c r="D571" s="2">
        <v>3</v>
      </c>
      <c r="E571" s="7" t="str">
        <f>LOOKUP(1,0/(('MSS-IP'!$B$1:$B$583=B571)*('MSS-IP'!$C$1:$C$583=D571)),'MSS-IP'!$D$1:$D$583)</f>
        <v>10.111.71.76</v>
      </c>
      <c r="F571" s="7" t="str">
        <f>LOOKUP(1,0/(('MSS-IP'!$B$1:$B$583=B571)*('MSS-IP'!$C$1:$C$583=D571)),'MSS-IP'!$E$1:$E$583)</f>
        <v>10.111.71.204</v>
      </c>
      <c r="G571" s="52">
        <v>15088</v>
      </c>
      <c r="H571" s="7">
        <f>LOOKUP(1,0/(('MSS-IP'!$B$1:$B$583=B571)*('MSS-IP'!$C$1:$C$583=D571)),'MSS-IP'!$F$1:$F$583)</f>
        <v>26</v>
      </c>
      <c r="I571" s="8">
        <v>21</v>
      </c>
      <c r="J571" s="8" t="s">
        <v>103</v>
      </c>
      <c r="K571" s="8">
        <v>0</v>
      </c>
      <c r="L571" s="8">
        <v>0</v>
      </c>
      <c r="M571" s="1" t="str">
        <f>LOOKUP(1,0/(('BSC-IP(信令)'!$B$1:$B$652=J571)*('BSC-IP(信令)'!$C$1:$C$652=L571)),'BSC-IP(信令)'!$D$1:$D$652)</f>
        <v>10.111.209.66</v>
      </c>
      <c r="N571" s="1" t="str">
        <f>LOOKUP(1,0/(('BSC-IP(信令)'!$B$1:$B$652=J571)*('BSC-IP(信令)'!$C$1:$C$652=L571)),'BSC-IP(信令)'!$E$1:$E$652)</f>
        <v>10.111.92.194</v>
      </c>
      <c r="O571" s="8"/>
      <c r="P571" s="8">
        <f>LOOKUP(1,0/(('BSC-IP(信令)'!$B$1:$B$652=J571)*('BSC-IP(信令)'!$C$1:$C$652=L571)),'BSC-IP(信令)'!$F$1:$F$652)</f>
        <v>28</v>
      </c>
      <c r="Q571" s="11" t="str">
        <f t="shared" si="80"/>
        <v>ZQRX:BCSU,0::PING:IP="10.111.71.76",SRC="10.111.209.66",:;</v>
      </c>
      <c r="R571" s="11" t="str">
        <f t="shared" si="81"/>
        <v>ZQRX:BCSU,0::PING:IP="10.111.71.204",SRC="10.111.92.194",:;</v>
      </c>
      <c r="S571" s="11" t="str">
        <f>CONCATENATE("ZOYC:",LEFT(B571,1),MID(B571,3,4),":C:M3UA:;")</f>
        <v>ZOYC:BGS33:C:M3UA:;</v>
      </c>
      <c r="T571" s="11" t="str">
        <f>CONCATENATE("ZOYM:",LEFT(B571,1),MID(B571,3,4),":REG=Y:;")</f>
        <v>ZOYM:BGS33:REG=Y:;</v>
      </c>
      <c r="U571" s="11" t="str">
        <f t="shared" si="82"/>
        <v>ZOYA:BGS33:BCSU,0:AOIP:;</v>
      </c>
      <c r="V571" s="11" t="str">
        <f t="shared" si="83"/>
        <v>ZOYP:M3UA:BGS33,0:"10.111.209.66","10.111.92.194",:"10.111.71.76",26,"10.111.71.204",26,15088:;</v>
      </c>
      <c r="W571" s="11" t="str">
        <f t="shared" si="84"/>
        <v>ZOYS:M3UA:BGS33,0:ACT:;</v>
      </c>
      <c r="X571" s="11" t="str">
        <f>CONCATENATE("ZOYI:NAME=",LEFT(B571,1),RIGHT(B571,4),":A:;")</f>
        <v>ZOYI:NAME=BGS33:A:;</v>
      </c>
      <c r="Z571" s="47" t="s">
        <v>3936</v>
      </c>
      <c r="AA571" s="10" t="str">
        <f t="shared" si="85"/>
        <v>ZQRX:BSU,3::IP=10.111.209.66:PING:SRC=10.111.71.76,:;</v>
      </c>
      <c r="AB571" s="10" t="str">
        <f t="shared" si="86"/>
        <v>ZQRX:BSU,3::IP=10.111.92.194:PING:SRC=10.111.71.204,:;</v>
      </c>
      <c r="AC571" s="10" t="str">
        <f>CONCATENATE("ZOYC:",J571,":S:M3UA:;")</f>
        <v>ZOYC:R1325:S:M3UA:;</v>
      </c>
      <c r="AD571" s="10" t="str">
        <f>CONCATENATE("ZOYM:",J571,":REG=Y:;")</f>
        <v>ZOYM:R1325:REG=Y:;</v>
      </c>
      <c r="AE571" s="10" t="str">
        <f t="shared" si="87"/>
        <v>ZOYA:R1325:BSU,3:AOIP:;</v>
      </c>
      <c r="AF571" s="10" t="str">
        <f t="shared" si="88"/>
        <v>ZOYP:M3UA:R1325,0:"10.111.71.76","10.111.71.204",15088:"10.111.209.66",28,"10.111.92.194",28,:;</v>
      </c>
      <c r="AG571" s="10" t="str">
        <f t="shared" si="89"/>
        <v>ZOYS:M3UA:R1325,0:ACT:;</v>
      </c>
      <c r="AH571" s="10" t="str">
        <f>CONCATENATE("ZOYI:NAME=",J571,":A:;")</f>
        <v>ZOYI:NAME=R1325:A:;</v>
      </c>
    </row>
    <row r="572" spans="1:34" ht="12" customHeight="1">
      <c r="A572" s="7">
        <v>90</v>
      </c>
      <c r="B572" s="7" t="s">
        <v>3361</v>
      </c>
      <c r="C572" s="7">
        <v>1</v>
      </c>
      <c r="D572" s="2">
        <v>4</v>
      </c>
      <c r="E572" s="7" t="str">
        <f>LOOKUP(1,0/(('MSS-IP'!$B$1:$B$583=B572)*('MSS-IP'!$C$1:$C$583=D572)),'MSS-IP'!$D$1:$D$583)</f>
        <v>10.111.71.77</v>
      </c>
      <c r="F572" s="7" t="str">
        <f>LOOKUP(1,0/(('MSS-IP'!$B$1:$B$583=B572)*('MSS-IP'!$C$1:$C$583=D572)),'MSS-IP'!$E$1:$E$583)</f>
        <v>10.111.71.205</v>
      </c>
      <c r="G572" s="52">
        <v>15089</v>
      </c>
      <c r="H572" s="7">
        <f>LOOKUP(1,0/(('MSS-IP'!$B$1:$B$583=B572)*('MSS-IP'!$C$1:$C$583=D572)),'MSS-IP'!$F$1:$F$583)</f>
        <v>26</v>
      </c>
      <c r="I572" s="8">
        <v>22</v>
      </c>
      <c r="J572" s="8" t="s">
        <v>103</v>
      </c>
      <c r="K572" s="8">
        <v>1</v>
      </c>
      <c r="L572" s="8">
        <v>2</v>
      </c>
      <c r="M572" s="1" t="str">
        <f>LOOKUP(1,0/(('BSC-IP(信令)'!$B$1:$B$652=J572)*('BSC-IP(信令)'!$C$1:$C$652=L572)),'BSC-IP(信令)'!$D$1:$D$652)</f>
        <v>10.111.209.67</v>
      </c>
      <c r="N572" s="1" t="str">
        <f>LOOKUP(1,0/(('BSC-IP(信令)'!$B$1:$B$652=J572)*('BSC-IP(信令)'!$C$1:$C$652=L572)),'BSC-IP(信令)'!$E$1:$E$652)</f>
        <v>10.111.92.195</v>
      </c>
      <c r="O572" s="8"/>
      <c r="P572" s="8">
        <f>LOOKUP(1,0/(('BSC-IP(信令)'!$B$1:$B$652=J572)*('BSC-IP(信令)'!$C$1:$C$652=L572)),'BSC-IP(信令)'!$F$1:$F$652)</f>
        <v>28</v>
      </c>
      <c r="Q572" s="11" t="str">
        <f t="shared" si="80"/>
        <v>ZQRX:BCSU,2::PING:IP="10.111.71.77",SRC="10.111.209.67",:;</v>
      </c>
      <c r="R572" s="11" t="str">
        <f t="shared" si="81"/>
        <v>ZQRX:BCSU,2::PING:IP="10.111.71.205",SRC="10.111.92.195",:;</v>
      </c>
      <c r="S572" s="11"/>
      <c r="T572" s="11"/>
      <c r="U572" s="11" t="str">
        <f t="shared" si="82"/>
        <v>ZOYA:BGS33:BCSU,2:AOIP:;</v>
      </c>
      <c r="V572" s="11" t="str">
        <f t="shared" si="83"/>
        <v>ZOYP:M3UA:BGS33,1:"10.111.209.67","10.111.92.195",:"10.111.71.77",26,"10.111.71.205",26,15089:;</v>
      </c>
      <c r="W572" s="11" t="str">
        <f t="shared" si="84"/>
        <v>ZOYS:M3UA:BGS33,1:ACT:;</v>
      </c>
      <c r="X572" s="11"/>
      <c r="Z572" s="47" t="s">
        <v>3936</v>
      </c>
      <c r="AA572" s="10" t="str">
        <f t="shared" si="85"/>
        <v>ZQRX:BSU,4::IP=10.111.209.67:PING:SRC=10.111.71.77,:;</v>
      </c>
      <c r="AB572" s="10" t="str">
        <f t="shared" si="86"/>
        <v>ZQRX:BSU,4::IP=10.111.92.195:PING:SRC=10.111.71.205,:;</v>
      </c>
      <c r="AC572" s="10"/>
      <c r="AD572" s="10"/>
      <c r="AE572" s="10" t="str">
        <f t="shared" si="87"/>
        <v>ZOYA:R1325:BSU,4:AOIP:;</v>
      </c>
      <c r="AF572" s="10" t="str">
        <f t="shared" si="88"/>
        <v>ZOYP:M3UA:R1325,1:"10.111.71.77","10.111.71.205",15089:"10.111.209.67",28,"10.111.92.195",28,:;</v>
      </c>
      <c r="AG572" s="10" t="str">
        <f t="shared" si="89"/>
        <v>ZOYS:M3UA:R1325,1:ACT:;</v>
      </c>
      <c r="AH572" s="10"/>
    </row>
    <row r="573" spans="1:34" ht="12" customHeight="1">
      <c r="A573" s="7">
        <v>91</v>
      </c>
      <c r="B573" s="7" t="s">
        <v>3361</v>
      </c>
      <c r="C573" s="7">
        <v>2</v>
      </c>
      <c r="D573" s="2">
        <v>3</v>
      </c>
      <c r="E573" s="7" t="str">
        <f>LOOKUP(1,0/(('MSS-IP'!$B$1:$B$583=B573)*('MSS-IP'!$C$1:$C$583=D573)),'MSS-IP'!$D$1:$D$583)</f>
        <v>10.111.71.76</v>
      </c>
      <c r="F573" s="7" t="str">
        <f>LOOKUP(1,0/(('MSS-IP'!$B$1:$B$583=B573)*('MSS-IP'!$C$1:$C$583=D573)),'MSS-IP'!$E$1:$E$583)</f>
        <v>10.111.71.204</v>
      </c>
      <c r="G573" s="52">
        <v>15090</v>
      </c>
      <c r="H573" s="7">
        <f>LOOKUP(1,0/(('MSS-IP'!$B$1:$B$583=B573)*('MSS-IP'!$C$1:$C$583=D573)),'MSS-IP'!$F$1:$F$583)</f>
        <v>26</v>
      </c>
      <c r="I573" s="8">
        <v>23</v>
      </c>
      <c r="J573" s="8" t="s">
        <v>103</v>
      </c>
      <c r="K573" s="8">
        <v>2</v>
      </c>
      <c r="L573" s="8">
        <v>3</v>
      </c>
      <c r="M573" s="1" t="str">
        <f>LOOKUP(1,0/(('BSC-IP(信令)'!$B$1:$B$652=J573)*('BSC-IP(信令)'!$C$1:$C$652=L573)),'BSC-IP(信令)'!$D$1:$D$652)</f>
        <v>10.111.209.68</v>
      </c>
      <c r="N573" s="1" t="str">
        <f>LOOKUP(1,0/(('BSC-IP(信令)'!$B$1:$B$652=J573)*('BSC-IP(信令)'!$C$1:$C$652=L573)),'BSC-IP(信令)'!$E$1:$E$652)</f>
        <v>10.111.92.196</v>
      </c>
      <c r="O573" s="8"/>
      <c r="P573" s="8">
        <f>LOOKUP(1,0/(('BSC-IP(信令)'!$B$1:$B$652=J573)*('BSC-IP(信令)'!$C$1:$C$652=L573)),'BSC-IP(信令)'!$F$1:$F$652)</f>
        <v>28</v>
      </c>
      <c r="Q573" s="11" t="str">
        <f t="shared" si="80"/>
        <v>ZQRX:BCSU,3::PING:IP="10.111.71.76",SRC="10.111.209.68",:;</v>
      </c>
      <c r="R573" s="11" t="str">
        <f t="shared" si="81"/>
        <v>ZQRX:BCSU,3::PING:IP="10.111.71.204",SRC="10.111.92.196",:;</v>
      </c>
      <c r="S573" s="11"/>
      <c r="T573" s="11"/>
      <c r="U573" s="11" t="str">
        <f t="shared" si="82"/>
        <v>ZOYA:BGS33:BCSU,3:AOIP:;</v>
      </c>
      <c r="V573" s="11" t="str">
        <f t="shared" si="83"/>
        <v>ZOYP:M3UA:BGS33,2:"10.111.209.68","10.111.92.196",:"10.111.71.76",26,"10.111.71.204",26,15090:;</v>
      </c>
      <c r="W573" s="11" t="str">
        <f t="shared" si="84"/>
        <v>ZOYS:M3UA:BGS33,2:ACT:;</v>
      </c>
      <c r="X573" s="11"/>
      <c r="Z573" s="47" t="s">
        <v>3936</v>
      </c>
      <c r="AA573" s="10" t="str">
        <f t="shared" si="85"/>
        <v>ZQRX:BSU,3::IP=10.111.209.68:PING:SRC=10.111.71.76,:;</v>
      </c>
      <c r="AB573" s="10" t="str">
        <f t="shared" si="86"/>
        <v>ZQRX:BSU,3::IP=10.111.92.196:PING:SRC=10.111.71.204,:;</v>
      </c>
      <c r="AC573" s="10"/>
      <c r="AD573" s="10"/>
      <c r="AE573" s="10" t="str">
        <f t="shared" si="87"/>
        <v>ZOYA:R1325:BSU,3:AOIP:;</v>
      </c>
      <c r="AF573" s="10" t="str">
        <f t="shared" si="88"/>
        <v>ZOYP:M3UA:R1325,2:"10.111.71.76","10.111.71.204",15090:"10.111.209.68",28,"10.111.92.196",28,:;</v>
      </c>
      <c r="AG573" s="10" t="str">
        <f t="shared" si="89"/>
        <v>ZOYS:M3UA:R1325,2:ACT:;</v>
      </c>
      <c r="AH573" s="10"/>
    </row>
    <row r="574" spans="1:34" ht="12" customHeight="1">
      <c r="A574" s="7">
        <v>92</v>
      </c>
      <c r="B574" s="7" t="s">
        <v>3361</v>
      </c>
      <c r="C574" s="7">
        <v>3</v>
      </c>
      <c r="D574" s="2">
        <v>4</v>
      </c>
      <c r="E574" s="7" t="str">
        <f>LOOKUP(1,0/(('MSS-IP'!$B$1:$B$583=B574)*('MSS-IP'!$C$1:$C$583=D574)),'MSS-IP'!$D$1:$D$583)</f>
        <v>10.111.71.77</v>
      </c>
      <c r="F574" s="7" t="str">
        <f>LOOKUP(1,0/(('MSS-IP'!$B$1:$B$583=B574)*('MSS-IP'!$C$1:$C$583=D574)),'MSS-IP'!$E$1:$E$583)</f>
        <v>10.111.71.205</v>
      </c>
      <c r="G574" s="52">
        <v>15091</v>
      </c>
      <c r="H574" s="7">
        <f>LOOKUP(1,0/(('MSS-IP'!$B$1:$B$583=B574)*('MSS-IP'!$C$1:$C$583=D574)),'MSS-IP'!$F$1:$F$583)</f>
        <v>26</v>
      </c>
      <c r="I574" s="8">
        <v>24</v>
      </c>
      <c r="J574" s="8" t="s">
        <v>103</v>
      </c>
      <c r="K574" s="8">
        <v>3</v>
      </c>
      <c r="L574" s="8">
        <v>1</v>
      </c>
      <c r="M574" s="1" t="str">
        <f>LOOKUP(1,0/(('BSC-IP(信令)'!$B$1:$B$652=J574)*('BSC-IP(信令)'!$C$1:$C$652=L574)),'BSC-IP(信令)'!$D$1:$D$652)</f>
        <v>10.111.209.69</v>
      </c>
      <c r="N574" s="1" t="str">
        <f>LOOKUP(1,0/(('BSC-IP(信令)'!$B$1:$B$652=J574)*('BSC-IP(信令)'!$C$1:$C$652=L574)),'BSC-IP(信令)'!$E$1:$E$652)</f>
        <v>10.111.92.197</v>
      </c>
      <c r="O574" s="8"/>
      <c r="P574" s="8">
        <f>LOOKUP(1,0/(('BSC-IP(信令)'!$B$1:$B$652=J574)*('BSC-IP(信令)'!$C$1:$C$652=L574)),'BSC-IP(信令)'!$F$1:$F$652)</f>
        <v>28</v>
      </c>
      <c r="Q574" s="11" t="str">
        <f t="shared" si="80"/>
        <v>ZQRX:BCSU,1::PING:IP="10.111.71.77",SRC="10.111.209.69",:;</v>
      </c>
      <c r="R574" s="11" t="str">
        <f t="shared" si="81"/>
        <v>ZQRX:BCSU,1::PING:IP="10.111.71.205",SRC="10.111.92.197",:;</v>
      </c>
      <c r="S574" s="11"/>
      <c r="T574" s="11"/>
      <c r="U574" s="11" t="str">
        <f t="shared" si="82"/>
        <v>ZOYA:BGS33:BCSU,1:AOIP:;</v>
      </c>
      <c r="V574" s="11" t="str">
        <f t="shared" si="83"/>
        <v>ZOYP:M3UA:BGS33,3:"10.111.209.69","10.111.92.197",:"10.111.71.77",26,"10.111.71.205",26,15091:;</v>
      </c>
      <c r="W574" s="11" t="str">
        <f t="shared" si="84"/>
        <v>ZOYS:M3UA:BGS33,3:ACT:;</v>
      </c>
      <c r="X574" s="11"/>
      <c r="Z574" s="47" t="s">
        <v>3936</v>
      </c>
      <c r="AA574" s="10" t="str">
        <f t="shared" si="85"/>
        <v>ZQRX:BSU,4::IP=10.111.209.69:PING:SRC=10.111.71.77,:;</v>
      </c>
      <c r="AB574" s="10" t="str">
        <f t="shared" si="86"/>
        <v>ZQRX:BSU,4::IP=10.111.92.197:PING:SRC=10.111.71.205,:;</v>
      </c>
      <c r="AC574" s="10"/>
      <c r="AD574" s="10"/>
      <c r="AE574" s="10" t="str">
        <f t="shared" si="87"/>
        <v>ZOYA:R1325:BSU,4:AOIP:;</v>
      </c>
      <c r="AF574" s="10" t="str">
        <f t="shared" si="88"/>
        <v>ZOYP:M3UA:R1325,3:"10.111.71.77","10.111.71.205",15091:"10.111.209.69",28,"10.111.92.197",28,:;</v>
      </c>
      <c r="AG574" s="10" t="str">
        <f t="shared" si="89"/>
        <v>ZOYS:M3UA:R1325,3:ACT:;</v>
      </c>
      <c r="AH574" s="10"/>
    </row>
    <row r="575" spans="1:34" ht="12" customHeight="1">
      <c r="A575" s="7">
        <v>93</v>
      </c>
      <c r="B575" s="7" t="s">
        <v>3361</v>
      </c>
      <c r="C575" s="7">
        <v>0</v>
      </c>
      <c r="D575" s="2">
        <v>3</v>
      </c>
      <c r="E575" s="7" t="str">
        <f>LOOKUP(1,0/(('MSS-IP'!$B$1:$B$583=B575)*('MSS-IP'!$C$1:$C$583=D575)),'MSS-IP'!$D$1:$D$583)</f>
        <v>10.111.71.76</v>
      </c>
      <c r="F575" s="7" t="str">
        <f>LOOKUP(1,0/(('MSS-IP'!$B$1:$B$583=B575)*('MSS-IP'!$C$1:$C$583=D575)),'MSS-IP'!$E$1:$E$583)</f>
        <v>10.111.71.204</v>
      </c>
      <c r="G575" s="52">
        <v>15092</v>
      </c>
      <c r="H575" s="7">
        <f>LOOKUP(1,0/(('MSS-IP'!$B$1:$B$583=B575)*('MSS-IP'!$C$1:$C$583=D575)),'MSS-IP'!$F$1:$F$583)</f>
        <v>26</v>
      </c>
      <c r="I575" s="8">
        <v>21</v>
      </c>
      <c r="J575" s="8" t="s">
        <v>104</v>
      </c>
      <c r="K575" s="8">
        <v>0</v>
      </c>
      <c r="L575" s="1">
        <v>1</v>
      </c>
      <c r="M575" s="1" t="str">
        <f>LOOKUP(1,0/(('BSC-IP(信令)'!$B$1:$B$652=J575)*('BSC-IP(信令)'!$C$1:$C$652=L575)),'BSC-IP(信令)'!$D$1:$D$652)</f>
        <v>10.111.209.82</v>
      </c>
      <c r="N575" s="1" t="str">
        <f>LOOKUP(1,0/(('BSC-IP(信令)'!$B$1:$B$652=J575)*('BSC-IP(信令)'!$C$1:$C$652=L575)),'BSC-IP(信令)'!$E$1:$E$652)</f>
        <v>10.111.92.210</v>
      </c>
      <c r="O575" s="8"/>
      <c r="P575" s="8">
        <f>LOOKUP(1,0/(('BSC-IP(信令)'!$B$1:$B$652=J575)*('BSC-IP(信令)'!$C$1:$C$652=L575)),'BSC-IP(信令)'!$F$1:$F$652)</f>
        <v>28</v>
      </c>
      <c r="Q575" s="11" t="str">
        <f t="shared" si="80"/>
        <v>ZQRX:BCSU,1::PING:IP="10.111.71.76",SRC="10.111.209.82",:;</v>
      </c>
      <c r="R575" s="11" t="str">
        <f t="shared" si="81"/>
        <v>ZQRX:BCSU,1::PING:IP="10.111.71.204",SRC="10.111.92.210",:;</v>
      </c>
      <c r="S575" s="11" t="str">
        <f>CONCATENATE("ZOYC:",LEFT(B575,1),MID(B575,3,4),":C:M3UA:;")</f>
        <v>ZOYC:BGS33:C:M3UA:;</v>
      </c>
      <c r="T575" s="11" t="str">
        <f>CONCATENATE("ZOYM:",LEFT(B575,1),MID(B575,3,4),":REG=Y:;")</f>
        <v>ZOYM:BGS33:REG=Y:;</v>
      </c>
      <c r="U575" s="11" t="str">
        <f t="shared" si="82"/>
        <v>ZOYA:BGS33:BCSU,1:AOIP:;</v>
      </c>
      <c r="V575" s="11" t="str">
        <f t="shared" si="83"/>
        <v>ZOYP:M3UA:BGS33,0:"10.111.209.82","10.111.92.210",:"10.111.71.76",26,"10.111.71.204",26,15092:;</v>
      </c>
      <c r="W575" s="11" t="str">
        <f t="shared" si="84"/>
        <v>ZOYS:M3UA:BGS33,0:ACT:;</v>
      </c>
      <c r="X575" s="11" t="str">
        <f>CONCATENATE("ZOYI:NAME=",LEFT(B575,1),RIGHT(B575,4),":A:;")</f>
        <v>ZOYI:NAME=BGS33:A:;</v>
      </c>
      <c r="Z575" s="47" t="s">
        <v>3936</v>
      </c>
      <c r="AA575" s="10" t="str">
        <f t="shared" si="85"/>
        <v>ZQRX:BSU,3::IP=10.111.209.82:PING:SRC=10.111.71.76,:;</v>
      </c>
      <c r="AB575" s="10" t="str">
        <f t="shared" si="86"/>
        <v>ZQRX:BSU,3::IP=10.111.92.210:PING:SRC=10.111.71.204,:;</v>
      </c>
      <c r="AC575" s="10" t="str">
        <f>CONCATENATE("ZOYC:",J575,":S:M3UA:;")</f>
        <v>ZOYC:R1326:S:M3UA:;</v>
      </c>
      <c r="AD575" s="10" t="str">
        <f>CONCATENATE("ZOYM:",J575,":REG=Y:;")</f>
        <v>ZOYM:R1326:REG=Y:;</v>
      </c>
      <c r="AE575" s="10" t="str">
        <f t="shared" si="87"/>
        <v>ZOYA:R1326:BSU,3:AOIP:;</v>
      </c>
      <c r="AF575" s="10" t="str">
        <f t="shared" si="88"/>
        <v>ZOYP:M3UA:R1326,0:"10.111.71.76","10.111.71.204",15092:"10.111.209.82",28,"10.111.92.210",28,:;</v>
      </c>
      <c r="AG575" s="10" t="str">
        <f t="shared" si="89"/>
        <v>ZOYS:M3UA:R1326,0:ACT:;</v>
      </c>
      <c r="AH575" s="10" t="str">
        <f>CONCATENATE("ZOYI:NAME=",J575,":A:;")</f>
        <v>ZOYI:NAME=R1326:A:;</v>
      </c>
    </row>
    <row r="576" spans="1:34" ht="12" customHeight="1">
      <c r="A576" s="7">
        <v>94</v>
      </c>
      <c r="B576" s="7" t="s">
        <v>3361</v>
      </c>
      <c r="C576" s="7">
        <v>1</v>
      </c>
      <c r="D576" s="2">
        <v>4</v>
      </c>
      <c r="E576" s="7" t="str">
        <f>LOOKUP(1,0/(('MSS-IP'!$B$1:$B$583=B576)*('MSS-IP'!$C$1:$C$583=D576)),'MSS-IP'!$D$1:$D$583)</f>
        <v>10.111.71.77</v>
      </c>
      <c r="F576" s="7" t="str">
        <f>LOOKUP(1,0/(('MSS-IP'!$B$1:$B$583=B576)*('MSS-IP'!$C$1:$C$583=D576)),'MSS-IP'!$E$1:$E$583)</f>
        <v>10.111.71.205</v>
      </c>
      <c r="G576" s="52">
        <v>15093</v>
      </c>
      <c r="H576" s="7">
        <f>LOOKUP(1,0/(('MSS-IP'!$B$1:$B$583=B576)*('MSS-IP'!$C$1:$C$583=D576)),'MSS-IP'!$F$1:$F$583)</f>
        <v>26</v>
      </c>
      <c r="I576" s="8">
        <v>22</v>
      </c>
      <c r="J576" s="8" t="s">
        <v>104</v>
      </c>
      <c r="K576" s="8">
        <v>1</v>
      </c>
      <c r="L576" s="1">
        <v>4</v>
      </c>
      <c r="M576" s="1" t="str">
        <f>LOOKUP(1,0/(('BSC-IP(信令)'!$B$1:$B$652=J576)*('BSC-IP(信令)'!$C$1:$C$652=L576)),'BSC-IP(信令)'!$D$1:$D$652)</f>
        <v>10.111.209.83</v>
      </c>
      <c r="N576" s="1" t="str">
        <f>LOOKUP(1,0/(('BSC-IP(信令)'!$B$1:$B$652=J576)*('BSC-IP(信令)'!$C$1:$C$652=L576)),'BSC-IP(信令)'!$E$1:$E$652)</f>
        <v>10.111.92.211</v>
      </c>
      <c r="O576" s="8"/>
      <c r="P576" s="8">
        <f>LOOKUP(1,0/(('BSC-IP(信令)'!$B$1:$B$652=J576)*('BSC-IP(信令)'!$C$1:$C$652=L576)),'BSC-IP(信令)'!$F$1:$F$652)</f>
        <v>28</v>
      </c>
      <c r="Q576" s="11" t="str">
        <f t="shared" si="80"/>
        <v>ZQRX:BCSU,4::PING:IP="10.111.71.77",SRC="10.111.209.83",:;</v>
      </c>
      <c r="R576" s="11" t="str">
        <f t="shared" si="81"/>
        <v>ZQRX:BCSU,4::PING:IP="10.111.71.205",SRC="10.111.92.211",:;</v>
      </c>
      <c r="S576" s="11"/>
      <c r="T576" s="11"/>
      <c r="U576" s="11" t="str">
        <f t="shared" si="82"/>
        <v>ZOYA:BGS33:BCSU,4:AOIP:;</v>
      </c>
      <c r="V576" s="11" t="str">
        <f t="shared" si="83"/>
        <v>ZOYP:M3UA:BGS33,1:"10.111.209.83","10.111.92.211",:"10.111.71.77",26,"10.111.71.205",26,15093:;</v>
      </c>
      <c r="W576" s="11" t="str">
        <f t="shared" si="84"/>
        <v>ZOYS:M3UA:BGS33,1:ACT:;</v>
      </c>
      <c r="X576" s="11"/>
      <c r="Z576" s="47" t="s">
        <v>3936</v>
      </c>
      <c r="AA576" s="10" t="str">
        <f t="shared" si="85"/>
        <v>ZQRX:BSU,4::IP=10.111.209.83:PING:SRC=10.111.71.77,:;</v>
      </c>
      <c r="AB576" s="10" t="str">
        <f t="shared" si="86"/>
        <v>ZQRX:BSU,4::IP=10.111.92.211:PING:SRC=10.111.71.205,:;</v>
      </c>
      <c r="AC576" s="10"/>
      <c r="AD576" s="10"/>
      <c r="AE576" s="10" t="str">
        <f t="shared" si="87"/>
        <v>ZOYA:R1326:BSU,4:AOIP:;</v>
      </c>
      <c r="AF576" s="10" t="str">
        <f t="shared" si="88"/>
        <v>ZOYP:M3UA:R1326,1:"10.111.71.77","10.111.71.205",15093:"10.111.209.83",28,"10.111.92.211",28,:;</v>
      </c>
      <c r="AG576" s="10" t="str">
        <f t="shared" si="89"/>
        <v>ZOYS:M3UA:R1326,1:ACT:;</v>
      </c>
      <c r="AH576" s="10"/>
    </row>
    <row r="577" spans="1:34" ht="12" customHeight="1">
      <c r="A577" s="7">
        <v>95</v>
      </c>
      <c r="B577" s="7" t="s">
        <v>3361</v>
      </c>
      <c r="C577" s="7">
        <v>2</v>
      </c>
      <c r="D577" s="2">
        <v>3</v>
      </c>
      <c r="E577" s="7" t="str">
        <f>LOOKUP(1,0/(('MSS-IP'!$B$1:$B$583=B577)*('MSS-IP'!$C$1:$C$583=D577)),'MSS-IP'!$D$1:$D$583)</f>
        <v>10.111.71.76</v>
      </c>
      <c r="F577" s="7" t="str">
        <f>LOOKUP(1,0/(('MSS-IP'!$B$1:$B$583=B577)*('MSS-IP'!$C$1:$C$583=D577)),'MSS-IP'!$E$1:$E$583)</f>
        <v>10.111.71.204</v>
      </c>
      <c r="G577" s="52">
        <v>15094</v>
      </c>
      <c r="H577" s="7">
        <f>LOOKUP(1,0/(('MSS-IP'!$B$1:$B$583=B577)*('MSS-IP'!$C$1:$C$583=D577)),'MSS-IP'!$F$1:$F$583)</f>
        <v>26</v>
      </c>
      <c r="I577" s="8">
        <v>23</v>
      </c>
      <c r="J577" s="8" t="s">
        <v>104</v>
      </c>
      <c r="K577" s="8">
        <v>2</v>
      </c>
      <c r="L577" s="1">
        <v>0</v>
      </c>
      <c r="M577" s="1" t="str">
        <f>LOOKUP(1,0/(('BSC-IP(信令)'!$B$1:$B$652=J577)*('BSC-IP(信令)'!$C$1:$C$652=L577)),'BSC-IP(信令)'!$D$1:$D$652)</f>
        <v>10.111.209.84</v>
      </c>
      <c r="N577" s="1" t="str">
        <f>LOOKUP(1,0/(('BSC-IP(信令)'!$B$1:$B$652=J577)*('BSC-IP(信令)'!$C$1:$C$652=L577)),'BSC-IP(信令)'!$E$1:$E$652)</f>
        <v>10.111.92.212</v>
      </c>
      <c r="O577" s="8"/>
      <c r="P577" s="8">
        <f>LOOKUP(1,0/(('BSC-IP(信令)'!$B$1:$B$652=J577)*('BSC-IP(信令)'!$C$1:$C$652=L577)),'BSC-IP(信令)'!$F$1:$F$652)</f>
        <v>28</v>
      </c>
      <c r="Q577" s="11" t="str">
        <f t="shared" si="80"/>
        <v>ZQRX:BCSU,0::PING:IP="10.111.71.76",SRC="10.111.209.84",:;</v>
      </c>
      <c r="R577" s="11" t="str">
        <f t="shared" si="81"/>
        <v>ZQRX:BCSU,0::PING:IP="10.111.71.204",SRC="10.111.92.212",:;</v>
      </c>
      <c r="S577" s="11"/>
      <c r="T577" s="11"/>
      <c r="U577" s="11" t="str">
        <f t="shared" si="82"/>
        <v>ZOYA:BGS33:BCSU,0:AOIP:;</v>
      </c>
      <c r="V577" s="11" t="str">
        <f t="shared" si="83"/>
        <v>ZOYP:M3UA:BGS33,2:"10.111.209.84","10.111.92.212",:"10.111.71.76",26,"10.111.71.204",26,15094:;</v>
      </c>
      <c r="W577" s="11" t="str">
        <f t="shared" si="84"/>
        <v>ZOYS:M3UA:BGS33,2:ACT:;</v>
      </c>
      <c r="X577" s="11"/>
      <c r="Z577" s="47" t="s">
        <v>3936</v>
      </c>
      <c r="AA577" s="10" t="str">
        <f t="shared" si="85"/>
        <v>ZQRX:BSU,3::IP=10.111.209.84:PING:SRC=10.111.71.76,:;</v>
      </c>
      <c r="AB577" s="10" t="str">
        <f t="shared" si="86"/>
        <v>ZQRX:BSU,3::IP=10.111.92.212:PING:SRC=10.111.71.204,:;</v>
      </c>
      <c r="AC577" s="10"/>
      <c r="AD577" s="10"/>
      <c r="AE577" s="10" t="str">
        <f t="shared" si="87"/>
        <v>ZOYA:R1326:BSU,3:AOIP:;</v>
      </c>
      <c r="AF577" s="10" t="str">
        <f t="shared" si="88"/>
        <v>ZOYP:M3UA:R1326,2:"10.111.71.76","10.111.71.204",15094:"10.111.209.84",28,"10.111.92.212",28,:;</v>
      </c>
      <c r="AG577" s="10" t="str">
        <f t="shared" si="89"/>
        <v>ZOYS:M3UA:R1326,2:ACT:;</v>
      </c>
      <c r="AH577" s="10"/>
    </row>
    <row r="578" spans="1:34" ht="12" customHeight="1">
      <c r="A578" s="7">
        <v>96</v>
      </c>
      <c r="B578" s="7" t="s">
        <v>3361</v>
      </c>
      <c r="C578" s="7">
        <v>3</v>
      </c>
      <c r="D578" s="2">
        <v>4</v>
      </c>
      <c r="E578" s="7" t="str">
        <f>LOOKUP(1,0/(('MSS-IP'!$B$1:$B$583=B578)*('MSS-IP'!$C$1:$C$583=D578)),'MSS-IP'!$D$1:$D$583)</f>
        <v>10.111.71.77</v>
      </c>
      <c r="F578" s="7" t="str">
        <f>LOOKUP(1,0/(('MSS-IP'!$B$1:$B$583=B578)*('MSS-IP'!$C$1:$C$583=D578)),'MSS-IP'!$E$1:$E$583)</f>
        <v>10.111.71.205</v>
      </c>
      <c r="G578" s="52">
        <v>15095</v>
      </c>
      <c r="H578" s="7">
        <f>LOOKUP(1,0/(('MSS-IP'!$B$1:$B$583=B578)*('MSS-IP'!$C$1:$C$583=D578)),'MSS-IP'!$F$1:$F$583)</f>
        <v>26</v>
      </c>
      <c r="I578" s="8">
        <v>24</v>
      </c>
      <c r="J578" s="8" t="s">
        <v>104</v>
      </c>
      <c r="K578" s="8">
        <v>3</v>
      </c>
      <c r="L578" s="1">
        <v>2</v>
      </c>
      <c r="M578" s="1" t="str">
        <f>LOOKUP(1,0/(('BSC-IP(信令)'!$B$1:$B$652=J578)*('BSC-IP(信令)'!$C$1:$C$652=L578)),'BSC-IP(信令)'!$D$1:$D$652)</f>
        <v>10.111.209.85</v>
      </c>
      <c r="N578" s="1" t="str">
        <f>LOOKUP(1,0/(('BSC-IP(信令)'!$B$1:$B$652=J578)*('BSC-IP(信令)'!$C$1:$C$652=L578)),'BSC-IP(信令)'!$E$1:$E$652)</f>
        <v>10.111.92.213</v>
      </c>
      <c r="O578" s="8"/>
      <c r="P578" s="8">
        <f>LOOKUP(1,0/(('BSC-IP(信令)'!$B$1:$B$652=J578)*('BSC-IP(信令)'!$C$1:$C$652=L578)),'BSC-IP(信令)'!$F$1:$F$652)</f>
        <v>28</v>
      </c>
      <c r="Q578" s="11" t="str">
        <f t="shared" si="80"/>
        <v>ZQRX:BCSU,2::PING:IP="10.111.71.77",SRC="10.111.209.85",:;</v>
      </c>
      <c r="R578" s="11" t="str">
        <f t="shared" si="81"/>
        <v>ZQRX:BCSU,2::PING:IP="10.111.71.205",SRC="10.111.92.213",:;</v>
      </c>
      <c r="S578" s="11"/>
      <c r="T578" s="11"/>
      <c r="U578" s="11" t="str">
        <f t="shared" si="82"/>
        <v>ZOYA:BGS33:BCSU,2:AOIP:;</v>
      </c>
      <c r="V578" s="11" t="str">
        <f t="shared" si="83"/>
        <v>ZOYP:M3UA:BGS33,3:"10.111.209.85","10.111.92.213",:"10.111.71.77",26,"10.111.71.205",26,15095:;</v>
      </c>
      <c r="W578" s="11" t="str">
        <f t="shared" si="84"/>
        <v>ZOYS:M3UA:BGS33,3:ACT:;</v>
      </c>
      <c r="X578" s="11"/>
      <c r="Z578" s="47" t="s">
        <v>3936</v>
      </c>
      <c r="AA578" s="10" t="str">
        <f t="shared" si="85"/>
        <v>ZQRX:BSU,4::IP=10.111.209.85:PING:SRC=10.111.71.77,:;</v>
      </c>
      <c r="AB578" s="10" t="str">
        <f t="shared" si="86"/>
        <v>ZQRX:BSU,4::IP=10.111.92.213:PING:SRC=10.111.71.205,:;</v>
      </c>
      <c r="AC578" s="10"/>
      <c r="AD578" s="10"/>
      <c r="AE578" s="10" t="str">
        <f t="shared" si="87"/>
        <v>ZOYA:R1326:BSU,4:AOIP:;</v>
      </c>
      <c r="AF578" s="10" t="str">
        <f t="shared" si="88"/>
        <v>ZOYP:M3UA:R1326,3:"10.111.71.77","10.111.71.205",15095:"10.111.209.85",28,"10.111.92.213",28,:;</v>
      </c>
      <c r="AG578" s="10" t="str">
        <f t="shared" si="89"/>
        <v>ZOYS:M3UA:R1326,3:ACT:;</v>
      </c>
      <c r="AH578" s="10"/>
    </row>
  </sheetData>
  <autoFilter ref="A1:X578"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sortState ref="A2:AG1109">
    <sortCondition ref="B2:B1109"/>
    <sortCondition ref="A2:A1109"/>
  </sortState>
  <mergeCells count="1">
    <mergeCell ref="AA1:A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145"/>
  <sheetViews>
    <sheetView topLeftCell="C1" workbookViewId="0">
      <pane ySplit="1" topLeftCell="A2" activePane="bottomLeft" state="frozen"/>
      <selection pane="bottomLeft"/>
    </sheetView>
  </sheetViews>
  <sheetFormatPr defaultRowHeight="12"/>
  <cols>
    <col min="1" max="1" width="7.25" style="14" bestFit="1" customWidth="1"/>
    <col min="2" max="2" width="8.125" style="14" bestFit="1" customWidth="1"/>
    <col min="3" max="3" width="8.125" style="14" customWidth="1"/>
    <col min="4" max="4" width="8.125" style="14" bestFit="1" customWidth="1"/>
    <col min="5" max="5" width="8.125" style="14" customWidth="1"/>
    <col min="6" max="6" width="4" style="14" customWidth="1"/>
    <col min="7" max="7" width="8.125" style="14" bestFit="1" customWidth="1"/>
    <col min="8" max="8" width="4.625" style="14" customWidth="1"/>
    <col min="9" max="9" width="5.75" style="14" customWidth="1"/>
    <col min="10" max="10" width="8.125" style="14" customWidth="1"/>
    <col min="11" max="11" width="3.5" style="14" customWidth="1"/>
    <col min="12" max="13" width="0.125" style="15" customWidth="1"/>
    <col min="14" max="17" width="0.625" style="19" customWidth="1"/>
    <col min="18" max="21" width="0.625" style="15" customWidth="1"/>
    <col min="22" max="25" width="0.625" style="19" customWidth="1"/>
    <col min="26" max="26" width="29.625" style="19" bestFit="1" customWidth="1"/>
    <col min="27" max="27" width="46.125" style="19" bestFit="1" customWidth="1"/>
    <col min="28" max="28" width="27.75" style="19" bestFit="1" customWidth="1"/>
    <col min="29" max="29" width="9.375" style="19" bestFit="1" customWidth="1"/>
    <col min="30" max="30" width="13.125" style="19" bestFit="1" customWidth="1"/>
    <col min="31" max="31" width="23.875" style="19" bestFit="1" customWidth="1"/>
    <col min="32" max="32" width="27.75" style="19" bestFit="1" customWidth="1"/>
    <col min="33" max="33" width="15.125" style="19" bestFit="1" customWidth="1"/>
    <col min="34" max="34" width="19" style="19" bestFit="1" customWidth="1"/>
    <col min="35" max="35" width="21.875" style="19" bestFit="1" customWidth="1"/>
    <col min="36" max="36" width="15.125" style="19" bestFit="1" customWidth="1"/>
    <col min="37" max="16384" width="9" style="14"/>
  </cols>
  <sheetData>
    <row r="1" spans="1:36" ht="36.75" customHeight="1">
      <c r="A1" s="24" t="s">
        <v>3380</v>
      </c>
      <c r="B1" s="24" t="s">
        <v>3938</v>
      </c>
      <c r="C1" s="24" t="s">
        <v>3939</v>
      </c>
      <c r="D1" s="24" t="s">
        <v>3940</v>
      </c>
      <c r="E1" s="24" t="s">
        <v>3941</v>
      </c>
      <c r="F1" s="25" t="s">
        <v>3958</v>
      </c>
      <c r="G1" s="25" t="s">
        <v>3956</v>
      </c>
      <c r="H1" s="25" t="s">
        <v>3939</v>
      </c>
      <c r="I1" s="25" t="s">
        <v>3940</v>
      </c>
      <c r="J1" s="25" t="s">
        <v>3957</v>
      </c>
      <c r="K1" s="48" t="s">
        <v>3942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4">
        <v>8</v>
      </c>
      <c r="AA1" s="14">
        <v>9</v>
      </c>
      <c r="AB1" s="14">
        <v>12</v>
      </c>
      <c r="AC1" s="14">
        <v>14</v>
      </c>
      <c r="AD1" s="14">
        <v>15</v>
      </c>
      <c r="AE1" s="14">
        <v>16</v>
      </c>
      <c r="AF1" s="14">
        <v>17</v>
      </c>
      <c r="AG1" s="14"/>
      <c r="AH1" s="14">
        <v>18</v>
      </c>
      <c r="AI1" s="14">
        <v>19</v>
      </c>
      <c r="AJ1" s="14"/>
    </row>
    <row r="2" spans="1:36">
      <c r="A2" s="24">
        <v>1</v>
      </c>
      <c r="B2" s="24" t="s">
        <v>13</v>
      </c>
      <c r="C2" s="24" t="s">
        <v>3943</v>
      </c>
      <c r="D2" s="24" t="str">
        <f>LOOKUP(1,0/(('MSS&amp;MGW&amp;BSC-SPC'!$B$1:$B$347=B2)*('MSS&amp;MGW&amp;BSC-SPC'!$C$1:$C$347=C2)),'MSS&amp;MGW&amp;BSC-SPC'!$D$1:$D$347)</f>
        <v>0252</v>
      </c>
      <c r="E2" s="24">
        <v>401</v>
      </c>
      <c r="F2" s="25">
        <v>1</v>
      </c>
      <c r="G2" s="25" t="s">
        <v>81</v>
      </c>
      <c r="H2" s="25" t="s">
        <v>639</v>
      </c>
      <c r="I2" s="25" t="str">
        <f>LOOKUP(1,0/(('MSS&amp;MGW&amp;BSC-SPC'!$B$1:$B$347=G2)*('MSS&amp;MGW&amp;BSC-SPC'!$C$1:$C$347=H2)),'MSS&amp;MGW&amp;BSC-SPC'!$D$1:$D$347)</f>
        <v>2250</v>
      </c>
      <c r="J2" s="25">
        <v>41</v>
      </c>
      <c r="K2" s="48" t="s">
        <v>3944</v>
      </c>
      <c r="L2" s="26" t="str">
        <f t="shared" ref="L2:L33" si="0">CONCATENATE("ZNSP:NA1,",I2,",",G2,":",E2,":",G2,":;")</f>
        <v>ZNSP:NA1,2250,R0121:401:R0121:;</v>
      </c>
      <c r="M2" s="26" t="str">
        <f t="shared" ref="M2:M33" si="1">CONCATENATE("ZNRC:NA1,",I2,",",G2,",6,A,N:NA1,",I2,",",G2,",2::::;")</f>
        <v>ZNRC:NA1,2250,R0121,6,A,N:NA1,2250,R0121,2::::;</v>
      </c>
      <c r="N2" s="29" t="str">
        <f t="shared" ref="N2:N33" si="2">CONCATENATE("ZNFD:NA1,",I2,",1:FE,BSSAP,1,N:;")</f>
        <v>ZNFD:NA1,2250,1:FE,BSSAP,1,N:;</v>
      </c>
      <c r="O2" s="29" t="str">
        <f t="shared" ref="O2:O33" si="3">CONCATENATE("ZOBM:NA1,",D2,",01:NA1,",I2,":Y:;")</f>
        <v>ZOBM:NA1,0252,01:NA1,2250:Y:;</v>
      </c>
      <c r="P2" s="29" t="str">
        <f t="shared" ref="P2:P33" si="4">CONCATENATE("ZOBM:NA1,",D2,",FE:NA1,",I2,":Y:;")</f>
        <v>ZOBM:NA1,0252,FE:NA1,2250:Y:;</v>
      </c>
      <c r="Q2" s="29" t="str">
        <f t="shared" ref="Q2:Q33" si="5">CONCATENATE("ZOBC:NA1,",I2,",FE:NA1,FE:Y:;")</f>
        <v>ZOBC:NA1,2250,FE:NA1,FE:Y:;</v>
      </c>
      <c r="R2" s="26" t="str">
        <f t="shared" ref="R2:R33" si="6">CONCATENATE("ZNLA:",E2,":;")</f>
        <v>ZNLA:401:;</v>
      </c>
      <c r="S2" s="26" t="str">
        <f t="shared" ref="S2:S33" si="7">CONCATENATE("ZNLC:",E2,",ACT:;")</f>
        <v>ZNLC:401,ACT:;</v>
      </c>
      <c r="T2" s="26" t="str">
        <f t="shared" ref="T2:T33" si="8">CONCATENATE("ZNVA:NA1,",I2,":NA1,",I2,":;")</f>
        <v>ZNVA:NA1,2250:NA1,2250:;</v>
      </c>
      <c r="U2" s="26" t="str">
        <f t="shared" ref="U2:U33" si="9">CONCATENATE("ZNVC:NA1,",I2,":NA1,",I2,":ACT:;")</f>
        <v>ZNVC:NA1,2250:NA1,2250:ACT:;</v>
      </c>
      <c r="V2" s="29" t="str">
        <f t="shared" ref="V2:V33" si="10">CONCATENATE("ZNRI:NA1,",I2,":;")</f>
        <v>ZNRI:NA1,2250:;</v>
      </c>
      <c r="W2" s="29" t="str">
        <f t="shared" ref="W2:W33" si="11">CONCATENATE("ZNGC:NA1,",I2,":ACT:;")</f>
        <v>ZNGC:NA1,2250:ACT:;</v>
      </c>
      <c r="X2" s="29" t="str">
        <f t="shared" ref="X2:X33" si="12">CONCATENATE("ZNHC:NA1,",I2,":FE:ACT:;")</f>
        <v>ZNHC:NA1,2250:FE:ACT:;</v>
      </c>
      <c r="Y2" s="29" t="str">
        <f t="shared" ref="Y2:Y33" si="13">CONCATENATE("ZNFJ:NA1,",I2,":;")</f>
        <v>ZNFJ:NA1,2250:;</v>
      </c>
      <c r="Z2" s="49" t="str">
        <f t="shared" ref="Z2:Z33" si="14">CONCATENATE("ZNSP:NA1,",D2,",",LEFT(B2,1),MID(B2,3,4),":",J2,":",LEFT(B2,1),MID(B2,3,4),":;")</f>
        <v>ZNSP:NA1,0252,BGS01:41:BGS01:;</v>
      </c>
      <c r="AA2" s="49" t="str">
        <f t="shared" ref="AA2:AA33" si="15">CONCATENATE("ZNRC:NA1,",D2,",",LEFT(B2,1),MID(B2,3,4),",6,A,N:NA1,",D2,",",LEFT(B2,1),MID(B2,3,4),",2::::;")</f>
        <v>ZNRC:NA1,0252,BGS01,6,A,N:NA1,0252,BGS01,2::::;</v>
      </c>
      <c r="AB2" s="49" t="str">
        <f t="shared" ref="AB2:AB33" si="16">CONCATENATE("ZNFD:NA1,",D2,",1::FE,BSSAP,1;")</f>
        <v>ZNFD:NA1,0252,1::FE,BSSAP,1;</v>
      </c>
      <c r="AC2" s="49" t="str">
        <f t="shared" ref="AC2:AC33" si="17">CONCATENATE("ZNLA:",J2,":;")</f>
        <v>ZNLA:41:;</v>
      </c>
      <c r="AD2" s="49" t="str">
        <f t="shared" ref="AD2:AD33" si="18">CONCATENATE("ZNLC:",J2,",ACT:;")</f>
        <v>ZNLC:41,ACT:;</v>
      </c>
      <c r="AE2" s="49" t="str">
        <f t="shared" ref="AE2:AE33" si="19">CONCATENATE("ZNVA:NA1,",D2,":NA1,",D2,":;")</f>
        <v>ZNVA:NA1,0252:NA1,0252:;</v>
      </c>
      <c r="AF2" s="49" t="str">
        <f t="shared" ref="AF2:AF33" si="20">CONCATENATE("ZNVC:NA1,",D2,":NA1,",D2,":ACT:;")</f>
        <v>ZNVC:NA1,0252:NA1,0252:ACT:;</v>
      </c>
      <c r="AG2" s="49" t="str">
        <f t="shared" ref="AG2:AG33" si="21">CONCATENATE("ZNRI:NA1,",D2,":;")</f>
        <v>ZNRI:NA1,0252:;</v>
      </c>
      <c r="AH2" s="49" t="str">
        <f t="shared" ref="AH2:AH33" si="22">CONCATENATE("ZNGC:NA1,",D2,":ACT:;")</f>
        <v>ZNGC:NA1,0252:ACT:;</v>
      </c>
      <c r="AI2" s="49" t="str">
        <f t="shared" ref="AI2:AI33" si="23">CONCATENATE("ZNHC:NA1,",D2,":FE:ACT:;")</f>
        <v>ZNHC:NA1,0252:FE:ACT:;</v>
      </c>
      <c r="AJ2" s="49" t="str">
        <f t="shared" ref="AJ2:AJ33" si="24">CONCATENATE("ZNFJ:NA1,",D2,":;")</f>
        <v>ZNFJ:NA1,0252:;</v>
      </c>
    </row>
    <row r="3" spans="1:36">
      <c r="A3" s="24">
        <v>2</v>
      </c>
      <c r="B3" s="24" t="s">
        <v>13</v>
      </c>
      <c r="C3" s="24" t="s">
        <v>3943</v>
      </c>
      <c r="D3" s="24" t="str">
        <f>LOOKUP(1,0/(('MSS&amp;MGW&amp;BSC-SPC'!$B$1:$B$347=B3)*('MSS&amp;MGW&amp;BSC-SPC'!$C$1:$C$347=C3)),'MSS&amp;MGW&amp;BSC-SPC'!$D$1:$D$347)</f>
        <v>0252</v>
      </c>
      <c r="E3" s="24">
        <v>402</v>
      </c>
      <c r="F3" s="25">
        <v>1</v>
      </c>
      <c r="G3" s="25" t="s">
        <v>82</v>
      </c>
      <c r="H3" s="25" t="s">
        <v>639</v>
      </c>
      <c r="I3" s="25" t="str">
        <f>LOOKUP(1,0/(('MSS&amp;MGW&amp;BSC-SPC'!$B$1:$B$347=G3)*('MSS&amp;MGW&amp;BSC-SPC'!$C$1:$C$347=H3)),'MSS&amp;MGW&amp;BSC-SPC'!$D$1:$D$347)</f>
        <v>2251</v>
      </c>
      <c r="J3" s="25">
        <v>41</v>
      </c>
      <c r="K3" s="48" t="s">
        <v>3944</v>
      </c>
      <c r="L3" s="26" t="str">
        <f t="shared" si="0"/>
        <v>ZNSP:NA1,2251,R0122:402:R0122:;</v>
      </c>
      <c r="M3" s="26" t="str">
        <f t="shared" si="1"/>
        <v>ZNRC:NA1,2251,R0122,6,A,N:NA1,2251,R0122,2::::;</v>
      </c>
      <c r="N3" s="29" t="str">
        <f t="shared" si="2"/>
        <v>ZNFD:NA1,2251,1:FE,BSSAP,1,N:;</v>
      </c>
      <c r="O3" s="29" t="str">
        <f t="shared" si="3"/>
        <v>ZOBM:NA1,0252,01:NA1,2251:Y:;</v>
      </c>
      <c r="P3" s="29" t="str">
        <f t="shared" si="4"/>
        <v>ZOBM:NA1,0252,FE:NA1,2251:Y:;</v>
      </c>
      <c r="Q3" s="29" t="str">
        <f t="shared" si="5"/>
        <v>ZOBC:NA1,2251,FE:NA1,FE:Y:;</v>
      </c>
      <c r="R3" s="26" t="str">
        <f t="shared" si="6"/>
        <v>ZNLA:402:;</v>
      </c>
      <c r="S3" s="26" t="str">
        <f t="shared" si="7"/>
        <v>ZNLC:402,ACT:;</v>
      </c>
      <c r="T3" s="26" t="str">
        <f t="shared" si="8"/>
        <v>ZNVA:NA1,2251:NA1,2251:;</v>
      </c>
      <c r="U3" s="26" t="str">
        <f t="shared" si="9"/>
        <v>ZNVC:NA1,2251:NA1,2251:ACT:;</v>
      </c>
      <c r="V3" s="29" t="str">
        <f t="shared" si="10"/>
        <v>ZNRI:NA1,2251:;</v>
      </c>
      <c r="W3" s="29" t="str">
        <f t="shared" si="11"/>
        <v>ZNGC:NA1,2251:ACT:;</v>
      </c>
      <c r="X3" s="29" t="str">
        <f t="shared" si="12"/>
        <v>ZNHC:NA1,2251:FE:ACT:;</v>
      </c>
      <c r="Y3" s="29" t="str">
        <f t="shared" si="13"/>
        <v>ZNFJ:NA1,2251:;</v>
      </c>
      <c r="Z3" s="49" t="str">
        <f t="shared" si="14"/>
        <v>ZNSP:NA1,0252,BGS01:41:BGS01:;</v>
      </c>
      <c r="AA3" s="49" t="str">
        <f t="shared" si="15"/>
        <v>ZNRC:NA1,0252,BGS01,6,A,N:NA1,0252,BGS01,2::::;</v>
      </c>
      <c r="AB3" s="49" t="str">
        <f t="shared" si="16"/>
        <v>ZNFD:NA1,0252,1::FE,BSSAP,1;</v>
      </c>
      <c r="AC3" s="49" t="str">
        <f t="shared" si="17"/>
        <v>ZNLA:41:;</v>
      </c>
      <c r="AD3" s="49" t="str">
        <f t="shared" si="18"/>
        <v>ZNLC:41,ACT:;</v>
      </c>
      <c r="AE3" s="49" t="str">
        <f t="shared" si="19"/>
        <v>ZNVA:NA1,0252:NA1,0252:;</v>
      </c>
      <c r="AF3" s="49" t="str">
        <f t="shared" si="20"/>
        <v>ZNVC:NA1,0252:NA1,0252:ACT:;</v>
      </c>
      <c r="AG3" s="49" t="str">
        <f t="shared" si="21"/>
        <v>ZNRI:NA1,0252:;</v>
      </c>
      <c r="AH3" s="49" t="str">
        <f t="shared" si="22"/>
        <v>ZNGC:NA1,0252:ACT:;</v>
      </c>
      <c r="AI3" s="49" t="str">
        <f t="shared" si="23"/>
        <v>ZNHC:NA1,0252:FE:ACT:;</v>
      </c>
      <c r="AJ3" s="49" t="str">
        <f t="shared" si="24"/>
        <v>ZNFJ:NA1,0252:;</v>
      </c>
    </row>
    <row r="4" spans="1:36">
      <c r="A4" s="24">
        <v>3</v>
      </c>
      <c r="B4" s="24" t="s">
        <v>13</v>
      </c>
      <c r="C4" s="24" t="s">
        <v>3943</v>
      </c>
      <c r="D4" s="24" t="str">
        <f>LOOKUP(1,0/(('MSS&amp;MGW&amp;BSC-SPC'!$B$1:$B$347=B4)*('MSS&amp;MGW&amp;BSC-SPC'!$C$1:$C$347=C4)),'MSS&amp;MGW&amp;BSC-SPC'!$D$1:$D$347)</f>
        <v>0252</v>
      </c>
      <c r="E4" s="24">
        <v>403</v>
      </c>
      <c r="F4" s="25">
        <v>1</v>
      </c>
      <c r="G4" s="25" t="s">
        <v>83</v>
      </c>
      <c r="H4" s="25" t="s">
        <v>639</v>
      </c>
      <c r="I4" s="25" t="str">
        <f>LOOKUP(1,0/(('MSS&amp;MGW&amp;BSC-SPC'!$B$1:$B$347=G4)*('MSS&amp;MGW&amp;BSC-SPC'!$C$1:$C$347=H4)),'MSS&amp;MGW&amp;BSC-SPC'!$D$1:$D$347)</f>
        <v>2252</v>
      </c>
      <c r="J4" s="25">
        <v>41</v>
      </c>
      <c r="K4" s="48" t="s">
        <v>3944</v>
      </c>
      <c r="L4" s="26" t="str">
        <f t="shared" si="0"/>
        <v>ZNSP:NA1,2252,R0123:403:R0123:;</v>
      </c>
      <c r="M4" s="26" t="str">
        <f t="shared" si="1"/>
        <v>ZNRC:NA1,2252,R0123,6,A,N:NA1,2252,R0123,2::::;</v>
      </c>
      <c r="N4" s="29" t="str">
        <f t="shared" si="2"/>
        <v>ZNFD:NA1,2252,1:FE,BSSAP,1,N:;</v>
      </c>
      <c r="O4" s="29" t="str">
        <f t="shared" si="3"/>
        <v>ZOBM:NA1,0252,01:NA1,2252:Y:;</v>
      </c>
      <c r="P4" s="29" t="str">
        <f t="shared" si="4"/>
        <v>ZOBM:NA1,0252,FE:NA1,2252:Y:;</v>
      </c>
      <c r="Q4" s="29" t="str">
        <f t="shared" si="5"/>
        <v>ZOBC:NA1,2252,FE:NA1,FE:Y:;</v>
      </c>
      <c r="R4" s="26" t="str">
        <f t="shared" si="6"/>
        <v>ZNLA:403:;</v>
      </c>
      <c r="S4" s="26" t="str">
        <f t="shared" si="7"/>
        <v>ZNLC:403,ACT:;</v>
      </c>
      <c r="T4" s="26" t="str">
        <f t="shared" si="8"/>
        <v>ZNVA:NA1,2252:NA1,2252:;</v>
      </c>
      <c r="U4" s="26" t="str">
        <f t="shared" si="9"/>
        <v>ZNVC:NA1,2252:NA1,2252:ACT:;</v>
      </c>
      <c r="V4" s="29" t="str">
        <f t="shared" si="10"/>
        <v>ZNRI:NA1,2252:;</v>
      </c>
      <c r="W4" s="29" t="str">
        <f t="shared" si="11"/>
        <v>ZNGC:NA1,2252:ACT:;</v>
      </c>
      <c r="X4" s="29" t="str">
        <f t="shared" si="12"/>
        <v>ZNHC:NA1,2252:FE:ACT:;</v>
      </c>
      <c r="Y4" s="29" t="str">
        <f t="shared" si="13"/>
        <v>ZNFJ:NA1,2252:;</v>
      </c>
      <c r="Z4" s="49" t="str">
        <f t="shared" si="14"/>
        <v>ZNSP:NA1,0252,BGS01:41:BGS01:;</v>
      </c>
      <c r="AA4" s="49" t="str">
        <f t="shared" si="15"/>
        <v>ZNRC:NA1,0252,BGS01,6,A,N:NA1,0252,BGS01,2::::;</v>
      </c>
      <c r="AB4" s="49" t="str">
        <f t="shared" si="16"/>
        <v>ZNFD:NA1,0252,1::FE,BSSAP,1;</v>
      </c>
      <c r="AC4" s="49" t="str">
        <f t="shared" si="17"/>
        <v>ZNLA:41:;</v>
      </c>
      <c r="AD4" s="49" t="str">
        <f t="shared" si="18"/>
        <v>ZNLC:41,ACT:;</v>
      </c>
      <c r="AE4" s="49" t="str">
        <f t="shared" si="19"/>
        <v>ZNVA:NA1,0252:NA1,0252:;</v>
      </c>
      <c r="AF4" s="49" t="str">
        <f t="shared" si="20"/>
        <v>ZNVC:NA1,0252:NA1,0252:ACT:;</v>
      </c>
      <c r="AG4" s="49" t="str">
        <f t="shared" si="21"/>
        <v>ZNRI:NA1,0252:;</v>
      </c>
      <c r="AH4" s="49" t="str">
        <f t="shared" si="22"/>
        <v>ZNGC:NA1,0252:ACT:;</v>
      </c>
      <c r="AI4" s="49" t="str">
        <f t="shared" si="23"/>
        <v>ZNHC:NA1,0252:FE:ACT:;</v>
      </c>
      <c r="AJ4" s="49" t="str">
        <f t="shared" si="24"/>
        <v>ZNFJ:NA1,0252:;</v>
      </c>
    </row>
    <row r="5" spans="1:36">
      <c r="A5" s="24">
        <v>4</v>
      </c>
      <c r="B5" s="24" t="s">
        <v>13</v>
      </c>
      <c r="C5" s="24" t="s">
        <v>3943</v>
      </c>
      <c r="D5" s="24" t="str">
        <f>LOOKUP(1,0/(('MSS&amp;MGW&amp;BSC-SPC'!$B$1:$B$347=B5)*('MSS&amp;MGW&amp;BSC-SPC'!$C$1:$C$347=C5)),'MSS&amp;MGW&amp;BSC-SPC'!$D$1:$D$347)</f>
        <v>0252</v>
      </c>
      <c r="E5" s="24">
        <v>404</v>
      </c>
      <c r="F5" s="25">
        <v>1</v>
      </c>
      <c r="G5" s="25" t="s">
        <v>84</v>
      </c>
      <c r="H5" s="25" t="s">
        <v>639</v>
      </c>
      <c r="I5" s="25" t="str">
        <f>LOOKUP(1,0/(('MSS&amp;MGW&amp;BSC-SPC'!$B$1:$B$347=G5)*('MSS&amp;MGW&amp;BSC-SPC'!$C$1:$C$347=H5)),'MSS&amp;MGW&amp;BSC-SPC'!$D$1:$D$347)</f>
        <v>2253</v>
      </c>
      <c r="J5" s="25">
        <v>41</v>
      </c>
      <c r="K5" s="48" t="s">
        <v>3944</v>
      </c>
      <c r="L5" s="26" t="str">
        <f t="shared" si="0"/>
        <v>ZNSP:NA1,2253,R0124:404:R0124:;</v>
      </c>
      <c r="M5" s="26" t="str">
        <f t="shared" si="1"/>
        <v>ZNRC:NA1,2253,R0124,6,A,N:NA1,2253,R0124,2::::;</v>
      </c>
      <c r="N5" s="29" t="str">
        <f t="shared" si="2"/>
        <v>ZNFD:NA1,2253,1:FE,BSSAP,1,N:;</v>
      </c>
      <c r="O5" s="29" t="str">
        <f t="shared" si="3"/>
        <v>ZOBM:NA1,0252,01:NA1,2253:Y:;</v>
      </c>
      <c r="P5" s="29" t="str">
        <f t="shared" si="4"/>
        <v>ZOBM:NA1,0252,FE:NA1,2253:Y:;</v>
      </c>
      <c r="Q5" s="29" t="str">
        <f t="shared" si="5"/>
        <v>ZOBC:NA1,2253,FE:NA1,FE:Y:;</v>
      </c>
      <c r="R5" s="26" t="str">
        <f t="shared" si="6"/>
        <v>ZNLA:404:;</v>
      </c>
      <c r="S5" s="26" t="str">
        <f t="shared" si="7"/>
        <v>ZNLC:404,ACT:;</v>
      </c>
      <c r="T5" s="26" t="str">
        <f t="shared" si="8"/>
        <v>ZNVA:NA1,2253:NA1,2253:;</v>
      </c>
      <c r="U5" s="26" t="str">
        <f t="shared" si="9"/>
        <v>ZNVC:NA1,2253:NA1,2253:ACT:;</v>
      </c>
      <c r="V5" s="29" t="str">
        <f t="shared" si="10"/>
        <v>ZNRI:NA1,2253:;</v>
      </c>
      <c r="W5" s="29" t="str">
        <f t="shared" si="11"/>
        <v>ZNGC:NA1,2253:ACT:;</v>
      </c>
      <c r="X5" s="29" t="str">
        <f t="shared" si="12"/>
        <v>ZNHC:NA1,2253:FE:ACT:;</v>
      </c>
      <c r="Y5" s="29" t="str">
        <f t="shared" si="13"/>
        <v>ZNFJ:NA1,2253:;</v>
      </c>
      <c r="Z5" s="49" t="str">
        <f t="shared" si="14"/>
        <v>ZNSP:NA1,0252,BGS01:41:BGS01:;</v>
      </c>
      <c r="AA5" s="49" t="str">
        <f t="shared" si="15"/>
        <v>ZNRC:NA1,0252,BGS01,6,A,N:NA1,0252,BGS01,2::::;</v>
      </c>
      <c r="AB5" s="49" t="str">
        <f t="shared" si="16"/>
        <v>ZNFD:NA1,0252,1::FE,BSSAP,1;</v>
      </c>
      <c r="AC5" s="49" t="str">
        <f t="shared" si="17"/>
        <v>ZNLA:41:;</v>
      </c>
      <c r="AD5" s="49" t="str">
        <f t="shared" si="18"/>
        <v>ZNLC:41,ACT:;</v>
      </c>
      <c r="AE5" s="49" t="str">
        <f t="shared" si="19"/>
        <v>ZNVA:NA1,0252:NA1,0252:;</v>
      </c>
      <c r="AF5" s="49" t="str">
        <f t="shared" si="20"/>
        <v>ZNVC:NA1,0252:NA1,0252:ACT:;</v>
      </c>
      <c r="AG5" s="49" t="str">
        <f t="shared" si="21"/>
        <v>ZNRI:NA1,0252:;</v>
      </c>
      <c r="AH5" s="49" t="str">
        <f t="shared" si="22"/>
        <v>ZNGC:NA1,0252:ACT:;</v>
      </c>
      <c r="AI5" s="49" t="str">
        <f t="shared" si="23"/>
        <v>ZNHC:NA1,0252:FE:ACT:;</v>
      </c>
      <c r="AJ5" s="49" t="str">
        <f t="shared" si="24"/>
        <v>ZNFJ:NA1,0252:;</v>
      </c>
    </row>
    <row r="6" spans="1:36">
      <c r="A6" s="24">
        <v>5</v>
      </c>
      <c r="B6" s="24" t="s">
        <v>13</v>
      </c>
      <c r="C6" s="24" t="s">
        <v>3943</v>
      </c>
      <c r="D6" s="24" t="str">
        <f>LOOKUP(1,0/(('MSS&amp;MGW&amp;BSC-SPC'!$B$1:$B$347=B6)*('MSS&amp;MGW&amp;BSC-SPC'!$C$1:$C$347=C6)),'MSS&amp;MGW&amp;BSC-SPC'!$D$1:$D$347)</f>
        <v>0252</v>
      </c>
      <c r="E6" s="24">
        <v>405</v>
      </c>
      <c r="F6" s="25">
        <v>1</v>
      </c>
      <c r="G6" s="25" t="s">
        <v>85</v>
      </c>
      <c r="H6" s="25" t="s">
        <v>639</v>
      </c>
      <c r="I6" s="25" t="str">
        <f>LOOKUP(1,0/(('MSS&amp;MGW&amp;BSC-SPC'!$B$1:$B$347=G6)*('MSS&amp;MGW&amp;BSC-SPC'!$C$1:$C$347=H6)),'MSS&amp;MGW&amp;BSC-SPC'!$D$1:$D$347)</f>
        <v>2254</v>
      </c>
      <c r="J6" s="25">
        <v>41</v>
      </c>
      <c r="K6" s="48" t="s">
        <v>3944</v>
      </c>
      <c r="L6" s="26" t="str">
        <f t="shared" si="0"/>
        <v>ZNSP:NA1,2254,R0125:405:R0125:;</v>
      </c>
      <c r="M6" s="26" t="str">
        <f t="shared" si="1"/>
        <v>ZNRC:NA1,2254,R0125,6,A,N:NA1,2254,R0125,2::::;</v>
      </c>
      <c r="N6" s="29" t="str">
        <f t="shared" si="2"/>
        <v>ZNFD:NA1,2254,1:FE,BSSAP,1,N:;</v>
      </c>
      <c r="O6" s="29" t="str">
        <f t="shared" si="3"/>
        <v>ZOBM:NA1,0252,01:NA1,2254:Y:;</v>
      </c>
      <c r="P6" s="29" t="str">
        <f t="shared" si="4"/>
        <v>ZOBM:NA1,0252,FE:NA1,2254:Y:;</v>
      </c>
      <c r="Q6" s="29" t="str">
        <f t="shared" si="5"/>
        <v>ZOBC:NA1,2254,FE:NA1,FE:Y:;</v>
      </c>
      <c r="R6" s="26" t="str">
        <f t="shared" si="6"/>
        <v>ZNLA:405:;</v>
      </c>
      <c r="S6" s="26" t="str">
        <f t="shared" si="7"/>
        <v>ZNLC:405,ACT:;</v>
      </c>
      <c r="T6" s="26" t="str">
        <f t="shared" si="8"/>
        <v>ZNVA:NA1,2254:NA1,2254:;</v>
      </c>
      <c r="U6" s="26" t="str">
        <f t="shared" si="9"/>
        <v>ZNVC:NA1,2254:NA1,2254:ACT:;</v>
      </c>
      <c r="V6" s="29" t="str">
        <f t="shared" si="10"/>
        <v>ZNRI:NA1,2254:;</v>
      </c>
      <c r="W6" s="29" t="str">
        <f t="shared" si="11"/>
        <v>ZNGC:NA1,2254:ACT:;</v>
      </c>
      <c r="X6" s="29" t="str">
        <f t="shared" si="12"/>
        <v>ZNHC:NA1,2254:FE:ACT:;</v>
      </c>
      <c r="Y6" s="29" t="str">
        <f t="shared" si="13"/>
        <v>ZNFJ:NA1,2254:;</v>
      </c>
      <c r="Z6" s="49" t="str">
        <f t="shared" si="14"/>
        <v>ZNSP:NA1,0252,BGS01:41:BGS01:;</v>
      </c>
      <c r="AA6" s="49" t="str">
        <f t="shared" si="15"/>
        <v>ZNRC:NA1,0252,BGS01,6,A,N:NA1,0252,BGS01,2::::;</v>
      </c>
      <c r="AB6" s="49" t="str">
        <f t="shared" si="16"/>
        <v>ZNFD:NA1,0252,1::FE,BSSAP,1;</v>
      </c>
      <c r="AC6" s="49" t="str">
        <f t="shared" si="17"/>
        <v>ZNLA:41:;</v>
      </c>
      <c r="AD6" s="49" t="str">
        <f t="shared" si="18"/>
        <v>ZNLC:41,ACT:;</v>
      </c>
      <c r="AE6" s="49" t="str">
        <f t="shared" si="19"/>
        <v>ZNVA:NA1,0252:NA1,0252:;</v>
      </c>
      <c r="AF6" s="49" t="str">
        <f t="shared" si="20"/>
        <v>ZNVC:NA1,0252:NA1,0252:ACT:;</v>
      </c>
      <c r="AG6" s="49" t="str">
        <f t="shared" si="21"/>
        <v>ZNRI:NA1,0252:;</v>
      </c>
      <c r="AH6" s="49" t="str">
        <f t="shared" si="22"/>
        <v>ZNGC:NA1,0252:ACT:;</v>
      </c>
      <c r="AI6" s="49" t="str">
        <f t="shared" si="23"/>
        <v>ZNHC:NA1,0252:FE:ACT:;</v>
      </c>
      <c r="AJ6" s="49" t="str">
        <f t="shared" si="24"/>
        <v>ZNFJ:NA1,0252:;</v>
      </c>
    </row>
    <row r="7" spans="1:36">
      <c r="A7" s="24">
        <v>6</v>
      </c>
      <c r="B7" s="24" t="s">
        <v>13</v>
      </c>
      <c r="C7" s="24" t="s">
        <v>3945</v>
      </c>
      <c r="D7" s="24" t="str">
        <f>LOOKUP(1,0/(('MSS&amp;MGW&amp;BSC-SPC'!$B$1:$B$347=B7)*('MSS&amp;MGW&amp;BSC-SPC'!$C$1:$C$347=C7)),'MSS&amp;MGW&amp;BSC-SPC'!$D$1:$D$347)</f>
        <v>0252</v>
      </c>
      <c r="E7" s="24">
        <v>406</v>
      </c>
      <c r="F7" s="25">
        <v>1</v>
      </c>
      <c r="G7" s="25" t="s">
        <v>86</v>
      </c>
      <c r="H7" s="25" t="s">
        <v>639</v>
      </c>
      <c r="I7" s="25" t="str">
        <f>LOOKUP(1,0/(('MSS&amp;MGW&amp;BSC-SPC'!$B$1:$B$347=G7)*('MSS&amp;MGW&amp;BSC-SPC'!$C$1:$C$347=H7)),'MSS&amp;MGW&amp;BSC-SPC'!$D$1:$D$347)</f>
        <v>2255</v>
      </c>
      <c r="J7" s="25">
        <v>41</v>
      </c>
      <c r="K7" s="48" t="s">
        <v>3944</v>
      </c>
      <c r="L7" s="26" t="str">
        <f t="shared" si="0"/>
        <v>ZNSP:NA1,2255,R0126:406:R0126:;</v>
      </c>
      <c r="M7" s="26" t="str">
        <f t="shared" si="1"/>
        <v>ZNRC:NA1,2255,R0126,6,A,N:NA1,2255,R0126,2::::;</v>
      </c>
      <c r="N7" s="29" t="str">
        <f t="shared" si="2"/>
        <v>ZNFD:NA1,2255,1:FE,BSSAP,1,N:;</v>
      </c>
      <c r="O7" s="29" t="str">
        <f t="shared" si="3"/>
        <v>ZOBM:NA1,0252,01:NA1,2255:Y:;</v>
      </c>
      <c r="P7" s="29" t="str">
        <f t="shared" si="4"/>
        <v>ZOBM:NA1,0252,FE:NA1,2255:Y:;</v>
      </c>
      <c r="Q7" s="29" t="str">
        <f t="shared" si="5"/>
        <v>ZOBC:NA1,2255,FE:NA1,FE:Y:;</v>
      </c>
      <c r="R7" s="26" t="str">
        <f t="shared" si="6"/>
        <v>ZNLA:406:;</v>
      </c>
      <c r="S7" s="26" t="str">
        <f t="shared" si="7"/>
        <v>ZNLC:406,ACT:;</v>
      </c>
      <c r="T7" s="26" t="str">
        <f t="shared" si="8"/>
        <v>ZNVA:NA1,2255:NA1,2255:;</v>
      </c>
      <c r="U7" s="26" t="str">
        <f t="shared" si="9"/>
        <v>ZNVC:NA1,2255:NA1,2255:ACT:;</v>
      </c>
      <c r="V7" s="29" t="str">
        <f t="shared" si="10"/>
        <v>ZNRI:NA1,2255:;</v>
      </c>
      <c r="W7" s="29" t="str">
        <f t="shared" si="11"/>
        <v>ZNGC:NA1,2255:ACT:;</v>
      </c>
      <c r="X7" s="29" t="str">
        <f t="shared" si="12"/>
        <v>ZNHC:NA1,2255:FE:ACT:;</v>
      </c>
      <c r="Y7" s="29" t="str">
        <f t="shared" si="13"/>
        <v>ZNFJ:NA1,2255:;</v>
      </c>
      <c r="Z7" s="49" t="str">
        <f t="shared" si="14"/>
        <v>ZNSP:NA1,0252,BGS01:41:BGS01:;</v>
      </c>
      <c r="AA7" s="49" t="str">
        <f t="shared" si="15"/>
        <v>ZNRC:NA1,0252,BGS01,6,A,N:NA1,0252,BGS01,2::::;</v>
      </c>
      <c r="AB7" s="49" t="str">
        <f t="shared" si="16"/>
        <v>ZNFD:NA1,0252,1::FE,BSSAP,1;</v>
      </c>
      <c r="AC7" s="49" t="str">
        <f t="shared" si="17"/>
        <v>ZNLA:41:;</v>
      </c>
      <c r="AD7" s="49" t="str">
        <f t="shared" si="18"/>
        <v>ZNLC:41,ACT:;</v>
      </c>
      <c r="AE7" s="49" t="str">
        <f t="shared" si="19"/>
        <v>ZNVA:NA1,0252:NA1,0252:;</v>
      </c>
      <c r="AF7" s="49" t="str">
        <f t="shared" si="20"/>
        <v>ZNVC:NA1,0252:NA1,0252:ACT:;</v>
      </c>
      <c r="AG7" s="49" t="str">
        <f t="shared" si="21"/>
        <v>ZNRI:NA1,0252:;</v>
      </c>
      <c r="AH7" s="49" t="str">
        <f t="shared" si="22"/>
        <v>ZNGC:NA1,0252:ACT:;</v>
      </c>
      <c r="AI7" s="49" t="str">
        <f t="shared" si="23"/>
        <v>ZNHC:NA1,0252:FE:ACT:;</v>
      </c>
      <c r="AJ7" s="49" t="str">
        <f t="shared" si="24"/>
        <v>ZNFJ:NA1,0252:;</v>
      </c>
    </row>
    <row r="8" spans="1:36">
      <c r="A8" s="24">
        <v>7</v>
      </c>
      <c r="B8" s="24" t="s">
        <v>13</v>
      </c>
      <c r="C8" s="24" t="s">
        <v>3945</v>
      </c>
      <c r="D8" s="24" t="str">
        <f>LOOKUP(1,0/(('MSS&amp;MGW&amp;BSC-SPC'!$B$1:$B$347=B8)*('MSS&amp;MGW&amp;BSC-SPC'!$C$1:$C$347=C8)),'MSS&amp;MGW&amp;BSC-SPC'!$D$1:$D$347)</f>
        <v>0252</v>
      </c>
      <c r="E8" s="24">
        <v>407</v>
      </c>
      <c r="F8" s="25">
        <v>1</v>
      </c>
      <c r="G8" s="25" t="s">
        <v>87</v>
      </c>
      <c r="H8" s="25" t="s">
        <v>639</v>
      </c>
      <c r="I8" s="25" t="str">
        <f>LOOKUP(1,0/(('MSS&amp;MGW&amp;BSC-SPC'!$B$1:$B$347=G8)*('MSS&amp;MGW&amp;BSC-SPC'!$C$1:$C$347=H8)),'MSS&amp;MGW&amp;BSC-SPC'!$D$1:$D$347)</f>
        <v>22B0</v>
      </c>
      <c r="J8" s="25">
        <v>41</v>
      </c>
      <c r="K8" s="48" t="s">
        <v>3944</v>
      </c>
      <c r="L8" s="26" t="str">
        <f t="shared" si="0"/>
        <v>ZNSP:NA1,22B0,R0721:407:R0721:;</v>
      </c>
      <c r="M8" s="26" t="str">
        <f t="shared" si="1"/>
        <v>ZNRC:NA1,22B0,R0721,6,A,N:NA1,22B0,R0721,2::::;</v>
      </c>
      <c r="N8" s="29" t="str">
        <f t="shared" si="2"/>
        <v>ZNFD:NA1,22B0,1:FE,BSSAP,1,N:;</v>
      </c>
      <c r="O8" s="29" t="str">
        <f t="shared" si="3"/>
        <v>ZOBM:NA1,0252,01:NA1,22B0:Y:;</v>
      </c>
      <c r="P8" s="29" t="str">
        <f t="shared" si="4"/>
        <v>ZOBM:NA1,0252,FE:NA1,22B0:Y:;</v>
      </c>
      <c r="Q8" s="29" t="str">
        <f t="shared" si="5"/>
        <v>ZOBC:NA1,22B0,FE:NA1,FE:Y:;</v>
      </c>
      <c r="R8" s="26" t="str">
        <f t="shared" si="6"/>
        <v>ZNLA:407:;</v>
      </c>
      <c r="S8" s="26" t="str">
        <f t="shared" si="7"/>
        <v>ZNLC:407,ACT:;</v>
      </c>
      <c r="T8" s="26" t="str">
        <f t="shared" si="8"/>
        <v>ZNVA:NA1,22B0:NA1,22B0:;</v>
      </c>
      <c r="U8" s="26" t="str">
        <f t="shared" si="9"/>
        <v>ZNVC:NA1,22B0:NA1,22B0:ACT:;</v>
      </c>
      <c r="V8" s="29" t="str">
        <f t="shared" si="10"/>
        <v>ZNRI:NA1,22B0:;</v>
      </c>
      <c r="W8" s="29" t="str">
        <f t="shared" si="11"/>
        <v>ZNGC:NA1,22B0:ACT:;</v>
      </c>
      <c r="X8" s="29" t="str">
        <f t="shared" si="12"/>
        <v>ZNHC:NA1,22B0:FE:ACT:;</v>
      </c>
      <c r="Y8" s="29" t="str">
        <f t="shared" si="13"/>
        <v>ZNFJ:NA1,22B0:;</v>
      </c>
      <c r="Z8" s="49" t="str">
        <f t="shared" si="14"/>
        <v>ZNSP:NA1,0252,BGS01:41:BGS01:;</v>
      </c>
      <c r="AA8" s="49" t="str">
        <f t="shared" si="15"/>
        <v>ZNRC:NA1,0252,BGS01,6,A,N:NA1,0252,BGS01,2::::;</v>
      </c>
      <c r="AB8" s="49" t="str">
        <f t="shared" si="16"/>
        <v>ZNFD:NA1,0252,1::FE,BSSAP,1;</v>
      </c>
      <c r="AC8" s="49" t="str">
        <f t="shared" si="17"/>
        <v>ZNLA:41:;</v>
      </c>
      <c r="AD8" s="49" t="str">
        <f t="shared" si="18"/>
        <v>ZNLC:41,ACT:;</v>
      </c>
      <c r="AE8" s="49" t="str">
        <f t="shared" si="19"/>
        <v>ZNVA:NA1,0252:NA1,0252:;</v>
      </c>
      <c r="AF8" s="49" t="str">
        <f t="shared" si="20"/>
        <v>ZNVC:NA1,0252:NA1,0252:ACT:;</v>
      </c>
      <c r="AG8" s="49" t="str">
        <f t="shared" si="21"/>
        <v>ZNRI:NA1,0252:;</v>
      </c>
      <c r="AH8" s="49" t="str">
        <f t="shared" si="22"/>
        <v>ZNGC:NA1,0252:ACT:;</v>
      </c>
      <c r="AI8" s="49" t="str">
        <f t="shared" si="23"/>
        <v>ZNHC:NA1,0252:FE:ACT:;</v>
      </c>
      <c r="AJ8" s="49" t="str">
        <f t="shared" si="24"/>
        <v>ZNFJ:NA1,0252:;</v>
      </c>
    </row>
    <row r="9" spans="1:36">
      <c r="A9" s="24">
        <v>8</v>
      </c>
      <c r="B9" s="24" t="s">
        <v>13</v>
      </c>
      <c r="C9" s="24" t="s">
        <v>3946</v>
      </c>
      <c r="D9" s="24" t="str">
        <f>LOOKUP(1,0/(('MSS&amp;MGW&amp;BSC-SPC'!$B$1:$B$347=B9)*('MSS&amp;MGW&amp;BSC-SPC'!$C$1:$C$347=C9)),'MSS&amp;MGW&amp;BSC-SPC'!$D$1:$D$347)</f>
        <v>0252</v>
      </c>
      <c r="E9" s="24">
        <v>408</v>
      </c>
      <c r="F9" s="25">
        <v>1</v>
      </c>
      <c r="G9" s="25" t="s">
        <v>88</v>
      </c>
      <c r="H9" s="25" t="s">
        <v>639</v>
      </c>
      <c r="I9" s="25" t="str">
        <f>LOOKUP(1,0/(('MSS&amp;MGW&amp;BSC-SPC'!$B$1:$B$347=G9)*('MSS&amp;MGW&amp;BSC-SPC'!$C$1:$C$347=H9)),'MSS&amp;MGW&amp;BSC-SPC'!$D$1:$D$347)</f>
        <v>22B1</v>
      </c>
      <c r="J9" s="25">
        <v>41</v>
      </c>
      <c r="K9" s="48" t="s">
        <v>3944</v>
      </c>
      <c r="L9" s="26" t="str">
        <f t="shared" si="0"/>
        <v>ZNSP:NA1,22B1,R0722:408:R0722:;</v>
      </c>
      <c r="M9" s="26" t="str">
        <f t="shared" si="1"/>
        <v>ZNRC:NA1,22B1,R0722,6,A,N:NA1,22B1,R0722,2::::;</v>
      </c>
      <c r="N9" s="29" t="str">
        <f t="shared" si="2"/>
        <v>ZNFD:NA1,22B1,1:FE,BSSAP,1,N:;</v>
      </c>
      <c r="O9" s="29" t="str">
        <f t="shared" si="3"/>
        <v>ZOBM:NA1,0252,01:NA1,22B1:Y:;</v>
      </c>
      <c r="P9" s="29" t="str">
        <f t="shared" si="4"/>
        <v>ZOBM:NA1,0252,FE:NA1,22B1:Y:;</v>
      </c>
      <c r="Q9" s="29" t="str">
        <f t="shared" si="5"/>
        <v>ZOBC:NA1,22B1,FE:NA1,FE:Y:;</v>
      </c>
      <c r="R9" s="26" t="str">
        <f t="shared" si="6"/>
        <v>ZNLA:408:;</v>
      </c>
      <c r="S9" s="26" t="str">
        <f t="shared" si="7"/>
        <v>ZNLC:408,ACT:;</v>
      </c>
      <c r="T9" s="26" t="str">
        <f t="shared" si="8"/>
        <v>ZNVA:NA1,22B1:NA1,22B1:;</v>
      </c>
      <c r="U9" s="26" t="str">
        <f t="shared" si="9"/>
        <v>ZNVC:NA1,22B1:NA1,22B1:ACT:;</v>
      </c>
      <c r="V9" s="29" t="str">
        <f t="shared" si="10"/>
        <v>ZNRI:NA1,22B1:;</v>
      </c>
      <c r="W9" s="29" t="str">
        <f t="shared" si="11"/>
        <v>ZNGC:NA1,22B1:ACT:;</v>
      </c>
      <c r="X9" s="29" t="str">
        <f t="shared" si="12"/>
        <v>ZNHC:NA1,22B1:FE:ACT:;</v>
      </c>
      <c r="Y9" s="29" t="str">
        <f t="shared" si="13"/>
        <v>ZNFJ:NA1,22B1:;</v>
      </c>
      <c r="Z9" s="49" t="str">
        <f t="shared" si="14"/>
        <v>ZNSP:NA1,0252,BGS01:41:BGS01:;</v>
      </c>
      <c r="AA9" s="49" t="str">
        <f t="shared" si="15"/>
        <v>ZNRC:NA1,0252,BGS01,6,A,N:NA1,0252,BGS01,2::::;</v>
      </c>
      <c r="AB9" s="49" t="str">
        <f t="shared" si="16"/>
        <v>ZNFD:NA1,0252,1::FE,BSSAP,1;</v>
      </c>
      <c r="AC9" s="49" t="str">
        <f t="shared" si="17"/>
        <v>ZNLA:41:;</v>
      </c>
      <c r="AD9" s="49" t="str">
        <f t="shared" si="18"/>
        <v>ZNLC:41,ACT:;</v>
      </c>
      <c r="AE9" s="49" t="str">
        <f t="shared" si="19"/>
        <v>ZNVA:NA1,0252:NA1,0252:;</v>
      </c>
      <c r="AF9" s="49" t="str">
        <f t="shared" si="20"/>
        <v>ZNVC:NA1,0252:NA1,0252:ACT:;</v>
      </c>
      <c r="AG9" s="49" t="str">
        <f t="shared" si="21"/>
        <v>ZNRI:NA1,0252:;</v>
      </c>
      <c r="AH9" s="49" t="str">
        <f t="shared" si="22"/>
        <v>ZNGC:NA1,0252:ACT:;</v>
      </c>
      <c r="AI9" s="49" t="str">
        <f t="shared" si="23"/>
        <v>ZNHC:NA1,0252:FE:ACT:;</v>
      </c>
      <c r="AJ9" s="49" t="str">
        <f t="shared" si="24"/>
        <v>ZNFJ:NA1,0252:;</v>
      </c>
    </row>
    <row r="10" spans="1:36">
      <c r="A10" s="24">
        <v>9</v>
      </c>
      <c r="B10" s="24" t="s">
        <v>13</v>
      </c>
      <c r="C10" s="24" t="s">
        <v>3947</v>
      </c>
      <c r="D10" s="24" t="str">
        <f>LOOKUP(1,0/(('MSS&amp;MGW&amp;BSC-SPC'!$B$1:$B$347=B10)*('MSS&amp;MGW&amp;BSC-SPC'!$C$1:$C$347=C10)),'MSS&amp;MGW&amp;BSC-SPC'!$D$1:$D$347)</f>
        <v>0252</v>
      </c>
      <c r="E10" s="24">
        <v>409</v>
      </c>
      <c r="F10" s="25">
        <v>1</v>
      </c>
      <c r="G10" s="25" t="s">
        <v>89</v>
      </c>
      <c r="H10" s="25" t="s">
        <v>639</v>
      </c>
      <c r="I10" s="25" t="str">
        <f>LOOKUP(1,0/(('MSS&amp;MGW&amp;BSC-SPC'!$B$1:$B$347=G10)*('MSS&amp;MGW&amp;BSC-SPC'!$C$1:$C$347=H10)),'MSS&amp;MGW&amp;BSC-SPC'!$D$1:$D$347)</f>
        <v>22B2</v>
      </c>
      <c r="J10" s="25">
        <v>41</v>
      </c>
      <c r="K10" s="48" t="s">
        <v>3944</v>
      </c>
      <c r="L10" s="26" t="str">
        <f t="shared" si="0"/>
        <v>ZNSP:NA1,22B2,R0723:409:R0723:;</v>
      </c>
      <c r="M10" s="26" t="str">
        <f t="shared" si="1"/>
        <v>ZNRC:NA1,22B2,R0723,6,A,N:NA1,22B2,R0723,2::::;</v>
      </c>
      <c r="N10" s="29" t="str">
        <f t="shared" si="2"/>
        <v>ZNFD:NA1,22B2,1:FE,BSSAP,1,N:;</v>
      </c>
      <c r="O10" s="29" t="str">
        <f t="shared" si="3"/>
        <v>ZOBM:NA1,0252,01:NA1,22B2:Y:;</v>
      </c>
      <c r="P10" s="29" t="str">
        <f t="shared" si="4"/>
        <v>ZOBM:NA1,0252,FE:NA1,22B2:Y:;</v>
      </c>
      <c r="Q10" s="29" t="str">
        <f t="shared" si="5"/>
        <v>ZOBC:NA1,22B2,FE:NA1,FE:Y:;</v>
      </c>
      <c r="R10" s="26" t="str">
        <f t="shared" si="6"/>
        <v>ZNLA:409:;</v>
      </c>
      <c r="S10" s="26" t="str">
        <f t="shared" si="7"/>
        <v>ZNLC:409,ACT:;</v>
      </c>
      <c r="T10" s="26" t="str">
        <f t="shared" si="8"/>
        <v>ZNVA:NA1,22B2:NA1,22B2:;</v>
      </c>
      <c r="U10" s="26" t="str">
        <f t="shared" si="9"/>
        <v>ZNVC:NA1,22B2:NA1,22B2:ACT:;</v>
      </c>
      <c r="V10" s="29" t="str">
        <f t="shared" si="10"/>
        <v>ZNRI:NA1,22B2:;</v>
      </c>
      <c r="W10" s="29" t="str">
        <f t="shared" si="11"/>
        <v>ZNGC:NA1,22B2:ACT:;</v>
      </c>
      <c r="X10" s="29" t="str">
        <f t="shared" si="12"/>
        <v>ZNHC:NA1,22B2:FE:ACT:;</v>
      </c>
      <c r="Y10" s="29" t="str">
        <f t="shared" si="13"/>
        <v>ZNFJ:NA1,22B2:;</v>
      </c>
      <c r="Z10" s="49" t="str">
        <f t="shared" si="14"/>
        <v>ZNSP:NA1,0252,BGS01:41:BGS01:;</v>
      </c>
      <c r="AA10" s="49" t="str">
        <f t="shared" si="15"/>
        <v>ZNRC:NA1,0252,BGS01,6,A,N:NA1,0252,BGS01,2::::;</v>
      </c>
      <c r="AB10" s="49" t="str">
        <f t="shared" si="16"/>
        <v>ZNFD:NA1,0252,1::FE,BSSAP,1;</v>
      </c>
      <c r="AC10" s="49" t="str">
        <f t="shared" si="17"/>
        <v>ZNLA:41:;</v>
      </c>
      <c r="AD10" s="49" t="str">
        <f t="shared" si="18"/>
        <v>ZNLC:41,ACT:;</v>
      </c>
      <c r="AE10" s="49" t="str">
        <f t="shared" si="19"/>
        <v>ZNVA:NA1,0252:NA1,0252:;</v>
      </c>
      <c r="AF10" s="49" t="str">
        <f t="shared" si="20"/>
        <v>ZNVC:NA1,0252:NA1,0252:ACT:;</v>
      </c>
      <c r="AG10" s="49" t="str">
        <f t="shared" si="21"/>
        <v>ZNRI:NA1,0252:;</v>
      </c>
      <c r="AH10" s="49" t="str">
        <f t="shared" si="22"/>
        <v>ZNGC:NA1,0252:ACT:;</v>
      </c>
      <c r="AI10" s="49" t="str">
        <f t="shared" si="23"/>
        <v>ZNHC:NA1,0252:FE:ACT:;</v>
      </c>
      <c r="AJ10" s="49" t="str">
        <f t="shared" si="24"/>
        <v>ZNFJ:NA1,0252:;</v>
      </c>
    </row>
    <row r="11" spans="1:36">
      <c r="A11" s="24">
        <v>10</v>
      </c>
      <c r="B11" s="24" t="s">
        <v>13</v>
      </c>
      <c r="C11" s="24" t="s">
        <v>3948</v>
      </c>
      <c r="D11" s="24" t="str">
        <f>LOOKUP(1,0/(('MSS&amp;MGW&amp;BSC-SPC'!$B$1:$B$347=B11)*('MSS&amp;MGW&amp;BSC-SPC'!$C$1:$C$347=C11)),'MSS&amp;MGW&amp;BSC-SPC'!$D$1:$D$347)</f>
        <v>0252</v>
      </c>
      <c r="E11" s="24">
        <v>410</v>
      </c>
      <c r="F11" s="25">
        <v>1</v>
      </c>
      <c r="G11" s="25" t="s">
        <v>90</v>
      </c>
      <c r="H11" s="25" t="s">
        <v>639</v>
      </c>
      <c r="I11" s="25" t="str">
        <f>LOOKUP(1,0/(('MSS&amp;MGW&amp;BSC-SPC'!$B$1:$B$347=G11)*('MSS&amp;MGW&amp;BSC-SPC'!$C$1:$C$347=H11)),'MSS&amp;MGW&amp;BSC-SPC'!$D$1:$D$347)</f>
        <v>22B3</v>
      </c>
      <c r="J11" s="25">
        <v>41</v>
      </c>
      <c r="K11" s="48" t="s">
        <v>3944</v>
      </c>
      <c r="L11" s="26" t="str">
        <f t="shared" si="0"/>
        <v>ZNSP:NA1,22B3,R0724:410:R0724:;</v>
      </c>
      <c r="M11" s="26" t="str">
        <f t="shared" si="1"/>
        <v>ZNRC:NA1,22B3,R0724,6,A,N:NA1,22B3,R0724,2::::;</v>
      </c>
      <c r="N11" s="29" t="str">
        <f t="shared" si="2"/>
        <v>ZNFD:NA1,22B3,1:FE,BSSAP,1,N:;</v>
      </c>
      <c r="O11" s="29" t="str">
        <f t="shared" si="3"/>
        <v>ZOBM:NA1,0252,01:NA1,22B3:Y:;</v>
      </c>
      <c r="P11" s="29" t="str">
        <f t="shared" si="4"/>
        <v>ZOBM:NA1,0252,FE:NA1,22B3:Y:;</v>
      </c>
      <c r="Q11" s="29" t="str">
        <f t="shared" si="5"/>
        <v>ZOBC:NA1,22B3,FE:NA1,FE:Y:;</v>
      </c>
      <c r="R11" s="26" t="str">
        <f t="shared" si="6"/>
        <v>ZNLA:410:;</v>
      </c>
      <c r="S11" s="26" t="str">
        <f t="shared" si="7"/>
        <v>ZNLC:410,ACT:;</v>
      </c>
      <c r="T11" s="26" t="str">
        <f t="shared" si="8"/>
        <v>ZNVA:NA1,22B3:NA1,22B3:;</v>
      </c>
      <c r="U11" s="26" t="str">
        <f t="shared" si="9"/>
        <v>ZNVC:NA1,22B3:NA1,22B3:ACT:;</v>
      </c>
      <c r="V11" s="29" t="str">
        <f t="shared" si="10"/>
        <v>ZNRI:NA1,22B3:;</v>
      </c>
      <c r="W11" s="29" t="str">
        <f t="shared" si="11"/>
        <v>ZNGC:NA1,22B3:ACT:;</v>
      </c>
      <c r="X11" s="29" t="str">
        <f t="shared" si="12"/>
        <v>ZNHC:NA1,22B3:FE:ACT:;</v>
      </c>
      <c r="Y11" s="29" t="str">
        <f t="shared" si="13"/>
        <v>ZNFJ:NA1,22B3:;</v>
      </c>
      <c r="Z11" s="49" t="str">
        <f t="shared" si="14"/>
        <v>ZNSP:NA1,0252,BGS01:41:BGS01:;</v>
      </c>
      <c r="AA11" s="49" t="str">
        <f t="shared" si="15"/>
        <v>ZNRC:NA1,0252,BGS01,6,A,N:NA1,0252,BGS01,2::::;</v>
      </c>
      <c r="AB11" s="49" t="str">
        <f t="shared" si="16"/>
        <v>ZNFD:NA1,0252,1::FE,BSSAP,1;</v>
      </c>
      <c r="AC11" s="49" t="str">
        <f t="shared" si="17"/>
        <v>ZNLA:41:;</v>
      </c>
      <c r="AD11" s="49" t="str">
        <f t="shared" si="18"/>
        <v>ZNLC:41,ACT:;</v>
      </c>
      <c r="AE11" s="49" t="str">
        <f t="shared" si="19"/>
        <v>ZNVA:NA1,0252:NA1,0252:;</v>
      </c>
      <c r="AF11" s="49" t="str">
        <f t="shared" si="20"/>
        <v>ZNVC:NA1,0252:NA1,0252:ACT:;</v>
      </c>
      <c r="AG11" s="49" t="str">
        <f t="shared" si="21"/>
        <v>ZNRI:NA1,0252:;</v>
      </c>
      <c r="AH11" s="49" t="str">
        <f t="shared" si="22"/>
        <v>ZNGC:NA1,0252:ACT:;</v>
      </c>
      <c r="AI11" s="49" t="str">
        <f t="shared" si="23"/>
        <v>ZNHC:NA1,0252:FE:ACT:;</v>
      </c>
      <c r="AJ11" s="49" t="str">
        <f t="shared" si="24"/>
        <v>ZNFJ:NA1,0252:;</v>
      </c>
    </row>
    <row r="12" spans="1:36">
      <c r="A12" s="24">
        <v>11</v>
      </c>
      <c r="B12" s="24" t="s">
        <v>13</v>
      </c>
      <c r="C12" s="24" t="s">
        <v>3949</v>
      </c>
      <c r="D12" s="24" t="str">
        <f>LOOKUP(1,0/(('MSS&amp;MGW&amp;BSC-SPC'!$B$1:$B$347=B12)*('MSS&amp;MGW&amp;BSC-SPC'!$C$1:$C$347=C12)),'MSS&amp;MGW&amp;BSC-SPC'!$D$1:$D$347)</f>
        <v>0252</v>
      </c>
      <c r="E12" s="24">
        <v>411</v>
      </c>
      <c r="F12" s="25">
        <v>1</v>
      </c>
      <c r="G12" s="25" t="s">
        <v>91</v>
      </c>
      <c r="H12" s="25" t="s">
        <v>639</v>
      </c>
      <c r="I12" s="25" t="str">
        <f>LOOKUP(1,0/(('MSS&amp;MGW&amp;BSC-SPC'!$B$1:$B$347=G12)*('MSS&amp;MGW&amp;BSC-SPC'!$C$1:$C$347=H12)),'MSS&amp;MGW&amp;BSC-SPC'!$D$1:$D$347)</f>
        <v>22B4</v>
      </c>
      <c r="J12" s="25">
        <v>41</v>
      </c>
      <c r="K12" s="48" t="s">
        <v>3944</v>
      </c>
      <c r="L12" s="26" t="str">
        <f t="shared" si="0"/>
        <v>ZNSP:NA1,22B4,R0725:411:R0725:;</v>
      </c>
      <c r="M12" s="26" t="str">
        <f t="shared" si="1"/>
        <v>ZNRC:NA1,22B4,R0725,6,A,N:NA1,22B4,R0725,2::::;</v>
      </c>
      <c r="N12" s="29" t="str">
        <f t="shared" si="2"/>
        <v>ZNFD:NA1,22B4,1:FE,BSSAP,1,N:;</v>
      </c>
      <c r="O12" s="29" t="str">
        <f t="shared" si="3"/>
        <v>ZOBM:NA1,0252,01:NA1,22B4:Y:;</v>
      </c>
      <c r="P12" s="29" t="str">
        <f t="shared" si="4"/>
        <v>ZOBM:NA1,0252,FE:NA1,22B4:Y:;</v>
      </c>
      <c r="Q12" s="29" t="str">
        <f t="shared" si="5"/>
        <v>ZOBC:NA1,22B4,FE:NA1,FE:Y:;</v>
      </c>
      <c r="R12" s="26" t="str">
        <f t="shared" si="6"/>
        <v>ZNLA:411:;</v>
      </c>
      <c r="S12" s="26" t="str">
        <f t="shared" si="7"/>
        <v>ZNLC:411,ACT:;</v>
      </c>
      <c r="T12" s="26" t="str">
        <f t="shared" si="8"/>
        <v>ZNVA:NA1,22B4:NA1,22B4:;</v>
      </c>
      <c r="U12" s="26" t="str">
        <f t="shared" si="9"/>
        <v>ZNVC:NA1,22B4:NA1,22B4:ACT:;</v>
      </c>
      <c r="V12" s="29" t="str">
        <f t="shared" si="10"/>
        <v>ZNRI:NA1,22B4:;</v>
      </c>
      <c r="W12" s="29" t="str">
        <f t="shared" si="11"/>
        <v>ZNGC:NA1,22B4:ACT:;</v>
      </c>
      <c r="X12" s="29" t="str">
        <f t="shared" si="12"/>
        <v>ZNHC:NA1,22B4:FE:ACT:;</v>
      </c>
      <c r="Y12" s="29" t="str">
        <f t="shared" si="13"/>
        <v>ZNFJ:NA1,22B4:;</v>
      </c>
      <c r="Z12" s="49" t="str">
        <f t="shared" si="14"/>
        <v>ZNSP:NA1,0252,BGS01:41:BGS01:;</v>
      </c>
      <c r="AA12" s="49" t="str">
        <f t="shared" si="15"/>
        <v>ZNRC:NA1,0252,BGS01,6,A,N:NA1,0252,BGS01,2::::;</v>
      </c>
      <c r="AB12" s="49" t="str">
        <f t="shared" si="16"/>
        <v>ZNFD:NA1,0252,1::FE,BSSAP,1;</v>
      </c>
      <c r="AC12" s="49" t="str">
        <f t="shared" si="17"/>
        <v>ZNLA:41:;</v>
      </c>
      <c r="AD12" s="49" t="str">
        <f t="shared" si="18"/>
        <v>ZNLC:41,ACT:;</v>
      </c>
      <c r="AE12" s="49" t="str">
        <f t="shared" si="19"/>
        <v>ZNVA:NA1,0252:NA1,0252:;</v>
      </c>
      <c r="AF12" s="49" t="str">
        <f t="shared" si="20"/>
        <v>ZNVC:NA1,0252:NA1,0252:ACT:;</v>
      </c>
      <c r="AG12" s="49" t="str">
        <f t="shared" si="21"/>
        <v>ZNRI:NA1,0252:;</v>
      </c>
      <c r="AH12" s="49" t="str">
        <f t="shared" si="22"/>
        <v>ZNGC:NA1,0252:ACT:;</v>
      </c>
      <c r="AI12" s="49" t="str">
        <f t="shared" si="23"/>
        <v>ZNHC:NA1,0252:FE:ACT:;</v>
      </c>
      <c r="AJ12" s="49" t="str">
        <f t="shared" si="24"/>
        <v>ZNFJ:NA1,0252:;</v>
      </c>
    </row>
    <row r="13" spans="1:36">
      <c r="A13" s="24">
        <v>12</v>
      </c>
      <c r="B13" s="24" t="s">
        <v>13</v>
      </c>
      <c r="C13" s="24" t="s">
        <v>3949</v>
      </c>
      <c r="D13" s="24" t="str">
        <f>LOOKUP(1,0/(('MSS&amp;MGW&amp;BSC-SPC'!$B$1:$B$347=B13)*('MSS&amp;MGW&amp;BSC-SPC'!$C$1:$C$347=C13)),'MSS&amp;MGW&amp;BSC-SPC'!$D$1:$D$347)</f>
        <v>0252</v>
      </c>
      <c r="E13" s="24">
        <v>412</v>
      </c>
      <c r="F13" s="25">
        <v>1</v>
      </c>
      <c r="G13" s="25" t="s">
        <v>92</v>
      </c>
      <c r="H13" s="25" t="s">
        <v>639</v>
      </c>
      <c r="I13" s="25" t="str">
        <f>LOOKUP(1,0/(('MSS&amp;MGW&amp;BSC-SPC'!$B$1:$B$347=G13)*('MSS&amp;MGW&amp;BSC-SPC'!$C$1:$C$347=H13)),'MSS&amp;MGW&amp;BSC-SPC'!$D$1:$D$347)</f>
        <v>22B5</v>
      </c>
      <c r="J13" s="25">
        <v>41</v>
      </c>
      <c r="K13" s="48" t="s">
        <v>3944</v>
      </c>
      <c r="L13" s="26" t="str">
        <f t="shared" si="0"/>
        <v>ZNSP:NA1,22B5,R0726:412:R0726:;</v>
      </c>
      <c r="M13" s="26" t="str">
        <f t="shared" si="1"/>
        <v>ZNRC:NA1,22B5,R0726,6,A,N:NA1,22B5,R0726,2::::;</v>
      </c>
      <c r="N13" s="29" t="str">
        <f t="shared" si="2"/>
        <v>ZNFD:NA1,22B5,1:FE,BSSAP,1,N:;</v>
      </c>
      <c r="O13" s="29" t="str">
        <f t="shared" si="3"/>
        <v>ZOBM:NA1,0252,01:NA1,22B5:Y:;</v>
      </c>
      <c r="P13" s="29" t="str">
        <f t="shared" si="4"/>
        <v>ZOBM:NA1,0252,FE:NA1,22B5:Y:;</v>
      </c>
      <c r="Q13" s="29" t="str">
        <f t="shared" si="5"/>
        <v>ZOBC:NA1,22B5,FE:NA1,FE:Y:;</v>
      </c>
      <c r="R13" s="26" t="str">
        <f t="shared" si="6"/>
        <v>ZNLA:412:;</v>
      </c>
      <c r="S13" s="26" t="str">
        <f t="shared" si="7"/>
        <v>ZNLC:412,ACT:;</v>
      </c>
      <c r="T13" s="26" t="str">
        <f t="shared" si="8"/>
        <v>ZNVA:NA1,22B5:NA1,22B5:;</v>
      </c>
      <c r="U13" s="26" t="str">
        <f t="shared" si="9"/>
        <v>ZNVC:NA1,22B5:NA1,22B5:ACT:;</v>
      </c>
      <c r="V13" s="29" t="str">
        <f t="shared" si="10"/>
        <v>ZNRI:NA1,22B5:;</v>
      </c>
      <c r="W13" s="29" t="str">
        <f t="shared" si="11"/>
        <v>ZNGC:NA1,22B5:ACT:;</v>
      </c>
      <c r="X13" s="29" t="str">
        <f t="shared" si="12"/>
        <v>ZNHC:NA1,22B5:FE:ACT:;</v>
      </c>
      <c r="Y13" s="29" t="str">
        <f t="shared" si="13"/>
        <v>ZNFJ:NA1,22B5:;</v>
      </c>
      <c r="Z13" s="49" t="str">
        <f t="shared" si="14"/>
        <v>ZNSP:NA1,0252,BGS01:41:BGS01:;</v>
      </c>
      <c r="AA13" s="49" t="str">
        <f t="shared" si="15"/>
        <v>ZNRC:NA1,0252,BGS01,6,A,N:NA1,0252,BGS01,2::::;</v>
      </c>
      <c r="AB13" s="49" t="str">
        <f t="shared" si="16"/>
        <v>ZNFD:NA1,0252,1::FE,BSSAP,1;</v>
      </c>
      <c r="AC13" s="49" t="str">
        <f t="shared" si="17"/>
        <v>ZNLA:41:;</v>
      </c>
      <c r="AD13" s="49" t="str">
        <f t="shared" si="18"/>
        <v>ZNLC:41,ACT:;</v>
      </c>
      <c r="AE13" s="49" t="str">
        <f t="shared" si="19"/>
        <v>ZNVA:NA1,0252:NA1,0252:;</v>
      </c>
      <c r="AF13" s="49" t="str">
        <f t="shared" si="20"/>
        <v>ZNVC:NA1,0252:NA1,0252:ACT:;</v>
      </c>
      <c r="AG13" s="49" t="str">
        <f t="shared" si="21"/>
        <v>ZNRI:NA1,0252:;</v>
      </c>
      <c r="AH13" s="49" t="str">
        <f t="shared" si="22"/>
        <v>ZNGC:NA1,0252:ACT:;</v>
      </c>
      <c r="AI13" s="49" t="str">
        <f t="shared" si="23"/>
        <v>ZNHC:NA1,0252:FE:ACT:;</v>
      </c>
      <c r="AJ13" s="49" t="str">
        <f t="shared" si="24"/>
        <v>ZNFJ:NA1,0252:;</v>
      </c>
    </row>
    <row r="14" spans="1:36">
      <c r="A14" s="24">
        <v>13</v>
      </c>
      <c r="B14" s="24" t="s">
        <v>13</v>
      </c>
      <c r="C14" s="24" t="s">
        <v>3950</v>
      </c>
      <c r="D14" s="24" t="str">
        <f>LOOKUP(1,0/(('MSS&amp;MGW&amp;BSC-SPC'!$B$1:$B$347=B14)*('MSS&amp;MGW&amp;BSC-SPC'!$C$1:$C$347=C14)),'MSS&amp;MGW&amp;BSC-SPC'!$D$1:$D$347)</f>
        <v>0252</v>
      </c>
      <c r="E14" s="24">
        <v>413</v>
      </c>
      <c r="F14" s="25">
        <v>1</v>
      </c>
      <c r="G14" s="25" t="s">
        <v>93</v>
      </c>
      <c r="H14" s="25" t="s">
        <v>639</v>
      </c>
      <c r="I14" s="25" t="str">
        <f>LOOKUP(1,0/(('MSS&amp;MGW&amp;BSC-SPC'!$B$1:$B$347=G14)*('MSS&amp;MGW&amp;BSC-SPC'!$C$1:$C$347=H14)),'MSS&amp;MGW&amp;BSC-SPC'!$D$1:$D$347)</f>
        <v>22F0</v>
      </c>
      <c r="J14" s="25">
        <v>41</v>
      </c>
      <c r="K14" s="48" t="s">
        <v>3944</v>
      </c>
      <c r="L14" s="26" t="str">
        <f t="shared" si="0"/>
        <v>ZNSP:NA1,22F0,R1121:413:R1121:;</v>
      </c>
      <c r="M14" s="26" t="str">
        <f t="shared" si="1"/>
        <v>ZNRC:NA1,22F0,R1121,6,A,N:NA1,22F0,R1121,2::::;</v>
      </c>
      <c r="N14" s="29" t="str">
        <f t="shared" si="2"/>
        <v>ZNFD:NA1,22F0,1:FE,BSSAP,1,N:;</v>
      </c>
      <c r="O14" s="29" t="str">
        <f t="shared" si="3"/>
        <v>ZOBM:NA1,0252,01:NA1,22F0:Y:;</v>
      </c>
      <c r="P14" s="29" t="str">
        <f t="shared" si="4"/>
        <v>ZOBM:NA1,0252,FE:NA1,22F0:Y:;</v>
      </c>
      <c r="Q14" s="29" t="str">
        <f t="shared" si="5"/>
        <v>ZOBC:NA1,22F0,FE:NA1,FE:Y:;</v>
      </c>
      <c r="R14" s="26" t="str">
        <f t="shared" si="6"/>
        <v>ZNLA:413:;</v>
      </c>
      <c r="S14" s="26" t="str">
        <f t="shared" si="7"/>
        <v>ZNLC:413,ACT:;</v>
      </c>
      <c r="T14" s="26" t="str">
        <f t="shared" si="8"/>
        <v>ZNVA:NA1,22F0:NA1,22F0:;</v>
      </c>
      <c r="U14" s="26" t="str">
        <f t="shared" si="9"/>
        <v>ZNVC:NA1,22F0:NA1,22F0:ACT:;</v>
      </c>
      <c r="V14" s="29" t="str">
        <f t="shared" si="10"/>
        <v>ZNRI:NA1,22F0:;</v>
      </c>
      <c r="W14" s="29" t="str">
        <f t="shared" si="11"/>
        <v>ZNGC:NA1,22F0:ACT:;</v>
      </c>
      <c r="X14" s="29" t="str">
        <f t="shared" si="12"/>
        <v>ZNHC:NA1,22F0:FE:ACT:;</v>
      </c>
      <c r="Y14" s="29" t="str">
        <f t="shared" si="13"/>
        <v>ZNFJ:NA1,22F0:;</v>
      </c>
      <c r="Z14" s="49" t="str">
        <f t="shared" si="14"/>
        <v>ZNSP:NA1,0252,BGS01:41:BGS01:;</v>
      </c>
      <c r="AA14" s="49" t="str">
        <f t="shared" si="15"/>
        <v>ZNRC:NA1,0252,BGS01,6,A,N:NA1,0252,BGS01,2::::;</v>
      </c>
      <c r="AB14" s="49" t="str">
        <f t="shared" si="16"/>
        <v>ZNFD:NA1,0252,1::FE,BSSAP,1;</v>
      </c>
      <c r="AC14" s="49" t="str">
        <f t="shared" si="17"/>
        <v>ZNLA:41:;</v>
      </c>
      <c r="AD14" s="49" t="str">
        <f t="shared" si="18"/>
        <v>ZNLC:41,ACT:;</v>
      </c>
      <c r="AE14" s="49" t="str">
        <f t="shared" si="19"/>
        <v>ZNVA:NA1,0252:NA1,0252:;</v>
      </c>
      <c r="AF14" s="49" t="str">
        <f t="shared" si="20"/>
        <v>ZNVC:NA1,0252:NA1,0252:ACT:;</v>
      </c>
      <c r="AG14" s="49" t="str">
        <f t="shared" si="21"/>
        <v>ZNRI:NA1,0252:;</v>
      </c>
      <c r="AH14" s="49" t="str">
        <f t="shared" si="22"/>
        <v>ZNGC:NA1,0252:ACT:;</v>
      </c>
      <c r="AI14" s="49" t="str">
        <f t="shared" si="23"/>
        <v>ZNHC:NA1,0252:FE:ACT:;</v>
      </c>
      <c r="AJ14" s="49" t="str">
        <f t="shared" si="24"/>
        <v>ZNFJ:NA1,0252:;</v>
      </c>
    </row>
    <row r="15" spans="1:36">
      <c r="A15" s="24">
        <v>14</v>
      </c>
      <c r="B15" s="24" t="s">
        <v>13</v>
      </c>
      <c r="C15" s="24" t="s">
        <v>3951</v>
      </c>
      <c r="D15" s="24" t="str">
        <f>LOOKUP(1,0/(('MSS&amp;MGW&amp;BSC-SPC'!$B$1:$B$347=B15)*('MSS&amp;MGW&amp;BSC-SPC'!$C$1:$C$347=C15)),'MSS&amp;MGW&amp;BSC-SPC'!$D$1:$D$347)</f>
        <v>0252</v>
      </c>
      <c r="E15" s="24">
        <v>414</v>
      </c>
      <c r="F15" s="25">
        <v>1</v>
      </c>
      <c r="G15" s="25" t="s">
        <v>94</v>
      </c>
      <c r="H15" s="25" t="s">
        <v>639</v>
      </c>
      <c r="I15" s="25" t="str">
        <f>LOOKUP(1,0/(('MSS&amp;MGW&amp;BSC-SPC'!$B$1:$B$347=G15)*('MSS&amp;MGW&amp;BSC-SPC'!$C$1:$C$347=H15)),'MSS&amp;MGW&amp;BSC-SPC'!$D$1:$D$347)</f>
        <v>22F1</v>
      </c>
      <c r="J15" s="25">
        <v>41</v>
      </c>
      <c r="K15" s="48" t="s">
        <v>3944</v>
      </c>
      <c r="L15" s="26" t="str">
        <f t="shared" si="0"/>
        <v>ZNSP:NA1,22F1,R1122:414:R1122:;</v>
      </c>
      <c r="M15" s="26" t="str">
        <f t="shared" si="1"/>
        <v>ZNRC:NA1,22F1,R1122,6,A,N:NA1,22F1,R1122,2::::;</v>
      </c>
      <c r="N15" s="29" t="str">
        <f t="shared" si="2"/>
        <v>ZNFD:NA1,22F1,1:FE,BSSAP,1,N:;</v>
      </c>
      <c r="O15" s="29" t="str">
        <f t="shared" si="3"/>
        <v>ZOBM:NA1,0252,01:NA1,22F1:Y:;</v>
      </c>
      <c r="P15" s="29" t="str">
        <f t="shared" si="4"/>
        <v>ZOBM:NA1,0252,FE:NA1,22F1:Y:;</v>
      </c>
      <c r="Q15" s="29" t="str">
        <f t="shared" si="5"/>
        <v>ZOBC:NA1,22F1,FE:NA1,FE:Y:;</v>
      </c>
      <c r="R15" s="26" t="str">
        <f t="shared" si="6"/>
        <v>ZNLA:414:;</v>
      </c>
      <c r="S15" s="26" t="str">
        <f t="shared" si="7"/>
        <v>ZNLC:414,ACT:;</v>
      </c>
      <c r="T15" s="26" t="str">
        <f t="shared" si="8"/>
        <v>ZNVA:NA1,22F1:NA1,22F1:;</v>
      </c>
      <c r="U15" s="26" t="str">
        <f t="shared" si="9"/>
        <v>ZNVC:NA1,22F1:NA1,22F1:ACT:;</v>
      </c>
      <c r="V15" s="29" t="str">
        <f t="shared" si="10"/>
        <v>ZNRI:NA1,22F1:;</v>
      </c>
      <c r="W15" s="29" t="str">
        <f t="shared" si="11"/>
        <v>ZNGC:NA1,22F1:ACT:;</v>
      </c>
      <c r="X15" s="29" t="str">
        <f t="shared" si="12"/>
        <v>ZNHC:NA1,22F1:FE:ACT:;</v>
      </c>
      <c r="Y15" s="29" t="str">
        <f t="shared" si="13"/>
        <v>ZNFJ:NA1,22F1:;</v>
      </c>
      <c r="Z15" s="49" t="str">
        <f t="shared" si="14"/>
        <v>ZNSP:NA1,0252,BGS01:41:BGS01:;</v>
      </c>
      <c r="AA15" s="49" t="str">
        <f t="shared" si="15"/>
        <v>ZNRC:NA1,0252,BGS01,6,A,N:NA1,0252,BGS01,2::::;</v>
      </c>
      <c r="AB15" s="49" t="str">
        <f t="shared" si="16"/>
        <v>ZNFD:NA1,0252,1::FE,BSSAP,1;</v>
      </c>
      <c r="AC15" s="49" t="str">
        <f t="shared" si="17"/>
        <v>ZNLA:41:;</v>
      </c>
      <c r="AD15" s="49" t="str">
        <f t="shared" si="18"/>
        <v>ZNLC:41,ACT:;</v>
      </c>
      <c r="AE15" s="49" t="str">
        <f t="shared" si="19"/>
        <v>ZNVA:NA1,0252:NA1,0252:;</v>
      </c>
      <c r="AF15" s="49" t="str">
        <f t="shared" si="20"/>
        <v>ZNVC:NA1,0252:NA1,0252:ACT:;</v>
      </c>
      <c r="AG15" s="49" t="str">
        <f t="shared" si="21"/>
        <v>ZNRI:NA1,0252:;</v>
      </c>
      <c r="AH15" s="49" t="str">
        <f t="shared" si="22"/>
        <v>ZNGC:NA1,0252:ACT:;</v>
      </c>
      <c r="AI15" s="49" t="str">
        <f t="shared" si="23"/>
        <v>ZNHC:NA1,0252:FE:ACT:;</v>
      </c>
      <c r="AJ15" s="49" t="str">
        <f t="shared" si="24"/>
        <v>ZNFJ:NA1,0252:;</v>
      </c>
    </row>
    <row r="16" spans="1:36">
      <c r="A16" s="24">
        <v>15</v>
      </c>
      <c r="B16" s="24" t="s">
        <v>13</v>
      </c>
      <c r="C16" s="24" t="s">
        <v>3951</v>
      </c>
      <c r="D16" s="24" t="str">
        <f>LOOKUP(1,0/(('MSS&amp;MGW&amp;BSC-SPC'!$B$1:$B$347=B16)*('MSS&amp;MGW&amp;BSC-SPC'!$C$1:$C$347=C16)),'MSS&amp;MGW&amp;BSC-SPC'!$D$1:$D$347)</f>
        <v>0252</v>
      </c>
      <c r="E16" s="24">
        <v>415</v>
      </c>
      <c r="F16" s="25">
        <v>1</v>
      </c>
      <c r="G16" s="25" t="s">
        <v>95</v>
      </c>
      <c r="H16" s="25" t="s">
        <v>639</v>
      </c>
      <c r="I16" s="25" t="str">
        <f>LOOKUP(1,0/(('MSS&amp;MGW&amp;BSC-SPC'!$B$1:$B$347=G16)*('MSS&amp;MGW&amp;BSC-SPC'!$C$1:$C$347=H16)),'MSS&amp;MGW&amp;BSC-SPC'!$D$1:$D$347)</f>
        <v>22F2</v>
      </c>
      <c r="J16" s="25">
        <v>41</v>
      </c>
      <c r="K16" s="48" t="s">
        <v>3944</v>
      </c>
      <c r="L16" s="26" t="str">
        <f t="shared" si="0"/>
        <v>ZNSP:NA1,22F2,R1123:415:R1123:;</v>
      </c>
      <c r="M16" s="26" t="str">
        <f t="shared" si="1"/>
        <v>ZNRC:NA1,22F2,R1123,6,A,N:NA1,22F2,R1123,2::::;</v>
      </c>
      <c r="N16" s="29" t="str">
        <f t="shared" si="2"/>
        <v>ZNFD:NA1,22F2,1:FE,BSSAP,1,N:;</v>
      </c>
      <c r="O16" s="29" t="str">
        <f t="shared" si="3"/>
        <v>ZOBM:NA1,0252,01:NA1,22F2:Y:;</v>
      </c>
      <c r="P16" s="29" t="str">
        <f t="shared" si="4"/>
        <v>ZOBM:NA1,0252,FE:NA1,22F2:Y:;</v>
      </c>
      <c r="Q16" s="29" t="str">
        <f t="shared" si="5"/>
        <v>ZOBC:NA1,22F2,FE:NA1,FE:Y:;</v>
      </c>
      <c r="R16" s="26" t="str">
        <f t="shared" si="6"/>
        <v>ZNLA:415:;</v>
      </c>
      <c r="S16" s="26" t="str">
        <f t="shared" si="7"/>
        <v>ZNLC:415,ACT:;</v>
      </c>
      <c r="T16" s="26" t="str">
        <f t="shared" si="8"/>
        <v>ZNVA:NA1,22F2:NA1,22F2:;</v>
      </c>
      <c r="U16" s="26" t="str">
        <f t="shared" si="9"/>
        <v>ZNVC:NA1,22F2:NA1,22F2:ACT:;</v>
      </c>
      <c r="V16" s="29" t="str">
        <f t="shared" si="10"/>
        <v>ZNRI:NA1,22F2:;</v>
      </c>
      <c r="W16" s="29" t="str">
        <f t="shared" si="11"/>
        <v>ZNGC:NA1,22F2:ACT:;</v>
      </c>
      <c r="X16" s="29" t="str">
        <f t="shared" si="12"/>
        <v>ZNHC:NA1,22F2:FE:ACT:;</v>
      </c>
      <c r="Y16" s="29" t="str">
        <f t="shared" si="13"/>
        <v>ZNFJ:NA1,22F2:;</v>
      </c>
      <c r="Z16" s="49" t="str">
        <f t="shared" si="14"/>
        <v>ZNSP:NA1,0252,BGS01:41:BGS01:;</v>
      </c>
      <c r="AA16" s="49" t="str">
        <f t="shared" si="15"/>
        <v>ZNRC:NA1,0252,BGS01,6,A,N:NA1,0252,BGS01,2::::;</v>
      </c>
      <c r="AB16" s="49" t="str">
        <f t="shared" si="16"/>
        <v>ZNFD:NA1,0252,1::FE,BSSAP,1;</v>
      </c>
      <c r="AC16" s="49" t="str">
        <f t="shared" si="17"/>
        <v>ZNLA:41:;</v>
      </c>
      <c r="AD16" s="49" t="str">
        <f t="shared" si="18"/>
        <v>ZNLC:41,ACT:;</v>
      </c>
      <c r="AE16" s="49" t="str">
        <f t="shared" si="19"/>
        <v>ZNVA:NA1,0252:NA1,0252:;</v>
      </c>
      <c r="AF16" s="49" t="str">
        <f t="shared" si="20"/>
        <v>ZNVC:NA1,0252:NA1,0252:ACT:;</v>
      </c>
      <c r="AG16" s="49" t="str">
        <f t="shared" si="21"/>
        <v>ZNRI:NA1,0252:;</v>
      </c>
      <c r="AH16" s="49" t="str">
        <f t="shared" si="22"/>
        <v>ZNGC:NA1,0252:ACT:;</v>
      </c>
      <c r="AI16" s="49" t="str">
        <f t="shared" si="23"/>
        <v>ZNHC:NA1,0252:FE:ACT:;</v>
      </c>
      <c r="AJ16" s="49" t="str">
        <f t="shared" si="24"/>
        <v>ZNFJ:NA1,0252:;</v>
      </c>
    </row>
    <row r="17" spans="1:36">
      <c r="A17" s="24">
        <v>16</v>
      </c>
      <c r="B17" s="24" t="s">
        <v>13</v>
      </c>
      <c r="C17" s="24" t="s">
        <v>3952</v>
      </c>
      <c r="D17" s="24" t="str">
        <f>LOOKUP(1,0/(('MSS&amp;MGW&amp;BSC-SPC'!$B$1:$B$347=B17)*('MSS&amp;MGW&amp;BSC-SPC'!$C$1:$C$347=C17)),'MSS&amp;MGW&amp;BSC-SPC'!$D$1:$D$347)</f>
        <v>0252</v>
      </c>
      <c r="E17" s="24">
        <v>416</v>
      </c>
      <c r="F17" s="25">
        <v>1</v>
      </c>
      <c r="G17" s="25" t="s">
        <v>96</v>
      </c>
      <c r="H17" s="25" t="s">
        <v>639</v>
      </c>
      <c r="I17" s="25" t="str">
        <f>LOOKUP(1,0/(('MSS&amp;MGW&amp;BSC-SPC'!$B$1:$B$347=G17)*('MSS&amp;MGW&amp;BSC-SPC'!$C$1:$C$347=H17)),'MSS&amp;MGW&amp;BSC-SPC'!$D$1:$D$347)</f>
        <v>22F3</v>
      </c>
      <c r="J17" s="25">
        <v>41</v>
      </c>
      <c r="K17" s="48" t="s">
        <v>3944</v>
      </c>
      <c r="L17" s="26" t="str">
        <f t="shared" si="0"/>
        <v>ZNSP:NA1,22F3,R1124:416:R1124:;</v>
      </c>
      <c r="M17" s="26" t="str">
        <f t="shared" si="1"/>
        <v>ZNRC:NA1,22F3,R1124,6,A,N:NA1,22F3,R1124,2::::;</v>
      </c>
      <c r="N17" s="29" t="str">
        <f t="shared" si="2"/>
        <v>ZNFD:NA1,22F3,1:FE,BSSAP,1,N:;</v>
      </c>
      <c r="O17" s="29" t="str">
        <f t="shared" si="3"/>
        <v>ZOBM:NA1,0252,01:NA1,22F3:Y:;</v>
      </c>
      <c r="P17" s="29" t="str">
        <f t="shared" si="4"/>
        <v>ZOBM:NA1,0252,FE:NA1,22F3:Y:;</v>
      </c>
      <c r="Q17" s="29" t="str">
        <f t="shared" si="5"/>
        <v>ZOBC:NA1,22F3,FE:NA1,FE:Y:;</v>
      </c>
      <c r="R17" s="26" t="str">
        <f t="shared" si="6"/>
        <v>ZNLA:416:;</v>
      </c>
      <c r="S17" s="26" t="str">
        <f t="shared" si="7"/>
        <v>ZNLC:416,ACT:;</v>
      </c>
      <c r="T17" s="26" t="str">
        <f t="shared" si="8"/>
        <v>ZNVA:NA1,22F3:NA1,22F3:;</v>
      </c>
      <c r="U17" s="26" t="str">
        <f t="shared" si="9"/>
        <v>ZNVC:NA1,22F3:NA1,22F3:ACT:;</v>
      </c>
      <c r="V17" s="29" t="str">
        <f t="shared" si="10"/>
        <v>ZNRI:NA1,22F3:;</v>
      </c>
      <c r="W17" s="29" t="str">
        <f t="shared" si="11"/>
        <v>ZNGC:NA1,22F3:ACT:;</v>
      </c>
      <c r="X17" s="29" t="str">
        <f t="shared" si="12"/>
        <v>ZNHC:NA1,22F3:FE:ACT:;</v>
      </c>
      <c r="Y17" s="29" t="str">
        <f t="shared" si="13"/>
        <v>ZNFJ:NA1,22F3:;</v>
      </c>
      <c r="Z17" s="49" t="str">
        <f t="shared" si="14"/>
        <v>ZNSP:NA1,0252,BGS01:41:BGS01:;</v>
      </c>
      <c r="AA17" s="49" t="str">
        <f t="shared" si="15"/>
        <v>ZNRC:NA1,0252,BGS01,6,A,N:NA1,0252,BGS01,2::::;</v>
      </c>
      <c r="AB17" s="49" t="str">
        <f t="shared" si="16"/>
        <v>ZNFD:NA1,0252,1::FE,BSSAP,1;</v>
      </c>
      <c r="AC17" s="49" t="str">
        <f t="shared" si="17"/>
        <v>ZNLA:41:;</v>
      </c>
      <c r="AD17" s="49" t="str">
        <f t="shared" si="18"/>
        <v>ZNLC:41,ACT:;</v>
      </c>
      <c r="AE17" s="49" t="str">
        <f t="shared" si="19"/>
        <v>ZNVA:NA1,0252:NA1,0252:;</v>
      </c>
      <c r="AF17" s="49" t="str">
        <f t="shared" si="20"/>
        <v>ZNVC:NA1,0252:NA1,0252:ACT:;</v>
      </c>
      <c r="AG17" s="49" t="str">
        <f t="shared" si="21"/>
        <v>ZNRI:NA1,0252:;</v>
      </c>
      <c r="AH17" s="49" t="str">
        <f t="shared" si="22"/>
        <v>ZNGC:NA1,0252:ACT:;</v>
      </c>
      <c r="AI17" s="49" t="str">
        <f t="shared" si="23"/>
        <v>ZNHC:NA1,0252:FE:ACT:;</v>
      </c>
      <c r="AJ17" s="49" t="str">
        <f t="shared" si="24"/>
        <v>ZNFJ:NA1,0252:;</v>
      </c>
    </row>
    <row r="18" spans="1:36">
      <c r="A18" s="24">
        <v>17</v>
      </c>
      <c r="B18" s="24" t="s">
        <v>13</v>
      </c>
      <c r="C18" s="24" t="s">
        <v>3953</v>
      </c>
      <c r="D18" s="24" t="str">
        <f>LOOKUP(1,0/(('MSS&amp;MGW&amp;BSC-SPC'!$B$1:$B$347=B18)*('MSS&amp;MGW&amp;BSC-SPC'!$C$1:$C$347=C18)),'MSS&amp;MGW&amp;BSC-SPC'!$D$1:$D$347)</f>
        <v>0252</v>
      </c>
      <c r="E18" s="24">
        <v>417</v>
      </c>
      <c r="F18" s="25">
        <v>1</v>
      </c>
      <c r="G18" s="25" t="s">
        <v>97</v>
      </c>
      <c r="H18" s="25" t="s">
        <v>639</v>
      </c>
      <c r="I18" s="25" t="str">
        <f>LOOKUP(1,0/(('MSS&amp;MGW&amp;BSC-SPC'!$B$1:$B$347=G18)*('MSS&amp;MGW&amp;BSC-SPC'!$C$1:$C$347=H18)),'MSS&amp;MGW&amp;BSC-SPC'!$D$1:$D$347)</f>
        <v>22F4</v>
      </c>
      <c r="J18" s="25">
        <v>41</v>
      </c>
      <c r="K18" s="48" t="s">
        <v>3944</v>
      </c>
      <c r="L18" s="26" t="str">
        <f t="shared" si="0"/>
        <v>ZNSP:NA1,22F4,R1125:417:R1125:;</v>
      </c>
      <c r="M18" s="26" t="str">
        <f t="shared" si="1"/>
        <v>ZNRC:NA1,22F4,R1125,6,A,N:NA1,22F4,R1125,2::::;</v>
      </c>
      <c r="N18" s="29" t="str">
        <f t="shared" si="2"/>
        <v>ZNFD:NA1,22F4,1:FE,BSSAP,1,N:;</v>
      </c>
      <c r="O18" s="29" t="str">
        <f t="shared" si="3"/>
        <v>ZOBM:NA1,0252,01:NA1,22F4:Y:;</v>
      </c>
      <c r="P18" s="29" t="str">
        <f t="shared" si="4"/>
        <v>ZOBM:NA1,0252,FE:NA1,22F4:Y:;</v>
      </c>
      <c r="Q18" s="29" t="str">
        <f t="shared" si="5"/>
        <v>ZOBC:NA1,22F4,FE:NA1,FE:Y:;</v>
      </c>
      <c r="R18" s="26" t="str">
        <f t="shared" si="6"/>
        <v>ZNLA:417:;</v>
      </c>
      <c r="S18" s="26" t="str">
        <f t="shared" si="7"/>
        <v>ZNLC:417,ACT:;</v>
      </c>
      <c r="T18" s="26" t="str">
        <f t="shared" si="8"/>
        <v>ZNVA:NA1,22F4:NA1,22F4:;</v>
      </c>
      <c r="U18" s="26" t="str">
        <f t="shared" si="9"/>
        <v>ZNVC:NA1,22F4:NA1,22F4:ACT:;</v>
      </c>
      <c r="V18" s="29" t="str">
        <f t="shared" si="10"/>
        <v>ZNRI:NA1,22F4:;</v>
      </c>
      <c r="W18" s="29" t="str">
        <f t="shared" si="11"/>
        <v>ZNGC:NA1,22F4:ACT:;</v>
      </c>
      <c r="X18" s="29" t="str">
        <f t="shared" si="12"/>
        <v>ZNHC:NA1,22F4:FE:ACT:;</v>
      </c>
      <c r="Y18" s="29" t="str">
        <f t="shared" si="13"/>
        <v>ZNFJ:NA1,22F4:;</v>
      </c>
      <c r="Z18" s="49" t="str">
        <f t="shared" si="14"/>
        <v>ZNSP:NA1,0252,BGS01:41:BGS01:;</v>
      </c>
      <c r="AA18" s="49" t="str">
        <f t="shared" si="15"/>
        <v>ZNRC:NA1,0252,BGS01,6,A,N:NA1,0252,BGS01,2::::;</v>
      </c>
      <c r="AB18" s="49" t="str">
        <f t="shared" si="16"/>
        <v>ZNFD:NA1,0252,1::FE,BSSAP,1;</v>
      </c>
      <c r="AC18" s="49" t="str">
        <f t="shared" si="17"/>
        <v>ZNLA:41:;</v>
      </c>
      <c r="AD18" s="49" t="str">
        <f t="shared" si="18"/>
        <v>ZNLC:41,ACT:;</v>
      </c>
      <c r="AE18" s="49" t="str">
        <f t="shared" si="19"/>
        <v>ZNVA:NA1,0252:NA1,0252:;</v>
      </c>
      <c r="AF18" s="49" t="str">
        <f t="shared" si="20"/>
        <v>ZNVC:NA1,0252:NA1,0252:ACT:;</v>
      </c>
      <c r="AG18" s="49" t="str">
        <f t="shared" si="21"/>
        <v>ZNRI:NA1,0252:;</v>
      </c>
      <c r="AH18" s="49" t="str">
        <f t="shared" si="22"/>
        <v>ZNGC:NA1,0252:ACT:;</v>
      </c>
      <c r="AI18" s="49" t="str">
        <f t="shared" si="23"/>
        <v>ZNHC:NA1,0252:FE:ACT:;</v>
      </c>
      <c r="AJ18" s="49" t="str">
        <f t="shared" si="24"/>
        <v>ZNFJ:NA1,0252:;</v>
      </c>
    </row>
    <row r="19" spans="1:36">
      <c r="A19" s="24">
        <v>18</v>
      </c>
      <c r="B19" s="24" t="s">
        <v>13</v>
      </c>
      <c r="C19" s="24" t="s">
        <v>3953</v>
      </c>
      <c r="D19" s="24" t="str">
        <f>LOOKUP(1,0/(('MSS&amp;MGW&amp;BSC-SPC'!$B$1:$B$347=B19)*('MSS&amp;MGW&amp;BSC-SPC'!$C$1:$C$347=C19)),'MSS&amp;MGW&amp;BSC-SPC'!$D$1:$D$347)</f>
        <v>0252</v>
      </c>
      <c r="E19" s="24">
        <v>418</v>
      </c>
      <c r="F19" s="25">
        <v>1</v>
      </c>
      <c r="G19" s="25" t="s">
        <v>98</v>
      </c>
      <c r="H19" s="25" t="s">
        <v>639</v>
      </c>
      <c r="I19" s="25" t="str">
        <f>LOOKUP(1,0/(('MSS&amp;MGW&amp;BSC-SPC'!$B$1:$B$347=G19)*('MSS&amp;MGW&amp;BSC-SPC'!$C$1:$C$347=H19)),'MSS&amp;MGW&amp;BSC-SPC'!$D$1:$D$347)</f>
        <v>22F5</v>
      </c>
      <c r="J19" s="25">
        <v>41</v>
      </c>
      <c r="K19" s="48" t="s">
        <v>3944</v>
      </c>
      <c r="L19" s="26" t="str">
        <f t="shared" si="0"/>
        <v>ZNSP:NA1,22F5,R1126:418:R1126:;</v>
      </c>
      <c r="M19" s="26" t="str">
        <f t="shared" si="1"/>
        <v>ZNRC:NA1,22F5,R1126,6,A,N:NA1,22F5,R1126,2::::;</v>
      </c>
      <c r="N19" s="29" t="str">
        <f t="shared" si="2"/>
        <v>ZNFD:NA1,22F5,1:FE,BSSAP,1,N:;</v>
      </c>
      <c r="O19" s="29" t="str">
        <f t="shared" si="3"/>
        <v>ZOBM:NA1,0252,01:NA1,22F5:Y:;</v>
      </c>
      <c r="P19" s="29" t="str">
        <f t="shared" si="4"/>
        <v>ZOBM:NA1,0252,FE:NA1,22F5:Y:;</v>
      </c>
      <c r="Q19" s="29" t="str">
        <f t="shared" si="5"/>
        <v>ZOBC:NA1,22F5,FE:NA1,FE:Y:;</v>
      </c>
      <c r="R19" s="26" t="str">
        <f t="shared" si="6"/>
        <v>ZNLA:418:;</v>
      </c>
      <c r="S19" s="26" t="str">
        <f t="shared" si="7"/>
        <v>ZNLC:418,ACT:;</v>
      </c>
      <c r="T19" s="26" t="str">
        <f t="shared" si="8"/>
        <v>ZNVA:NA1,22F5:NA1,22F5:;</v>
      </c>
      <c r="U19" s="26" t="str">
        <f t="shared" si="9"/>
        <v>ZNVC:NA1,22F5:NA1,22F5:ACT:;</v>
      </c>
      <c r="V19" s="29" t="str">
        <f t="shared" si="10"/>
        <v>ZNRI:NA1,22F5:;</v>
      </c>
      <c r="W19" s="29" t="str">
        <f t="shared" si="11"/>
        <v>ZNGC:NA1,22F5:ACT:;</v>
      </c>
      <c r="X19" s="29" t="str">
        <f t="shared" si="12"/>
        <v>ZNHC:NA1,22F5:FE:ACT:;</v>
      </c>
      <c r="Y19" s="29" t="str">
        <f t="shared" si="13"/>
        <v>ZNFJ:NA1,22F5:;</v>
      </c>
      <c r="Z19" s="49" t="str">
        <f t="shared" si="14"/>
        <v>ZNSP:NA1,0252,BGS01:41:BGS01:;</v>
      </c>
      <c r="AA19" s="49" t="str">
        <f t="shared" si="15"/>
        <v>ZNRC:NA1,0252,BGS01,6,A,N:NA1,0252,BGS01,2::::;</v>
      </c>
      <c r="AB19" s="49" t="str">
        <f t="shared" si="16"/>
        <v>ZNFD:NA1,0252,1::FE,BSSAP,1;</v>
      </c>
      <c r="AC19" s="49" t="str">
        <f t="shared" si="17"/>
        <v>ZNLA:41:;</v>
      </c>
      <c r="AD19" s="49" t="str">
        <f t="shared" si="18"/>
        <v>ZNLC:41,ACT:;</v>
      </c>
      <c r="AE19" s="49" t="str">
        <f t="shared" si="19"/>
        <v>ZNVA:NA1,0252:NA1,0252:;</v>
      </c>
      <c r="AF19" s="49" t="str">
        <f t="shared" si="20"/>
        <v>ZNVC:NA1,0252:NA1,0252:ACT:;</v>
      </c>
      <c r="AG19" s="49" t="str">
        <f t="shared" si="21"/>
        <v>ZNRI:NA1,0252:;</v>
      </c>
      <c r="AH19" s="49" t="str">
        <f t="shared" si="22"/>
        <v>ZNGC:NA1,0252:ACT:;</v>
      </c>
      <c r="AI19" s="49" t="str">
        <f t="shared" si="23"/>
        <v>ZNHC:NA1,0252:FE:ACT:;</v>
      </c>
      <c r="AJ19" s="49" t="str">
        <f t="shared" si="24"/>
        <v>ZNFJ:NA1,0252:;</v>
      </c>
    </row>
    <row r="20" spans="1:36">
      <c r="A20" s="24">
        <v>20</v>
      </c>
      <c r="B20" s="24" t="s">
        <v>13</v>
      </c>
      <c r="C20" s="24" t="s">
        <v>3949</v>
      </c>
      <c r="D20" s="24" t="str">
        <f>LOOKUP(1,0/(('MSS&amp;MGW&amp;BSC-SPC'!$B$1:$B$347=B20)*('MSS&amp;MGW&amp;BSC-SPC'!$C$1:$C$347=C20)),'MSS&amp;MGW&amp;BSC-SPC'!$D$1:$D$347)</f>
        <v>0252</v>
      </c>
      <c r="E20" s="24">
        <v>419</v>
      </c>
      <c r="F20" s="25">
        <v>1</v>
      </c>
      <c r="G20" s="25" t="s">
        <v>99</v>
      </c>
      <c r="H20" s="25" t="s">
        <v>639</v>
      </c>
      <c r="I20" s="25" t="str">
        <f>LOOKUP(1,0/(('MSS&amp;MGW&amp;BSC-SPC'!$B$1:$B$347=G20)*('MSS&amp;MGW&amp;BSC-SPC'!$C$1:$C$347=H20)),'MSS&amp;MGW&amp;BSC-SPC'!$D$1:$D$347)</f>
        <v>2310</v>
      </c>
      <c r="J20" s="25">
        <v>41</v>
      </c>
      <c r="K20" s="48" t="s">
        <v>3944</v>
      </c>
      <c r="L20" s="26" t="str">
        <f t="shared" si="0"/>
        <v>ZNSP:NA1,2310,R1321:419:R1321:;</v>
      </c>
      <c r="M20" s="26" t="str">
        <f t="shared" si="1"/>
        <v>ZNRC:NA1,2310,R1321,6,A,N:NA1,2310,R1321,2::::;</v>
      </c>
      <c r="N20" s="29" t="str">
        <f t="shared" si="2"/>
        <v>ZNFD:NA1,2310,1:FE,BSSAP,1,N:;</v>
      </c>
      <c r="O20" s="29" t="str">
        <f t="shared" si="3"/>
        <v>ZOBM:NA1,0252,01:NA1,2310:Y:;</v>
      </c>
      <c r="P20" s="29" t="str">
        <f t="shared" si="4"/>
        <v>ZOBM:NA1,0252,FE:NA1,2310:Y:;</v>
      </c>
      <c r="Q20" s="29" t="str">
        <f t="shared" si="5"/>
        <v>ZOBC:NA1,2310,FE:NA1,FE:Y:;</v>
      </c>
      <c r="R20" s="26" t="str">
        <f t="shared" si="6"/>
        <v>ZNLA:419:;</v>
      </c>
      <c r="S20" s="26" t="str">
        <f t="shared" si="7"/>
        <v>ZNLC:419,ACT:;</v>
      </c>
      <c r="T20" s="26" t="str">
        <f t="shared" si="8"/>
        <v>ZNVA:NA1,2310:NA1,2310:;</v>
      </c>
      <c r="U20" s="26" t="str">
        <f t="shared" si="9"/>
        <v>ZNVC:NA1,2310:NA1,2310:ACT:;</v>
      </c>
      <c r="V20" s="29" t="str">
        <f t="shared" si="10"/>
        <v>ZNRI:NA1,2310:;</v>
      </c>
      <c r="W20" s="29" t="str">
        <f t="shared" si="11"/>
        <v>ZNGC:NA1,2310:ACT:;</v>
      </c>
      <c r="X20" s="29" t="str">
        <f t="shared" si="12"/>
        <v>ZNHC:NA1,2310:FE:ACT:;</v>
      </c>
      <c r="Y20" s="29" t="str">
        <f t="shared" si="13"/>
        <v>ZNFJ:NA1,2310:;</v>
      </c>
      <c r="Z20" s="49" t="str">
        <f t="shared" si="14"/>
        <v>ZNSP:NA1,0252,BGS01:41:BGS01:;</v>
      </c>
      <c r="AA20" s="49" t="str">
        <f t="shared" si="15"/>
        <v>ZNRC:NA1,0252,BGS01,6,A,N:NA1,0252,BGS01,2::::;</v>
      </c>
      <c r="AB20" s="49" t="str">
        <f t="shared" si="16"/>
        <v>ZNFD:NA1,0252,1::FE,BSSAP,1;</v>
      </c>
      <c r="AC20" s="49" t="str">
        <f t="shared" si="17"/>
        <v>ZNLA:41:;</v>
      </c>
      <c r="AD20" s="49" t="str">
        <f t="shared" si="18"/>
        <v>ZNLC:41,ACT:;</v>
      </c>
      <c r="AE20" s="49" t="str">
        <f t="shared" si="19"/>
        <v>ZNVA:NA1,0252:NA1,0252:;</v>
      </c>
      <c r="AF20" s="49" t="str">
        <f t="shared" si="20"/>
        <v>ZNVC:NA1,0252:NA1,0252:ACT:;</v>
      </c>
      <c r="AG20" s="49" t="str">
        <f t="shared" si="21"/>
        <v>ZNRI:NA1,0252:;</v>
      </c>
      <c r="AH20" s="49" t="str">
        <f t="shared" si="22"/>
        <v>ZNGC:NA1,0252:ACT:;</v>
      </c>
      <c r="AI20" s="49" t="str">
        <f t="shared" si="23"/>
        <v>ZNHC:NA1,0252:FE:ACT:;</v>
      </c>
      <c r="AJ20" s="49" t="str">
        <f t="shared" si="24"/>
        <v>ZNFJ:NA1,0252:;</v>
      </c>
    </row>
    <row r="21" spans="1:36">
      <c r="A21" s="24">
        <v>21</v>
      </c>
      <c r="B21" s="24" t="s">
        <v>13</v>
      </c>
      <c r="C21" s="24" t="s">
        <v>3949</v>
      </c>
      <c r="D21" s="24" t="str">
        <f>LOOKUP(1,0/(('MSS&amp;MGW&amp;BSC-SPC'!$B$1:$B$347=B21)*('MSS&amp;MGW&amp;BSC-SPC'!$C$1:$C$347=C21)),'MSS&amp;MGW&amp;BSC-SPC'!$D$1:$D$347)</f>
        <v>0252</v>
      </c>
      <c r="E21" s="24">
        <v>420</v>
      </c>
      <c r="F21" s="25">
        <v>1</v>
      </c>
      <c r="G21" s="25" t="s">
        <v>100</v>
      </c>
      <c r="H21" s="25" t="s">
        <v>639</v>
      </c>
      <c r="I21" s="25" t="str">
        <f>LOOKUP(1,0/(('MSS&amp;MGW&amp;BSC-SPC'!$B$1:$B$347=G21)*('MSS&amp;MGW&amp;BSC-SPC'!$C$1:$C$347=H21)),'MSS&amp;MGW&amp;BSC-SPC'!$D$1:$D$347)</f>
        <v>2311</v>
      </c>
      <c r="J21" s="25">
        <v>41</v>
      </c>
      <c r="K21" s="48" t="s">
        <v>3944</v>
      </c>
      <c r="L21" s="26" t="str">
        <f t="shared" si="0"/>
        <v>ZNSP:NA1,2311,R1322:420:R1322:;</v>
      </c>
      <c r="M21" s="26" t="str">
        <f t="shared" si="1"/>
        <v>ZNRC:NA1,2311,R1322,6,A,N:NA1,2311,R1322,2::::;</v>
      </c>
      <c r="N21" s="29" t="str">
        <f t="shared" si="2"/>
        <v>ZNFD:NA1,2311,1:FE,BSSAP,1,N:;</v>
      </c>
      <c r="O21" s="29" t="str">
        <f t="shared" si="3"/>
        <v>ZOBM:NA1,0252,01:NA1,2311:Y:;</v>
      </c>
      <c r="P21" s="29" t="str">
        <f t="shared" si="4"/>
        <v>ZOBM:NA1,0252,FE:NA1,2311:Y:;</v>
      </c>
      <c r="Q21" s="29" t="str">
        <f t="shared" si="5"/>
        <v>ZOBC:NA1,2311,FE:NA1,FE:Y:;</v>
      </c>
      <c r="R21" s="26" t="str">
        <f t="shared" si="6"/>
        <v>ZNLA:420:;</v>
      </c>
      <c r="S21" s="26" t="str">
        <f t="shared" si="7"/>
        <v>ZNLC:420,ACT:;</v>
      </c>
      <c r="T21" s="26" t="str">
        <f t="shared" si="8"/>
        <v>ZNVA:NA1,2311:NA1,2311:;</v>
      </c>
      <c r="U21" s="26" t="str">
        <f t="shared" si="9"/>
        <v>ZNVC:NA1,2311:NA1,2311:ACT:;</v>
      </c>
      <c r="V21" s="29" t="str">
        <f t="shared" si="10"/>
        <v>ZNRI:NA1,2311:;</v>
      </c>
      <c r="W21" s="29" t="str">
        <f t="shared" si="11"/>
        <v>ZNGC:NA1,2311:ACT:;</v>
      </c>
      <c r="X21" s="29" t="str">
        <f t="shared" si="12"/>
        <v>ZNHC:NA1,2311:FE:ACT:;</v>
      </c>
      <c r="Y21" s="29" t="str">
        <f t="shared" si="13"/>
        <v>ZNFJ:NA1,2311:;</v>
      </c>
      <c r="Z21" s="49" t="str">
        <f t="shared" si="14"/>
        <v>ZNSP:NA1,0252,BGS01:41:BGS01:;</v>
      </c>
      <c r="AA21" s="49" t="str">
        <f t="shared" si="15"/>
        <v>ZNRC:NA1,0252,BGS01,6,A,N:NA1,0252,BGS01,2::::;</v>
      </c>
      <c r="AB21" s="49" t="str">
        <f t="shared" si="16"/>
        <v>ZNFD:NA1,0252,1::FE,BSSAP,1;</v>
      </c>
      <c r="AC21" s="49" t="str">
        <f t="shared" si="17"/>
        <v>ZNLA:41:;</v>
      </c>
      <c r="AD21" s="49" t="str">
        <f t="shared" si="18"/>
        <v>ZNLC:41,ACT:;</v>
      </c>
      <c r="AE21" s="49" t="str">
        <f t="shared" si="19"/>
        <v>ZNVA:NA1,0252:NA1,0252:;</v>
      </c>
      <c r="AF21" s="49" t="str">
        <f t="shared" si="20"/>
        <v>ZNVC:NA1,0252:NA1,0252:ACT:;</v>
      </c>
      <c r="AG21" s="49" t="str">
        <f t="shared" si="21"/>
        <v>ZNRI:NA1,0252:;</v>
      </c>
      <c r="AH21" s="49" t="str">
        <f t="shared" si="22"/>
        <v>ZNGC:NA1,0252:ACT:;</v>
      </c>
      <c r="AI21" s="49" t="str">
        <f t="shared" si="23"/>
        <v>ZNHC:NA1,0252:FE:ACT:;</v>
      </c>
      <c r="AJ21" s="49" t="str">
        <f t="shared" si="24"/>
        <v>ZNFJ:NA1,0252:;</v>
      </c>
    </row>
    <row r="22" spans="1:36">
      <c r="A22" s="24">
        <v>22</v>
      </c>
      <c r="B22" s="24" t="s">
        <v>13</v>
      </c>
      <c r="C22" s="24" t="s">
        <v>3949</v>
      </c>
      <c r="D22" s="24" t="str">
        <f>LOOKUP(1,0/(('MSS&amp;MGW&amp;BSC-SPC'!$B$1:$B$347=B22)*('MSS&amp;MGW&amp;BSC-SPC'!$C$1:$C$347=C22)),'MSS&amp;MGW&amp;BSC-SPC'!$D$1:$D$347)</f>
        <v>0252</v>
      </c>
      <c r="E22" s="24">
        <v>421</v>
      </c>
      <c r="F22" s="25">
        <v>1</v>
      </c>
      <c r="G22" s="25" t="s">
        <v>101</v>
      </c>
      <c r="H22" s="25" t="s">
        <v>639</v>
      </c>
      <c r="I22" s="25" t="str">
        <f>LOOKUP(1,0/(('MSS&amp;MGW&amp;BSC-SPC'!$B$1:$B$347=G22)*('MSS&amp;MGW&amp;BSC-SPC'!$C$1:$C$347=H22)),'MSS&amp;MGW&amp;BSC-SPC'!$D$1:$D$347)</f>
        <v>2312</v>
      </c>
      <c r="J22" s="25">
        <v>41</v>
      </c>
      <c r="K22" s="48" t="s">
        <v>3944</v>
      </c>
      <c r="L22" s="26" t="str">
        <f t="shared" si="0"/>
        <v>ZNSP:NA1,2312,R1323:421:R1323:;</v>
      </c>
      <c r="M22" s="26" t="str">
        <f t="shared" si="1"/>
        <v>ZNRC:NA1,2312,R1323,6,A,N:NA1,2312,R1323,2::::;</v>
      </c>
      <c r="N22" s="29" t="str">
        <f t="shared" si="2"/>
        <v>ZNFD:NA1,2312,1:FE,BSSAP,1,N:;</v>
      </c>
      <c r="O22" s="29" t="str">
        <f t="shared" si="3"/>
        <v>ZOBM:NA1,0252,01:NA1,2312:Y:;</v>
      </c>
      <c r="P22" s="29" t="str">
        <f t="shared" si="4"/>
        <v>ZOBM:NA1,0252,FE:NA1,2312:Y:;</v>
      </c>
      <c r="Q22" s="29" t="str">
        <f t="shared" si="5"/>
        <v>ZOBC:NA1,2312,FE:NA1,FE:Y:;</v>
      </c>
      <c r="R22" s="26" t="str">
        <f t="shared" si="6"/>
        <v>ZNLA:421:;</v>
      </c>
      <c r="S22" s="26" t="str">
        <f t="shared" si="7"/>
        <v>ZNLC:421,ACT:;</v>
      </c>
      <c r="T22" s="26" t="str">
        <f t="shared" si="8"/>
        <v>ZNVA:NA1,2312:NA1,2312:;</v>
      </c>
      <c r="U22" s="26" t="str">
        <f t="shared" si="9"/>
        <v>ZNVC:NA1,2312:NA1,2312:ACT:;</v>
      </c>
      <c r="V22" s="29" t="str">
        <f t="shared" si="10"/>
        <v>ZNRI:NA1,2312:;</v>
      </c>
      <c r="W22" s="29" t="str">
        <f t="shared" si="11"/>
        <v>ZNGC:NA1,2312:ACT:;</v>
      </c>
      <c r="X22" s="29" t="str">
        <f t="shared" si="12"/>
        <v>ZNHC:NA1,2312:FE:ACT:;</v>
      </c>
      <c r="Y22" s="29" t="str">
        <f t="shared" si="13"/>
        <v>ZNFJ:NA1,2312:;</v>
      </c>
      <c r="Z22" s="49" t="str">
        <f t="shared" si="14"/>
        <v>ZNSP:NA1,0252,BGS01:41:BGS01:;</v>
      </c>
      <c r="AA22" s="49" t="str">
        <f t="shared" si="15"/>
        <v>ZNRC:NA1,0252,BGS01,6,A,N:NA1,0252,BGS01,2::::;</v>
      </c>
      <c r="AB22" s="49" t="str">
        <f t="shared" si="16"/>
        <v>ZNFD:NA1,0252,1::FE,BSSAP,1;</v>
      </c>
      <c r="AC22" s="49" t="str">
        <f t="shared" si="17"/>
        <v>ZNLA:41:;</v>
      </c>
      <c r="AD22" s="49" t="str">
        <f t="shared" si="18"/>
        <v>ZNLC:41,ACT:;</v>
      </c>
      <c r="AE22" s="49" t="str">
        <f t="shared" si="19"/>
        <v>ZNVA:NA1,0252:NA1,0252:;</v>
      </c>
      <c r="AF22" s="49" t="str">
        <f t="shared" si="20"/>
        <v>ZNVC:NA1,0252:NA1,0252:ACT:;</v>
      </c>
      <c r="AG22" s="49" t="str">
        <f t="shared" si="21"/>
        <v>ZNRI:NA1,0252:;</v>
      </c>
      <c r="AH22" s="49" t="str">
        <f t="shared" si="22"/>
        <v>ZNGC:NA1,0252:ACT:;</v>
      </c>
      <c r="AI22" s="49" t="str">
        <f t="shared" si="23"/>
        <v>ZNHC:NA1,0252:FE:ACT:;</v>
      </c>
      <c r="AJ22" s="49" t="str">
        <f t="shared" si="24"/>
        <v>ZNFJ:NA1,0252:;</v>
      </c>
    </row>
    <row r="23" spans="1:36">
      <c r="A23" s="24">
        <v>23</v>
      </c>
      <c r="B23" s="24" t="s">
        <v>13</v>
      </c>
      <c r="C23" s="24" t="s">
        <v>3949</v>
      </c>
      <c r="D23" s="24" t="str">
        <f>LOOKUP(1,0/(('MSS&amp;MGW&amp;BSC-SPC'!$B$1:$B$347=B23)*('MSS&amp;MGW&amp;BSC-SPC'!$C$1:$C$347=C23)),'MSS&amp;MGW&amp;BSC-SPC'!$D$1:$D$347)</f>
        <v>0252</v>
      </c>
      <c r="E23" s="24">
        <v>422</v>
      </c>
      <c r="F23" s="25">
        <v>1</v>
      </c>
      <c r="G23" s="25" t="s">
        <v>102</v>
      </c>
      <c r="H23" s="25" t="s">
        <v>639</v>
      </c>
      <c r="I23" s="25" t="str">
        <f>LOOKUP(1,0/(('MSS&amp;MGW&amp;BSC-SPC'!$B$1:$B$347=G23)*('MSS&amp;MGW&amp;BSC-SPC'!$C$1:$C$347=H23)),'MSS&amp;MGW&amp;BSC-SPC'!$D$1:$D$347)</f>
        <v>2313</v>
      </c>
      <c r="J23" s="25">
        <v>41</v>
      </c>
      <c r="K23" s="48" t="s">
        <v>3944</v>
      </c>
      <c r="L23" s="26" t="str">
        <f t="shared" si="0"/>
        <v>ZNSP:NA1,2313,R1324:422:R1324:;</v>
      </c>
      <c r="M23" s="26" t="str">
        <f t="shared" si="1"/>
        <v>ZNRC:NA1,2313,R1324,6,A,N:NA1,2313,R1324,2::::;</v>
      </c>
      <c r="N23" s="29" t="str">
        <f t="shared" si="2"/>
        <v>ZNFD:NA1,2313,1:FE,BSSAP,1,N:;</v>
      </c>
      <c r="O23" s="29" t="str">
        <f t="shared" si="3"/>
        <v>ZOBM:NA1,0252,01:NA1,2313:Y:;</v>
      </c>
      <c r="P23" s="29" t="str">
        <f t="shared" si="4"/>
        <v>ZOBM:NA1,0252,FE:NA1,2313:Y:;</v>
      </c>
      <c r="Q23" s="29" t="str">
        <f t="shared" si="5"/>
        <v>ZOBC:NA1,2313,FE:NA1,FE:Y:;</v>
      </c>
      <c r="R23" s="26" t="str">
        <f t="shared" si="6"/>
        <v>ZNLA:422:;</v>
      </c>
      <c r="S23" s="26" t="str">
        <f t="shared" si="7"/>
        <v>ZNLC:422,ACT:;</v>
      </c>
      <c r="T23" s="26" t="str">
        <f t="shared" si="8"/>
        <v>ZNVA:NA1,2313:NA1,2313:;</v>
      </c>
      <c r="U23" s="26" t="str">
        <f t="shared" si="9"/>
        <v>ZNVC:NA1,2313:NA1,2313:ACT:;</v>
      </c>
      <c r="V23" s="29" t="str">
        <f t="shared" si="10"/>
        <v>ZNRI:NA1,2313:;</v>
      </c>
      <c r="W23" s="29" t="str">
        <f t="shared" si="11"/>
        <v>ZNGC:NA1,2313:ACT:;</v>
      </c>
      <c r="X23" s="29" t="str">
        <f t="shared" si="12"/>
        <v>ZNHC:NA1,2313:FE:ACT:;</v>
      </c>
      <c r="Y23" s="29" t="str">
        <f t="shared" si="13"/>
        <v>ZNFJ:NA1,2313:;</v>
      </c>
      <c r="Z23" s="49" t="str">
        <f t="shared" si="14"/>
        <v>ZNSP:NA1,0252,BGS01:41:BGS01:;</v>
      </c>
      <c r="AA23" s="49" t="str">
        <f t="shared" si="15"/>
        <v>ZNRC:NA1,0252,BGS01,6,A,N:NA1,0252,BGS01,2::::;</v>
      </c>
      <c r="AB23" s="49" t="str">
        <f t="shared" si="16"/>
        <v>ZNFD:NA1,0252,1::FE,BSSAP,1;</v>
      </c>
      <c r="AC23" s="49" t="str">
        <f t="shared" si="17"/>
        <v>ZNLA:41:;</v>
      </c>
      <c r="AD23" s="49" t="str">
        <f t="shared" si="18"/>
        <v>ZNLC:41,ACT:;</v>
      </c>
      <c r="AE23" s="49" t="str">
        <f t="shared" si="19"/>
        <v>ZNVA:NA1,0252:NA1,0252:;</v>
      </c>
      <c r="AF23" s="49" t="str">
        <f t="shared" si="20"/>
        <v>ZNVC:NA1,0252:NA1,0252:ACT:;</v>
      </c>
      <c r="AG23" s="49" t="str">
        <f t="shared" si="21"/>
        <v>ZNRI:NA1,0252:;</v>
      </c>
      <c r="AH23" s="49" t="str">
        <f t="shared" si="22"/>
        <v>ZNGC:NA1,0252:ACT:;</v>
      </c>
      <c r="AI23" s="49" t="str">
        <f t="shared" si="23"/>
        <v>ZNHC:NA1,0252:FE:ACT:;</v>
      </c>
      <c r="AJ23" s="49" t="str">
        <f t="shared" si="24"/>
        <v>ZNFJ:NA1,0252:;</v>
      </c>
    </row>
    <row r="24" spans="1:36">
      <c r="A24" s="24">
        <v>24</v>
      </c>
      <c r="B24" s="24" t="s">
        <v>13</v>
      </c>
      <c r="C24" s="24" t="s">
        <v>3949</v>
      </c>
      <c r="D24" s="24" t="str">
        <f>LOOKUP(1,0/(('MSS&amp;MGW&amp;BSC-SPC'!$B$1:$B$347=B24)*('MSS&amp;MGW&amp;BSC-SPC'!$C$1:$C$347=C24)),'MSS&amp;MGW&amp;BSC-SPC'!$D$1:$D$347)</f>
        <v>0252</v>
      </c>
      <c r="E24" s="24">
        <v>423</v>
      </c>
      <c r="F24" s="25">
        <v>1</v>
      </c>
      <c r="G24" s="25" t="s">
        <v>103</v>
      </c>
      <c r="H24" s="25" t="s">
        <v>639</v>
      </c>
      <c r="I24" s="25" t="str">
        <f>LOOKUP(1,0/(('MSS&amp;MGW&amp;BSC-SPC'!$B$1:$B$347=G24)*('MSS&amp;MGW&amp;BSC-SPC'!$C$1:$C$347=H24)),'MSS&amp;MGW&amp;BSC-SPC'!$D$1:$D$347)</f>
        <v>2314</v>
      </c>
      <c r="J24" s="25">
        <v>41</v>
      </c>
      <c r="K24" s="48" t="s">
        <v>3944</v>
      </c>
      <c r="L24" s="26" t="str">
        <f t="shared" si="0"/>
        <v>ZNSP:NA1,2314,R1325:423:R1325:;</v>
      </c>
      <c r="M24" s="26" t="str">
        <f t="shared" si="1"/>
        <v>ZNRC:NA1,2314,R1325,6,A,N:NA1,2314,R1325,2::::;</v>
      </c>
      <c r="N24" s="29" t="str">
        <f t="shared" si="2"/>
        <v>ZNFD:NA1,2314,1:FE,BSSAP,1,N:;</v>
      </c>
      <c r="O24" s="29" t="str">
        <f t="shared" si="3"/>
        <v>ZOBM:NA1,0252,01:NA1,2314:Y:;</v>
      </c>
      <c r="P24" s="29" t="str">
        <f t="shared" si="4"/>
        <v>ZOBM:NA1,0252,FE:NA1,2314:Y:;</v>
      </c>
      <c r="Q24" s="29" t="str">
        <f t="shared" si="5"/>
        <v>ZOBC:NA1,2314,FE:NA1,FE:Y:;</v>
      </c>
      <c r="R24" s="26" t="str">
        <f t="shared" si="6"/>
        <v>ZNLA:423:;</v>
      </c>
      <c r="S24" s="26" t="str">
        <f t="shared" si="7"/>
        <v>ZNLC:423,ACT:;</v>
      </c>
      <c r="T24" s="26" t="str">
        <f t="shared" si="8"/>
        <v>ZNVA:NA1,2314:NA1,2314:;</v>
      </c>
      <c r="U24" s="26" t="str">
        <f t="shared" si="9"/>
        <v>ZNVC:NA1,2314:NA1,2314:ACT:;</v>
      </c>
      <c r="V24" s="29" t="str">
        <f t="shared" si="10"/>
        <v>ZNRI:NA1,2314:;</v>
      </c>
      <c r="W24" s="29" t="str">
        <f t="shared" si="11"/>
        <v>ZNGC:NA1,2314:ACT:;</v>
      </c>
      <c r="X24" s="29" t="str">
        <f t="shared" si="12"/>
        <v>ZNHC:NA1,2314:FE:ACT:;</v>
      </c>
      <c r="Y24" s="29" t="str">
        <f t="shared" si="13"/>
        <v>ZNFJ:NA1,2314:;</v>
      </c>
      <c r="Z24" s="49" t="str">
        <f t="shared" si="14"/>
        <v>ZNSP:NA1,0252,BGS01:41:BGS01:;</v>
      </c>
      <c r="AA24" s="49" t="str">
        <f t="shared" si="15"/>
        <v>ZNRC:NA1,0252,BGS01,6,A,N:NA1,0252,BGS01,2::::;</v>
      </c>
      <c r="AB24" s="49" t="str">
        <f t="shared" si="16"/>
        <v>ZNFD:NA1,0252,1::FE,BSSAP,1;</v>
      </c>
      <c r="AC24" s="49" t="str">
        <f t="shared" si="17"/>
        <v>ZNLA:41:;</v>
      </c>
      <c r="AD24" s="49" t="str">
        <f t="shared" si="18"/>
        <v>ZNLC:41,ACT:;</v>
      </c>
      <c r="AE24" s="49" t="str">
        <f t="shared" si="19"/>
        <v>ZNVA:NA1,0252:NA1,0252:;</v>
      </c>
      <c r="AF24" s="49" t="str">
        <f t="shared" si="20"/>
        <v>ZNVC:NA1,0252:NA1,0252:ACT:;</v>
      </c>
      <c r="AG24" s="49" t="str">
        <f t="shared" si="21"/>
        <v>ZNRI:NA1,0252:;</v>
      </c>
      <c r="AH24" s="49" t="str">
        <f t="shared" si="22"/>
        <v>ZNGC:NA1,0252:ACT:;</v>
      </c>
      <c r="AI24" s="49" t="str">
        <f t="shared" si="23"/>
        <v>ZNHC:NA1,0252:FE:ACT:;</v>
      </c>
      <c r="AJ24" s="49" t="str">
        <f t="shared" si="24"/>
        <v>ZNFJ:NA1,0252:;</v>
      </c>
    </row>
    <row r="25" spans="1:36">
      <c r="A25" s="24">
        <v>25</v>
      </c>
      <c r="B25" s="24" t="s">
        <v>13</v>
      </c>
      <c r="C25" s="24" t="s">
        <v>3945</v>
      </c>
      <c r="D25" s="24" t="str">
        <f>LOOKUP(1,0/(('MSS&amp;MGW&amp;BSC-SPC'!$B$1:$B$347=B25)*('MSS&amp;MGW&amp;BSC-SPC'!$C$1:$C$347=C25)),'MSS&amp;MGW&amp;BSC-SPC'!$D$1:$D$347)</f>
        <v>0252</v>
      </c>
      <c r="E25" s="24">
        <v>424</v>
      </c>
      <c r="F25" s="25">
        <v>1</v>
      </c>
      <c r="G25" s="25" t="s">
        <v>104</v>
      </c>
      <c r="H25" s="25" t="s">
        <v>639</v>
      </c>
      <c r="I25" s="25" t="str">
        <f>LOOKUP(1,0/(('MSS&amp;MGW&amp;BSC-SPC'!$B$1:$B$347=G25)*('MSS&amp;MGW&amp;BSC-SPC'!$C$1:$C$347=H25)),'MSS&amp;MGW&amp;BSC-SPC'!$D$1:$D$347)</f>
        <v>2315</v>
      </c>
      <c r="J25" s="25">
        <v>41</v>
      </c>
      <c r="K25" s="48" t="s">
        <v>3944</v>
      </c>
      <c r="L25" s="26" t="str">
        <f t="shared" si="0"/>
        <v>ZNSP:NA1,2315,R1326:424:R1326:;</v>
      </c>
      <c r="M25" s="26" t="str">
        <f t="shared" si="1"/>
        <v>ZNRC:NA1,2315,R1326,6,A,N:NA1,2315,R1326,2::::;</v>
      </c>
      <c r="N25" s="29" t="str">
        <f t="shared" si="2"/>
        <v>ZNFD:NA1,2315,1:FE,BSSAP,1,N:;</v>
      </c>
      <c r="O25" s="29" t="str">
        <f t="shared" si="3"/>
        <v>ZOBM:NA1,0252,01:NA1,2315:Y:;</v>
      </c>
      <c r="P25" s="29" t="str">
        <f t="shared" si="4"/>
        <v>ZOBM:NA1,0252,FE:NA1,2315:Y:;</v>
      </c>
      <c r="Q25" s="29" t="str">
        <f t="shared" si="5"/>
        <v>ZOBC:NA1,2315,FE:NA1,FE:Y:;</v>
      </c>
      <c r="R25" s="26" t="str">
        <f t="shared" si="6"/>
        <v>ZNLA:424:;</v>
      </c>
      <c r="S25" s="26" t="str">
        <f t="shared" si="7"/>
        <v>ZNLC:424,ACT:;</v>
      </c>
      <c r="T25" s="26" t="str">
        <f t="shared" si="8"/>
        <v>ZNVA:NA1,2315:NA1,2315:;</v>
      </c>
      <c r="U25" s="26" t="str">
        <f t="shared" si="9"/>
        <v>ZNVC:NA1,2315:NA1,2315:ACT:;</v>
      </c>
      <c r="V25" s="29" t="str">
        <f t="shared" si="10"/>
        <v>ZNRI:NA1,2315:;</v>
      </c>
      <c r="W25" s="29" t="str">
        <f t="shared" si="11"/>
        <v>ZNGC:NA1,2315:ACT:;</v>
      </c>
      <c r="X25" s="29" t="str">
        <f t="shared" si="12"/>
        <v>ZNHC:NA1,2315:FE:ACT:;</v>
      </c>
      <c r="Y25" s="29" t="str">
        <f t="shared" si="13"/>
        <v>ZNFJ:NA1,2315:;</v>
      </c>
      <c r="Z25" s="49" t="str">
        <f t="shared" si="14"/>
        <v>ZNSP:NA1,0252,BGS01:41:BGS01:;</v>
      </c>
      <c r="AA25" s="49" t="str">
        <f t="shared" si="15"/>
        <v>ZNRC:NA1,0252,BGS01,6,A,N:NA1,0252,BGS01,2::::;</v>
      </c>
      <c r="AB25" s="49" t="str">
        <f t="shared" si="16"/>
        <v>ZNFD:NA1,0252,1::FE,BSSAP,1;</v>
      </c>
      <c r="AC25" s="49" t="str">
        <f t="shared" si="17"/>
        <v>ZNLA:41:;</v>
      </c>
      <c r="AD25" s="49" t="str">
        <f t="shared" si="18"/>
        <v>ZNLC:41,ACT:;</v>
      </c>
      <c r="AE25" s="49" t="str">
        <f t="shared" si="19"/>
        <v>ZNVA:NA1,0252:NA1,0252:;</v>
      </c>
      <c r="AF25" s="49" t="str">
        <f t="shared" si="20"/>
        <v>ZNVC:NA1,0252:NA1,0252:ACT:;</v>
      </c>
      <c r="AG25" s="49" t="str">
        <f t="shared" si="21"/>
        <v>ZNRI:NA1,0252:;</v>
      </c>
      <c r="AH25" s="49" t="str">
        <f t="shared" si="22"/>
        <v>ZNGC:NA1,0252:ACT:;</v>
      </c>
      <c r="AI25" s="49" t="str">
        <f t="shared" si="23"/>
        <v>ZNHC:NA1,0252:FE:ACT:;</v>
      </c>
      <c r="AJ25" s="49" t="str">
        <f t="shared" si="24"/>
        <v>ZNFJ:NA1,0252:;</v>
      </c>
    </row>
    <row r="26" spans="1:36">
      <c r="A26" s="24">
        <v>1</v>
      </c>
      <c r="B26" s="24" t="s">
        <v>74</v>
      </c>
      <c r="C26" s="24" t="s">
        <v>3943</v>
      </c>
      <c r="D26" s="24" t="str">
        <f>LOOKUP(1,0/(('MSS&amp;MGW&amp;BSC-SPC'!$B$1:$B$347=B26)*('MSS&amp;MGW&amp;BSC-SPC'!$C$1:$C$347=C26)),'MSS&amp;MGW&amp;BSC-SPC'!$D$1:$D$347)</f>
        <v>02B2</v>
      </c>
      <c r="E26" s="24">
        <v>407</v>
      </c>
      <c r="F26" s="25">
        <v>2</v>
      </c>
      <c r="G26" s="25" t="s">
        <v>81</v>
      </c>
      <c r="H26" s="25" t="s">
        <v>639</v>
      </c>
      <c r="I26" s="25" t="str">
        <f>LOOKUP(1,0/(('MSS&amp;MGW&amp;BSC-SPC'!$B$1:$B$347=G26)*('MSS&amp;MGW&amp;BSC-SPC'!$C$1:$C$347=H26)),'MSS&amp;MGW&amp;BSC-SPC'!$D$1:$D$347)</f>
        <v>2250</v>
      </c>
      <c r="J26" s="25">
        <v>42</v>
      </c>
      <c r="K26" s="48" t="s">
        <v>3944</v>
      </c>
      <c r="L26" s="26" t="str">
        <f t="shared" si="0"/>
        <v>ZNSP:NA1,2250,R0121:407:R0121:;</v>
      </c>
      <c r="M26" s="26" t="str">
        <f t="shared" si="1"/>
        <v>ZNRC:NA1,2250,R0121,6,A,N:NA1,2250,R0121,2::::;</v>
      </c>
      <c r="N26" s="29" t="str">
        <f t="shared" si="2"/>
        <v>ZNFD:NA1,2250,1:FE,BSSAP,1,N:;</v>
      </c>
      <c r="O26" s="29" t="str">
        <f t="shared" si="3"/>
        <v>ZOBM:NA1,02B2,01:NA1,2250:Y:;</v>
      </c>
      <c r="P26" s="29" t="str">
        <f t="shared" si="4"/>
        <v>ZOBM:NA1,02B2,FE:NA1,2250:Y:;</v>
      </c>
      <c r="Q26" s="29" t="str">
        <f t="shared" si="5"/>
        <v>ZOBC:NA1,2250,FE:NA1,FE:Y:;</v>
      </c>
      <c r="R26" s="26" t="str">
        <f t="shared" si="6"/>
        <v>ZNLA:407:;</v>
      </c>
      <c r="S26" s="26" t="str">
        <f t="shared" si="7"/>
        <v>ZNLC:407,ACT:;</v>
      </c>
      <c r="T26" s="26" t="str">
        <f t="shared" si="8"/>
        <v>ZNVA:NA1,2250:NA1,2250:;</v>
      </c>
      <c r="U26" s="26" t="str">
        <f t="shared" si="9"/>
        <v>ZNVC:NA1,2250:NA1,2250:ACT:;</v>
      </c>
      <c r="V26" s="29" t="str">
        <f t="shared" si="10"/>
        <v>ZNRI:NA1,2250:;</v>
      </c>
      <c r="W26" s="29" t="str">
        <f t="shared" si="11"/>
        <v>ZNGC:NA1,2250:ACT:;</v>
      </c>
      <c r="X26" s="29" t="str">
        <f t="shared" si="12"/>
        <v>ZNHC:NA1,2250:FE:ACT:;</v>
      </c>
      <c r="Y26" s="29" t="str">
        <f t="shared" si="13"/>
        <v>ZNFJ:NA1,2250:;</v>
      </c>
      <c r="Z26" s="49" t="str">
        <f t="shared" si="14"/>
        <v>ZNSP:NA1,02B2,BGS07:42:BGS07:;</v>
      </c>
      <c r="AA26" s="49" t="str">
        <f t="shared" si="15"/>
        <v>ZNRC:NA1,02B2,BGS07,6,A,N:NA1,02B2,BGS07,2::::;</v>
      </c>
      <c r="AB26" s="49" t="str">
        <f t="shared" si="16"/>
        <v>ZNFD:NA1,02B2,1::FE,BSSAP,1;</v>
      </c>
      <c r="AC26" s="49" t="str">
        <f t="shared" si="17"/>
        <v>ZNLA:42:;</v>
      </c>
      <c r="AD26" s="49" t="str">
        <f t="shared" si="18"/>
        <v>ZNLC:42,ACT:;</v>
      </c>
      <c r="AE26" s="49" t="str">
        <f t="shared" si="19"/>
        <v>ZNVA:NA1,02B2:NA1,02B2:;</v>
      </c>
      <c r="AF26" s="49" t="str">
        <f t="shared" si="20"/>
        <v>ZNVC:NA1,02B2:NA1,02B2:ACT:;</v>
      </c>
      <c r="AG26" s="49" t="str">
        <f t="shared" si="21"/>
        <v>ZNRI:NA1,02B2:;</v>
      </c>
      <c r="AH26" s="49" t="str">
        <f t="shared" si="22"/>
        <v>ZNGC:NA1,02B2:ACT:;</v>
      </c>
      <c r="AI26" s="49" t="str">
        <f t="shared" si="23"/>
        <v>ZNHC:NA1,02B2:FE:ACT:;</v>
      </c>
      <c r="AJ26" s="49" t="str">
        <f t="shared" si="24"/>
        <v>ZNFJ:NA1,02B2:;</v>
      </c>
    </row>
    <row r="27" spans="1:36">
      <c r="A27" s="24">
        <v>2</v>
      </c>
      <c r="B27" s="24" t="s">
        <v>74</v>
      </c>
      <c r="C27" s="24" t="s">
        <v>3943</v>
      </c>
      <c r="D27" s="24" t="str">
        <f>LOOKUP(1,0/(('MSS&amp;MGW&amp;BSC-SPC'!$B$1:$B$347=B27)*('MSS&amp;MGW&amp;BSC-SPC'!$C$1:$C$347=C27)),'MSS&amp;MGW&amp;BSC-SPC'!$D$1:$D$347)</f>
        <v>02B2</v>
      </c>
      <c r="E27" s="24">
        <v>408</v>
      </c>
      <c r="F27" s="25">
        <v>2</v>
      </c>
      <c r="G27" s="25" t="s">
        <v>82</v>
      </c>
      <c r="H27" s="25" t="s">
        <v>639</v>
      </c>
      <c r="I27" s="25" t="str">
        <f>LOOKUP(1,0/(('MSS&amp;MGW&amp;BSC-SPC'!$B$1:$B$347=G27)*('MSS&amp;MGW&amp;BSC-SPC'!$C$1:$C$347=H27)),'MSS&amp;MGW&amp;BSC-SPC'!$D$1:$D$347)</f>
        <v>2251</v>
      </c>
      <c r="J27" s="25">
        <v>42</v>
      </c>
      <c r="K27" s="48" t="s">
        <v>3944</v>
      </c>
      <c r="L27" s="26" t="str">
        <f t="shared" si="0"/>
        <v>ZNSP:NA1,2251,R0122:408:R0122:;</v>
      </c>
      <c r="M27" s="26" t="str">
        <f t="shared" si="1"/>
        <v>ZNRC:NA1,2251,R0122,6,A,N:NA1,2251,R0122,2::::;</v>
      </c>
      <c r="N27" s="29" t="str">
        <f t="shared" si="2"/>
        <v>ZNFD:NA1,2251,1:FE,BSSAP,1,N:;</v>
      </c>
      <c r="O27" s="29" t="str">
        <f t="shared" si="3"/>
        <v>ZOBM:NA1,02B2,01:NA1,2251:Y:;</v>
      </c>
      <c r="P27" s="29" t="str">
        <f t="shared" si="4"/>
        <v>ZOBM:NA1,02B2,FE:NA1,2251:Y:;</v>
      </c>
      <c r="Q27" s="29" t="str">
        <f t="shared" si="5"/>
        <v>ZOBC:NA1,2251,FE:NA1,FE:Y:;</v>
      </c>
      <c r="R27" s="26" t="str">
        <f t="shared" si="6"/>
        <v>ZNLA:408:;</v>
      </c>
      <c r="S27" s="26" t="str">
        <f t="shared" si="7"/>
        <v>ZNLC:408,ACT:;</v>
      </c>
      <c r="T27" s="26" t="str">
        <f t="shared" si="8"/>
        <v>ZNVA:NA1,2251:NA1,2251:;</v>
      </c>
      <c r="U27" s="26" t="str">
        <f t="shared" si="9"/>
        <v>ZNVC:NA1,2251:NA1,2251:ACT:;</v>
      </c>
      <c r="V27" s="29" t="str">
        <f t="shared" si="10"/>
        <v>ZNRI:NA1,2251:;</v>
      </c>
      <c r="W27" s="29" t="str">
        <f t="shared" si="11"/>
        <v>ZNGC:NA1,2251:ACT:;</v>
      </c>
      <c r="X27" s="29" t="str">
        <f t="shared" si="12"/>
        <v>ZNHC:NA1,2251:FE:ACT:;</v>
      </c>
      <c r="Y27" s="29" t="str">
        <f t="shared" si="13"/>
        <v>ZNFJ:NA1,2251:;</v>
      </c>
      <c r="Z27" s="49" t="str">
        <f t="shared" si="14"/>
        <v>ZNSP:NA1,02B2,BGS07:42:BGS07:;</v>
      </c>
      <c r="AA27" s="49" t="str">
        <f t="shared" si="15"/>
        <v>ZNRC:NA1,02B2,BGS07,6,A,N:NA1,02B2,BGS07,2::::;</v>
      </c>
      <c r="AB27" s="49" t="str">
        <f t="shared" si="16"/>
        <v>ZNFD:NA1,02B2,1::FE,BSSAP,1;</v>
      </c>
      <c r="AC27" s="49" t="str">
        <f t="shared" si="17"/>
        <v>ZNLA:42:;</v>
      </c>
      <c r="AD27" s="49" t="str">
        <f t="shared" si="18"/>
        <v>ZNLC:42,ACT:;</v>
      </c>
      <c r="AE27" s="49" t="str">
        <f t="shared" si="19"/>
        <v>ZNVA:NA1,02B2:NA1,02B2:;</v>
      </c>
      <c r="AF27" s="49" t="str">
        <f t="shared" si="20"/>
        <v>ZNVC:NA1,02B2:NA1,02B2:ACT:;</v>
      </c>
      <c r="AG27" s="49" t="str">
        <f t="shared" si="21"/>
        <v>ZNRI:NA1,02B2:;</v>
      </c>
      <c r="AH27" s="49" t="str">
        <f t="shared" si="22"/>
        <v>ZNGC:NA1,02B2:ACT:;</v>
      </c>
      <c r="AI27" s="49" t="str">
        <f t="shared" si="23"/>
        <v>ZNHC:NA1,02B2:FE:ACT:;</v>
      </c>
      <c r="AJ27" s="49" t="str">
        <f t="shared" si="24"/>
        <v>ZNFJ:NA1,02B2:;</v>
      </c>
    </row>
    <row r="28" spans="1:36">
      <c r="A28" s="24">
        <v>3</v>
      </c>
      <c r="B28" s="24" t="s">
        <v>74</v>
      </c>
      <c r="C28" s="24" t="s">
        <v>3943</v>
      </c>
      <c r="D28" s="24" t="str">
        <f>LOOKUP(1,0/(('MSS&amp;MGW&amp;BSC-SPC'!$B$1:$B$347=B28)*('MSS&amp;MGW&amp;BSC-SPC'!$C$1:$C$347=C28)),'MSS&amp;MGW&amp;BSC-SPC'!$D$1:$D$347)</f>
        <v>02B2</v>
      </c>
      <c r="E28" s="24">
        <v>409</v>
      </c>
      <c r="F28" s="25">
        <v>2</v>
      </c>
      <c r="G28" s="25" t="s">
        <v>83</v>
      </c>
      <c r="H28" s="25" t="s">
        <v>639</v>
      </c>
      <c r="I28" s="25" t="str">
        <f>LOOKUP(1,0/(('MSS&amp;MGW&amp;BSC-SPC'!$B$1:$B$347=G28)*('MSS&amp;MGW&amp;BSC-SPC'!$C$1:$C$347=H28)),'MSS&amp;MGW&amp;BSC-SPC'!$D$1:$D$347)</f>
        <v>2252</v>
      </c>
      <c r="J28" s="25">
        <v>42</v>
      </c>
      <c r="K28" s="48" t="s">
        <v>3944</v>
      </c>
      <c r="L28" s="26" t="str">
        <f t="shared" si="0"/>
        <v>ZNSP:NA1,2252,R0123:409:R0123:;</v>
      </c>
      <c r="M28" s="26" t="str">
        <f t="shared" si="1"/>
        <v>ZNRC:NA1,2252,R0123,6,A,N:NA1,2252,R0123,2::::;</v>
      </c>
      <c r="N28" s="29" t="str">
        <f t="shared" si="2"/>
        <v>ZNFD:NA1,2252,1:FE,BSSAP,1,N:;</v>
      </c>
      <c r="O28" s="29" t="str">
        <f t="shared" si="3"/>
        <v>ZOBM:NA1,02B2,01:NA1,2252:Y:;</v>
      </c>
      <c r="P28" s="29" t="str">
        <f t="shared" si="4"/>
        <v>ZOBM:NA1,02B2,FE:NA1,2252:Y:;</v>
      </c>
      <c r="Q28" s="29" t="str">
        <f t="shared" si="5"/>
        <v>ZOBC:NA1,2252,FE:NA1,FE:Y:;</v>
      </c>
      <c r="R28" s="26" t="str">
        <f t="shared" si="6"/>
        <v>ZNLA:409:;</v>
      </c>
      <c r="S28" s="26" t="str">
        <f t="shared" si="7"/>
        <v>ZNLC:409,ACT:;</v>
      </c>
      <c r="T28" s="26" t="str">
        <f t="shared" si="8"/>
        <v>ZNVA:NA1,2252:NA1,2252:;</v>
      </c>
      <c r="U28" s="26" t="str">
        <f t="shared" si="9"/>
        <v>ZNVC:NA1,2252:NA1,2252:ACT:;</v>
      </c>
      <c r="V28" s="29" t="str">
        <f t="shared" si="10"/>
        <v>ZNRI:NA1,2252:;</v>
      </c>
      <c r="W28" s="29" t="str">
        <f t="shared" si="11"/>
        <v>ZNGC:NA1,2252:ACT:;</v>
      </c>
      <c r="X28" s="29" t="str">
        <f t="shared" si="12"/>
        <v>ZNHC:NA1,2252:FE:ACT:;</v>
      </c>
      <c r="Y28" s="29" t="str">
        <f t="shared" si="13"/>
        <v>ZNFJ:NA1,2252:;</v>
      </c>
      <c r="Z28" s="49" t="str">
        <f t="shared" si="14"/>
        <v>ZNSP:NA1,02B2,BGS07:42:BGS07:;</v>
      </c>
      <c r="AA28" s="49" t="str">
        <f t="shared" si="15"/>
        <v>ZNRC:NA1,02B2,BGS07,6,A,N:NA1,02B2,BGS07,2::::;</v>
      </c>
      <c r="AB28" s="49" t="str">
        <f t="shared" si="16"/>
        <v>ZNFD:NA1,02B2,1::FE,BSSAP,1;</v>
      </c>
      <c r="AC28" s="49" t="str">
        <f t="shared" si="17"/>
        <v>ZNLA:42:;</v>
      </c>
      <c r="AD28" s="49" t="str">
        <f t="shared" si="18"/>
        <v>ZNLC:42,ACT:;</v>
      </c>
      <c r="AE28" s="49" t="str">
        <f t="shared" si="19"/>
        <v>ZNVA:NA1,02B2:NA1,02B2:;</v>
      </c>
      <c r="AF28" s="49" t="str">
        <f t="shared" si="20"/>
        <v>ZNVC:NA1,02B2:NA1,02B2:ACT:;</v>
      </c>
      <c r="AG28" s="49" t="str">
        <f t="shared" si="21"/>
        <v>ZNRI:NA1,02B2:;</v>
      </c>
      <c r="AH28" s="49" t="str">
        <f t="shared" si="22"/>
        <v>ZNGC:NA1,02B2:ACT:;</v>
      </c>
      <c r="AI28" s="49" t="str">
        <f t="shared" si="23"/>
        <v>ZNHC:NA1,02B2:FE:ACT:;</v>
      </c>
      <c r="AJ28" s="49" t="str">
        <f t="shared" si="24"/>
        <v>ZNFJ:NA1,02B2:;</v>
      </c>
    </row>
    <row r="29" spans="1:36">
      <c r="A29" s="24">
        <v>4</v>
      </c>
      <c r="B29" s="24" t="s">
        <v>74</v>
      </c>
      <c r="C29" s="24" t="s">
        <v>3943</v>
      </c>
      <c r="D29" s="24" t="str">
        <f>LOOKUP(1,0/(('MSS&amp;MGW&amp;BSC-SPC'!$B$1:$B$347=B29)*('MSS&amp;MGW&amp;BSC-SPC'!$C$1:$C$347=C29)),'MSS&amp;MGW&amp;BSC-SPC'!$D$1:$D$347)</f>
        <v>02B2</v>
      </c>
      <c r="E29" s="24">
        <v>410</v>
      </c>
      <c r="F29" s="25">
        <v>2</v>
      </c>
      <c r="G29" s="25" t="s">
        <v>84</v>
      </c>
      <c r="H29" s="25" t="s">
        <v>639</v>
      </c>
      <c r="I29" s="25" t="str">
        <f>LOOKUP(1,0/(('MSS&amp;MGW&amp;BSC-SPC'!$B$1:$B$347=G29)*('MSS&amp;MGW&amp;BSC-SPC'!$C$1:$C$347=H29)),'MSS&amp;MGW&amp;BSC-SPC'!$D$1:$D$347)</f>
        <v>2253</v>
      </c>
      <c r="J29" s="25">
        <v>42</v>
      </c>
      <c r="K29" s="48" t="s">
        <v>3944</v>
      </c>
      <c r="L29" s="26" t="str">
        <f t="shared" si="0"/>
        <v>ZNSP:NA1,2253,R0124:410:R0124:;</v>
      </c>
      <c r="M29" s="26" t="str">
        <f t="shared" si="1"/>
        <v>ZNRC:NA1,2253,R0124,6,A,N:NA1,2253,R0124,2::::;</v>
      </c>
      <c r="N29" s="29" t="str">
        <f t="shared" si="2"/>
        <v>ZNFD:NA1,2253,1:FE,BSSAP,1,N:;</v>
      </c>
      <c r="O29" s="29" t="str">
        <f t="shared" si="3"/>
        <v>ZOBM:NA1,02B2,01:NA1,2253:Y:;</v>
      </c>
      <c r="P29" s="29" t="str">
        <f t="shared" si="4"/>
        <v>ZOBM:NA1,02B2,FE:NA1,2253:Y:;</v>
      </c>
      <c r="Q29" s="29" t="str">
        <f t="shared" si="5"/>
        <v>ZOBC:NA1,2253,FE:NA1,FE:Y:;</v>
      </c>
      <c r="R29" s="26" t="str">
        <f t="shared" si="6"/>
        <v>ZNLA:410:;</v>
      </c>
      <c r="S29" s="26" t="str">
        <f t="shared" si="7"/>
        <v>ZNLC:410,ACT:;</v>
      </c>
      <c r="T29" s="26" t="str">
        <f t="shared" si="8"/>
        <v>ZNVA:NA1,2253:NA1,2253:;</v>
      </c>
      <c r="U29" s="26" t="str">
        <f t="shared" si="9"/>
        <v>ZNVC:NA1,2253:NA1,2253:ACT:;</v>
      </c>
      <c r="V29" s="29" t="str">
        <f t="shared" si="10"/>
        <v>ZNRI:NA1,2253:;</v>
      </c>
      <c r="W29" s="29" t="str">
        <f t="shared" si="11"/>
        <v>ZNGC:NA1,2253:ACT:;</v>
      </c>
      <c r="X29" s="29" t="str">
        <f t="shared" si="12"/>
        <v>ZNHC:NA1,2253:FE:ACT:;</v>
      </c>
      <c r="Y29" s="29" t="str">
        <f t="shared" si="13"/>
        <v>ZNFJ:NA1,2253:;</v>
      </c>
      <c r="Z29" s="49" t="str">
        <f t="shared" si="14"/>
        <v>ZNSP:NA1,02B2,BGS07:42:BGS07:;</v>
      </c>
      <c r="AA29" s="49" t="str">
        <f t="shared" si="15"/>
        <v>ZNRC:NA1,02B2,BGS07,6,A,N:NA1,02B2,BGS07,2::::;</v>
      </c>
      <c r="AB29" s="49" t="str">
        <f t="shared" si="16"/>
        <v>ZNFD:NA1,02B2,1::FE,BSSAP,1;</v>
      </c>
      <c r="AC29" s="49" t="str">
        <f t="shared" si="17"/>
        <v>ZNLA:42:;</v>
      </c>
      <c r="AD29" s="49" t="str">
        <f t="shared" si="18"/>
        <v>ZNLC:42,ACT:;</v>
      </c>
      <c r="AE29" s="49" t="str">
        <f t="shared" si="19"/>
        <v>ZNVA:NA1,02B2:NA1,02B2:;</v>
      </c>
      <c r="AF29" s="49" t="str">
        <f t="shared" si="20"/>
        <v>ZNVC:NA1,02B2:NA1,02B2:ACT:;</v>
      </c>
      <c r="AG29" s="49" t="str">
        <f t="shared" si="21"/>
        <v>ZNRI:NA1,02B2:;</v>
      </c>
      <c r="AH29" s="49" t="str">
        <f t="shared" si="22"/>
        <v>ZNGC:NA1,02B2:ACT:;</v>
      </c>
      <c r="AI29" s="49" t="str">
        <f t="shared" si="23"/>
        <v>ZNHC:NA1,02B2:FE:ACT:;</v>
      </c>
      <c r="AJ29" s="49" t="str">
        <f t="shared" si="24"/>
        <v>ZNFJ:NA1,02B2:;</v>
      </c>
    </row>
    <row r="30" spans="1:36">
      <c r="A30" s="24">
        <v>5</v>
      </c>
      <c r="B30" s="24" t="s">
        <v>74</v>
      </c>
      <c r="C30" s="24" t="s">
        <v>3943</v>
      </c>
      <c r="D30" s="24" t="str">
        <f>LOOKUP(1,0/(('MSS&amp;MGW&amp;BSC-SPC'!$B$1:$B$347=B30)*('MSS&amp;MGW&amp;BSC-SPC'!$C$1:$C$347=C30)),'MSS&amp;MGW&amp;BSC-SPC'!$D$1:$D$347)</f>
        <v>02B2</v>
      </c>
      <c r="E30" s="24">
        <v>411</v>
      </c>
      <c r="F30" s="25">
        <v>2</v>
      </c>
      <c r="G30" s="25" t="s">
        <v>85</v>
      </c>
      <c r="H30" s="25" t="s">
        <v>639</v>
      </c>
      <c r="I30" s="25" t="str">
        <f>LOOKUP(1,0/(('MSS&amp;MGW&amp;BSC-SPC'!$B$1:$B$347=G30)*('MSS&amp;MGW&amp;BSC-SPC'!$C$1:$C$347=H30)),'MSS&amp;MGW&amp;BSC-SPC'!$D$1:$D$347)</f>
        <v>2254</v>
      </c>
      <c r="J30" s="25">
        <v>42</v>
      </c>
      <c r="K30" s="48" t="s">
        <v>3944</v>
      </c>
      <c r="L30" s="26" t="str">
        <f t="shared" si="0"/>
        <v>ZNSP:NA1,2254,R0125:411:R0125:;</v>
      </c>
      <c r="M30" s="26" t="str">
        <f t="shared" si="1"/>
        <v>ZNRC:NA1,2254,R0125,6,A,N:NA1,2254,R0125,2::::;</v>
      </c>
      <c r="N30" s="29" t="str">
        <f t="shared" si="2"/>
        <v>ZNFD:NA1,2254,1:FE,BSSAP,1,N:;</v>
      </c>
      <c r="O30" s="29" t="str">
        <f t="shared" si="3"/>
        <v>ZOBM:NA1,02B2,01:NA1,2254:Y:;</v>
      </c>
      <c r="P30" s="29" t="str">
        <f t="shared" si="4"/>
        <v>ZOBM:NA1,02B2,FE:NA1,2254:Y:;</v>
      </c>
      <c r="Q30" s="29" t="str">
        <f t="shared" si="5"/>
        <v>ZOBC:NA1,2254,FE:NA1,FE:Y:;</v>
      </c>
      <c r="R30" s="26" t="str">
        <f t="shared" si="6"/>
        <v>ZNLA:411:;</v>
      </c>
      <c r="S30" s="26" t="str">
        <f t="shared" si="7"/>
        <v>ZNLC:411,ACT:;</v>
      </c>
      <c r="T30" s="26" t="str">
        <f t="shared" si="8"/>
        <v>ZNVA:NA1,2254:NA1,2254:;</v>
      </c>
      <c r="U30" s="26" t="str">
        <f t="shared" si="9"/>
        <v>ZNVC:NA1,2254:NA1,2254:ACT:;</v>
      </c>
      <c r="V30" s="29" t="str">
        <f t="shared" si="10"/>
        <v>ZNRI:NA1,2254:;</v>
      </c>
      <c r="W30" s="29" t="str">
        <f t="shared" si="11"/>
        <v>ZNGC:NA1,2254:ACT:;</v>
      </c>
      <c r="X30" s="29" t="str">
        <f t="shared" si="12"/>
        <v>ZNHC:NA1,2254:FE:ACT:;</v>
      </c>
      <c r="Y30" s="29" t="str">
        <f t="shared" si="13"/>
        <v>ZNFJ:NA1,2254:;</v>
      </c>
      <c r="Z30" s="49" t="str">
        <f t="shared" si="14"/>
        <v>ZNSP:NA1,02B2,BGS07:42:BGS07:;</v>
      </c>
      <c r="AA30" s="49" t="str">
        <f t="shared" si="15"/>
        <v>ZNRC:NA1,02B2,BGS07,6,A,N:NA1,02B2,BGS07,2::::;</v>
      </c>
      <c r="AB30" s="49" t="str">
        <f t="shared" si="16"/>
        <v>ZNFD:NA1,02B2,1::FE,BSSAP,1;</v>
      </c>
      <c r="AC30" s="49" t="str">
        <f t="shared" si="17"/>
        <v>ZNLA:42:;</v>
      </c>
      <c r="AD30" s="49" t="str">
        <f t="shared" si="18"/>
        <v>ZNLC:42,ACT:;</v>
      </c>
      <c r="AE30" s="49" t="str">
        <f t="shared" si="19"/>
        <v>ZNVA:NA1,02B2:NA1,02B2:;</v>
      </c>
      <c r="AF30" s="49" t="str">
        <f t="shared" si="20"/>
        <v>ZNVC:NA1,02B2:NA1,02B2:ACT:;</v>
      </c>
      <c r="AG30" s="49" t="str">
        <f t="shared" si="21"/>
        <v>ZNRI:NA1,02B2:;</v>
      </c>
      <c r="AH30" s="49" t="str">
        <f t="shared" si="22"/>
        <v>ZNGC:NA1,02B2:ACT:;</v>
      </c>
      <c r="AI30" s="49" t="str">
        <f t="shared" si="23"/>
        <v>ZNHC:NA1,02B2:FE:ACT:;</v>
      </c>
      <c r="AJ30" s="49" t="str">
        <f t="shared" si="24"/>
        <v>ZNFJ:NA1,02B2:;</v>
      </c>
    </row>
    <row r="31" spans="1:36">
      <c r="A31" s="24">
        <v>6</v>
      </c>
      <c r="B31" s="24" t="s">
        <v>74</v>
      </c>
      <c r="C31" s="24" t="s">
        <v>3945</v>
      </c>
      <c r="D31" s="24" t="str">
        <f>LOOKUP(1,0/(('MSS&amp;MGW&amp;BSC-SPC'!$B$1:$B$347=B31)*('MSS&amp;MGW&amp;BSC-SPC'!$C$1:$C$347=C31)),'MSS&amp;MGW&amp;BSC-SPC'!$D$1:$D$347)</f>
        <v>02B2</v>
      </c>
      <c r="E31" s="24">
        <v>412</v>
      </c>
      <c r="F31" s="25">
        <v>2</v>
      </c>
      <c r="G31" s="25" t="s">
        <v>86</v>
      </c>
      <c r="H31" s="25" t="s">
        <v>639</v>
      </c>
      <c r="I31" s="25" t="str">
        <f>LOOKUP(1,0/(('MSS&amp;MGW&amp;BSC-SPC'!$B$1:$B$347=G31)*('MSS&amp;MGW&amp;BSC-SPC'!$C$1:$C$347=H31)),'MSS&amp;MGW&amp;BSC-SPC'!$D$1:$D$347)</f>
        <v>2255</v>
      </c>
      <c r="J31" s="25">
        <v>42</v>
      </c>
      <c r="K31" s="48" t="s">
        <v>3944</v>
      </c>
      <c r="L31" s="26" t="str">
        <f t="shared" si="0"/>
        <v>ZNSP:NA1,2255,R0126:412:R0126:;</v>
      </c>
      <c r="M31" s="26" t="str">
        <f t="shared" si="1"/>
        <v>ZNRC:NA1,2255,R0126,6,A,N:NA1,2255,R0126,2::::;</v>
      </c>
      <c r="N31" s="29" t="str">
        <f t="shared" si="2"/>
        <v>ZNFD:NA1,2255,1:FE,BSSAP,1,N:;</v>
      </c>
      <c r="O31" s="29" t="str">
        <f t="shared" si="3"/>
        <v>ZOBM:NA1,02B2,01:NA1,2255:Y:;</v>
      </c>
      <c r="P31" s="29" t="str">
        <f t="shared" si="4"/>
        <v>ZOBM:NA1,02B2,FE:NA1,2255:Y:;</v>
      </c>
      <c r="Q31" s="29" t="str">
        <f t="shared" si="5"/>
        <v>ZOBC:NA1,2255,FE:NA1,FE:Y:;</v>
      </c>
      <c r="R31" s="26" t="str">
        <f t="shared" si="6"/>
        <v>ZNLA:412:;</v>
      </c>
      <c r="S31" s="26" t="str">
        <f t="shared" si="7"/>
        <v>ZNLC:412,ACT:;</v>
      </c>
      <c r="T31" s="26" t="str">
        <f t="shared" si="8"/>
        <v>ZNVA:NA1,2255:NA1,2255:;</v>
      </c>
      <c r="U31" s="26" t="str">
        <f t="shared" si="9"/>
        <v>ZNVC:NA1,2255:NA1,2255:ACT:;</v>
      </c>
      <c r="V31" s="29" t="str">
        <f t="shared" si="10"/>
        <v>ZNRI:NA1,2255:;</v>
      </c>
      <c r="W31" s="29" t="str">
        <f t="shared" si="11"/>
        <v>ZNGC:NA1,2255:ACT:;</v>
      </c>
      <c r="X31" s="29" t="str">
        <f t="shared" si="12"/>
        <v>ZNHC:NA1,2255:FE:ACT:;</v>
      </c>
      <c r="Y31" s="29" t="str">
        <f t="shared" si="13"/>
        <v>ZNFJ:NA1,2255:;</v>
      </c>
      <c r="Z31" s="49" t="str">
        <f t="shared" si="14"/>
        <v>ZNSP:NA1,02B2,BGS07:42:BGS07:;</v>
      </c>
      <c r="AA31" s="49" t="str">
        <f t="shared" si="15"/>
        <v>ZNRC:NA1,02B2,BGS07,6,A,N:NA1,02B2,BGS07,2::::;</v>
      </c>
      <c r="AB31" s="49" t="str">
        <f t="shared" si="16"/>
        <v>ZNFD:NA1,02B2,1::FE,BSSAP,1;</v>
      </c>
      <c r="AC31" s="49" t="str">
        <f t="shared" si="17"/>
        <v>ZNLA:42:;</v>
      </c>
      <c r="AD31" s="49" t="str">
        <f t="shared" si="18"/>
        <v>ZNLC:42,ACT:;</v>
      </c>
      <c r="AE31" s="49" t="str">
        <f t="shared" si="19"/>
        <v>ZNVA:NA1,02B2:NA1,02B2:;</v>
      </c>
      <c r="AF31" s="49" t="str">
        <f t="shared" si="20"/>
        <v>ZNVC:NA1,02B2:NA1,02B2:ACT:;</v>
      </c>
      <c r="AG31" s="49" t="str">
        <f t="shared" si="21"/>
        <v>ZNRI:NA1,02B2:;</v>
      </c>
      <c r="AH31" s="49" t="str">
        <f t="shared" si="22"/>
        <v>ZNGC:NA1,02B2:ACT:;</v>
      </c>
      <c r="AI31" s="49" t="str">
        <f t="shared" si="23"/>
        <v>ZNHC:NA1,02B2:FE:ACT:;</v>
      </c>
      <c r="AJ31" s="49" t="str">
        <f t="shared" si="24"/>
        <v>ZNFJ:NA1,02B2:;</v>
      </c>
    </row>
    <row r="32" spans="1:36">
      <c r="A32" s="24">
        <v>7</v>
      </c>
      <c r="B32" s="24" t="s">
        <v>74</v>
      </c>
      <c r="C32" s="24" t="s">
        <v>3945</v>
      </c>
      <c r="D32" s="24" t="str">
        <f>LOOKUP(1,0/(('MSS&amp;MGW&amp;BSC-SPC'!$B$1:$B$347=B32)*('MSS&amp;MGW&amp;BSC-SPC'!$C$1:$C$347=C32)),'MSS&amp;MGW&amp;BSC-SPC'!$D$1:$D$347)</f>
        <v>02B2</v>
      </c>
      <c r="E32" s="24">
        <v>401</v>
      </c>
      <c r="F32" s="25">
        <v>2</v>
      </c>
      <c r="G32" s="25" t="s">
        <v>87</v>
      </c>
      <c r="H32" s="25" t="s">
        <v>639</v>
      </c>
      <c r="I32" s="25" t="str">
        <f>LOOKUP(1,0/(('MSS&amp;MGW&amp;BSC-SPC'!$B$1:$B$347=G32)*('MSS&amp;MGW&amp;BSC-SPC'!$C$1:$C$347=H32)),'MSS&amp;MGW&amp;BSC-SPC'!$D$1:$D$347)</f>
        <v>22B0</v>
      </c>
      <c r="J32" s="25">
        <v>42</v>
      </c>
      <c r="K32" s="48" t="s">
        <v>3944</v>
      </c>
      <c r="L32" s="26" t="str">
        <f t="shared" si="0"/>
        <v>ZNSP:NA1,22B0,R0721:401:R0721:;</v>
      </c>
      <c r="M32" s="26" t="str">
        <f t="shared" si="1"/>
        <v>ZNRC:NA1,22B0,R0721,6,A,N:NA1,22B0,R0721,2::::;</v>
      </c>
      <c r="N32" s="29" t="str">
        <f t="shared" si="2"/>
        <v>ZNFD:NA1,22B0,1:FE,BSSAP,1,N:;</v>
      </c>
      <c r="O32" s="29" t="str">
        <f t="shared" si="3"/>
        <v>ZOBM:NA1,02B2,01:NA1,22B0:Y:;</v>
      </c>
      <c r="P32" s="29" t="str">
        <f t="shared" si="4"/>
        <v>ZOBM:NA1,02B2,FE:NA1,22B0:Y:;</v>
      </c>
      <c r="Q32" s="29" t="str">
        <f t="shared" si="5"/>
        <v>ZOBC:NA1,22B0,FE:NA1,FE:Y:;</v>
      </c>
      <c r="R32" s="26" t="str">
        <f t="shared" si="6"/>
        <v>ZNLA:401:;</v>
      </c>
      <c r="S32" s="26" t="str">
        <f t="shared" si="7"/>
        <v>ZNLC:401,ACT:;</v>
      </c>
      <c r="T32" s="26" t="str">
        <f t="shared" si="8"/>
        <v>ZNVA:NA1,22B0:NA1,22B0:;</v>
      </c>
      <c r="U32" s="26" t="str">
        <f t="shared" si="9"/>
        <v>ZNVC:NA1,22B0:NA1,22B0:ACT:;</v>
      </c>
      <c r="V32" s="29" t="str">
        <f t="shared" si="10"/>
        <v>ZNRI:NA1,22B0:;</v>
      </c>
      <c r="W32" s="29" t="str">
        <f t="shared" si="11"/>
        <v>ZNGC:NA1,22B0:ACT:;</v>
      </c>
      <c r="X32" s="29" t="str">
        <f t="shared" si="12"/>
        <v>ZNHC:NA1,22B0:FE:ACT:;</v>
      </c>
      <c r="Y32" s="29" t="str">
        <f t="shared" si="13"/>
        <v>ZNFJ:NA1,22B0:;</v>
      </c>
      <c r="Z32" s="49" t="str">
        <f t="shared" si="14"/>
        <v>ZNSP:NA1,02B2,BGS07:42:BGS07:;</v>
      </c>
      <c r="AA32" s="49" t="str">
        <f t="shared" si="15"/>
        <v>ZNRC:NA1,02B2,BGS07,6,A,N:NA1,02B2,BGS07,2::::;</v>
      </c>
      <c r="AB32" s="49" t="str">
        <f t="shared" si="16"/>
        <v>ZNFD:NA1,02B2,1::FE,BSSAP,1;</v>
      </c>
      <c r="AC32" s="49" t="str">
        <f t="shared" si="17"/>
        <v>ZNLA:42:;</v>
      </c>
      <c r="AD32" s="49" t="str">
        <f t="shared" si="18"/>
        <v>ZNLC:42,ACT:;</v>
      </c>
      <c r="AE32" s="49" t="str">
        <f t="shared" si="19"/>
        <v>ZNVA:NA1,02B2:NA1,02B2:;</v>
      </c>
      <c r="AF32" s="49" t="str">
        <f t="shared" si="20"/>
        <v>ZNVC:NA1,02B2:NA1,02B2:ACT:;</v>
      </c>
      <c r="AG32" s="49" t="str">
        <f t="shared" si="21"/>
        <v>ZNRI:NA1,02B2:;</v>
      </c>
      <c r="AH32" s="49" t="str">
        <f t="shared" si="22"/>
        <v>ZNGC:NA1,02B2:ACT:;</v>
      </c>
      <c r="AI32" s="49" t="str">
        <f t="shared" si="23"/>
        <v>ZNHC:NA1,02B2:FE:ACT:;</v>
      </c>
      <c r="AJ32" s="49" t="str">
        <f t="shared" si="24"/>
        <v>ZNFJ:NA1,02B2:;</v>
      </c>
    </row>
    <row r="33" spans="1:36">
      <c r="A33" s="24">
        <v>8</v>
      </c>
      <c r="B33" s="24" t="s">
        <v>74</v>
      </c>
      <c r="C33" s="24" t="s">
        <v>3946</v>
      </c>
      <c r="D33" s="24" t="str">
        <f>LOOKUP(1,0/(('MSS&amp;MGW&amp;BSC-SPC'!$B$1:$B$347=B33)*('MSS&amp;MGW&amp;BSC-SPC'!$C$1:$C$347=C33)),'MSS&amp;MGW&amp;BSC-SPC'!$D$1:$D$347)</f>
        <v>02B2</v>
      </c>
      <c r="E33" s="24">
        <v>402</v>
      </c>
      <c r="F33" s="25">
        <v>2</v>
      </c>
      <c r="G33" s="25" t="s">
        <v>88</v>
      </c>
      <c r="H33" s="25" t="s">
        <v>639</v>
      </c>
      <c r="I33" s="25" t="str">
        <f>LOOKUP(1,0/(('MSS&amp;MGW&amp;BSC-SPC'!$B$1:$B$347=G33)*('MSS&amp;MGW&amp;BSC-SPC'!$C$1:$C$347=H33)),'MSS&amp;MGW&amp;BSC-SPC'!$D$1:$D$347)</f>
        <v>22B1</v>
      </c>
      <c r="J33" s="25">
        <v>42</v>
      </c>
      <c r="K33" s="48" t="s">
        <v>3944</v>
      </c>
      <c r="L33" s="26" t="str">
        <f t="shared" si="0"/>
        <v>ZNSP:NA1,22B1,R0722:402:R0722:;</v>
      </c>
      <c r="M33" s="26" t="str">
        <f t="shared" si="1"/>
        <v>ZNRC:NA1,22B1,R0722,6,A,N:NA1,22B1,R0722,2::::;</v>
      </c>
      <c r="N33" s="29" t="str">
        <f t="shared" si="2"/>
        <v>ZNFD:NA1,22B1,1:FE,BSSAP,1,N:;</v>
      </c>
      <c r="O33" s="29" t="str">
        <f t="shared" si="3"/>
        <v>ZOBM:NA1,02B2,01:NA1,22B1:Y:;</v>
      </c>
      <c r="P33" s="29" t="str">
        <f t="shared" si="4"/>
        <v>ZOBM:NA1,02B2,FE:NA1,22B1:Y:;</v>
      </c>
      <c r="Q33" s="29" t="str">
        <f t="shared" si="5"/>
        <v>ZOBC:NA1,22B1,FE:NA1,FE:Y:;</v>
      </c>
      <c r="R33" s="26" t="str">
        <f t="shared" si="6"/>
        <v>ZNLA:402:;</v>
      </c>
      <c r="S33" s="26" t="str">
        <f t="shared" si="7"/>
        <v>ZNLC:402,ACT:;</v>
      </c>
      <c r="T33" s="26" t="str">
        <f t="shared" si="8"/>
        <v>ZNVA:NA1,22B1:NA1,22B1:;</v>
      </c>
      <c r="U33" s="26" t="str">
        <f t="shared" si="9"/>
        <v>ZNVC:NA1,22B1:NA1,22B1:ACT:;</v>
      </c>
      <c r="V33" s="29" t="str">
        <f t="shared" si="10"/>
        <v>ZNRI:NA1,22B1:;</v>
      </c>
      <c r="W33" s="29" t="str">
        <f t="shared" si="11"/>
        <v>ZNGC:NA1,22B1:ACT:;</v>
      </c>
      <c r="X33" s="29" t="str">
        <f t="shared" si="12"/>
        <v>ZNHC:NA1,22B1:FE:ACT:;</v>
      </c>
      <c r="Y33" s="29" t="str">
        <f t="shared" si="13"/>
        <v>ZNFJ:NA1,22B1:;</v>
      </c>
      <c r="Z33" s="49" t="str">
        <f t="shared" si="14"/>
        <v>ZNSP:NA1,02B2,BGS07:42:BGS07:;</v>
      </c>
      <c r="AA33" s="49" t="str">
        <f t="shared" si="15"/>
        <v>ZNRC:NA1,02B2,BGS07,6,A,N:NA1,02B2,BGS07,2::::;</v>
      </c>
      <c r="AB33" s="49" t="str">
        <f t="shared" si="16"/>
        <v>ZNFD:NA1,02B2,1::FE,BSSAP,1;</v>
      </c>
      <c r="AC33" s="49" t="str">
        <f t="shared" si="17"/>
        <v>ZNLA:42:;</v>
      </c>
      <c r="AD33" s="49" t="str">
        <f t="shared" si="18"/>
        <v>ZNLC:42,ACT:;</v>
      </c>
      <c r="AE33" s="49" t="str">
        <f t="shared" si="19"/>
        <v>ZNVA:NA1,02B2:NA1,02B2:;</v>
      </c>
      <c r="AF33" s="49" t="str">
        <f t="shared" si="20"/>
        <v>ZNVC:NA1,02B2:NA1,02B2:ACT:;</v>
      </c>
      <c r="AG33" s="49" t="str">
        <f t="shared" si="21"/>
        <v>ZNRI:NA1,02B2:;</v>
      </c>
      <c r="AH33" s="49" t="str">
        <f t="shared" si="22"/>
        <v>ZNGC:NA1,02B2:ACT:;</v>
      </c>
      <c r="AI33" s="49" t="str">
        <f t="shared" si="23"/>
        <v>ZNHC:NA1,02B2:FE:ACT:;</v>
      </c>
      <c r="AJ33" s="49" t="str">
        <f t="shared" si="24"/>
        <v>ZNFJ:NA1,02B2:;</v>
      </c>
    </row>
    <row r="34" spans="1:36">
      <c r="A34" s="24">
        <v>9</v>
      </c>
      <c r="B34" s="24" t="s">
        <v>74</v>
      </c>
      <c r="C34" s="24" t="s">
        <v>3947</v>
      </c>
      <c r="D34" s="24" t="str">
        <f>LOOKUP(1,0/(('MSS&amp;MGW&amp;BSC-SPC'!$B$1:$B$347=B34)*('MSS&amp;MGW&amp;BSC-SPC'!$C$1:$C$347=C34)),'MSS&amp;MGW&amp;BSC-SPC'!$D$1:$D$347)</f>
        <v>02B2</v>
      </c>
      <c r="E34" s="24">
        <v>403</v>
      </c>
      <c r="F34" s="25">
        <v>2</v>
      </c>
      <c r="G34" s="25" t="s">
        <v>89</v>
      </c>
      <c r="H34" s="25" t="s">
        <v>639</v>
      </c>
      <c r="I34" s="25" t="str">
        <f>LOOKUP(1,0/(('MSS&amp;MGW&amp;BSC-SPC'!$B$1:$B$347=G34)*('MSS&amp;MGW&amp;BSC-SPC'!$C$1:$C$347=H34)),'MSS&amp;MGW&amp;BSC-SPC'!$D$1:$D$347)</f>
        <v>22B2</v>
      </c>
      <c r="J34" s="25">
        <v>42</v>
      </c>
      <c r="K34" s="48" t="s">
        <v>3944</v>
      </c>
      <c r="L34" s="26" t="str">
        <f t="shared" ref="L34:L65" si="25">CONCATENATE("ZNSP:NA1,",I34,",",G34,":",E34,":",G34,":;")</f>
        <v>ZNSP:NA1,22B2,R0723:403:R0723:;</v>
      </c>
      <c r="M34" s="26" t="str">
        <f t="shared" ref="M34:M65" si="26">CONCATENATE("ZNRC:NA1,",I34,",",G34,",6,A,N:NA1,",I34,",",G34,",2::::;")</f>
        <v>ZNRC:NA1,22B2,R0723,6,A,N:NA1,22B2,R0723,2::::;</v>
      </c>
      <c r="N34" s="29" t="str">
        <f t="shared" ref="N34:N65" si="27">CONCATENATE("ZNFD:NA1,",I34,",1:FE,BSSAP,1,N:;")</f>
        <v>ZNFD:NA1,22B2,1:FE,BSSAP,1,N:;</v>
      </c>
      <c r="O34" s="29" t="str">
        <f t="shared" ref="O34:O65" si="28">CONCATENATE("ZOBM:NA1,",D34,",01:NA1,",I34,":Y:;")</f>
        <v>ZOBM:NA1,02B2,01:NA1,22B2:Y:;</v>
      </c>
      <c r="P34" s="29" t="str">
        <f t="shared" ref="P34:P65" si="29">CONCATENATE("ZOBM:NA1,",D34,",FE:NA1,",I34,":Y:;")</f>
        <v>ZOBM:NA1,02B2,FE:NA1,22B2:Y:;</v>
      </c>
      <c r="Q34" s="29" t="str">
        <f t="shared" ref="Q34:Q65" si="30">CONCATENATE("ZOBC:NA1,",I34,",FE:NA1,FE:Y:;")</f>
        <v>ZOBC:NA1,22B2,FE:NA1,FE:Y:;</v>
      </c>
      <c r="R34" s="26" t="str">
        <f t="shared" ref="R34:R65" si="31">CONCATENATE("ZNLA:",E34,":;")</f>
        <v>ZNLA:403:;</v>
      </c>
      <c r="S34" s="26" t="str">
        <f t="shared" ref="S34:S65" si="32">CONCATENATE("ZNLC:",E34,",ACT:;")</f>
        <v>ZNLC:403,ACT:;</v>
      </c>
      <c r="T34" s="26" t="str">
        <f t="shared" ref="T34:T65" si="33">CONCATENATE("ZNVA:NA1,",I34,":NA1,",I34,":;")</f>
        <v>ZNVA:NA1,22B2:NA1,22B2:;</v>
      </c>
      <c r="U34" s="26" t="str">
        <f t="shared" ref="U34:U65" si="34">CONCATENATE("ZNVC:NA1,",I34,":NA1,",I34,":ACT:;")</f>
        <v>ZNVC:NA1,22B2:NA1,22B2:ACT:;</v>
      </c>
      <c r="V34" s="29" t="str">
        <f t="shared" ref="V34:V65" si="35">CONCATENATE("ZNRI:NA1,",I34,":;")</f>
        <v>ZNRI:NA1,22B2:;</v>
      </c>
      <c r="W34" s="29" t="str">
        <f t="shared" ref="W34:W65" si="36">CONCATENATE("ZNGC:NA1,",I34,":ACT:;")</f>
        <v>ZNGC:NA1,22B2:ACT:;</v>
      </c>
      <c r="X34" s="29" t="str">
        <f t="shared" ref="X34:X65" si="37">CONCATENATE("ZNHC:NA1,",I34,":FE:ACT:;")</f>
        <v>ZNHC:NA1,22B2:FE:ACT:;</v>
      </c>
      <c r="Y34" s="29" t="str">
        <f t="shared" ref="Y34:Y65" si="38">CONCATENATE("ZNFJ:NA1,",I34,":;")</f>
        <v>ZNFJ:NA1,22B2:;</v>
      </c>
      <c r="Z34" s="49" t="str">
        <f t="shared" ref="Z34:Z65" si="39">CONCATENATE("ZNSP:NA1,",D34,",",LEFT(B34,1),MID(B34,3,4),":",J34,":",LEFT(B34,1),MID(B34,3,4),":;")</f>
        <v>ZNSP:NA1,02B2,BGS07:42:BGS07:;</v>
      </c>
      <c r="AA34" s="49" t="str">
        <f t="shared" ref="AA34:AA65" si="40">CONCATENATE("ZNRC:NA1,",D34,",",LEFT(B34,1),MID(B34,3,4),",6,A,N:NA1,",D34,",",LEFT(B34,1),MID(B34,3,4),",2::::;")</f>
        <v>ZNRC:NA1,02B2,BGS07,6,A,N:NA1,02B2,BGS07,2::::;</v>
      </c>
      <c r="AB34" s="49" t="str">
        <f t="shared" ref="AB34:AB65" si="41">CONCATENATE("ZNFD:NA1,",D34,",1::FE,BSSAP,1;")</f>
        <v>ZNFD:NA1,02B2,1::FE,BSSAP,1;</v>
      </c>
      <c r="AC34" s="49" t="str">
        <f t="shared" ref="AC34:AC65" si="42">CONCATENATE("ZNLA:",J34,":;")</f>
        <v>ZNLA:42:;</v>
      </c>
      <c r="AD34" s="49" t="str">
        <f t="shared" ref="AD34:AD65" si="43">CONCATENATE("ZNLC:",J34,",ACT:;")</f>
        <v>ZNLC:42,ACT:;</v>
      </c>
      <c r="AE34" s="49" t="str">
        <f t="shared" ref="AE34:AE65" si="44">CONCATENATE("ZNVA:NA1,",D34,":NA1,",D34,":;")</f>
        <v>ZNVA:NA1,02B2:NA1,02B2:;</v>
      </c>
      <c r="AF34" s="49" t="str">
        <f t="shared" ref="AF34:AF65" si="45">CONCATENATE("ZNVC:NA1,",D34,":NA1,",D34,":ACT:;")</f>
        <v>ZNVC:NA1,02B2:NA1,02B2:ACT:;</v>
      </c>
      <c r="AG34" s="49" t="str">
        <f t="shared" ref="AG34:AG65" si="46">CONCATENATE("ZNRI:NA1,",D34,":;")</f>
        <v>ZNRI:NA1,02B2:;</v>
      </c>
      <c r="AH34" s="49" t="str">
        <f t="shared" ref="AH34:AH65" si="47">CONCATENATE("ZNGC:NA1,",D34,":ACT:;")</f>
        <v>ZNGC:NA1,02B2:ACT:;</v>
      </c>
      <c r="AI34" s="49" t="str">
        <f t="shared" ref="AI34:AI65" si="48">CONCATENATE("ZNHC:NA1,",D34,":FE:ACT:;")</f>
        <v>ZNHC:NA1,02B2:FE:ACT:;</v>
      </c>
      <c r="AJ34" s="49" t="str">
        <f t="shared" ref="AJ34:AJ65" si="49">CONCATENATE("ZNFJ:NA1,",D34,":;")</f>
        <v>ZNFJ:NA1,02B2:;</v>
      </c>
    </row>
    <row r="35" spans="1:36">
      <c r="A35" s="24">
        <v>10</v>
      </c>
      <c r="B35" s="24" t="s">
        <v>74</v>
      </c>
      <c r="C35" s="24" t="s">
        <v>3948</v>
      </c>
      <c r="D35" s="24" t="str">
        <f>LOOKUP(1,0/(('MSS&amp;MGW&amp;BSC-SPC'!$B$1:$B$347=B35)*('MSS&amp;MGW&amp;BSC-SPC'!$C$1:$C$347=C35)),'MSS&amp;MGW&amp;BSC-SPC'!$D$1:$D$347)</f>
        <v>02B2</v>
      </c>
      <c r="E35" s="24">
        <v>404</v>
      </c>
      <c r="F35" s="25">
        <v>2</v>
      </c>
      <c r="G35" s="25" t="s">
        <v>90</v>
      </c>
      <c r="H35" s="25" t="s">
        <v>639</v>
      </c>
      <c r="I35" s="25" t="str">
        <f>LOOKUP(1,0/(('MSS&amp;MGW&amp;BSC-SPC'!$B$1:$B$347=G35)*('MSS&amp;MGW&amp;BSC-SPC'!$C$1:$C$347=H35)),'MSS&amp;MGW&amp;BSC-SPC'!$D$1:$D$347)</f>
        <v>22B3</v>
      </c>
      <c r="J35" s="25">
        <v>42</v>
      </c>
      <c r="K35" s="48" t="s">
        <v>3944</v>
      </c>
      <c r="L35" s="26" t="str">
        <f t="shared" si="25"/>
        <v>ZNSP:NA1,22B3,R0724:404:R0724:;</v>
      </c>
      <c r="M35" s="26" t="str">
        <f t="shared" si="26"/>
        <v>ZNRC:NA1,22B3,R0724,6,A,N:NA1,22B3,R0724,2::::;</v>
      </c>
      <c r="N35" s="29" t="str">
        <f t="shared" si="27"/>
        <v>ZNFD:NA1,22B3,1:FE,BSSAP,1,N:;</v>
      </c>
      <c r="O35" s="29" t="str">
        <f t="shared" si="28"/>
        <v>ZOBM:NA1,02B2,01:NA1,22B3:Y:;</v>
      </c>
      <c r="P35" s="29" t="str">
        <f t="shared" si="29"/>
        <v>ZOBM:NA1,02B2,FE:NA1,22B3:Y:;</v>
      </c>
      <c r="Q35" s="29" t="str">
        <f t="shared" si="30"/>
        <v>ZOBC:NA1,22B3,FE:NA1,FE:Y:;</v>
      </c>
      <c r="R35" s="26" t="str">
        <f t="shared" si="31"/>
        <v>ZNLA:404:;</v>
      </c>
      <c r="S35" s="26" t="str">
        <f t="shared" si="32"/>
        <v>ZNLC:404,ACT:;</v>
      </c>
      <c r="T35" s="26" t="str">
        <f t="shared" si="33"/>
        <v>ZNVA:NA1,22B3:NA1,22B3:;</v>
      </c>
      <c r="U35" s="26" t="str">
        <f t="shared" si="34"/>
        <v>ZNVC:NA1,22B3:NA1,22B3:ACT:;</v>
      </c>
      <c r="V35" s="29" t="str">
        <f t="shared" si="35"/>
        <v>ZNRI:NA1,22B3:;</v>
      </c>
      <c r="W35" s="29" t="str">
        <f t="shared" si="36"/>
        <v>ZNGC:NA1,22B3:ACT:;</v>
      </c>
      <c r="X35" s="29" t="str">
        <f t="shared" si="37"/>
        <v>ZNHC:NA1,22B3:FE:ACT:;</v>
      </c>
      <c r="Y35" s="29" t="str">
        <f t="shared" si="38"/>
        <v>ZNFJ:NA1,22B3:;</v>
      </c>
      <c r="Z35" s="49" t="str">
        <f t="shared" si="39"/>
        <v>ZNSP:NA1,02B2,BGS07:42:BGS07:;</v>
      </c>
      <c r="AA35" s="49" t="str">
        <f t="shared" si="40"/>
        <v>ZNRC:NA1,02B2,BGS07,6,A,N:NA1,02B2,BGS07,2::::;</v>
      </c>
      <c r="AB35" s="49" t="str">
        <f t="shared" si="41"/>
        <v>ZNFD:NA1,02B2,1::FE,BSSAP,1;</v>
      </c>
      <c r="AC35" s="49" t="str">
        <f t="shared" si="42"/>
        <v>ZNLA:42:;</v>
      </c>
      <c r="AD35" s="49" t="str">
        <f t="shared" si="43"/>
        <v>ZNLC:42,ACT:;</v>
      </c>
      <c r="AE35" s="49" t="str">
        <f t="shared" si="44"/>
        <v>ZNVA:NA1,02B2:NA1,02B2:;</v>
      </c>
      <c r="AF35" s="49" t="str">
        <f t="shared" si="45"/>
        <v>ZNVC:NA1,02B2:NA1,02B2:ACT:;</v>
      </c>
      <c r="AG35" s="49" t="str">
        <f t="shared" si="46"/>
        <v>ZNRI:NA1,02B2:;</v>
      </c>
      <c r="AH35" s="49" t="str">
        <f t="shared" si="47"/>
        <v>ZNGC:NA1,02B2:ACT:;</v>
      </c>
      <c r="AI35" s="49" t="str">
        <f t="shared" si="48"/>
        <v>ZNHC:NA1,02B2:FE:ACT:;</v>
      </c>
      <c r="AJ35" s="49" t="str">
        <f t="shared" si="49"/>
        <v>ZNFJ:NA1,02B2:;</v>
      </c>
    </row>
    <row r="36" spans="1:36">
      <c r="A36" s="24">
        <v>11</v>
      </c>
      <c r="B36" s="24" t="s">
        <v>74</v>
      </c>
      <c r="C36" s="24" t="s">
        <v>3949</v>
      </c>
      <c r="D36" s="24" t="str">
        <f>LOOKUP(1,0/(('MSS&amp;MGW&amp;BSC-SPC'!$B$1:$B$347=B36)*('MSS&amp;MGW&amp;BSC-SPC'!$C$1:$C$347=C36)),'MSS&amp;MGW&amp;BSC-SPC'!$D$1:$D$347)</f>
        <v>02B2</v>
      </c>
      <c r="E36" s="24">
        <v>405</v>
      </c>
      <c r="F36" s="25">
        <v>2</v>
      </c>
      <c r="G36" s="25" t="s">
        <v>91</v>
      </c>
      <c r="H36" s="25" t="s">
        <v>639</v>
      </c>
      <c r="I36" s="25" t="str">
        <f>LOOKUP(1,0/(('MSS&amp;MGW&amp;BSC-SPC'!$B$1:$B$347=G36)*('MSS&amp;MGW&amp;BSC-SPC'!$C$1:$C$347=H36)),'MSS&amp;MGW&amp;BSC-SPC'!$D$1:$D$347)</f>
        <v>22B4</v>
      </c>
      <c r="J36" s="25">
        <v>42</v>
      </c>
      <c r="K36" s="48" t="s">
        <v>3944</v>
      </c>
      <c r="L36" s="26" t="str">
        <f t="shared" si="25"/>
        <v>ZNSP:NA1,22B4,R0725:405:R0725:;</v>
      </c>
      <c r="M36" s="26" t="str">
        <f t="shared" si="26"/>
        <v>ZNRC:NA1,22B4,R0725,6,A,N:NA1,22B4,R0725,2::::;</v>
      </c>
      <c r="N36" s="29" t="str">
        <f t="shared" si="27"/>
        <v>ZNFD:NA1,22B4,1:FE,BSSAP,1,N:;</v>
      </c>
      <c r="O36" s="29" t="str">
        <f t="shared" si="28"/>
        <v>ZOBM:NA1,02B2,01:NA1,22B4:Y:;</v>
      </c>
      <c r="P36" s="29" t="str">
        <f t="shared" si="29"/>
        <v>ZOBM:NA1,02B2,FE:NA1,22B4:Y:;</v>
      </c>
      <c r="Q36" s="29" t="str">
        <f t="shared" si="30"/>
        <v>ZOBC:NA1,22B4,FE:NA1,FE:Y:;</v>
      </c>
      <c r="R36" s="26" t="str">
        <f t="shared" si="31"/>
        <v>ZNLA:405:;</v>
      </c>
      <c r="S36" s="26" t="str">
        <f t="shared" si="32"/>
        <v>ZNLC:405,ACT:;</v>
      </c>
      <c r="T36" s="26" t="str">
        <f t="shared" si="33"/>
        <v>ZNVA:NA1,22B4:NA1,22B4:;</v>
      </c>
      <c r="U36" s="26" t="str">
        <f t="shared" si="34"/>
        <v>ZNVC:NA1,22B4:NA1,22B4:ACT:;</v>
      </c>
      <c r="V36" s="29" t="str">
        <f t="shared" si="35"/>
        <v>ZNRI:NA1,22B4:;</v>
      </c>
      <c r="W36" s="29" t="str">
        <f t="shared" si="36"/>
        <v>ZNGC:NA1,22B4:ACT:;</v>
      </c>
      <c r="X36" s="29" t="str">
        <f t="shared" si="37"/>
        <v>ZNHC:NA1,22B4:FE:ACT:;</v>
      </c>
      <c r="Y36" s="29" t="str">
        <f t="shared" si="38"/>
        <v>ZNFJ:NA1,22B4:;</v>
      </c>
      <c r="Z36" s="49" t="str">
        <f t="shared" si="39"/>
        <v>ZNSP:NA1,02B2,BGS07:42:BGS07:;</v>
      </c>
      <c r="AA36" s="49" t="str">
        <f t="shared" si="40"/>
        <v>ZNRC:NA1,02B2,BGS07,6,A,N:NA1,02B2,BGS07,2::::;</v>
      </c>
      <c r="AB36" s="49" t="str">
        <f t="shared" si="41"/>
        <v>ZNFD:NA1,02B2,1::FE,BSSAP,1;</v>
      </c>
      <c r="AC36" s="49" t="str">
        <f t="shared" si="42"/>
        <v>ZNLA:42:;</v>
      </c>
      <c r="AD36" s="49" t="str">
        <f t="shared" si="43"/>
        <v>ZNLC:42,ACT:;</v>
      </c>
      <c r="AE36" s="49" t="str">
        <f t="shared" si="44"/>
        <v>ZNVA:NA1,02B2:NA1,02B2:;</v>
      </c>
      <c r="AF36" s="49" t="str">
        <f t="shared" si="45"/>
        <v>ZNVC:NA1,02B2:NA1,02B2:ACT:;</v>
      </c>
      <c r="AG36" s="49" t="str">
        <f t="shared" si="46"/>
        <v>ZNRI:NA1,02B2:;</v>
      </c>
      <c r="AH36" s="49" t="str">
        <f t="shared" si="47"/>
        <v>ZNGC:NA1,02B2:ACT:;</v>
      </c>
      <c r="AI36" s="49" t="str">
        <f t="shared" si="48"/>
        <v>ZNHC:NA1,02B2:FE:ACT:;</v>
      </c>
      <c r="AJ36" s="49" t="str">
        <f t="shared" si="49"/>
        <v>ZNFJ:NA1,02B2:;</v>
      </c>
    </row>
    <row r="37" spans="1:36">
      <c r="A37" s="24">
        <v>12</v>
      </c>
      <c r="B37" s="24" t="s">
        <v>74</v>
      </c>
      <c r="C37" s="24" t="s">
        <v>3949</v>
      </c>
      <c r="D37" s="24" t="str">
        <f>LOOKUP(1,0/(('MSS&amp;MGW&amp;BSC-SPC'!$B$1:$B$347=B37)*('MSS&amp;MGW&amp;BSC-SPC'!$C$1:$C$347=C37)),'MSS&amp;MGW&amp;BSC-SPC'!$D$1:$D$347)</f>
        <v>02B2</v>
      </c>
      <c r="E37" s="24">
        <v>406</v>
      </c>
      <c r="F37" s="25">
        <v>2</v>
      </c>
      <c r="G37" s="25" t="s">
        <v>92</v>
      </c>
      <c r="H37" s="25" t="s">
        <v>639</v>
      </c>
      <c r="I37" s="25" t="str">
        <f>LOOKUP(1,0/(('MSS&amp;MGW&amp;BSC-SPC'!$B$1:$B$347=G37)*('MSS&amp;MGW&amp;BSC-SPC'!$C$1:$C$347=H37)),'MSS&amp;MGW&amp;BSC-SPC'!$D$1:$D$347)</f>
        <v>22B5</v>
      </c>
      <c r="J37" s="25">
        <v>42</v>
      </c>
      <c r="K37" s="48" t="s">
        <v>3944</v>
      </c>
      <c r="L37" s="26" t="str">
        <f t="shared" si="25"/>
        <v>ZNSP:NA1,22B5,R0726:406:R0726:;</v>
      </c>
      <c r="M37" s="26" t="str">
        <f t="shared" si="26"/>
        <v>ZNRC:NA1,22B5,R0726,6,A,N:NA1,22B5,R0726,2::::;</v>
      </c>
      <c r="N37" s="29" t="str">
        <f t="shared" si="27"/>
        <v>ZNFD:NA1,22B5,1:FE,BSSAP,1,N:;</v>
      </c>
      <c r="O37" s="29" t="str">
        <f t="shared" si="28"/>
        <v>ZOBM:NA1,02B2,01:NA1,22B5:Y:;</v>
      </c>
      <c r="P37" s="29" t="str">
        <f t="shared" si="29"/>
        <v>ZOBM:NA1,02B2,FE:NA1,22B5:Y:;</v>
      </c>
      <c r="Q37" s="29" t="str">
        <f t="shared" si="30"/>
        <v>ZOBC:NA1,22B5,FE:NA1,FE:Y:;</v>
      </c>
      <c r="R37" s="26" t="str">
        <f t="shared" si="31"/>
        <v>ZNLA:406:;</v>
      </c>
      <c r="S37" s="26" t="str">
        <f t="shared" si="32"/>
        <v>ZNLC:406,ACT:;</v>
      </c>
      <c r="T37" s="26" t="str">
        <f t="shared" si="33"/>
        <v>ZNVA:NA1,22B5:NA1,22B5:;</v>
      </c>
      <c r="U37" s="26" t="str">
        <f t="shared" si="34"/>
        <v>ZNVC:NA1,22B5:NA1,22B5:ACT:;</v>
      </c>
      <c r="V37" s="29" t="str">
        <f t="shared" si="35"/>
        <v>ZNRI:NA1,22B5:;</v>
      </c>
      <c r="W37" s="29" t="str">
        <f t="shared" si="36"/>
        <v>ZNGC:NA1,22B5:ACT:;</v>
      </c>
      <c r="X37" s="29" t="str">
        <f t="shared" si="37"/>
        <v>ZNHC:NA1,22B5:FE:ACT:;</v>
      </c>
      <c r="Y37" s="29" t="str">
        <f t="shared" si="38"/>
        <v>ZNFJ:NA1,22B5:;</v>
      </c>
      <c r="Z37" s="49" t="str">
        <f t="shared" si="39"/>
        <v>ZNSP:NA1,02B2,BGS07:42:BGS07:;</v>
      </c>
      <c r="AA37" s="49" t="str">
        <f t="shared" si="40"/>
        <v>ZNRC:NA1,02B2,BGS07,6,A,N:NA1,02B2,BGS07,2::::;</v>
      </c>
      <c r="AB37" s="49" t="str">
        <f t="shared" si="41"/>
        <v>ZNFD:NA1,02B2,1::FE,BSSAP,1;</v>
      </c>
      <c r="AC37" s="49" t="str">
        <f t="shared" si="42"/>
        <v>ZNLA:42:;</v>
      </c>
      <c r="AD37" s="49" t="str">
        <f t="shared" si="43"/>
        <v>ZNLC:42,ACT:;</v>
      </c>
      <c r="AE37" s="49" t="str">
        <f t="shared" si="44"/>
        <v>ZNVA:NA1,02B2:NA1,02B2:;</v>
      </c>
      <c r="AF37" s="49" t="str">
        <f t="shared" si="45"/>
        <v>ZNVC:NA1,02B2:NA1,02B2:ACT:;</v>
      </c>
      <c r="AG37" s="49" t="str">
        <f t="shared" si="46"/>
        <v>ZNRI:NA1,02B2:;</v>
      </c>
      <c r="AH37" s="49" t="str">
        <f t="shared" si="47"/>
        <v>ZNGC:NA1,02B2:ACT:;</v>
      </c>
      <c r="AI37" s="49" t="str">
        <f t="shared" si="48"/>
        <v>ZNHC:NA1,02B2:FE:ACT:;</v>
      </c>
      <c r="AJ37" s="49" t="str">
        <f t="shared" si="49"/>
        <v>ZNFJ:NA1,02B2:;</v>
      </c>
    </row>
    <row r="38" spans="1:36">
      <c r="A38" s="24">
        <v>13</v>
      </c>
      <c r="B38" s="24" t="s">
        <v>74</v>
      </c>
      <c r="C38" s="24" t="s">
        <v>3950</v>
      </c>
      <c r="D38" s="24" t="str">
        <f>LOOKUP(1,0/(('MSS&amp;MGW&amp;BSC-SPC'!$B$1:$B$347=B38)*('MSS&amp;MGW&amp;BSC-SPC'!$C$1:$C$347=C38)),'MSS&amp;MGW&amp;BSC-SPC'!$D$1:$D$347)</f>
        <v>02B2</v>
      </c>
      <c r="E38" s="24">
        <v>413</v>
      </c>
      <c r="F38" s="25">
        <v>2</v>
      </c>
      <c r="G38" s="25" t="s">
        <v>93</v>
      </c>
      <c r="H38" s="25" t="s">
        <v>639</v>
      </c>
      <c r="I38" s="25" t="str">
        <f>LOOKUP(1,0/(('MSS&amp;MGW&amp;BSC-SPC'!$B$1:$B$347=G38)*('MSS&amp;MGW&amp;BSC-SPC'!$C$1:$C$347=H38)),'MSS&amp;MGW&amp;BSC-SPC'!$D$1:$D$347)</f>
        <v>22F0</v>
      </c>
      <c r="J38" s="25">
        <v>42</v>
      </c>
      <c r="K38" s="48" t="s">
        <v>3944</v>
      </c>
      <c r="L38" s="26" t="str">
        <f t="shared" si="25"/>
        <v>ZNSP:NA1,22F0,R1121:413:R1121:;</v>
      </c>
      <c r="M38" s="26" t="str">
        <f t="shared" si="26"/>
        <v>ZNRC:NA1,22F0,R1121,6,A,N:NA1,22F0,R1121,2::::;</v>
      </c>
      <c r="N38" s="29" t="str">
        <f t="shared" si="27"/>
        <v>ZNFD:NA1,22F0,1:FE,BSSAP,1,N:;</v>
      </c>
      <c r="O38" s="29" t="str">
        <f t="shared" si="28"/>
        <v>ZOBM:NA1,02B2,01:NA1,22F0:Y:;</v>
      </c>
      <c r="P38" s="29" t="str">
        <f t="shared" si="29"/>
        <v>ZOBM:NA1,02B2,FE:NA1,22F0:Y:;</v>
      </c>
      <c r="Q38" s="29" t="str">
        <f t="shared" si="30"/>
        <v>ZOBC:NA1,22F0,FE:NA1,FE:Y:;</v>
      </c>
      <c r="R38" s="26" t="str">
        <f t="shared" si="31"/>
        <v>ZNLA:413:;</v>
      </c>
      <c r="S38" s="26" t="str">
        <f t="shared" si="32"/>
        <v>ZNLC:413,ACT:;</v>
      </c>
      <c r="T38" s="26" t="str">
        <f t="shared" si="33"/>
        <v>ZNVA:NA1,22F0:NA1,22F0:;</v>
      </c>
      <c r="U38" s="26" t="str">
        <f t="shared" si="34"/>
        <v>ZNVC:NA1,22F0:NA1,22F0:ACT:;</v>
      </c>
      <c r="V38" s="29" t="str">
        <f t="shared" si="35"/>
        <v>ZNRI:NA1,22F0:;</v>
      </c>
      <c r="W38" s="29" t="str">
        <f t="shared" si="36"/>
        <v>ZNGC:NA1,22F0:ACT:;</v>
      </c>
      <c r="X38" s="29" t="str">
        <f t="shared" si="37"/>
        <v>ZNHC:NA1,22F0:FE:ACT:;</v>
      </c>
      <c r="Y38" s="29" t="str">
        <f t="shared" si="38"/>
        <v>ZNFJ:NA1,22F0:;</v>
      </c>
      <c r="Z38" s="49" t="str">
        <f t="shared" si="39"/>
        <v>ZNSP:NA1,02B2,BGS07:42:BGS07:;</v>
      </c>
      <c r="AA38" s="49" t="str">
        <f t="shared" si="40"/>
        <v>ZNRC:NA1,02B2,BGS07,6,A,N:NA1,02B2,BGS07,2::::;</v>
      </c>
      <c r="AB38" s="49" t="str">
        <f t="shared" si="41"/>
        <v>ZNFD:NA1,02B2,1::FE,BSSAP,1;</v>
      </c>
      <c r="AC38" s="49" t="str">
        <f t="shared" si="42"/>
        <v>ZNLA:42:;</v>
      </c>
      <c r="AD38" s="49" t="str">
        <f t="shared" si="43"/>
        <v>ZNLC:42,ACT:;</v>
      </c>
      <c r="AE38" s="49" t="str">
        <f t="shared" si="44"/>
        <v>ZNVA:NA1,02B2:NA1,02B2:;</v>
      </c>
      <c r="AF38" s="49" t="str">
        <f t="shared" si="45"/>
        <v>ZNVC:NA1,02B2:NA1,02B2:ACT:;</v>
      </c>
      <c r="AG38" s="49" t="str">
        <f t="shared" si="46"/>
        <v>ZNRI:NA1,02B2:;</v>
      </c>
      <c r="AH38" s="49" t="str">
        <f t="shared" si="47"/>
        <v>ZNGC:NA1,02B2:ACT:;</v>
      </c>
      <c r="AI38" s="49" t="str">
        <f t="shared" si="48"/>
        <v>ZNHC:NA1,02B2:FE:ACT:;</v>
      </c>
      <c r="AJ38" s="49" t="str">
        <f t="shared" si="49"/>
        <v>ZNFJ:NA1,02B2:;</v>
      </c>
    </row>
    <row r="39" spans="1:36">
      <c r="A39" s="24">
        <v>14</v>
      </c>
      <c r="B39" s="24" t="s">
        <v>74</v>
      </c>
      <c r="C39" s="24" t="s">
        <v>3951</v>
      </c>
      <c r="D39" s="24" t="str">
        <f>LOOKUP(1,0/(('MSS&amp;MGW&amp;BSC-SPC'!$B$1:$B$347=B39)*('MSS&amp;MGW&amp;BSC-SPC'!$C$1:$C$347=C39)),'MSS&amp;MGW&amp;BSC-SPC'!$D$1:$D$347)</f>
        <v>02B2</v>
      </c>
      <c r="E39" s="24">
        <v>414</v>
      </c>
      <c r="F39" s="25">
        <v>2</v>
      </c>
      <c r="G39" s="25" t="s">
        <v>94</v>
      </c>
      <c r="H39" s="25" t="s">
        <v>639</v>
      </c>
      <c r="I39" s="25" t="str">
        <f>LOOKUP(1,0/(('MSS&amp;MGW&amp;BSC-SPC'!$B$1:$B$347=G39)*('MSS&amp;MGW&amp;BSC-SPC'!$C$1:$C$347=H39)),'MSS&amp;MGW&amp;BSC-SPC'!$D$1:$D$347)</f>
        <v>22F1</v>
      </c>
      <c r="J39" s="25">
        <v>42</v>
      </c>
      <c r="K39" s="48" t="s">
        <v>3944</v>
      </c>
      <c r="L39" s="26" t="str">
        <f t="shared" si="25"/>
        <v>ZNSP:NA1,22F1,R1122:414:R1122:;</v>
      </c>
      <c r="M39" s="26" t="str">
        <f t="shared" si="26"/>
        <v>ZNRC:NA1,22F1,R1122,6,A,N:NA1,22F1,R1122,2::::;</v>
      </c>
      <c r="N39" s="29" t="str">
        <f t="shared" si="27"/>
        <v>ZNFD:NA1,22F1,1:FE,BSSAP,1,N:;</v>
      </c>
      <c r="O39" s="29" t="str">
        <f t="shared" si="28"/>
        <v>ZOBM:NA1,02B2,01:NA1,22F1:Y:;</v>
      </c>
      <c r="P39" s="29" t="str">
        <f t="shared" si="29"/>
        <v>ZOBM:NA1,02B2,FE:NA1,22F1:Y:;</v>
      </c>
      <c r="Q39" s="29" t="str">
        <f t="shared" si="30"/>
        <v>ZOBC:NA1,22F1,FE:NA1,FE:Y:;</v>
      </c>
      <c r="R39" s="26" t="str">
        <f t="shared" si="31"/>
        <v>ZNLA:414:;</v>
      </c>
      <c r="S39" s="26" t="str">
        <f t="shared" si="32"/>
        <v>ZNLC:414,ACT:;</v>
      </c>
      <c r="T39" s="26" t="str">
        <f t="shared" si="33"/>
        <v>ZNVA:NA1,22F1:NA1,22F1:;</v>
      </c>
      <c r="U39" s="26" t="str">
        <f t="shared" si="34"/>
        <v>ZNVC:NA1,22F1:NA1,22F1:ACT:;</v>
      </c>
      <c r="V39" s="29" t="str">
        <f t="shared" si="35"/>
        <v>ZNRI:NA1,22F1:;</v>
      </c>
      <c r="W39" s="29" t="str">
        <f t="shared" si="36"/>
        <v>ZNGC:NA1,22F1:ACT:;</v>
      </c>
      <c r="X39" s="29" t="str">
        <f t="shared" si="37"/>
        <v>ZNHC:NA1,22F1:FE:ACT:;</v>
      </c>
      <c r="Y39" s="29" t="str">
        <f t="shared" si="38"/>
        <v>ZNFJ:NA1,22F1:;</v>
      </c>
      <c r="Z39" s="49" t="str">
        <f t="shared" si="39"/>
        <v>ZNSP:NA1,02B2,BGS07:42:BGS07:;</v>
      </c>
      <c r="AA39" s="49" t="str">
        <f t="shared" si="40"/>
        <v>ZNRC:NA1,02B2,BGS07,6,A,N:NA1,02B2,BGS07,2::::;</v>
      </c>
      <c r="AB39" s="49" t="str">
        <f t="shared" si="41"/>
        <v>ZNFD:NA1,02B2,1::FE,BSSAP,1;</v>
      </c>
      <c r="AC39" s="49" t="str">
        <f t="shared" si="42"/>
        <v>ZNLA:42:;</v>
      </c>
      <c r="AD39" s="49" t="str">
        <f t="shared" si="43"/>
        <v>ZNLC:42,ACT:;</v>
      </c>
      <c r="AE39" s="49" t="str">
        <f t="shared" si="44"/>
        <v>ZNVA:NA1,02B2:NA1,02B2:;</v>
      </c>
      <c r="AF39" s="49" t="str">
        <f t="shared" si="45"/>
        <v>ZNVC:NA1,02B2:NA1,02B2:ACT:;</v>
      </c>
      <c r="AG39" s="49" t="str">
        <f t="shared" si="46"/>
        <v>ZNRI:NA1,02B2:;</v>
      </c>
      <c r="AH39" s="49" t="str">
        <f t="shared" si="47"/>
        <v>ZNGC:NA1,02B2:ACT:;</v>
      </c>
      <c r="AI39" s="49" t="str">
        <f t="shared" si="48"/>
        <v>ZNHC:NA1,02B2:FE:ACT:;</v>
      </c>
      <c r="AJ39" s="49" t="str">
        <f t="shared" si="49"/>
        <v>ZNFJ:NA1,02B2:;</v>
      </c>
    </row>
    <row r="40" spans="1:36">
      <c r="A40" s="24">
        <v>15</v>
      </c>
      <c r="B40" s="24" t="s">
        <v>74</v>
      </c>
      <c r="C40" s="24" t="s">
        <v>3951</v>
      </c>
      <c r="D40" s="24" t="str">
        <f>LOOKUP(1,0/(('MSS&amp;MGW&amp;BSC-SPC'!$B$1:$B$347=B40)*('MSS&amp;MGW&amp;BSC-SPC'!$C$1:$C$347=C40)),'MSS&amp;MGW&amp;BSC-SPC'!$D$1:$D$347)</f>
        <v>02B2</v>
      </c>
      <c r="E40" s="24">
        <v>415</v>
      </c>
      <c r="F40" s="25">
        <v>2</v>
      </c>
      <c r="G40" s="25" t="s">
        <v>95</v>
      </c>
      <c r="H40" s="25" t="s">
        <v>639</v>
      </c>
      <c r="I40" s="25" t="str">
        <f>LOOKUP(1,0/(('MSS&amp;MGW&amp;BSC-SPC'!$B$1:$B$347=G40)*('MSS&amp;MGW&amp;BSC-SPC'!$C$1:$C$347=H40)),'MSS&amp;MGW&amp;BSC-SPC'!$D$1:$D$347)</f>
        <v>22F2</v>
      </c>
      <c r="J40" s="25">
        <v>42</v>
      </c>
      <c r="K40" s="48" t="s">
        <v>3944</v>
      </c>
      <c r="L40" s="26" t="str">
        <f t="shared" si="25"/>
        <v>ZNSP:NA1,22F2,R1123:415:R1123:;</v>
      </c>
      <c r="M40" s="26" t="str">
        <f t="shared" si="26"/>
        <v>ZNRC:NA1,22F2,R1123,6,A,N:NA1,22F2,R1123,2::::;</v>
      </c>
      <c r="N40" s="29" t="str">
        <f t="shared" si="27"/>
        <v>ZNFD:NA1,22F2,1:FE,BSSAP,1,N:;</v>
      </c>
      <c r="O40" s="29" t="str">
        <f t="shared" si="28"/>
        <v>ZOBM:NA1,02B2,01:NA1,22F2:Y:;</v>
      </c>
      <c r="P40" s="29" t="str">
        <f t="shared" si="29"/>
        <v>ZOBM:NA1,02B2,FE:NA1,22F2:Y:;</v>
      </c>
      <c r="Q40" s="29" t="str">
        <f t="shared" si="30"/>
        <v>ZOBC:NA1,22F2,FE:NA1,FE:Y:;</v>
      </c>
      <c r="R40" s="26" t="str">
        <f t="shared" si="31"/>
        <v>ZNLA:415:;</v>
      </c>
      <c r="S40" s="26" t="str">
        <f t="shared" si="32"/>
        <v>ZNLC:415,ACT:;</v>
      </c>
      <c r="T40" s="26" t="str">
        <f t="shared" si="33"/>
        <v>ZNVA:NA1,22F2:NA1,22F2:;</v>
      </c>
      <c r="U40" s="26" t="str">
        <f t="shared" si="34"/>
        <v>ZNVC:NA1,22F2:NA1,22F2:ACT:;</v>
      </c>
      <c r="V40" s="29" t="str">
        <f t="shared" si="35"/>
        <v>ZNRI:NA1,22F2:;</v>
      </c>
      <c r="W40" s="29" t="str">
        <f t="shared" si="36"/>
        <v>ZNGC:NA1,22F2:ACT:;</v>
      </c>
      <c r="X40" s="29" t="str">
        <f t="shared" si="37"/>
        <v>ZNHC:NA1,22F2:FE:ACT:;</v>
      </c>
      <c r="Y40" s="29" t="str">
        <f t="shared" si="38"/>
        <v>ZNFJ:NA1,22F2:;</v>
      </c>
      <c r="Z40" s="49" t="str">
        <f t="shared" si="39"/>
        <v>ZNSP:NA1,02B2,BGS07:42:BGS07:;</v>
      </c>
      <c r="AA40" s="49" t="str">
        <f t="shared" si="40"/>
        <v>ZNRC:NA1,02B2,BGS07,6,A,N:NA1,02B2,BGS07,2::::;</v>
      </c>
      <c r="AB40" s="49" t="str">
        <f t="shared" si="41"/>
        <v>ZNFD:NA1,02B2,1::FE,BSSAP,1;</v>
      </c>
      <c r="AC40" s="49" t="str">
        <f t="shared" si="42"/>
        <v>ZNLA:42:;</v>
      </c>
      <c r="AD40" s="49" t="str">
        <f t="shared" si="43"/>
        <v>ZNLC:42,ACT:;</v>
      </c>
      <c r="AE40" s="49" t="str">
        <f t="shared" si="44"/>
        <v>ZNVA:NA1,02B2:NA1,02B2:;</v>
      </c>
      <c r="AF40" s="49" t="str">
        <f t="shared" si="45"/>
        <v>ZNVC:NA1,02B2:NA1,02B2:ACT:;</v>
      </c>
      <c r="AG40" s="49" t="str">
        <f t="shared" si="46"/>
        <v>ZNRI:NA1,02B2:;</v>
      </c>
      <c r="AH40" s="49" t="str">
        <f t="shared" si="47"/>
        <v>ZNGC:NA1,02B2:ACT:;</v>
      </c>
      <c r="AI40" s="49" t="str">
        <f t="shared" si="48"/>
        <v>ZNHC:NA1,02B2:FE:ACT:;</v>
      </c>
      <c r="AJ40" s="49" t="str">
        <f t="shared" si="49"/>
        <v>ZNFJ:NA1,02B2:;</v>
      </c>
    </row>
    <row r="41" spans="1:36">
      <c r="A41" s="24">
        <v>16</v>
      </c>
      <c r="B41" s="24" t="s">
        <v>74</v>
      </c>
      <c r="C41" s="24" t="s">
        <v>3952</v>
      </c>
      <c r="D41" s="24" t="str">
        <f>LOOKUP(1,0/(('MSS&amp;MGW&amp;BSC-SPC'!$B$1:$B$347=B41)*('MSS&amp;MGW&amp;BSC-SPC'!$C$1:$C$347=C41)),'MSS&amp;MGW&amp;BSC-SPC'!$D$1:$D$347)</f>
        <v>02B2</v>
      </c>
      <c r="E41" s="24">
        <v>416</v>
      </c>
      <c r="F41" s="25">
        <v>2</v>
      </c>
      <c r="G41" s="25" t="s">
        <v>96</v>
      </c>
      <c r="H41" s="25" t="s">
        <v>639</v>
      </c>
      <c r="I41" s="25" t="str">
        <f>LOOKUP(1,0/(('MSS&amp;MGW&amp;BSC-SPC'!$B$1:$B$347=G41)*('MSS&amp;MGW&amp;BSC-SPC'!$C$1:$C$347=H41)),'MSS&amp;MGW&amp;BSC-SPC'!$D$1:$D$347)</f>
        <v>22F3</v>
      </c>
      <c r="J41" s="25">
        <v>42</v>
      </c>
      <c r="K41" s="48" t="s">
        <v>3944</v>
      </c>
      <c r="L41" s="26" t="str">
        <f t="shared" si="25"/>
        <v>ZNSP:NA1,22F3,R1124:416:R1124:;</v>
      </c>
      <c r="M41" s="26" t="str">
        <f t="shared" si="26"/>
        <v>ZNRC:NA1,22F3,R1124,6,A,N:NA1,22F3,R1124,2::::;</v>
      </c>
      <c r="N41" s="29" t="str">
        <f t="shared" si="27"/>
        <v>ZNFD:NA1,22F3,1:FE,BSSAP,1,N:;</v>
      </c>
      <c r="O41" s="29" t="str">
        <f t="shared" si="28"/>
        <v>ZOBM:NA1,02B2,01:NA1,22F3:Y:;</v>
      </c>
      <c r="P41" s="29" t="str">
        <f t="shared" si="29"/>
        <v>ZOBM:NA1,02B2,FE:NA1,22F3:Y:;</v>
      </c>
      <c r="Q41" s="29" t="str">
        <f t="shared" si="30"/>
        <v>ZOBC:NA1,22F3,FE:NA1,FE:Y:;</v>
      </c>
      <c r="R41" s="26" t="str">
        <f t="shared" si="31"/>
        <v>ZNLA:416:;</v>
      </c>
      <c r="S41" s="26" t="str">
        <f t="shared" si="32"/>
        <v>ZNLC:416,ACT:;</v>
      </c>
      <c r="T41" s="26" t="str">
        <f t="shared" si="33"/>
        <v>ZNVA:NA1,22F3:NA1,22F3:;</v>
      </c>
      <c r="U41" s="26" t="str">
        <f t="shared" si="34"/>
        <v>ZNVC:NA1,22F3:NA1,22F3:ACT:;</v>
      </c>
      <c r="V41" s="29" t="str">
        <f t="shared" si="35"/>
        <v>ZNRI:NA1,22F3:;</v>
      </c>
      <c r="W41" s="29" t="str">
        <f t="shared" si="36"/>
        <v>ZNGC:NA1,22F3:ACT:;</v>
      </c>
      <c r="X41" s="29" t="str">
        <f t="shared" si="37"/>
        <v>ZNHC:NA1,22F3:FE:ACT:;</v>
      </c>
      <c r="Y41" s="29" t="str">
        <f t="shared" si="38"/>
        <v>ZNFJ:NA1,22F3:;</v>
      </c>
      <c r="Z41" s="49" t="str">
        <f t="shared" si="39"/>
        <v>ZNSP:NA1,02B2,BGS07:42:BGS07:;</v>
      </c>
      <c r="AA41" s="49" t="str">
        <f t="shared" si="40"/>
        <v>ZNRC:NA1,02B2,BGS07,6,A,N:NA1,02B2,BGS07,2::::;</v>
      </c>
      <c r="AB41" s="49" t="str">
        <f t="shared" si="41"/>
        <v>ZNFD:NA1,02B2,1::FE,BSSAP,1;</v>
      </c>
      <c r="AC41" s="49" t="str">
        <f t="shared" si="42"/>
        <v>ZNLA:42:;</v>
      </c>
      <c r="AD41" s="49" t="str">
        <f t="shared" si="43"/>
        <v>ZNLC:42,ACT:;</v>
      </c>
      <c r="AE41" s="49" t="str">
        <f t="shared" si="44"/>
        <v>ZNVA:NA1,02B2:NA1,02B2:;</v>
      </c>
      <c r="AF41" s="49" t="str">
        <f t="shared" si="45"/>
        <v>ZNVC:NA1,02B2:NA1,02B2:ACT:;</v>
      </c>
      <c r="AG41" s="49" t="str">
        <f t="shared" si="46"/>
        <v>ZNRI:NA1,02B2:;</v>
      </c>
      <c r="AH41" s="49" t="str">
        <f t="shared" si="47"/>
        <v>ZNGC:NA1,02B2:ACT:;</v>
      </c>
      <c r="AI41" s="49" t="str">
        <f t="shared" si="48"/>
        <v>ZNHC:NA1,02B2:FE:ACT:;</v>
      </c>
      <c r="AJ41" s="49" t="str">
        <f t="shared" si="49"/>
        <v>ZNFJ:NA1,02B2:;</v>
      </c>
    </row>
    <row r="42" spans="1:36">
      <c r="A42" s="24">
        <v>17</v>
      </c>
      <c r="B42" s="24" t="s">
        <v>74</v>
      </c>
      <c r="C42" s="24" t="s">
        <v>3953</v>
      </c>
      <c r="D42" s="24" t="str">
        <f>LOOKUP(1,0/(('MSS&amp;MGW&amp;BSC-SPC'!$B$1:$B$347=B42)*('MSS&amp;MGW&amp;BSC-SPC'!$C$1:$C$347=C42)),'MSS&amp;MGW&amp;BSC-SPC'!$D$1:$D$347)</f>
        <v>02B2</v>
      </c>
      <c r="E42" s="24">
        <v>417</v>
      </c>
      <c r="F42" s="25">
        <v>2</v>
      </c>
      <c r="G42" s="25" t="s">
        <v>97</v>
      </c>
      <c r="H42" s="25" t="s">
        <v>639</v>
      </c>
      <c r="I42" s="25" t="str">
        <f>LOOKUP(1,0/(('MSS&amp;MGW&amp;BSC-SPC'!$B$1:$B$347=G42)*('MSS&amp;MGW&amp;BSC-SPC'!$C$1:$C$347=H42)),'MSS&amp;MGW&amp;BSC-SPC'!$D$1:$D$347)</f>
        <v>22F4</v>
      </c>
      <c r="J42" s="25">
        <v>42</v>
      </c>
      <c r="K42" s="48" t="s">
        <v>3944</v>
      </c>
      <c r="L42" s="26" t="str">
        <f t="shared" si="25"/>
        <v>ZNSP:NA1,22F4,R1125:417:R1125:;</v>
      </c>
      <c r="M42" s="26" t="str">
        <f t="shared" si="26"/>
        <v>ZNRC:NA1,22F4,R1125,6,A,N:NA1,22F4,R1125,2::::;</v>
      </c>
      <c r="N42" s="29" t="str">
        <f t="shared" si="27"/>
        <v>ZNFD:NA1,22F4,1:FE,BSSAP,1,N:;</v>
      </c>
      <c r="O42" s="29" t="str">
        <f t="shared" si="28"/>
        <v>ZOBM:NA1,02B2,01:NA1,22F4:Y:;</v>
      </c>
      <c r="P42" s="29" t="str">
        <f t="shared" si="29"/>
        <v>ZOBM:NA1,02B2,FE:NA1,22F4:Y:;</v>
      </c>
      <c r="Q42" s="29" t="str">
        <f t="shared" si="30"/>
        <v>ZOBC:NA1,22F4,FE:NA1,FE:Y:;</v>
      </c>
      <c r="R42" s="26" t="str">
        <f t="shared" si="31"/>
        <v>ZNLA:417:;</v>
      </c>
      <c r="S42" s="26" t="str">
        <f t="shared" si="32"/>
        <v>ZNLC:417,ACT:;</v>
      </c>
      <c r="T42" s="26" t="str">
        <f t="shared" si="33"/>
        <v>ZNVA:NA1,22F4:NA1,22F4:;</v>
      </c>
      <c r="U42" s="26" t="str">
        <f t="shared" si="34"/>
        <v>ZNVC:NA1,22F4:NA1,22F4:ACT:;</v>
      </c>
      <c r="V42" s="29" t="str">
        <f t="shared" si="35"/>
        <v>ZNRI:NA1,22F4:;</v>
      </c>
      <c r="W42" s="29" t="str">
        <f t="shared" si="36"/>
        <v>ZNGC:NA1,22F4:ACT:;</v>
      </c>
      <c r="X42" s="29" t="str">
        <f t="shared" si="37"/>
        <v>ZNHC:NA1,22F4:FE:ACT:;</v>
      </c>
      <c r="Y42" s="29" t="str">
        <f t="shared" si="38"/>
        <v>ZNFJ:NA1,22F4:;</v>
      </c>
      <c r="Z42" s="49" t="str">
        <f t="shared" si="39"/>
        <v>ZNSP:NA1,02B2,BGS07:42:BGS07:;</v>
      </c>
      <c r="AA42" s="49" t="str">
        <f t="shared" si="40"/>
        <v>ZNRC:NA1,02B2,BGS07,6,A,N:NA1,02B2,BGS07,2::::;</v>
      </c>
      <c r="AB42" s="49" t="str">
        <f t="shared" si="41"/>
        <v>ZNFD:NA1,02B2,1::FE,BSSAP,1;</v>
      </c>
      <c r="AC42" s="49" t="str">
        <f t="shared" si="42"/>
        <v>ZNLA:42:;</v>
      </c>
      <c r="AD42" s="49" t="str">
        <f t="shared" si="43"/>
        <v>ZNLC:42,ACT:;</v>
      </c>
      <c r="AE42" s="49" t="str">
        <f t="shared" si="44"/>
        <v>ZNVA:NA1,02B2:NA1,02B2:;</v>
      </c>
      <c r="AF42" s="49" t="str">
        <f t="shared" si="45"/>
        <v>ZNVC:NA1,02B2:NA1,02B2:ACT:;</v>
      </c>
      <c r="AG42" s="49" t="str">
        <f t="shared" si="46"/>
        <v>ZNRI:NA1,02B2:;</v>
      </c>
      <c r="AH42" s="49" t="str">
        <f t="shared" si="47"/>
        <v>ZNGC:NA1,02B2:ACT:;</v>
      </c>
      <c r="AI42" s="49" t="str">
        <f t="shared" si="48"/>
        <v>ZNHC:NA1,02B2:FE:ACT:;</v>
      </c>
      <c r="AJ42" s="49" t="str">
        <f t="shared" si="49"/>
        <v>ZNFJ:NA1,02B2:;</v>
      </c>
    </row>
    <row r="43" spans="1:36">
      <c r="A43" s="24">
        <v>18</v>
      </c>
      <c r="B43" s="24" t="s">
        <v>74</v>
      </c>
      <c r="C43" s="24" t="s">
        <v>3953</v>
      </c>
      <c r="D43" s="24" t="str">
        <f>LOOKUP(1,0/(('MSS&amp;MGW&amp;BSC-SPC'!$B$1:$B$347=B43)*('MSS&amp;MGW&amp;BSC-SPC'!$C$1:$C$347=C43)),'MSS&amp;MGW&amp;BSC-SPC'!$D$1:$D$347)</f>
        <v>02B2</v>
      </c>
      <c r="E43" s="24">
        <v>418</v>
      </c>
      <c r="F43" s="25">
        <v>2</v>
      </c>
      <c r="G43" s="25" t="s">
        <v>98</v>
      </c>
      <c r="H43" s="25" t="s">
        <v>639</v>
      </c>
      <c r="I43" s="25" t="str">
        <f>LOOKUP(1,0/(('MSS&amp;MGW&amp;BSC-SPC'!$B$1:$B$347=G43)*('MSS&amp;MGW&amp;BSC-SPC'!$C$1:$C$347=H43)),'MSS&amp;MGW&amp;BSC-SPC'!$D$1:$D$347)</f>
        <v>22F5</v>
      </c>
      <c r="J43" s="25">
        <v>42</v>
      </c>
      <c r="K43" s="48" t="s">
        <v>3944</v>
      </c>
      <c r="L43" s="26" t="str">
        <f t="shared" si="25"/>
        <v>ZNSP:NA1,22F5,R1126:418:R1126:;</v>
      </c>
      <c r="M43" s="26" t="str">
        <f t="shared" si="26"/>
        <v>ZNRC:NA1,22F5,R1126,6,A,N:NA1,22F5,R1126,2::::;</v>
      </c>
      <c r="N43" s="29" t="str">
        <f t="shared" si="27"/>
        <v>ZNFD:NA1,22F5,1:FE,BSSAP,1,N:;</v>
      </c>
      <c r="O43" s="29" t="str">
        <f t="shared" si="28"/>
        <v>ZOBM:NA1,02B2,01:NA1,22F5:Y:;</v>
      </c>
      <c r="P43" s="29" t="str">
        <f t="shared" si="29"/>
        <v>ZOBM:NA1,02B2,FE:NA1,22F5:Y:;</v>
      </c>
      <c r="Q43" s="29" t="str">
        <f t="shared" si="30"/>
        <v>ZOBC:NA1,22F5,FE:NA1,FE:Y:;</v>
      </c>
      <c r="R43" s="26" t="str">
        <f t="shared" si="31"/>
        <v>ZNLA:418:;</v>
      </c>
      <c r="S43" s="26" t="str">
        <f t="shared" si="32"/>
        <v>ZNLC:418,ACT:;</v>
      </c>
      <c r="T43" s="26" t="str">
        <f t="shared" si="33"/>
        <v>ZNVA:NA1,22F5:NA1,22F5:;</v>
      </c>
      <c r="U43" s="26" t="str">
        <f t="shared" si="34"/>
        <v>ZNVC:NA1,22F5:NA1,22F5:ACT:;</v>
      </c>
      <c r="V43" s="29" t="str">
        <f t="shared" si="35"/>
        <v>ZNRI:NA1,22F5:;</v>
      </c>
      <c r="W43" s="29" t="str">
        <f t="shared" si="36"/>
        <v>ZNGC:NA1,22F5:ACT:;</v>
      </c>
      <c r="X43" s="29" t="str">
        <f t="shared" si="37"/>
        <v>ZNHC:NA1,22F5:FE:ACT:;</v>
      </c>
      <c r="Y43" s="29" t="str">
        <f t="shared" si="38"/>
        <v>ZNFJ:NA1,22F5:;</v>
      </c>
      <c r="Z43" s="49" t="str">
        <f t="shared" si="39"/>
        <v>ZNSP:NA1,02B2,BGS07:42:BGS07:;</v>
      </c>
      <c r="AA43" s="49" t="str">
        <f t="shared" si="40"/>
        <v>ZNRC:NA1,02B2,BGS07,6,A,N:NA1,02B2,BGS07,2::::;</v>
      </c>
      <c r="AB43" s="49" t="str">
        <f t="shared" si="41"/>
        <v>ZNFD:NA1,02B2,1::FE,BSSAP,1;</v>
      </c>
      <c r="AC43" s="49" t="str">
        <f t="shared" si="42"/>
        <v>ZNLA:42:;</v>
      </c>
      <c r="AD43" s="49" t="str">
        <f t="shared" si="43"/>
        <v>ZNLC:42,ACT:;</v>
      </c>
      <c r="AE43" s="49" t="str">
        <f t="shared" si="44"/>
        <v>ZNVA:NA1,02B2:NA1,02B2:;</v>
      </c>
      <c r="AF43" s="49" t="str">
        <f t="shared" si="45"/>
        <v>ZNVC:NA1,02B2:NA1,02B2:ACT:;</v>
      </c>
      <c r="AG43" s="49" t="str">
        <f t="shared" si="46"/>
        <v>ZNRI:NA1,02B2:;</v>
      </c>
      <c r="AH43" s="49" t="str">
        <f t="shared" si="47"/>
        <v>ZNGC:NA1,02B2:ACT:;</v>
      </c>
      <c r="AI43" s="49" t="str">
        <f t="shared" si="48"/>
        <v>ZNHC:NA1,02B2:FE:ACT:;</v>
      </c>
      <c r="AJ43" s="49" t="str">
        <f t="shared" si="49"/>
        <v>ZNFJ:NA1,02B2:;</v>
      </c>
    </row>
    <row r="44" spans="1:36">
      <c r="A44" s="24">
        <v>20</v>
      </c>
      <c r="B44" s="24" t="s">
        <v>74</v>
      </c>
      <c r="C44" s="24" t="s">
        <v>3949</v>
      </c>
      <c r="D44" s="24" t="str">
        <f>LOOKUP(1,0/(('MSS&amp;MGW&amp;BSC-SPC'!$B$1:$B$347=B44)*('MSS&amp;MGW&amp;BSC-SPC'!$C$1:$C$347=C44)),'MSS&amp;MGW&amp;BSC-SPC'!$D$1:$D$347)</f>
        <v>02B2</v>
      </c>
      <c r="E44" s="24">
        <v>419</v>
      </c>
      <c r="F44" s="25">
        <v>2</v>
      </c>
      <c r="G44" s="25" t="s">
        <v>99</v>
      </c>
      <c r="H44" s="25" t="s">
        <v>639</v>
      </c>
      <c r="I44" s="25" t="str">
        <f>LOOKUP(1,0/(('MSS&amp;MGW&amp;BSC-SPC'!$B$1:$B$347=G44)*('MSS&amp;MGW&amp;BSC-SPC'!$C$1:$C$347=H44)),'MSS&amp;MGW&amp;BSC-SPC'!$D$1:$D$347)</f>
        <v>2310</v>
      </c>
      <c r="J44" s="25">
        <v>42</v>
      </c>
      <c r="K44" s="48" t="s">
        <v>3944</v>
      </c>
      <c r="L44" s="26" t="str">
        <f t="shared" si="25"/>
        <v>ZNSP:NA1,2310,R1321:419:R1321:;</v>
      </c>
      <c r="M44" s="26" t="str">
        <f t="shared" si="26"/>
        <v>ZNRC:NA1,2310,R1321,6,A,N:NA1,2310,R1321,2::::;</v>
      </c>
      <c r="N44" s="29" t="str">
        <f t="shared" si="27"/>
        <v>ZNFD:NA1,2310,1:FE,BSSAP,1,N:;</v>
      </c>
      <c r="O44" s="29" t="str">
        <f t="shared" si="28"/>
        <v>ZOBM:NA1,02B2,01:NA1,2310:Y:;</v>
      </c>
      <c r="P44" s="29" t="str">
        <f t="shared" si="29"/>
        <v>ZOBM:NA1,02B2,FE:NA1,2310:Y:;</v>
      </c>
      <c r="Q44" s="29" t="str">
        <f t="shared" si="30"/>
        <v>ZOBC:NA1,2310,FE:NA1,FE:Y:;</v>
      </c>
      <c r="R44" s="26" t="str">
        <f t="shared" si="31"/>
        <v>ZNLA:419:;</v>
      </c>
      <c r="S44" s="26" t="str">
        <f t="shared" si="32"/>
        <v>ZNLC:419,ACT:;</v>
      </c>
      <c r="T44" s="26" t="str">
        <f t="shared" si="33"/>
        <v>ZNVA:NA1,2310:NA1,2310:;</v>
      </c>
      <c r="U44" s="26" t="str">
        <f t="shared" si="34"/>
        <v>ZNVC:NA1,2310:NA1,2310:ACT:;</v>
      </c>
      <c r="V44" s="29" t="str">
        <f t="shared" si="35"/>
        <v>ZNRI:NA1,2310:;</v>
      </c>
      <c r="W44" s="29" t="str">
        <f t="shared" si="36"/>
        <v>ZNGC:NA1,2310:ACT:;</v>
      </c>
      <c r="X44" s="29" t="str">
        <f t="shared" si="37"/>
        <v>ZNHC:NA1,2310:FE:ACT:;</v>
      </c>
      <c r="Y44" s="29" t="str">
        <f t="shared" si="38"/>
        <v>ZNFJ:NA1,2310:;</v>
      </c>
      <c r="Z44" s="49" t="str">
        <f t="shared" si="39"/>
        <v>ZNSP:NA1,02B2,BGS07:42:BGS07:;</v>
      </c>
      <c r="AA44" s="49" t="str">
        <f t="shared" si="40"/>
        <v>ZNRC:NA1,02B2,BGS07,6,A,N:NA1,02B2,BGS07,2::::;</v>
      </c>
      <c r="AB44" s="49" t="str">
        <f t="shared" si="41"/>
        <v>ZNFD:NA1,02B2,1::FE,BSSAP,1;</v>
      </c>
      <c r="AC44" s="49" t="str">
        <f t="shared" si="42"/>
        <v>ZNLA:42:;</v>
      </c>
      <c r="AD44" s="49" t="str">
        <f t="shared" si="43"/>
        <v>ZNLC:42,ACT:;</v>
      </c>
      <c r="AE44" s="49" t="str">
        <f t="shared" si="44"/>
        <v>ZNVA:NA1,02B2:NA1,02B2:;</v>
      </c>
      <c r="AF44" s="49" t="str">
        <f t="shared" si="45"/>
        <v>ZNVC:NA1,02B2:NA1,02B2:ACT:;</v>
      </c>
      <c r="AG44" s="49" t="str">
        <f t="shared" si="46"/>
        <v>ZNRI:NA1,02B2:;</v>
      </c>
      <c r="AH44" s="49" t="str">
        <f t="shared" si="47"/>
        <v>ZNGC:NA1,02B2:ACT:;</v>
      </c>
      <c r="AI44" s="49" t="str">
        <f t="shared" si="48"/>
        <v>ZNHC:NA1,02B2:FE:ACT:;</v>
      </c>
      <c r="AJ44" s="49" t="str">
        <f t="shared" si="49"/>
        <v>ZNFJ:NA1,02B2:;</v>
      </c>
    </row>
    <row r="45" spans="1:36">
      <c r="A45" s="24">
        <v>21</v>
      </c>
      <c r="B45" s="24" t="s">
        <v>74</v>
      </c>
      <c r="C45" s="24" t="s">
        <v>3949</v>
      </c>
      <c r="D45" s="24" t="str">
        <f>LOOKUP(1,0/(('MSS&amp;MGW&amp;BSC-SPC'!$B$1:$B$347=B45)*('MSS&amp;MGW&amp;BSC-SPC'!$C$1:$C$347=C45)),'MSS&amp;MGW&amp;BSC-SPC'!$D$1:$D$347)</f>
        <v>02B2</v>
      </c>
      <c r="E45" s="24">
        <v>420</v>
      </c>
      <c r="F45" s="25">
        <v>2</v>
      </c>
      <c r="G45" s="25" t="s">
        <v>100</v>
      </c>
      <c r="H45" s="25" t="s">
        <v>639</v>
      </c>
      <c r="I45" s="25" t="str">
        <f>LOOKUP(1,0/(('MSS&amp;MGW&amp;BSC-SPC'!$B$1:$B$347=G45)*('MSS&amp;MGW&amp;BSC-SPC'!$C$1:$C$347=H45)),'MSS&amp;MGW&amp;BSC-SPC'!$D$1:$D$347)</f>
        <v>2311</v>
      </c>
      <c r="J45" s="25">
        <v>42</v>
      </c>
      <c r="K45" s="48" t="s">
        <v>3944</v>
      </c>
      <c r="L45" s="26" t="str">
        <f t="shared" si="25"/>
        <v>ZNSP:NA1,2311,R1322:420:R1322:;</v>
      </c>
      <c r="M45" s="26" t="str">
        <f t="shared" si="26"/>
        <v>ZNRC:NA1,2311,R1322,6,A,N:NA1,2311,R1322,2::::;</v>
      </c>
      <c r="N45" s="29" t="str">
        <f t="shared" si="27"/>
        <v>ZNFD:NA1,2311,1:FE,BSSAP,1,N:;</v>
      </c>
      <c r="O45" s="29" t="str">
        <f t="shared" si="28"/>
        <v>ZOBM:NA1,02B2,01:NA1,2311:Y:;</v>
      </c>
      <c r="P45" s="29" t="str">
        <f t="shared" si="29"/>
        <v>ZOBM:NA1,02B2,FE:NA1,2311:Y:;</v>
      </c>
      <c r="Q45" s="29" t="str">
        <f t="shared" si="30"/>
        <v>ZOBC:NA1,2311,FE:NA1,FE:Y:;</v>
      </c>
      <c r="R45" s="26" t="str">
        <f t="shared" si="31"/>
        <v>ZNLA:420:;</v>
      </c>
      <c r="S45" s="26" t="str">
        <f t="shared" si="32"/>
        <v>ZNLC:420,ACT:;</v>
      </c>
      <c r="T45" s="26" t="str">
        <f t="shared" si="33"/>
        <v>ZNVA:NA1,2311:NA1,2311:;</v>
      </c>
      <c r="U45" s="26" t="str">
        <f t="shared" si="34"/>
        <v>ZNVC:NA1,2311:NA1,2311:ACT:;</v>
      </c>
      <c r="V45" s="29" t="str">
        <f t="shared" si="35"/>
        <v>ZNRI:NA1,2311:;</v>
      </c>
      <c r="W45" s="29" t="str">
        <f t="shared" si="36"/>
        <v>ZNGC:NA1,2311:ACT:;</v>
      </c>
      <c r="X45" s="29" t="str">
        <f t="shared" si="37"/>
        <v>ZNHC:NA1,2311:FE:ACT:;</v>
      </c>
      <c r="Y45" s="29" t="str">
        <f t="shared" si="38"/>
        <v>ZNFJ:NA1,2311:;</v>
      </c>
      <c r="Z45" s="49" t="str">
        <f t="shared" si="39"/>
        <v>ZNSP:NA1,02B2,BGS07:42:BGS07:;</v>
      </c>
      <c r="AA45" s="49" t="str">
        <f t="shared" si="40"/>
        <v>ZNRC:NA1,02B2,BGS07,6,A,N:NA1,02B2,BGS07,2::::;</v>
      </c>
      <c r="AB45" s="49" t="str">
        <f t="shared" si="41"/>
        <v>ZNFD:NA1,02B2,1::FE,BSSAP,1;</v>
      </c>
      <c r="AC45" s="49" t="str">
        <f t="shared" si="42"/>
        <v>ZNLA:42:;</v>
      </c>
      <c r="AD45" s="49" t="str">
        <f t="shared" si="43"/>
        <v>ZNLC:42,ACT:;</v>
      </c>
      <c r="AE45" s="49" t="str">
        <f t="shared" si="44"/>
        <v>ZNVA:NA1,02B2:NA1,02B2:;</v>
      </c>
      <c r="AF45" s="49" t="str">
        <f t="shared" si="45"/>
        <v>ZNVC:NA1,02B2:NA1,02B2:ACT:;</v>
      </c>
      <c r="AG45" s="49" t="str">
        <f t="shared" si="46"/>
        <v>ZNRI:NA1,02B2:;</v>
      </c>
      <c r="AH45" s="49" t="str">
        <f t="shared" si="47"/>
        <v>ZNGC:NA1,02B2:ACT:;</v>
      </c>
      <c r="AI45" s="49" t="str">
        <f t="shared" si="48"/>
        <v>ZNHC:NA1,02B2:FE:ACT:;</v>
      </c>
      <c r="AJ45" s="49" t="str">
        <f t="shared" si="49"/>
        <v>ZNFJ:NA1,02B2:;</v>
      </c>
    </row>
    <row r="46" spans="1:36">
      <c r="A46" s="24">
        <v>22</v>
      </c>
      <c r="B46" s="24" t="s">
        <v>74</v>
      </c>
      <c r="C46" s="24" t="s">
        <v>3949</v>
      </c>
      <c r="D46" s="24" t="str">
        <f>LOOKUP(1,0/(('MSS&amp;MGW&amp;BSC-SPC'!$B$1:$B$347=B46)*('MSS&amp;MGW&amp;BSC-SPC'!$C$1:$C$347=C46)),'MSS&amp;MGW&amp;BSC-SPC'!$D$1:$D$347)</f>
        <v>02B2</v>
      </c>
      <c r="E46" s="24">
        <v>421</v>
      </c>
      <c r="F46" s="25">
        <v>2</v>
      </c>
      <c r="G46" s="25" t="s">
        <v>101</v>
      </c>
      <c r="H46" s="25" t="s">
        <v>639</v>
      </c>
      <c r="I46" s="25" t="str">
        <f>LOOKUP(1,0/(('MSS&amp;MGW&amp;BSC-SPC'!$B$1:$B$347=G46)*('MSS&amp;MGW&amp;BSC-SPC'!$C$1:$C$347=H46)),'MSS&amp;MGW&amp;BSC-SPC'!$D$1:$D$347)</f>
        <v>2312</v>
      </c>
      <c r="J46" s="25">
        <v>42</v>
      </c>
      <c r="K46" s="48" t="s">
        <v>3944</v>
      </c>
      <c r="L46" s="26" t="str">
        <f t="shared" si="25"/>
        <v>ZNSP:NA1,2312,R1323:421:R1323:;</v>
      </c>
      <c r="M46" s="26" t="str">
        <f t="shared" si="26"/>
        <v>ZNRC:NA1,2312,R1323,6,A,N:NA1,2312,R1323,2::::;</v>
      </c>
      <c r="N46" s="29" t="str">
        <f t="shared" si="27"/>
        <v>ZNFD:NA1,2312,1:FE,BSSAP,1,N:;</v>
      </c>
      <c r="O46" s="29" t="str">
        <f t="shared" si="28"/>
        <v>ZOBM:NA1,02B2,01:NA1,2312:Y:;</v>
      </c>
      <c r="P46" s="29" t="str">
        <f t="shared" si="29"/>
        <v>ZOBM:NA1,02B2,FE:NA1,2312:Y:;</v>
      </c>
      <c r="Q46" s="29" t="str">
        <f t="shared" si="30"/>
        <v>ZOBC:NA1,2312,FE:NA1,FE:Y:;</v>
      </c>
      <c r="R46" s="26" t="str">
        <f t="shared" si="31"/>
        <v>ZNLA:421:;</v>
      </c>
      <c r="S46" s="26" t="str">
        <f t="shared" si="32"/>
        <v>ZNLC:421,ACT:;</v>
      </c>
      <c r="T46" s="26" t="str">
        <f t="shared" si="33"/>
        <v>ZNVA:NA1,2312:NA1,2312:;</v>
      </c>
      <c r="U46" s="26" t="str">
        <f t="shared" si="34"/>
        <v>ZNVC:NA1,2312:NA1,2312:ACT:;</v>
      </c>
      <c r="V46" s="29" t="str">
        <f t="shared" si="35"/>
        <v>ZNRI:NA1,2312:;</v>
      </c>
      <c r="W46" s="29" t="str">
        <f t="shared" si="36"/>
        <v>ZNGC:NA1,2312:ACT:;</v>
      </c>
      <c r="X46" s="29" t="str">
        <f t="shared" si="37"/>
        <v>ZNHC:NA1,2312:FE:ACT:;</v>
      </c>
      <c r="Y46" s="29" t="str">
        <f t="shared" si="38"/>
        <v>ZNFJ:NA1,2312:;</v>
      </c>
      <c r="Z46" s="49" t="str">
        <f t="shared" si="39"/>
        <v>ZNSP:NA1,02B2,BGS07:42:BGS07:;</v>
      </c>
      <c r="AA46" s="49" t="str">
        <f t="shared" si="40"/>
        <v>ZNRC:NA1,02B2,BGS07,6,A,N:NA1,02B2,BGS07,2::::;</v>
      </c>
      <c r="AB46" s="49" t="str">
        <f t="shared" si="41"/>
        <v>ZNFD:NA1,02B2,1::FE,BSSAP,1;</v>
      </c>
      <c r="AC46" s="49" t="str">
        <f t="shared" si="42"/>
        <v>ZNLA:42:;</v>
      </c>
      <c r="AD46" s="49" t="str">
        <f t="shared" si="43"/>
        <v>ZNLC:42,ACT:;</v>
      </c>
      <c r="AE46" s="49" t="str">
        <f t="shared" si="44"/>
        <v>ZNVA:NA1,02B2:NA1,02B2:;</v>
      </c>
      <c r="AF46" s="49" t="str">
        <f t="shared" si="45"/>
        <v>ZNVC:NA1,02B2:NA1,02B2:ACT:;</v>
      </c>
      <c r="AG46" s="49" t="str">
        <f t="shared" si="46"/>
        <v>ZNRI:NA1,02B2:;</v>
      </c>
      <c r="AH46" s="49" t="str">
        <f t="shared" si="47"/>
        <v>ZNGC:NA1,02B2:ACT:;</v>
      </c>
      <c r="AI46" s="49" t="str">
        <f t="shared" si="48"/>
        <v>ZNHC:NA1,02B2:FE:ACT:;</v>
      </c>
      <c r="AJ46" s="49" t="str">
        <f t="shared" si="49"/>
        <v>ZNFJ:NA1,02B2:;</v>
      </c>
    </row>
    <row r="47" spans="1:36">
      <c r="A47" s="24">
        <v>23</v>
      </c>
      <c r="B47" s="24" t="s">
        <v>74</v>
      </c>
      <c r="C47" s="24" t="s">
        <v>3949</v>
      </c>
      <c r="D47" s="24" t="str">
        <f>LOOKUP(1,0/(('MSS&amp;MGW&amp;BSC-SPC'!$B$1:$B$347=B47)*('MSS&amp;MGW&amp;BSC-SPC'!$C$1:$C$347=C47)),'MSS&amp;MGW&amp;BSC-SPC'!$D$1:$D$347)</f>
        <v>02B2</v>
      </c>
      <c r="E47" s="24">
        <v>422</v>
      </c>
      <c r="F47" s="25">
        <v>2</v>
      </c>
      <c r="G47" s="25" t="s">
        <v>102</v>
      </c>
      <c r="H47" s="25" t="s">
        <v>639</v>
      </c>
      <c r="I47" s="25" t="str">
        <f>LOOKUP(1,0/(('MSS&amp;MGW&amp;BSC-SPC'!$B$1:$B$347=G47)*('MSS&amp;MGW&amp;BSC-SPC'!$C$1:$C$347=H47)),'MSS&amp;MGW&amp;BSC-SPC'!$D$1:$D$347)</f>
        <v>2313</v>
      </c>
      <c r="J47" s="25">
        <v>42</v>
      </c>
      <c r="K47" s="48" t="s">
        <v>3944</v>
      </c>
      <c r="L47" s="26" t="str">
        <f t="shared" si="25"/>
        <v>ZNSP:NA1,2313,R1324:422:R1324:;</v>
      </c>
      <c r="M47" s="26" t="str">
        <f t="shared" si="26"/>
        <v>ZNRC:NA1,2313,R1324,6,A,N:NA1,2313,R1324,2::::;</v>
      </c>
      <c r="N47" s="29" t="str">
        <f t="shared" si="27"/>
        <v>ZNFD:NA1,2313,1:FE,BSSAP,1,N:;</v>
      </c>
      <c r="O47" s="29" t="str">
        <f t="shared" si="28"/>
        <v>ZOBM:NA1,02B2,01:NA1,2313:Y:;</v>
      </c>
      <c r="P47" s="29" t="str">
        <f t="shared" si="29"/>
        <v>ZOBM:NA1,02B2,FE:NA1,2313:Y:;</v>
      </c>
      <c r="Q47" s="29" t="str">
        <f t="shared" si="30"/>
        <v>ZOBC:NA1,2313,FE:NA1,FE:Y:;</v>
      </c>
      <c r="R47" s="26" t="str">
        <f t="shared" si="31"/>
        <v>ZNLA:422:;</v>
      </c>
      <c r="S47" s="26" t="str">
        <f t="shared" si="32"/>
        <v>ZNLC:422,ACT:;</v>
      </c>
      <c r="T47" s="26" t="str">
        <f t="shared" si="33"/>
        <v>ZNVA:NA1,2313:NA1,2313:;</v>
      </c>
      <c r="U47" s="26" t="str">
        <f t="shared" si="34"/>
        <v>ZNVC:NA1,2313:NA1,2313:ACT:;</v>
      </c>
      <c r="V47" s="29" t="str">
        <f t="shared" si="35"/>
        <v>ZNRI:NA1,2313:;</v>
      </c>
      <c r="W47" s="29" t="str">
        <f t="shared" si="36"/>
        <v>ZNGC:NA1,2313:ACT:;</v>
      </c>
      <c r="X47" s="29" t="str">
        <f t="shared" si="37"/>
        <v>ZNHC:NA1,2313:FE:ACT:;</v>
      </c>
      <c r="Y47" s="29" t="str">
        <f t="shared" si="38"/>
        <v>ZNFJ:NA1,2313:;</v>
      </c>
      <c r="Z47" s="49" t="str">
        <f t="shared" si="39"/>
        <v>ZNSP:NA1,02B2,BGS07:42:BGS07:;</v>
      </c>
      <c r="AA47" s="49" t="str">
        <f t="shared" si="40"/>
        <v>ZNRC:NA1,02B2,BGS07,6,A,N:NA1,02B2,BGS07,2::::;</v>
      </c>
      <c r="AB47" s="49" t="str">
        <f t="shared" si="41"/>
        <v>ZNFD:NA1,02B2,1::FE,BSSAP,1;</v>
      </c>
      <c r="AC47" s="49" t="str">
        <f t="shared" si="42"/>
        <v>ZNLA:42:;</v>
      </c>
      <c r="AD47" s="49" t="str">
        <f t="shared" si="43"/>
        <v>ZNLC:42,ACT:;</v>
      </c>
      <c r="AE47" s="49" t="str">
        <f t="shared" si="44"/>
        <v>ZNVA:NA1,02B2:NA1,02B2:;</v>
      </c>
      <c r="AF47" s="49" t="str">
        <f t="shared" si="45"/>
        <v>ZNVC:NA1,02B2:NA1,02B2:ACT:;</v>
      </c>
      <c r="AG47" s="49" t="str">
        <f t="shared" si="46"/>
        <v>ZNRI:NA1,02B2:;</v>
      </c>
      <c r="AH47" s="49" t="str">
        <f t="shared" si="47"/>
        <v>ZNGC:NA1,02B2:ACT:;</v>
      </c>
      <c r="AI47" s="49" t="str">
        <f t="shared" si="48"/>
        <v>ZNHC:NA1,02B2:FE:ACT:;</v>
      </c>
      <c r="AJ47" s="49" t="str">
        <f t="shared" si="49"/>
        <v>ZNFJ:NA1,02B2:;</v>
      </c>
    </row>
    <row r="48" spans="1:36">
      <c r="A48" s="24">
        <v>24</v>
      </c>
      <c r="B48" s="24" t="s">
        <v>74</v>
      </c>
      <c r="C48" s="24" t="s">
        <v>3949</v>
      </c>
      <c r="D48" s="24" t="str">
        <f>LOOKUP(1,0/(('MSS&amp;MGW&amp;BSC-SPC'!$B$1:$B$347=B48)*('MSS&amp;MGW&amp;BSC-SPC'!$C$1:$C$347=C48)),'MSS&amp;MGW&amp;BSC-SPC'!$D$1:$D$347)</f>
        <v>02B2</v>
      </c>
      <c r="E48" s="24">
        <v>423</v>
      </c>
      <c r="F48" s="25">
        <v>2</v>
      </c>
      <c r="G48" s="25" t="s">
        <v>103</v>
      </c>
      <c r="H48" s="25" t="s">
        <v>639</v>
      </c>
      <c r="I48" s="25" t="str">
        <f>LOOKUP(1,0/(('MSS&amp;MGW&amp;BSC-SPC'!$B$1:$B$347=G48)*('MSS&amp;MGW&amp;BSC-SPC'!$C$1:$C$347=H48)),'MSS&amp;MGW&amp;BSC-SPC'!$D$1:$D$347)</f>
        <v>2314</v>
      </c>
      <c r="J48" s="25">
        <v>42</v>
      </c>
      <c r="K48" s="48" t="s">
        <v>3944</v>
      </c>
      <c r="L48" s="26" t="str">
        <f t="shared" si="25"/>
        <v>ZNSP:NA1,2314,R1325:423:R1325:;</v>
      </c>
      <c r="M48" s="26" t="str">
        <f t="shared" si="26"/>
        <v>ZNRC:NA1,2314,R1325,6,A,N:NA1,2314,R1325,2::::;</v>
      </c>
      <c r="N48" s="29" t="str">
        <f t="shared" si="27"/>
        <v>ZNFD:NA1,2314,1:FE,BSSAP,1,N:;</v>
      </c>
      <c r="O48" s="29" t="str">
        <f t="shared" si="28"/>
        <v>ZOBM:NA1,02B2,01:NA1,2314:Y:;</v>
      </c>
      <c r="P48" s="29" t="str">
        <f t="shared" si="29"/>
        <v>ZOBM:NA1,02B2,FE:NA1,2314:Y:;</v>
      </c>
      <c r="Q48" s="29" t="str">
        <f t="shared" si="30"/>
        <v>ZOBC:NA1,2314,FE:NA1,FE:Y:;</v>
      </c>
      <c r="R48" s="26" t="str">
        <f t="shared" si="31"/>
        <v>ZNLA:423:;</v>
      </c>
      <c r="S48" s="26" t="str">
        <f t="shared" si="32"/>
        <v>ZNLC:423,ACT:;</v>
      </c>
      <c r="T48" s="26" t="str">
        <f t="shared" si="33"/>
        <v>ZNVA:NA1,2314:NA1,2314:;</v>
      </c>
      <c r="U48" s="26" t="str">
        <f t="shared" si="34"/>
        <v>ZNVC:NA1,2314:NA1,2314:ACT:;</v>
      </c>
      <c r="V48" s="29" t="str">
        <f t="shared" si="35"/>
        <v>ZNRI:NA1,2314:;</v>
      </c>
      <c r="W48" s="29" t="str">
        <f t="shared" si="36"/>
        <v>ZNGC:NA1,2314:ACT:;</v>
      </c>
      <c r="X48" s="29" t="str">
        <f t="shared" si="37"/>
        <v>ZNHC:NA1,2314:FE:ACT:;</v>
      </c>
      <c r="Y48" s="29" t="str">
        <f t="shared" si="38"/>
        <v>ZNFJ:NA1,2314:;</v>
      </c>
      <c r="Z48" s="49" t="str">
        <f t="shared" si="39"/>
        <v>ZNSP:NA1,02B2,BGS07:42:BGS07:;</v>
      </c>
      <c r="AA48" s="49" t="str">
        <f t="shared" si="40"/>
        <v>ZNRC:NA1,02B2,BGS07,6,A,N:NA1,02B2,BGS07,2::::;</v>
      </c>
      <c r="AB48" s="49" t="str">
        <f t="shared" si="41"/>
        <v>ZNFD:NA1,02B2,1::FE,BSSAP,1;</v>
      </c>
      <c r="AC48" s="49" t="str">
        <f t="shared" si="42"/>
        <v>ZNLA:42:;</v>
      </c>
      <c r="AD48" s="49" t="str">
        <f t="shared" si="43"/>
        <v>ZNLC:42,ACT:;</v>
      </c>
      <c r="AE48" s="49" t="str">
        <f t="shared" si="44"/>
        <v>ZNVA:NA1,02B2:NA1,02B2:;</v>
      </c>
      <c r="AF48" s="49" t="str">
        <f t="shared" si="45"/>
        <v>ZNVC:NA1,02B2:NA1,02B2:ACT:;</v>
      </c>
      <c r="AG48" s="49" t="str">
        <f t="shared" si="46"/>
        <v>ZNRI:NA1,02B2:;</v>
      </c>
      <c r="AH48" s="49" t="str">
        <f t="shared" si="47"/>
        <v>ZNGC:NA1,02B2:ACT:;</v>
      </c>
      <c r="AI48" s="49" t="str">
        <f t="shared" si="48"/>
        <v>ZNHC:NA1,02B2:FE:ACT:;</v>
      </c>
      <c r="AJ48" s="49" t="str">
        <f t="shared" si="49"/>
        <v>ZNFJ:NA1,02B2:;</v>
      </c>
    </row>
    <row r="49" spans="1:36">
      <c r="A49" s="24">
        <v>25</v>
      </c>
      <c r="B49" s="24" t="s">
        <v>74</v>
      </c>
      <c r="C49" s="24" t="s">
        <v>3945</v>
      </c>
      <c r="D49" s="24" t="str">
        <f>LOOKUP(1,0/(('MSS&amp;MGW&amp;BSC-SPC'!$B$1:$B$347=B49)*('MSS&amp;MGW&amp;BSC-SPC'!$C$1:$C$347=C49)),'MSS&amp;MGW&amp;BSC-SPC'!$D$1:$D$347)</f>
        <v>02B2</v>
      </c>
      <c r="E49" s="24">
        <v>424</v>
      </c>
      <c r="F49" s="25">
        <v>2</v>
      </c>
      <c r="G49" s="25" t="s">
        <v>104</v>
      </c>
      <c r="H49" s="25" t="s">
        <v>639</v>
      </c>
      <c r="I49" s="25" t="str">
        <f>LOOKUP(1,0/(('MSS&amp;MGW&amp;BSC-SPC'!$B$1:$B$347=G49)*('MSS&amp;MGW&amp;BSC-SPC'!$C$1:$C$347=H49)),'MSS&amp;MGW&amp;BSC-SPC'!$D$1:$D$347)</f>
        <v>2315</v>
      </c>
      <c r="J49" s="25">
        <v>42</v>
      </c>
      <c r="K49" s="48" t="s">
        <v>3944</v>
      </c>
      <c r="L49" s="26" t="str">
        <f t="shared" si="25"/>
        <v>ZNSP:NA1,2315,R1326:424:R1326:;</v>
      </c>
      <c r="M49" s="26" t="str">
        <f t="shared" si="26"/>
        <v>ZNRC:NA1,2315,R1326,6,A,N:NA1,2315,R1326,2::::;</v>
      </c>
      <c r="N49" s="29" t="str">
        <f t="shared" si="27"/>
        <v>ZNFD:NA1,2315,1:FE,BSSAP,1,N:;</v>
      </c>
      <c r="O49" s="29" t="str">
        <f t="shared" si="28"/>
        <v>ZOBM:NA1,02B2,01:NA1,2315:Y:;</v>
      </c>
      <c r="P49" s="29" t="str">
        <f t="shared" si="29"/>
        <v>ZOBM:NA1,02B2,FE:NA1,2315:Y:;</v>
      </c>
      <c r="Q49" s="29" t="str">
        <f t="shared" si="30"/>
        <v>ZOBC:NA1,2315,FE:NA1,FE:Y:;</v>
      </c>
      <c r="R49" s="26" t="str">
        <f t="shared" si="31"/>
        <v>ZNLA:424:;</v>
      </c>
      <c r="S49" s="26" t="str">
        <f t="shared" si="32"/>
        <v>ZNLC:424,ACT:;</v>
      </c>
      <c r="T49" s="26" t="str">
        <f t="shared" si="33"/>
        <v>ZNVA:NA1,2315:NA1,2315:;</v>
      </c>
      <c r="U49" s="26" t="str">
        <f t="shared" si="34"/>
        <v>ZNVC:NA1,2315:NA1,2315:ACT:;</v>
      </c>
      <c r="V49" s="29" t="str">
        <f t="shared" si="35"/>
        <v>ZNRI:NA1,2315:;</v>
      </c>
      <c r="W49" s="29" t="str">
        <f t="shared" si="36"/>
        <v>ZNGC:NA1,2315:ACT:;</v>
      </c>
      <c r="X49" s="29" t="str">
        <f t="shared" si="37"/>
        <v>ZNHC:NA1,2315:FE:ACT:;</v>
      </c>
      <c r="Y49" s="29" t="str">
        <f t="shared" si="38"/>
        <v>ZNFJ:NA1,2315:;</v>
      </c>
      <c r="Z49" s="49" t="str">
        <f t="shared" si="39"/>
        <v>ZNSP:NA1,02B2,BGS07:42:BGS07:;</v>
      </c>
      <c r="AA49" s="49" t="str">
        <f t="shared" si="40"/>
        <v>ZNRC:NA1,02B2,BGS07,6,A,N:NA1,02B2,BGS07,2::::;</v>
      </c>
      <c r="AB49" s="49" t="str">
        <f t="shared" si="41"/>
        <v>ZNFD:NA1,02B2,1::FE,BSSAP,1;</v>
      </c>
      <c r="AC49" s="49" t="str">
        <f t="shared" si="42"/>
        <v>ZNLA:42:;</v>
      </c>
      <c r="AD49" s="49" t="str">
        <f t="shared" si="43"/>
        <v>ZNLC:42,ACT:;</v>
      </c>
      <c r="AE49" s="49" t="str">
        <f t="shared" si="44"/>
        <v>ZNVA:NA1,02B2:NA1,02B2:;</v>
      </c>
      <c r="AF49" s="49" t="str">
        <f t="shared" si="45"/>
        <v>ZNVC:NA1,02B2:NA1,02B2:ACT:;</v>
      </c>
      <c r="AG49" s="49" t="str">
        <f t="shared" si="46"/>
        <v>ZNRI:NA1,02B2:;</v>
      </c>
      <c r="AH49" s="49" t="str">
        <f t="shared" si="47"/>
        <v>ZNGC:NA1,02B2:ACT:;</v>
      </c>
      <c r="AI49" s="49" t="str">
        <f t="shared" si="48"/>
        <v>ZNHC:NA1,02B2:FE:ACT:;</v>
      </c>
      <c r="AJ49" s="49" t="str">
        <f t="shared" si="49"/>
        <v>ZNFJ:NA1,02B2:;</v>
      </c>
    </row>
    <row r="50" spans="1:36">
      <c r="A50" s="24">
        <v>1</v>
      </c>
      <c r="B50" s="24" t="s">
        <v>75</v>
      </c>
      <c r="C50" s="24" t="s">
        <v>3943</v>
      </c>
      <c r="D50" s="24" t="str">
        <f>LOOKUP(1,0/(('MSS&amp;MGW&amp;BSC-SPC'!$B$1:$B$347=B50)*('MSS&amp;MGW&amp;BSC-SPC'!$C$1:$C$347=C50)),'MSS&amp;MGW&amp;BSC-SPC'!$D$1:$D$347)</f>
        <v>02F2</v>
      </c>
      <c r="E50" s="24">
        <v>407</v>
      </c>
      <c r="F50" s="25">
        <v>3</v>
      </c>
      <c r="G50" s="25" t="s">
        <v>81</v>
      </c>
      <c r="H50" s="25" t="s">
        <v>639</v>
      </c>
      <c r="I50" s="25" t="str">
        <f>LOOKUP(1,0/(('MSS&amp;MGW&amp;BSC-SPC'!$B$1:$B$347=G50)*('MSS&amp;MGW&amp;BSC-SPC'!$C$1:$C$347=H50)),'MSS&amp;MGW&amp;BSC-SPC'!$D$1:$D$347)</f>
        <v>2250</v>
      </c>
      <c r="J50" s="25">
        <v>43</v>
      </c>
      <c r="K50" s="48" t="s">
        <v>3944</v>
      </c>
      <c r="L50" s="26" t="str">
        <f t="shared" si="25"/>
        <v>ZNSP:NA1,2250,R0121:407:R0121:;</v>
      </c>
      <c r="M50" s="26" t="str">
        <f t="shared" si="26"/>
        <v>ZNRC:NA1,2250,R0121,6,A,N:NA1,2250,R0121,2::::;</v>
      </c>
      <c r="N50" s="29" t="str">
        <f t="shared" si="27"/>
        <v>ZNFD:NA1,2250,1:FE,BSSAP,1,N:;</v>
      </c>
      <c r="O50" s="29" t="str">
        <f t="shared" si="28"/>
        <v>ZOBM:NA1,02F2,01:NA1,2250:Y:;</v>
      </c>
      <c r="P50" s="29" t="str">
        <f t="shared" si="29"/>
        <v>ZOBM:NA1,02F2,FE:NA1,2250:Y:;</v>
      </c>
      <c r="Q50" s="29" t="str">
        <f t="shared" si="30"/>
        <v>ZOBC:NA1,2250,FE:NA1,FE:Y:;</v>
      </c>
      <c r="R50" s="26" t="str">
        <f t="shared" si="31"/>
        <v>ZNLA:407:;</v>
      </c>
      <c r="S50" s="26" t="str">
        <f t="shared" si="32"/>
        <v>ZNLC:407,ACT:;</v>
      </c>
      <c r="T50" s="26" t="str">
        <f t="shared" si="33"/>
        <v>ZNVA:NA1,2250:NA1,2250:;</v>
      </c>
      <c r="U50" s="26" t="str">
        <f t="shared" si="34"/>
        <v>ZNVC:NA1,2250:NA1,2250:ACT:;</v>
      </c>
      <c r="V50" s="29" t="str">
        <f t="shared" si="35"/>
        <v>ZNRI:NA1,2250:;</v>
      </c>
      <c r="W50" s="29" t="str">
        <f t="shared" si="36"/>
        <v>ZNGC:NA1,2250:ACT:;</v>
      </c>
      <c r="X50" s="29" t="str">
        <f t="shared" si="37"/>
        <v>ZNHC:NA1,2250:FE:ACT:;</v>
      </c>
      <c r="Y50" s="29" t="str">
        <f t="shared" si="38"/>
        <v>ZNFJ:NA1,2250:;</v>
      </c>
      <c r="Z50" s="49" t="str">
        <f t="shared" si="39"/>
        <v>ZNSP:NA1,02F2,BGS11:43:BGS11:;</v>
      </c>
      <c r="AA50" s="49" t="str">
        <f t="shared" si="40"/>
        <v>ZNRC:NA1,02F2,BGS11,6,A,N:NA1,02F2,BGS11,2::::;</v>
      </c>
      <c r="AB50" s="49" t="str">
        <f t="shared" si="41"/>
        <v>ZNFD:NA1,02F2,1::FE,BSSAP,1;</v>
      </c>
      <c r="AC50" s="49" t="str">
        <f t="shared" si="42"/>
        <v>ZNLA:43:;</v>
      </c>
      <c r="AD50" s="49" t="str">
        <f t="shared" si="43"/>
        <v>ZNLC:43,ACT:;</v>
      </c>
      <c r="AE50" s="49" t="str">
        <f t="shared" si="44"/>
        <v>ZNVA:NA1,02F2:NA1,02F2:;</v>
      </c>
      <c r="AF50" s="49" t="str">
        <f t="shared" si="45"/>
        <v>ZNVC:NA1,02F2:NA1,02F2:ACT:;</v>
      </c>
      <c r="AG50" s="49" t="str">
        <f t="shared" si="46"/>
        <v>ZNRI:NA1,02F2:;</v>
      </c>
      <c r="AH50" s="49" t="str">
        <f t="shared" si="47"/>
        <v>ZNGC:NA1,02F2:ACT:;</v>
      </c>
      <c r="AI50" s="49" t="str">
        <f t="shared" si="48"/>
        <v>ZNHC:NA1,02F2:FE:ACT:;</v>
      </c>
      <c r="AJ50" s="49" t="str">
        <f t="shared" si="49"/>
        <v>ZNFJ:NA1,02F2:;</v>
      </c>
    </row>
    <row r="51" spans="1:36">
      <c r="A51" s="24">
        <v>2</v>
      </c>
      <c r="B51" s="24" t="s">
        <v>75</v>
      </c>
      <c r="C51" s="24" t="s">
        <v>3943</v>
      </c>
      <c r="D51" s="24" t="str">
        <f>LOOKUP(1,0/(('MSS&amp;MGW&amp;BSC-SPC'!$B$1:$B$347=B51)*('MSS&amp;MGW&amp;BSC-SPC'!$C$1:$C$347=C51)),'MSS&amp;MGW&amp;BSC-SPC'!$D$1:$D$347)</f>
        <v>02F2</v>
      </c>
      <c r="E51" s="24">
        <v>408</v>
      </c>
      <c r="F51" s="25">
        <v>3</v>
      </c>
      <c r="G51" s="25" t="s">
        <v>82</v>
      </c>
      <c r="H51" s="25" t="s">
        <v>639</v>
      </c>
      <c r="I51" s="25" t="str">
        <f>LOOKUP(1,0/(('MSS&amp;MGW&amp;BSC-SPC'!$B$1:$B$347=G51)*('MSS&amp;MGW&amp;BSC-SPC'!$C$1:$C$347=H51)),'MSS&amp;MGW&amp;BSC-SPC'!$D$1:$D$347)</f>
        <v>2251</v>
      </c>
      <c r="J51" s="25">
        <v>43</v>
      </c>
      <c r="K51" s="48" t="s">
        <v>3944</v>
      </c>
      <c r="L51" s="26" t="str">
        <f t="shared" si="25"/>
        <v>ZNSP:NA1,2251,R0122:408:R0122:;</v>
      </c>
      <c r="M51" s="26" t="str">
        <f t="shared" si="26"/>
        <v>ZNRC:NA1,2251,R0122,6,A,N:NA1,2251,R0122,2::::;</v>
      </c>
      <c r="N51" s="29" t="str">
        <f t="shared" si="27"/>
        <v>ZNFD:NA1,2251,1:FE,BSSAP,1,N:;</v>
      </c>
      <c r="O51" s="29" t="str">
        <f t="shared" si="28"/>
        <v>ZOBM:NA1,02F2,01:NA1,2251:Y:;</v>
      </c>
      <c r="P51" s="29" t="str">
        <f t="shared" si="29"/>
        <v>ZOBM:NA1,02F2,FE:NA1,2251:Y:;</v>
      </c>
      <c r="Q51" s="29" t="str">
        <f t="shared" si="30"/>
        <v>ZOBC:NA1,2251,FE:NA1,FE:Y:;</v>
      </c>
      <c r="R51" s="26" t="str">
        <f t="shared" si="31"/>
        <v>ZNLA:408:;</v>
      </c>
      <c r="S51" s="26" t="str">
        <f t="shared" si="32"/>
        <v>ZNLC:408,ACT:;</v>
      </c>
      <c r="T51" s="26" t="str">
        <f t="shared" si="33"/>
        <v>ZNVA:NA1,2251:NA1,2251:;</v>
      </c>
      <c r="U51" s="26" t="str">
        <f t="shared" si="34"/>
        <v>ZNVC:NA1,2251:NA1,2251:ACT:;</v>
      </c>
      <c r="V51" s="29" t="str">
        <f t="shared" si="35"/>
        <v>ZNRI:NA1,2251:;</v>
      </c>
      <c r="W51" s="29" t="str">
        <f t="shared" si="36"/>
        <v>ZNGC:NA1,2251:ACT:;</v>
      </c>
      <c r="X51" s="29" t="str">
        <f t="shared" si="37"/>
        <v>ZNHC:NA1,2251:FE:ACT:;</v>
      </c>
      <c r="Y51" s="29" t="str">
        <f t="shared" si="38"/>
        <v>ZNFJ:NA1,2251:;</v>
      </c>
      <c r="Z51" s="49" t="str">
        <f t="shared" si="39"/>
        <v>ZNSP:NA1,02F2,BGS11:43:BGS11:;</v>
      </c>
      <c r="AA51" s="49" t="str">
        <f t="shared" si="40"/>
        <v>ZNRC:NA1,02F2,BGS11,6,A,N:NA1,02F2,BGS11,2::::;</v>
      </c>
      <c r="AB51" s="49" t="str">
        <f t="shared" si="41"/>
        <v>ZNFD:NA1,02F2,1::FE,BSSAP,1;</v>
      </c>
      <c r="AC51" s="49" t="str">
        <f t="shared" si="42"/>
        <v>ZNLA:43:;</v>
      </c>
      <c r="AD51" s="49" t="str">
        <f t="shared" si="43"/>
        <v>ZNLC:43,ACT:;</v>
      </c>
      <c r="AE51" s="49" t="str">
        <f t="shared" si="44"/>
        <v>ZNVA:NA1,02F2:NA1,02F2:;</v>
      </c>
      <c r="AF51" s="49" t="str">
        <f t="shared" si="45"/>
        <v>ZNVC:NA1,02F2:NA1,02F2:ACT:;</v>
      </c>
      <c r="AG51" s="49" t="str">
        <f t="shared" si="46"/>
        <v>ZNRI:NA1,02F2:;</v>
      </c>
      <c r="AH51" s="49" t="str">
        <f t="shared" si="47"/>
        <v>ZNGC:NA1,02F2:ACT:;</v>
      </c>
      <c r="AI51" s="49" t="str">
        <f t="shared" si="48"/>
        <v>ZNHC:NA1,02F2:FE:ACT:;</v>
      </c>
      <c r="AJ51" s="49" t="str">
        <f t="shared" si="49"/>
        <v>ZNFJ:NA1,02F2:;</v>
      </c>
    </row>
    <row r="52" spans="1:36">
      <c r="A52" s="24">
        <v>3</v>
      </c>
      <c r="B52" s="24" t="s">
        <v>75</v>
      </c>
      <c r="C52" s="24" t="s">
        <v>3943</v>
      </c>
      <c r="D52" s="24" t="str">
        <f>LOOKUP(1,0/(('MSS&amp;MGW&amp;BSC-SPC'!$B$1:$B$347=B52)*('MSS&amp;MGW&amp;BSC-SPC'!$C$1:$C$347=C52)),'MSS&amp;MGW&amp;BSC-SPC'!$D$1:$D$347)</f>
        <v>02F2</v>
      </c>
      <c r="E52" s="24">
        <v>409</v>
      </c>
      <c r="F52" s="25">
        <v>3</v>
      </c>
      <c r="G52" s="25" t="s">
        <v>83</v>
      </c>
      <c r="H52" s="25" t="s">
        <v>639</v>
      </c>
      <c r="I52" s="25" t="str">
        <f>LOOKUP(1,0/(('MSS&amp;MGW&amp;BSC-SPC'!$B$1:$B$347=G52)*('MSS&amp;MGW&amp;BSC-SPC'!$C$1:$C$347=H52)),'MSS&amp;MGW&amp;BSC-SPC'!$D$1:$D$347)</f>
        <v>2252</v>
      </c>
      <c r="J52" s="25">
        <v>43</v>
      </c>
      <c r="K52" s="48" t="s">
        <v>3944</v>
      </c>
      <c r="L52" s="26" t="str">
        <f t="shared" si="25"/>
        <v>ZNSP:NA1,2252,R0123:409:R0123:;</v>
      </c>
      <c r="M52" s="26" t="str">
        <f t="shared" si="26"/>
        <v>ZNRC:NA1,2252,R0123,6,A,N:NA1,2252,R0123,2::::;</v>
      </c>
      <c r="N52" s="29" t="str">
        <f t="shared" si="27"/>
        <v>ZNFD:NA1,2252,1:FE,BSSAP,1,N:;</v>
      </c>
      <c r="O52" s="29" t="str">
        <f t="shared" si="28"/>
        <v>ZOBM:NA1,02F2,01:NA1,2252:Y:;</v>
      </c>
      <c r="P52" s="29" t="str">
        <f t="shared" si="29"/>
        <v>ZOBM:NA1,02F2,FE:NA1,2252:Y:;</v>
      </c>
      <c r="Q52" s="29" t="str">
        <f t="shared" si="30"/>
        <v>ZOBC:NA1,2252,FE:NA1,FE:Y:;</v>
      </c>
      <c r="R52" s="26" t="str">
        <f t="shared" si="31"/>
        <v>ZNLA:409:;</v>
      </c>
      <c r="S52" s="26" t="str">
        <f t="shared" si="32"/>
        <v>ZNLC:409,ACT:;</v>
      </c>
      <c r="T52" s="26" t="str">
        <f t="shared" si="33"/>
        <v>ZNVA:NA1,2252:NA1,2252:;</v>
      </c>
      <c r="U52" s="26" t="str">
        <f t="shared" si="34"/>
        <v>ZNVC:NA1,2252:NA1,2252:ACT:;</v>
      </c>
      <c r="V52" s="29" t="str">
        <f t="shared" si="35"/>
        <v>ZNRI:NA1,2252:;</v>
      </c>
      <c r="W52" s="29" t="str">
        <f t="shared" si="36"/>
        <v>ZNGC:NA1,2252:ACT:;</v>
      </c>
      <c r="X52" s="29" t="str">
        <f t="shared" si="37"/>
        <v>ZNHC:NA1,2252:FE:ACT:;</v>
      </c>
      <c r="Y52" s="29" t="str">
        <f t="shared" si="38"/>
        <v>ZNFJ:NA1,2252:;</v>
      </c>
      <c r="Z52" s="49" t="str">
        <f t="shared" si="39"/>
        <v>ZNSP:NA1,02F2,BGS11:43:BGS11:;</v>
      </c>
      <c r="AA52" s="49" t="str">
        <f t="shared" si="40"/>
        <v>ZNRC:NA1,02F2,BGS11,6,A,N:NA1,02F2,BGS11,2::::;</v>
      </c>
      <c r="AB52" s="49" t="str">
        <f t="shared" si="41"/>
        <v>ZNFD:NA1,02F2,1::FE,BSSAP,1;</v>
      </c>
      <c r="AC52" s="49" t="str">
        <f t="shared" si="42"/>
        <v>ZNLA:43:;</v>
      </c>
      <c r="AD52" s="49" t="str">
        <f t="shared" si="43"/>
        <v>ZNLC:43,ACT:;</v>
      </c>
      <c r="AE52" s="49" t="str">
        <f t="shared" si="44"/>
        <v>ZNVA:NA1,02F2:NA1,02F2:;</v>
      </c>
      <c r="AF52" s="49" t="str">
        <f t="shared" si="45"/>
        <v>ZNVC:NA1,02F2:NA1,02F2:ACT:;</v>
      </c>
      <c r="AG52" s="49" t="str">
        <f t="shared" si="46"/>
        <v>ZNRI:NA1,02F2:;</v>
      </c>
      <c r="AH52" s="49" t="str">
        <f t="shared" si="47"/>
        <v>ZNGC:NA1,02F2:ACT:;</v>
      </c>
      <c r="AI52" s="49" t="str">
        <f t="shared" si="48"/>
        <v>ZNHC:NA1,02F2:FE:ACT:;</v>
      </c>
      <c r="AJ52" s="49" t="str">
        <f t="shared" si="49"/>
        <v>ZNFJ:NA1,02F2:;</v>
      </c>
    </row>
    <row r="53" spans="1:36">
      <c r="A53" s="24">
        <v>4</v>
      </c>
      <c r="B53" s="24" t="s">
        <v>75</v>
      </c>
      <c r="C53" s="24" t="s">
        <v>3943</v>
      </c>
      <c r="D53" s="24" t="str">
        <f>LOOKUP(1,0/(('MSS&amp;MGW&amp;BSC-SPC'!$B$1:$B$347=B53)*('MSS&amp;MGW&amp;BSC-SPC'!$C$1:$C$347=C53)),'MSS&amp;MGW&amp;BSC-SPC'!$D$1:$D$347)</f>
        <v>02F2</v>
      </c>
      <c r="E53" s="24">
        <v>410</v>
      </c>
      <c r="F53" s="25">
        <v>3</v>
      </c>
      <c r="G53" s="25" t="s">
        <v>84</v>
      </c>
      <c r="H53" s="25" t="s">
        <v>639</v>
      </c>
      <c r="I53" s="25" t="str">
        <f>LOOKUP(1,0/(('MSS&amp;MGW&amp;BSC-SPC'!$B$1:$B$347=G53)*('MSS&amp;MGW&amp;BSC-SPC'!$C$1:$C$347=H53)),'MSS&amp;MGW&amp;BSC-SPC'!$D$1:$D$347)</f>
        <v>2253</v>
      </c>
      <c r="J53" s="25">
        <v>43</v>
      </c>
      <c r="K53" s="48" t="s">
        <v>3944</v>
      </c>
      <c r="L53" s="26" t="str">
        <f t="shared" si="25"/>
        <v>ZNSP:NA1,2253,R0124:410:R0124:;</v>
      </c>
      <c r="M53" s="26" t="str">
        <f t="shared" si="26"/>
        <v>ZNRC:NA1,2253,R0124,6,A,N:NA1,2253,R0124,2::::;</v>
      </c>
      <c r="N53" s="29" t="str">
        <f t="shared" si="27"/>
        <v>ZNFD:NA1,2253,1:FE,BSSAP,1,N:;</v>
      </c>
      <c r="O53" s="29" t="str">
        <f t="shared" si="28"/>
        <v>ZOBM:NA1,02F2,01:NA1,2253:Y:;</v>
      </c>
      <c r="P53" s="29" t="str">
        <f t="shared" si="29"/>
        <v>ZOBM:NA1,02F2,FE:NA1,2253:Y:;</v>
      </c>
      <c r="Q53" s="29" t="str">
        <f t="shared" si="30"/>
        <v>ZOBC:NA1,2253,FE:NA1,FE:Y:;</v>
      </c>
      <c r="R53" s="26" t="str">
        <f t="shared" si="31"/>
        <v>ZNLA:410:;</v>
      </c>
      <c r="S53" s="26" t="str">
        <f t="shared" si="32"/>
        <v>ZNLC:410,ACT:;</v>
      </c>
      <c r="T53" s="26" t="str">
        <f t="shared" si="33"/>
        <v>ZNVA:NA1,2253:NA1,2253:;</v>
      </c>
      <c r="U53" s="26" t="str">
        <f t="shared" si="34"/>
        <v>ZNVC:NA1,2253:NA1,2253:ACT:;</v>
      </c>
      <c r="V53" s="29" t="str">
        <f t="shared" si="35"/>
        <v>ZNRI:NA1,2253:;</v>
      </c>
      <c r="W53" s="29" t="str">
        <f t="shared" si="36"/>
        <v>ZNGC:NA1,2253:ACT:;</v>
      </c>
      <c r="X53" s="29" t="str">
        <f t="shared" si="37"/>
        <v>ZNHC:NA1,2253:FE:ACT:;</v>
      </c>
      <c r="Y53" s="29" t="str">
        <f t="shared" si="38"/>
        <v>ZNFJ:NA1,2253:;</v>
      </c>
      <c r="Z53" s="49" t="str">
        <f t="shared" si="39"/>
        <v>ZNSP:NA1,02F2,BGS11:43:BGS11:;</v>
      </c>
      <c r="AA53" s="49" t="str">
        <f t="shared" si="40"/>
        <v>ZNRC:NA1,02F2,BGS11,6,A,N:NA1,02F2,BGS11,2::::;</v>
      </c>
      <c r="AB53" s="49" t="str">
        <f t="shared" si="41"/>
        <v>ZNFD:NA1,02F2,1::FE,BSSAP,1;</v>
      </c>
      <c r="AC53" s="49" t="str">
        <f t="shared" si="42"/>
        <v>ZNLA:43:;</v>
      </c>
      <c r="AD53" s="49" t="str">
        <f t="shared" si="43"/>
        <v>ZNLC:43,ACT:;</v>
      </c>
      <c r="AE53" s="49" t="str">
        <f t="shared" si="44"/>
        <v>ZNVA:NA1,02F2:NA1,02F2:;</v>
      </c>
      <c r="AF53" s="49" t="str">
        <f t="shared" si="45"/>
        <v>ZNVC:NA1,02F2:NA1,02F2:ACT:;</v>
      </c>
      <c r="AG53" s="49" t="str">
        <f t="shared" si="46"/>
        <v>ZNRI:NA1,02F2:;</v>
      </c>
      <c r="AH53" s="49" t="str">
        <f t="shared" si="47"/>
        <v>ZNGC:NA1,02F2:ACT:;</v>
      </c>
      <c r="AI53" s="49" t="str">
        <f t="shared" si="48"/>
        <v>ZNHC:NA1,02F2:FE:ACT:;</v>
      </c>
      <c r="AJ53" s="49" t="str">
        <f t="shared" si="49"/>
        <v>ZNFJ:NA1,02F2:;</v>
      </c>
    </row>
    <row r="54" spans="1:36">
      <c r="A54" s="24">
        <v>5</v>
      </c>
      <c r="B54" s="24" t="s">
        <v>75</v>
      </c>
      <c r="C54" s="24" t="s">
        <v>3943</v>
      </c>
      <c r="D54" s="24" t="str">
        <f>LOOKUP(1,0/(('MSS&amp;MGW&amp;BSC-SPC'!$B$1:$B$347=B54)*('MSS&amp;MGW&amp;BSC-SPC'!$C$1:$C$347=C54)),'MSS&amp;MGW&amp;BSC-SPC'!$D$1:$D$347)</f>
        <v>02F2</v>
      </c>
      <c r="E54" s="24">
        <v>411</v>
      </c>
      <c r="F54" s="25">
        <v>3</v>
      </c>
      <c r="G54" s="25" t="s">
        <v>85</v>
      </c>
      <c r="H54" s="25" t="s">
        <v>639</v>
      </c>
      <c r="I54" s="25" t="str">
        <f>LOOKUP(1,0/(('MSS&amp;MGW&amp;BSC-SPC'!$B$1:$B$347=G54)*('MSS&amp;MGW&amp;BSC-SPC'!$C$1:$C$347=H54)),'MSS&amp;MGW&amp;BSC-SPC'!$D$1:$D$347)</f>
        <v>2254</v>
      </c>
      <c r="J54" s="25">
        <v>43</v>
      </c>
      <c r="K54" s="48" t="s">
        <v>3944</v>
      </c>
      <c r="L54" s="26" t="str">
        <f t="shared" si="25"/>
        <v>ZNSP:NA1,2254,R0125:411:R0125:;</v>
      </c>
      <c r="M54" s="26" t="str">
        <f t="shared" si="26"/>
        <v>ZNRC:NA1,2254,R0125,6,A,N:NA1,2254,R0125,2::::;</v>
      </c>
      <c r="N54" s="29" t="str">
        <f t="shared" si="27"/>
        <v>ZNFD:NA1,2254,1:FE,BSSAP,1,N:;</v>
      </c>
      <c r="O54" s="29" t="str">
        <f t="shared" si="28"/>
        <v>ZOBM:NA1,02F2,01:NA1,2254:Y:;</v>
      </c>
      <c r="P54" s="29" t="str">
        <f t="shared" si="29"/>
        <v>ZOBM:NA1,02F2,FE:NA1,2254:Y:;</v>
      </c>
      <c r="Q54" s="29" t="str">
        <f t="shared" si="30"/>
        <v>ZOBC:NA1,2254,FE:NA1,FE:Y:;</v>
      </c>
      <c r="R54" s="26" t="str">
        <f t="shared" si="31"/>
        <v>ZNLA:411:;</v>
      </c>
      <c r="S54" s="26" t="str">
        <f t="shared" si="32"/>
        <v>ZNLC:411,ACT:;</v>
      </c>
      <c r="T54" s="26" t="str">
        <f t="shared" si="33"/>
        <v>ZNVA:NA1,2254:NA1,2254:;</v>
      </c>
      <c r="U54" s="26" t="str">
        <f t="shared" si="34"/>
        <v>ZNVC:NA1,2254:NA1,2254:ACT:;</v>
      </c>
      <c r="V54" s="29" t="str">
        <f t="shared" si="35"/>
        <v>ZNRI:NA1,2254:;</v>
      </c>
      <c r="W54" s="29" t="str">
        <f t="shared" si="36"/>
        <v>ZNGC:NA1,2254:ACT:;</v>
      </c>
      <c r="X54" s="29" t="str">
        <f t="shared" si="37"/>
        <v>ZNHC:NA1,2254:FE:ACT:;</v>
      </c>
      <c r="Y54" s="29" t="str">
        <f t="shared" si="38"/>
        <v>ZNFJ:NA1,2254:;</v>
      </c>
      <c r="Z54" s="49" t="str">
        <f t="shared" si="39"/>
        <v>ZNSP:NA1,02F2,BGS11:43:BGS11:;</v>
      </c>
      <c r="AA54" s="49" t="str">
        <f t="shared" si="40"/>
        <v>ZNRC:NA1,02F2,BGS11,6,A,N:NA1,02F2,BGS11,2::::;</v>
      </c>
      <c r="AB54" s="49" t="str">
        <f t="shared" si="41"/>
        <v>ZNFD:NA1,02F2,1::FE,BSSAP,1;</v>
      </c>
      <c r="AC54" s="49" t="str">
        <f t="shared" si="42"/>
        <v>ZNLA:43:;</v>
      </c>
      <c r="AD54" s="49" t="str">
        <f t="shared" si="43"/>
        <v>ZNLC:43,ACT:;</v>
      </c>
      <c r="AE54" s="49" t="str">
        <f t="shared" si="44"/>
        <v>ZNVA:NA1,02F2:NA1,02F2:;</v>
      </c>
      <c r="AF54" s="49" t="str">
        <f t="shared" si="45"/>
        <v>ZNVC:NA1,02F2:NA1,02F2:ACT:;</v>
      </c>
      <c r="AG54" s="49" t="str">
        <f t="shared" si="46"/>
        <v>ZNRI:NA1,02F2:;</v>
      </c>
      <c r="AH54" s="49" t="str">
        <f t="shared" si="47"/>
        <v>ZNGC:NA1,02F2:ACT:;</v>
      </c>
      <c r="AI54" s="49" t="str">
        <f t="shared" si="48"/>
        <v>ZNHC:NA1,02F2:FE:ACT:;</v>
      </c>
      <c r="AJ54" s="49" t="str">
        <f t="shared" si="49"/>
        <v>ZNFJ:NA1,02F2:;</v>
      </c>
    </row>
    <row r="55" spans="1:36">
      <c r="A55" s="24">
        <v>6</v>
      </c>
      <c r="B55" s="24" t="s">
        <v>75</v>
      </c>
      <c r="C55" s="24" t="s">
        <v>3945</v>
      </c>
      <c r="D55" s="24" t="str">
        <f>LOOKUP(1,0/(('MSS&amp;MGW&amp;BSC-SPC'!$B$1:$B$347=B55)*('MSS&amp;MGW&amp;BSC-SPC'!$C$1:$C$347=C55)),'MSS&amp;MGW&amp;BSC-SPC'!$D$1:$D$347)</f>
        <v>02F2</v>
      </c>
      <c r="E55" s="24">
        <v>412</v>
      </c>
      <c r="F55" s="25">
        <v>3</v>
      </c>
      <c r="G55" s="25" t="s">
        <v>86</v>
      </c>
      <c r="H55" s="25" t="s">
        <v>639</v>
      </c>
      <c r="I55" s="25" t="str">
        <f>LOOKUP(1,0/(('MSS&amp;MGW&amp;BSC-SPC'!$B$1:$B$347=G55)*('MSS&amp;MGW&amp;BSC-SPC'!$C$1:$C$347=H55)),'MSS&amp;MGW&amp;BSC-SPC'!$D$1:$D$347)</f>
        <v>2255</v>
      </c>
      <c r="J55" s="25">
        <v>43</v>
      </c>
      <c r="K55" s="48" t="s">
        <v>3944</v>
      </c>
      <c r="L55" s="26" t="str">
        <f t="shared" si="25"/>
        <v>ZNSP:NA1,2255,R0126:412:R0126:;</v>
      </c>
      <c r="M55" s="26" t="str">
        <f t="shared" si="26"/>
        <v>ZNRC:NA1,2255,R0126,6,A,N:NA1,2255,R0126,2::::;</v>
      </c>
      <c r="N55" s="29" t="str">
        <f t="shared" si="27"/>
        <v>ZNFD:NA1,2255,1:FE,BSSAP,1,N:;</v>
      </c>
      <c r="O55" s="29" t="str">
        <f t="shared" si="28"/>
        <v>ZOBM:NA1,02F2,01:NA1,2255:Y:;</v>
      </c>
      <c r="P55" s="29" t="str">
        <f t="shared" si="29"/>
        <v>ZOBM:NA1,02F2,FE:NA1,2255:Y:;</v>
      </c>
      <c r="Q55" s="29" t="str">
        <f t="shared" si="30"/>
        <v>ZOBC:NA1,2255,FE:NA1,FE:Y:;</v>
      </c>
      <c r="R55" s="26" t="str">
        <f t="shared" si="31"/>
        <v>ZNLA:412:;</v>
      </c>
      <c r="S55" s="26" t="str">
        <f t="shared" si="32"/>
        <v>ZNLC:412,ACT:;</v>
      </c>
      <c r="T55" s="26" t="str">
        <f t="shared" si="33"/>
        <v>ZNVA:NA1,2255:NA1,2255:;</v>
      </c>
      <c r="U55" s="26" t="str">
        <f t="shared" si="34"/>
        <v>ZNVC:NA1,2255:NA1,2255:ACT:;</v>
      </c>
      <c r="V55" s="29" t="str">
        <f t="shared" si="35"/>
        <v>ZNRI:NA1,2255:;</v>
      </c>
      <c r="W55" s="29" t="str">
        <f t="shared" si="36"/>
        <v>ZNGC:NA1,2255:ACT:;</v>
      </c>
      <c r="X55" s="29" t="str">
        <f t="shared" si="37"/>
        <v>ZNHC:NA1,2255:FE:ACT:;</v>
      </c>
      <c r="Y55" s="29" t="str">
        <f t="shared" si="38"/>
        <v>ZNFJ:NA1,2255:;</v>
      </c>
      <c r="Z55" s="49" t="str">
        <f t="shared" si="39"/>
        <v>ZNSP:NA1,02F2,BGS11:43:BGS11:;</v>
      </c>
      <c r="AA55" s="49" t="str">
        <f t="shared" si="40"/>
        <v>ZNRC:NA1,02F2,BGS11,6,A,N:NA1,02F2,BGS11,2::::;</v>
      </c>
      <c r="AB55" s="49" t="str">
        <f t="shared" si="41"/>
        <v>ZNFD:NA1,02F2,1::FE,BSSAP,1;</v>
      </c>
      <c r="AC55" s="49" t="str">
        <f t="shared" si="42"/>
        <v>ZNLA:43:;</v>
      </c>
      <c r="AD55" s="49" t="str">
        <f t="shared" si="43"/>
        <v>ZNLC:43,ACT:;</v>
      </c>
      <c r="AE55" s="49" t="str">
        <f t="shared" si="44"/>
        <v>ZNVA:NA1,02F2:NA1,02F2:;</v>
      </c>
      <c r="AF55" s="49" t="str">
        <f t="shared" si="45"/>
        <v>ZNVC:NA1,02F2:NA1,02F2:ACT:;</v>
      </c>
      <c r="AG55" s="49" t="str">
        <f t="shared" si="46"/>
        <v>ZNRI:NA1,02F2:;</v>
      </c>
      <c r="AH55" s="49" t="str">
        <f t="shared" si="47"/>
        <v>ZNGC:NA1,02F2:ACT:;</v>
      </c>
      <c r="AI55" s="49" t="str">
        <f t="shared" si="48"/>
        <v>ZNHC:NA1,02F2:FE:ACT:;</v>
      </c>
      <c r="AJ55" s="49" t="str">
        <f t="shared" si="49"/>
        <v>ZNFJ:NA1,02F2:;</v>
      </c>
    </row>
    <row r="56" spans="1:36">
      <c r="A56" s="24">
        <v>7</v>
      </c>
      <c r="B56" s="24" t="s">
        <v>75</v>
      </c>
      <c r="C56" s="24" t="s">
        <v>3945</v>
      </c>
      <c r="D56" s="24" t="str">
        <f>LOOKUP(1,0/(('MSS&amp;MGW&amp;BSC-SPC'!$B$1:$B$347=B56)*('MSS&amp;MGW&amp;BSC-SPC'!$C$1:$C$347=C56)),'MSS&amp;MGW&amp;BSC-SPC'!$D$1:$D$347)</f>
        <v>02F2</v>
      </c>
      <c r="E56" s="24">
        <v>413</v>
      </c>
      <c r="F56" s="25">
        <v>3</v>
      </c>
      <c r="G56" s="25" t="s">
        <v>87</v>
      </c>
      <c r="H56" s="25" t="s">
        <v>639</v>
      </c>
      <c r="I56" s="25" t="str">
        <f>LOOKUP(1,0/(('MSS&amp;MGW&amp;BSC-SPC'!$B$1:$B$347=G56)*('MSS&amp;MGW&amp;BSC-SPC'!$C$1:$C$347=H56)),'MSS&amp;MGW&amp;BSC-SPC'!$D$1:$D$347)</f>
        <v>22B0</v>
      </c>
      <c r="J56" s="25">
        <v>43</v>
      </c>
      <c r="K56" s="48" t="s">
        <v>3944</v>
      </c>
      <c r="L56" s="26" t="str">
        <f t="shared" si="25"/>
        <v>ZNSP:NA1,22B0,R0721:413:R0721:;</v>
      </c>
      <c r="M56" s="26" t="str">
        <f t="shared" si="26"/>
        <v>ZNRC:NA1,22B0,R0721,6,A,N:NA1,22B0,R0721,2::::;</v>
      </c>
      <c r="N56" s="29" t="str">
        <f t="shared" si="27"/>
        <v>ZNFD:NA1,22B0,1:FE,BSSAP,1,N:;</v>
      </c>
      <c r="O56" s="29" t="str">
        <f t="shared" si="28"/>
        <v>ZOBM:NA1,02F2,01:NA1,22B0:Y:;</v>
      </c>
      <c r="P56" s="29" t="str">
        <f t="shared" si="29"/>
        <v>ZOBM:NA1,02F2,FE:NA1,22B0:Y:;</v>
      </c>
      <c r="Q56" s="29" t="str">
        <f t="shared" si="30"/>
        <v>ZOBC:NA1,22B0,FE:NA1,FE:Y:;</v>
      </c>
      <c r="R56" s="26" t="str">
        <f t="shared" si="31"/>
        <v>ZNLA:413:;</v>
      </c>
      <c r="S56" s="26" t="str">
        <f t="shared" si="32"/>
        <v>ZNLC:413,ACT:;</v>
      </c>
      <c r="T56" s="26" t="str">
        <f t="shared" si="33"/>
        <v>ZNVA:NA1,22B0:NA1,22B0:;</v>
      </c>
      <c r="U56" s="26" t="str">
        <f t="shared" si="34"/>
        <v>ZNVC:NA1,22B0:NA1,22B0:ACT:;</v>
      </c>
      <c r="V56" s="29" t="str">
        <f t="shared" si="35"/>
        <v>ZNRI:NA1,22B0:;</v>
      </c>
      <c r="W56" s="29" t="str">
        <f t="shared" si="36"/>
        <v>ZNGC:NA1,22B0:ACT:;</v>
      </c>
      <c r="X56" s="29" t="str">
        <f t="shared" si="37"/>
        <v>ZNHC:NA1,22B0:FE:ACT:;</v>
      </c>
      <c r="Y56" s="29" t="str">
        <f t="shared" si="38"/>
        <v>ZNFJ:NA1,22B0:;</v>
      </c>
      <c r="Z56" s="49" t="str">
        <f t="shared" si="39"/>
        <v>ZNSP:NA1,02F2,BGS11:43:BGS11:;</v>
      </c>
      <c r="AA56" s="49" t="str">
        <f t="shared" si="40"/>
        <v>ZNRC:NA1,02F2,BGS11,6,A,N:NA1,02F2,BGS11,2::::;</v>
      </c>
      <c r="AB56" s="49" t="str">
        <f t="shared" si="41"/>
        <v>ZNFD:NA1,02F2,1::FE,BSSAP,1;</v>
      </c>
      <c r="AC56" s="49" t="str">
        <f t="shared" si="42"/>
        <v>ZNLA:43:;</v>
      </c>
      <c r="AD56" s="49" t="str">
        <f t="shared" si="43"/>
        <v>ZNLC:43,ACT:;</v>
      </c>
      <c r="AE56" s="49" t="str">
        <f t="shared" si="44"/>
        <v>ZNVA:NA1,02F2:NA1,02F2:;</v>
      </c>
      <c r="AF56" s="49" t="str">
        <f t="shared" si="45"/>
        <v>ZNVC:NA1,02F2:NA1,02F2:ACT:;</v>
      </c>
      <c r="AG56" s="49" t="str">
        <f t="shared" si="46"/>
        <v>ZNRI:NA1,02F2:;</v>
      </c>
      <c r="AH56" s="49" t="str">
        <f t="shared" si="47"/>
        <v>ZNGC:NA1,02F2:ACT:;</v>
      </c>
      <c r="AI56" s="49" t="str">
        <f t="shared" si="48"/>
        <v>ZNHC:NA1,02F2:FE:ACT:;</v>
      </c>
      <c r="AJ56" s="49" t="str">
        <f t="shared" si="49"/>
        <v>ZNFJ:NA1,02F2:;</v>
      </c>
    </row>
    <row r="57" spans="1:36">
      <c r="A57" s="24">
        <v>8</v>
      </c>
      <c r="B57" s="24" t="s">
        <v>75</v>
      </c>
      <c r="C57" s="24" t="s">
        <v>3946</v>
      </c>
      <c r="D57" s="24" t="str">
        <f>LOOKUP(1,0/(('MSS&amp;MGW&amp;BSC-SPC'!$B$1:$B$347=B57)*('MSS&amp;MGW&amp;BSC-SPC'!$C$1:$C$347=C57)),'MSS&amp;MGW&amp;BSC-SPC'!$D$1:$D$347)</f>
        <v>02F2</v>
      </c>
      <c r="E57" s="24">
        <v>414</v>
      </c>
      <c r="F57" s="25">
        <v>3</v>
      </c>
      <c r="G57" s="25" t="s">
        <v>88</v>
      </c>
      <c r="H57" s="25" t="s">
        <v>639</v>
      </c>
      <c r="I57" s="25" t="str">
        <f>LOOKUP(1,0/(('MSS&amp;MGW&amp;BSC-SPC'!$B$1:$B$347=G57)*('MSS&amp;MGW&amp;BSC-SPC'!$C$1:$C$347=H57)),'MSS&amp;MGW&amp;BSC-SPC'!$D$1:$D$347)</f>
        <v>22B1</v>
      </c>
      <c r="J57" s="25">
        <v>43</v>
      </c>
      <c r="K57" s="48" t="s">
        <v>3944</v>
      </c>
      <c r="L57" s="26" t="str">
        <f t="shared" si="25"/>
        <v>ZNSP:NA1,22B1,R0722:414:R0722:;</v>
      </c>
      <c r="M57" s="26" t="str">
        <f t="shared" si="26"/>
        <v>ZNRC:NA1,22B1,R0722,6,A,N:NA1,22B1,R0722,2::::;</v>
      </c>
      <c r="N57" s="29" t="str">
        <f t="shared" si="27"/>
        <v>ZNFD:NA1,22B1,1:FE,BSSAP,1,N:;</v>
      </c>
      <c r="O57" s="29" t="str">
        <f t="shared" si="28"/>
        <v>ZOBM:NA1,02F2,01:NA1,22B1:Y:;</v>
      </c>
      <c r="P57" s="29" t="str">
        <f t="shared" si="29"/>
        <v>ZOBM:NA1,02F2,FE:NA1,22B1:Y:;</v>
      </c>
      <c r="Q57" s="29" t="str">
        <f t="shared" si="30"/>
        <v>ZOBC:NA1,22B1,FE:NA1,FE:Y:;</v>
      </c>
      <c r="R57" s="26" t="str">
        <f t="shared" si="31"/>
        <v>ZNLA:414:;</v>
      </c>
      <c r="S57" s="26" t="str">
        <f t="shared" si="32"/>
        <v>ZNLC:414,ACT:;</v>
      </c>
      <c r="T57" s="26" t="str">
        <f t="shared" si="33"/>
        <v>ZNVA:NA1,22B1:NA1,22B1:;</v>
      </c>
      <c r="U57" s="26" t="str">
        <f t="shared" si="34"/>
        <v>ZNVC:NA1,22B1:NA1,22B1:ACT:;</v>
      </c>
      <c r="V57" s="29" t="str">
        <f t="shared" si="35"/>
        <v>ZNRI:NA1,22B1:;</v>
      </c>
      <c r="W57" s="29" t="str">
        <f t="shared" si="36"/>
        <v>ZNGC:NA1,22B1:ACT:;</v>
      </c>
      <c r="X57" s="29" t="str">
        <f t="shared" si="37"/>
        <v>ZNHC:NA1,22B1:FE:ACT:;</v>
      </c>
      <c r="Y57" s="29" t="str">
        <f t="shared" si="38"/>
        <v>ZNFJ:NA1,22B1:;</v>
      </c>
      <c r="Z57" s="49" t="str">
        <f t="shared" si="39"/>
        <v>ZNSP:NA1,02F2,BGS11:43:BGS11:;</v>
      </c>
      <c r="AA57" s="49" t="str">
        <f t="shared" si="40"/>
        <v>ZNRC:NA1,02F2,BGS11,6,A,N:NA1,02F2,BGS11,2::::;</v>
      </c>
      <c r="AB57" s="49" t="str">
        <f t="shared" si="41"/>
        <v>ZNFD:NA1,02F2,1::FE,BSSAP,1;</v>
      </c>
      <c r="AC57" s="49" t="str">
        <f t="shared" si="42"/>
        <v>ZNLA:43:;</v>
      </c>
      <c r="AD57" s="49" t="str">
        <f t="shared" si="43"/>
        <v>ZNLC:43,ACT:;</v>
      </c>
      <c r="AE57" s="49" t="str">
        <f t="shared" si="44"/>
        <v>ZNVA:NA1,02F2:NA1,02F2:;</v>
      </c>
      <c r="AF57" s="49" t="str">
        <f t="shared" si="45"/>
        <v>ZNVC:NA1,02F2:NA1,02F2:ACT:;</v>
      </c>
      <c r="AG57" s="49" t="str">
        <f t="shared" si="46"/>
        <v>ZNRI:NA1,02F2:;</v>
      </c>
      <c r="AH57" s="49" t="str">
        <f t="shared" si="47"/>
        <v>ZNGC:NA1,02F2:ACT:;</v>
      </c>
      <c r="AI57" s="49" t="str">
        <f t="shared" si="48"/>
        <v>ZNHC:NA1,02F2:FE:ACT:;</v>
      </c>
      <c r="AJ57" s="49" t="str">
        <f t="shared" si="49"/>
        <v>ZNFJ:NA1,02F2:;</v>
      </c>
    </row>
    <row r="58" spans="1:36">
      <c r="A58" s="24">
        <v>9</v>
      </c>
      <c r="B58" s="24" t="s">
        <v>75</v>
      </c>
      <c r="C58" s="24" t="s">
        <v>3947</v>
      </c>
      <c r="D58" s="24" t="str">
        <f>LOOKUP(1,0/(('MSS&amp;MGW&amp;BSC-SPC'!$B$1:$B$347=B58)*('MSS&amp;MGW&amp;BSC-SPC'!$C$1:$C$347=C58)),'MSS&amp;MGW&amp;BSC-SPC'!$D$1:$D$347)</f>
        <v>02F2</v>
      </c>
      <c r="E58" s="24">
        <v>415</v>
      </c>
      <c r="F58" s="25">
        <v>3</v>
      </c>
      <c r="G58" s="25" t="s">
        <v>89</v>
      </c>
      <c r="H58" s="25" t="s">
        <v>639</v>
      </c>
      <c r="I58" s="25" t="str">
        <f>LOOKUP(1,0/(('MSS&amp;MGW&amp;BSC-SPC'!$B$1:$B$347=G58)*('MSS&amp;MGW&amp;BSC-SPC'!$C$1:$C$347=H58)),'MSS&amp;MGW&amp;BSC-SPC'!$D$1:$D$347)</f>
        <v>22B2</v>
      </c>
      <c r="J58" s="25">
        <v>43</v>
      </c>
      <c r="K58" s="48" t="s">
        <v>3944</v>
      </c>
      <c r="L58" s="26" t="str">
        <f t="shared" si="25"/>
        <v>ZNSP:NA1,22B2,R0723:415:R0723:;</v>
      </c>
      <c r="M58" s="26" t="str">
        <f t="shared" si="26"/>
        <v>ZNRC:NA1,22B2,R0723,6,A,N:NA1,22B2,R0723,2::::;</v>
      </c>
      <c r="N58" s="29" t="str">
        <f t="shared" si="27"/>
        <v>ZNFD:NA1,22B2,1:FE,BSSAP,1,N:;</v>
      </c>
      <c r="O58" s="29" t="str">
        <f t="shared" si="28"/>
        <v>ZOBM:NA1,02F2,01:NA1,22B2:Y:;</v>
      </c>
      <c r="P58" s="29" t="str">
        <f t="shared" si="29"/>
        <v>ZOBM:NA1,02F2,FE:NA1,22B2:Y:;</v>
      </c>
      <c r="Q58" s="29" t="str">
        <f t="shared" si="30"/>
        <v>ZOBC:NA1,22B2,FE:NA1,FE:Y:;</v>
      </c>
      <c r="R58" s="26" t="str">
        <f t="shared" si="31"/>
        <v>ZNLA:415:;</v>
      </c>
      <c r="S58" s="26" t="str">
        <f t="shared" si="32"/>
        <v>ZNLC:415,ACT:;</v>
      </c>
      <c r="T58" s="26" t="str">
        <f t="shared" si="33"/>
        <v>ZNVA:NA1,22B2:NA1,22B2:;</v>
      </c>
      <c r="U58" s="26" t="str">
        <f t="shared" si="34"/>
        <v>ZNVC:NA1,22B2:NA1,22B2:ACT:;</v>
      </c>
      <c r="V58" s="29" t="str">
        <f t="shared" si="35"/>
        <v>ZNRI:NA1,22B2:;</v>
      </c>
      <c r="W58" s="29" t="str">
        <f t="shared" si="36"/>
        <v>ZNGC:NA1,22B2:ACT:;</v>
      </c>
      <c r="X58" s="29" t="str">
        <f t="shared" si="37"/>
        <v>ZNHC:NA1,22B2:FE:ACT:;</v>
      </c>
      <c r="Y58" s="29" t="str">
        <f t="shared" si="38"/>
        <v>ZNFJ:NA1,22B2:;</v>
      </c>
      <c r="Z58" s="49" t="str">
        <f t="shared" si="39"/>
        <v>ZNSP:NA1,02F2,BGS11:43:BGS11:;</v>
      </c>
      <c r="AA58" s="49" t="str">
        <f t="shared" si="40"/>
        <v>ZNRC:NA1,02F2,BGS11,6,A,N:NA1,02F2,BGS11,2::::;</v>
      </c>
      <c r="AB58" s="49" t="str">
        <f t="shared" si="41"/>
        <v>ZNFD:NA1,02F2,1::FE,BSSAP,1;</v>
      </c>
      <c r="AC58" s="49" t="str">
        <f t="shared" si="42"/>
        <v>ZNLA:43:;</v>
      </c>
      <c r="AD58" s="49" t="str">
        <f t="shared" si="43"/>
        <v>ZNLC:43,ACT:;</v>
      </c>
      <c r="AE58" s="49" t="str">
        <f t="shared" si="44"/>
        <v>ZNVA:NA1,02F2:NA1,02F2:;</v>
      </c>
      <c r="AF58" s="49" t="str">
        <f t="shared" si="45"/>
        <v>ZNVC:NA1,02F2:NA1,02F2:ACT:;</v>
      </c>
      <c r="AG58" s="49" t="str">
        <f t="shared" si="46"/>
        <v>ZNRI:NA1,02F2:;</v>
      </c>
      <c r="AH58" s="49" t="str">
        <f t="shared" si="47"/>
        <v>ZNGC:NA1,02F2:ACT:;</v>
      </c>
      <c r="AI58" s="49" t="str">
        <f t="shared" si="48"/>
        <v>ZNHC:NA1,02F2:FE:ACT:;</v>
      </c>
      <c r="AJ58" s="49" t="str">
        <f t="shared" si="49"/>
        <v>ZNFJ:NA1,02F2:;</v>
      </c>
    </row>
    <row r="59" spans="1:36">
      <c r="A59" s="24">
        <v>10</v>
      </c>
      <c r="B59" s="24" t="s">
        <v>75</v>
      </c>
      <c r="C59" s="24" t="s">
        <v>3948</v>
      </c>
      <c r="D59" s="24" t="str">
        <f>LOOKUP(1,0/(('MSS&amp;MGW&amp;BSC-SPC'!$B$1:$B$347=B59)*('MSS&amp;MGW&amp;BSC-SPC'!$C$1:$C$347=C59)),'MSS&amp;MGW&amp;BSC-SPC'!$D$1:$D$347)</f>
        <v>02F2</v>
      </c>
      <c r="E59" s="24">
        <v>416</v>
      </c>
      <c r="F59" s="25">
        <v>3</v>
      </c>
      <c r="G59" s="25" t="s">
        <v>90</v>
      </c>
      <c r="H59" s="25" t="s">
        <v>639</v>
      </c>
      <c r="I59" s="25" t="str">
        <f>LOOKUP(1,0/(('MSS&amp;MGW&amp;BSC-SPC'!$B$1:$B$347=G59)*('MSS&amp;MGW&amp;BSC-SPC'!$C$1:$C$347=H59)),'MSS&amp;MGW&amp;BSC-SPC'!$D$1:$D$347)</f>
        <v>22B3</v>
      </c>
      <c r="J59" s="25">
        <v>43</v>
      </c>
      <c r="K59" s="48" t="s">
        <v>3944</v>
      </c>
      <c r="L59" s="26" t="str">
        <f t="shared" si="25"/>
        <v>ZNSP:NA1,22B3,R0724:416:R0724:;</v>
      </c>
      <c r="M59" s="26" t="str">
        <f t="shared" si="26"/>
        <v>ZNRC:NA1,22B3,R0724,6,A,N:NA1,22B3,R0724,2::::;</v>
      </c>
      <c r="N59" s="29" t="str">
        <f t="shared" si="27"/>
        <v>ZNFD:NA1,22B3,1:FE,BSSAP,1,N:;</v>
      </c>
      <c r="O59" s="29" t="str">
        <f t="shared" si="28"/>
        <v>ZOBM:NA1,02F2,01:NA1,22B3:Y:;</v>
      </c>
      <c r="P59" s="29" t="str">
        <f t="shared" si="29"/>
        <v>ZOBM:NA1,02F2,FE:NA1,22B3:Y:;</v>
      </c>
      <c r="Q59" s="29" t="str">
        <f t="shared" si="30"/>
        <v>ZOBC:NA1,22B3,FE:NA1,FE:Y:;</v>
      </c>
      <c r="R59" s="26" t="str">
        <f t="shared" si="31"/>
        <v>ZNLA:416:;</v>
      </c>
      <c r="S59" s="26" t="str">
        <f t="shared" si="32"/>
        <v>ZNLC:416,ACT:;</v>
      </c>
      <c r="T59" s="26" t="str">
        <f t="shared" si="33"/>
        <v>ZNVA:NA1,22B3:NA1,22B3:;</v>
      </c>
      <c r="U59" s="26" t="str">
        <f t="shared" si="34"/>
        <v>ZNVC:NA1,22B3:NA1,22B3:ACT:;</v>
      </c>
      <c r="V59" s="29" t="str">
        <f t="shared" si="35"/>
        <v>ZNRI:NA1,22B3:;</v>
      </c>
      <c r="W59" s="29" t="str">
        <f t="shared" si="36"/>
        <v>ZNGC:NA1,22B3:ACT:;</v>
      </c>
      <c r="X59" s="29" t="str">
        <f t="shared" si="37"/>
        <v>ZNHC:NA1,22B3:FE:ACT:;</v>
      </c>
      <c r="Y59" s="29" t="str">
        <f t="shared" si="38"/>
        <v>ZNFJ:NA1,22B3:;</v>
      </c>
      <c r="Z59" s="49" t="str">
        <f t="shared" si="39"/>
        <v>ZNSP:NA1,02F2,BGS11:43:BGS11:;</v>
      </c>
      <c r="AA59" s="49" t="str">
        <f t="shared" si="40"/>
        <v>ZNRC:NA1,02F2,BGS11,6,A,N:NA1,02F2,BGS11,2::::;</v>
      </c>
      <c r="AB59" s="49" t="str">
        <f t="shared" si="41"/>
        <v>ZNFD:NA1,02F2,1::FE,BSSAP,1;</v>
      </c>
      <c r="AC59" s="49" t="str">
        <f t="shared" si="42"/>
        <v>ZNLA:43:;</v>
      </c>
      <c r="AD59" s="49" t="str">
        <f t="shared" si="43"/>
        <v>ZNLC:43,ACT:;</v>
      </c>
      <c r="AE59" s="49" t="str">
        <f t="shared" si="44"/>
        <v>ZNVA:NA1,02F2:NA1,02F2:;</v>
      </c>
      <c r="AF59" s="49" t="str">
        <f t="shared" si="45"/>
        <v>ZNVC:NA1,02F2:NA1,02F2:ACT:;</v>
      </c>
      <c r="AG59" s="49" t="str">
        <f t="shared" si="46"/>
        <v>ZNRI:NA1,02F2:;</v>
      </c>
      <c r="AH59" s="49" t="str">
        <f t="shared" si="47"/>
        <v>ZNGC:NA1,02F2:ACT:;</v>
      </c>
      <c r="AI59" s="49" t="str">
        <f t="shared" si="48"/>
        <v>ZNHC:NA1,02F2:FE:ACT:;</v>
      </c>
      <c r="AJ59" s="49" t="str">
        <f t="shared" si="49"/>
        <v>ZNFJ:NA1,02F2:;</v>
      </c>
    </row>
    <row r="60" spans="1:36">
      <c r="A60" s="24">
        <v>11</v>
      </c>
      <c r="B60" s="24" t="s">
        <v>75</v>
      </c>
      <c r="C60" s="24" t="s">
        <v>3949</v>
      </c>
      <c r="D60" s="24" t="str">
        <f>LOOKUP(1,0/(('MSS&amp;MGW&amp;BSC-SPC'!$B$1:$B$347=B60)*('MSS&amp;MGW&amp;BSC-SPC'!$C$1:$C$347=C60)),'MSS&amp;MGW&amp;BSC-SPC'!$D$1:$D$347)</f>
        <v>02F2</v>
      </c>
      <c r="E60" s="24">
        <v>417</v>
      </c>
      <c r="F60" s="25">
        <v>3</v>
      </c>
      <c r="G60" s="25" t="s">
        <v>91</v>
      </c>
      <c r="H60" s="25" t="s">
        <v>639</v>
      </c>
      <c r="I60" s="25" t="str">
        <f>LOOKUP(1,0/(('MSS&amp;MGW&amp;BSC-SPC'!$B$1:$B$347=G60)*('MSS&amp;MGW&amp;BSC-SPC'!$C$1:$C$347=H60)),'MSS&amp;MGW&amp;BSC-SPC'!$D$1:$D$347)</f>
        <v>22B4</v>
      </c>
      <c r="J60" s="25">
        <v>43</v>
      </c>
      <c r="K60" s="48" t="s">
        <v>3944</v>
      </c>
      <c r="L60" s="26" t="str">
        <f t="shared" si="25"/>
        <v>ZNSP:NA1,22B4,R0725:417:R0725:;</v>
      </c>
      <c r="M60" s="26" t="str">
        <f t="shared" si="26"/>
        <v>ZNRC:NA1,22B4,R0725,6,A,N:NA1,22B4,R0725,2::::;</v>
      </c>
      <c r="N60" s="29" t="str">
        <f t="shared" si="27"/>
        <v>ZNFD:NA1,22B4,1:FE,BSSAP,1,N:;</v>
      </c>
      <c r="O60" s="29" t="str">
        <f t="shared" si="28"/>
        <v>ZOBM:NA1,02F2,01:NA1,22B4:Y:;</v>
      </c>
      <c r="P60" s="29" t="str">
        <f t="shared" si="29"/>
        <v>ZOBM:NA1,02F2,FE:NA1,22B4:Y:;</v>
      </c>
      <c r="Q60" s="29" t="str">
        <f t="shared" si="30"/>
        <v>ZOBC:NA1,22B4,FE:NA1,FE:Y:;</v>
      </c>
      <c r="R60" s="26" t="str">
        <f t="shared" si="31"/>
        <v>ZNLA:417:;</v>
      </c>
      <c r="S60" s="26" t="str">
        <f t="shared" si="32"/>
        <v>ZNLC:417,ACT:;</v>
      </c>
      <c r="T60" s="26" t="str">
        <f t="shared" si="33"/>
        <v>ZNVA:NA1,22B4:NA1,22B4:;</v>
      </c>
      <c r="U60" s="26" t="str">
        <f t="shared" si="34"/>
        <v>ZNVC:NA1,22B4:NA1,22B4:ACT:;</v>
      </c>
      <c r="V60" s="29" t="str">
        <f t="shared" si="35"/>
        <v>ZNRI:NA1,22B4:;</v>
      </c>
      <c r="W60" s="29" t="str">
        <f t="shared" si="36"/>
        <v>ZNGC:NA1,22B4:ACT:;</v>
      </c>
      <c r="X60" s="29" t="str">
        <f t="shared" si="37"/>
        <v>ZNHC:NA1,22B4:FE:ACT:;</v>
      </c>
      <c r="Y60" s="29" t="str">
        <f t="shared" si="38"/>
        <v>ZNFJ:NA1,22B4:;</v>
      </c>
      <c r="Z60" s="49" t="str">
        <f t="shared" si="39"/>
        <v>ZNSP:NA1,02F2,BGS11:43:BGS11:;</v>
      </c>
      <c r="AA60" s="49" t="str">
        <f t="shared" si="40"/>
        <v>ZNRC:NA1,02F2,BGS11,6,A,N:NA1,02F2,BGS11,2::::;</v>
      </c>
      <c r="AB60" s="49" t="str">
        <f t="shared" si="41"/>
        <v>ZNFD:NA1,02F2,1::FE,BSSAP,1;</v>
      </c>
      <c r="AC60" s="49" t="str">
        <f t="shared" si="42"/>
        <v>ZNLA:43:;</v>
      </c>
      <c r="AD60" s="49" t="str">
        <f t="shared" si="43"/>
        <v>ZNLC:43,ACT:;</v>
      </c>
      <c r="AE60" s="49" t="str">
        <f t="shared" si="44"/>
        <v>ZNVA:NA1,02F2:NA1,02F2:;</v>
      </c>
      <c r="AF60" s="49" t="str">
        <f t="shared" si="45"/>
        <v>ZNVC:NA1,02F2:NA1,02F2:ACT:;</v>
      </c>
      <c r="AG60" s="49" t="str">
        <f t="shared" si="46"/>
        <v>ZNRI:NA1,02F2:;</v>
      </c>
      <c r="AH60" s="49" t="str">
        <f t="shared" si="47"/>
        <v>ZNGC:NA1,02F2:ACT:;</v>
      </c>
      <c r="AI60" s="49" t="str">
        <f t="shared" si="48"/>
        <v>ZNHC:NA1,02F2:FE:ACT:;</v>
      </c>
      <c r="AJ60" s="49" t="str">
        <f t="shared" si="49"/>
        <v>ZNFJ:NA1,02F2:;</v>
      </c>
    </row>
    <row r="61" spans="1:36">
      <c r="A61" s="24">
        <v>12</v>
      </c>
      <c r="B61" s="24" t="s">
        <v>75</v>
      </c>
      <c r="C61" s="24" t="s">
        <v>3949</v>
      </c>
      <c r="D61" s="24" t="str">
        <f>LOOKUP(1,0/(('MSS&amp;MGW&amp;BSC-SPC'!$B$1:$B$347=B61)*('MSS&amp;MGW&amp;BSC-SPC'!$C$1:$C$347=C61)),'MSS&amp;MGW&amp;BSC-SPC'!$D$1:$D$347)</f>
        <v>02F2</v>
      </c>
      <c r="E61" s="24">
        <v>418</v>
      </c>
      <c r="F61" s="25">
        <v>3</v>
      </c>
      <c r="G61" s="25" t="s">
        <v>92</v>
      </c>
      <c r="H61" s="25" t="s">
        <v>639</v>
      </c>
      <c r="I61" s="25" t="str">
        <f>LOOKUP(1,0/(('MSS&amp;MGW&amp;BSC-SPC'!$B$1:$B$347=G61)*('MSS&amp;MGW&amp;BSC-SPC'!$C$1:$C$347=H61)),'MSS&amp;MGW&amp;BSC-SPC'!$D$1:$D$347)</f>
        <v>22B5</v>
      </c>
      <c r="J61" s="25">
        <v>43</v>
      </c>
      <c r="K61" s="48" t="s">
        <v>3944</v>
      </c>
      <c r="L61" s="26" t="str">
        <f t="shared" si="25"/>
        <v>ZNSP:NA1,22B5,R0726:418:R0726:;</v>
      </c>
      <c r="M61" s="26" t="str">
        <f t="shared" si="26"/>
        <v>ZNRC:NA1,22B5,R0726,6,A,N:NA1,22B5,R0726,2::::;</v>
      </c>
      <c r="N61" s="29" t="str">
        <f t="shared" si="27"/>
        <v>ZNFD:NA1,22B5,1:FE,BSSAP,1,N:;</v>
      </c>
      <c r="O61" s="29" t="str">
        <f t="shared" si="28"/>
        <v>ZOBM:NA1,02F2,01:NA1,22B5:Y:;</v>
      </c>
      <c r="P61" s="29" t="str">
        <f t="shared" si="29"/>
        <v>ZOBM:NA1,02F2,FE:NA1,22B5:Y:;</v>
      </c>
      <c r="Q61" s="29" t="str">
        <f t="shared" si="30"/>
        <v>ZOBC:NA1,22B5,FE:NA1,FE:Y:;</v>
      </c>
      <c r="R61" s="26" t="str">
        <f t="shared" si="31"/>
        <v>ZNLA:418:;</v>
      </c>
      <c r="S61" s="26" t="str">
        <f t="shared" si="32"/>
        <v>ZNLC:418,ACT:;</v>
      </c>
      <c r="T61" s="26" t="str">
        <f t="shared" si="33"/>
        <v>ZNVA:NA1,22B5:NA1,22B5:;</v>
      </c>
      <c r="U61" s="26" t="str">
        <f t="shared" si="34"/>
        <v>ZNVC:NA1,22B5:NA1,22B5:ACT:;</v>
      </c>
      <c r="V61" s="29" t="str">
        <f t="shared" si="35"/>
        <v>ZNRI:NA1,22B5:;</v>
      </c>
      <c r="W61" s="29" t="str">
        <f t="shared" si="36"/>
        <v>ZNGC:NA1,22B5:ACT:;</v>
      </c>
      <c r="X61" s="29" t="str">
        <f t="shared" si="37"/>
        <v>ZNHC:NA1,22B5:FE:ACT:;</v>
      </c>
      <c r="Y61" s="29" t="str">
        <f t="shared" si="38"/>
        <v>ZNFJ:NA1,22B5:;</v>
      </c>
      <c r="Z61" s="49" t="str">
        <f t="shared" si="39"/>
        <v>ZNSP:NA1,02F2,BGS11:43:BGS11:;</v>
      </c>
      <c r="AA61" s="49" t="str">
        <f t="shared" si="40"/>
        <v>ZNRC:NA1,02F2,BGS11,6,A,N:NA1,02F2,BGS11,2::::;</v>
      </c>
      <c r="AB61" s="49" t="str">
        <f t="shared" si="41"/>
        <v>ZNFD:NA1,02F2,1::FE,BSSAP,1;</v>
      </c>
      <c r="AC61" s="49" t="str">
        <f t="shared" si="42"/>
        <v>ZNLA:43:;</v>
      </c>
      <c r="AD61" s="49" t="str">
        <f t="shared" si="43"/>
        <v>ZNLC:43,ACT:;</v>
      </c>
      <c r="AE61" s="49" t="str">
        <f t="shared" si="44"/>
        <v>ZNVA:NA1,02F2:NA1,02F2:;</v>
      </c>
      <c r="AF61" s="49" t="str">
        <f t="shared" si="45"/>
        <v>ZNVC:NA1,02F2:NA1,02F2:ACT:;</v>
      </c>
      <c r="AG61" s="49" t="str">
        <f t="shared" si="46"/>
        <v>ZNRI:NA1,02F2:;</v>
      </c>
      <c r="AH61" s="49" t="str">
        <f t="shared" si="47"/>
        <v>ZNGC:NA1,02F2:ACT:;</v>
      </c>
      <c r="AI61" s="49" t="str">
        <f t="shared" si="48"/>
        <v>ZNHC:NA1,02F2:FE:ACT:;</v>
      </c>
      <c r="AJ61" s="49" t="str">
        <f t="shared" si="49"/>
        <v>ZNFJ:NA1,02F2:;</v>
      </c>
    </row>
    <row r="62" spans="1:36">
      <c r="A62" s="24">
        <v>13</v>
      </c>
      <c r="B62" s="24" t="s">
        <v>75</v>
      </c>
      <c r="C62" s="24" t="s">
        <v>3950</v>
      </c>
      <c r="D62" s="24" t="str">
        <f>LOOKUP(1,0/(('MSS&amp;MGW&amp;BSC-SPC'!$B$1:$B$347=B62)*('MSS&amp;MGW&amp;BSC-SPC'!$C$1:$C$347=C62)),'MSS&amp;MGW&amp;BSC-SPC'!$D$1:$D$347)</f>
        <v>02F2</v>
      </c>
      <c r="E62" s="24">
        <v>401</v>
      </c>
      <c r="F62" s="25">
        <v>3</v>
      </c>
      <c r="G62" s="25" t="s">
        <v>93</v>
      </c>
      <c r="H62" s="25" t="s">
        <v>639</v>
      </c>
      <c r="I62" s="25" t="str">
        <f>LOOKUP(1,0/(('MSS&amp;MGW&amp;BSC-SPC'!$B$1:$B$347=G62)*('MSS&amp;MGW&amp;BSC-SPC'!$C$1:$C$347=H62)),'MSS&amp;MGW&amp;BSC-SPC'!$D$1:$D$347)</f>
        <v>22F0</v>
      </c>
      <c r="J62" s="25">
        <v>43</v>
      </c>
      <c r="K62" s="48" t="s">
        <v>3944</v>
      </c>
      <c r="L62" s="26" t="str">
        <f t="shared" si="25"/>
        <v>ZNSP:NA1,22F0,R1121:401:R1121:;</v>
      </c>
      <c r="M62" s="26" t="str">
        <f t="shared" si="26"/>
        <v>ZNRC:NA1,22F0,R1121,6,A,N:NA1,22F0,R1121,2::::;</v>
      </c>
      <c r="N62" s="29" t="str">
        <f t="shared" si="27"/>
        <v>ZNFD:NA1,22F0,1:FE,BSSAP,1,N:;</v>
      </c>
      <c r="O62" s="29" t="str">
        <f t="shared" si="28"/>
        <v>ZOBM:NA1,02F2,01:NA1,22F0:Y:;</v>
      </c>
      <c r="P62" s="29" t="str">
        <f t="shared" si="29"/>
        <v>ZOBM:NA1,02F2,FE:NA1,22F0:Y:;</v>
      </c>
      <c r="Q62" s="29" t="str">
        <f t="shared" si="30"/>
        <v>ZOBC:NA1,22F0,FE:NA1,FE:Y:;</v>
      </c>
      <c r="R62" s="26" t="str">
        <f t="shared" si="31"/>
        <v>ZNLA:401:;</v>
      </c>
      <c r="S62" s="26" t="str">
        <f t="shared" si="32"/>
        <v>ZNLC:401,ACT:;</v>
      </c>
      <c r="T62" s="26" t="str">
        <f t="shared" si="33"/>
        <v>ZNVA:NA1,22F0:NA1,22F0:;</v>
      </c>
      <c r="U62" s="26" t="str">
        <f t="shared" si="34"/>
        <v>ZNVC:NA1,22F0:NA1,22F0:ACT:;</v>
      </c>
      <c r="V62" s="29" t="str">
        <f t="shared" si="35"/>
        <v>ZNRI:NA1,22F0:;</v>
      </c>
      <c r="W62" s="29" t="str">
        <f t="shared" si="36"/>
        <v>ZNGC:NA1,22F0:ACT:;</v>
      </c>
      <c r="X62" s="29" t="str">
        <f t="shared" si="37"/>
        <v>ZNHC:NA1,22F0:FE:ACT:;</v>
      </c>
      <c r="Y62" s="29" t="str">
        <f t="shared" si="38"/>
        <v>ZNFJ:NA1,22F0:;</v>
      </c>
      <c r="Z62" s="49" t="str">
        <f t="shared" si="39"/>
        <v>ZNSP:NA1,02F2,BGS11:43:BGS11:;</v>
      </c>
      <c r="AA62" s="49" t="str">
        <f t="shared" si="40"/>
        <v>ZNRC:NA1,02F2,BGS11,6,A,N:NA1,02F2,BGS11,2::::;</v>
      </c>
      <c r="AB62" s="49" t="str">
        <f t="shared" si="41"/>
        <v>ZNFD:NA1,02F2,1::FE,BSSAP,1;</v>
      </c>
      <c r="AC62" s="49" t="str">
        <f t="shared" si="42"/>
        <v>ZNLA:43:;</v>
      </c>
      <c r="AD62" s="49" t="str">
        <f t="shared" si="43"/>
        <v>ZNLC:43,ACT:;</v>
      </c>
      <c r="AE62" s="49" t="str">
        <f t="shared" si="44"/>
        <v>ZNVA:NA1,02F2:NA1,02F2:;</v>
      </c>
      <c r="AF62" s="49" t="str">
        <f t="shared" si="45"/>
        <v>ZNVC:NA1,02F2:NA1,02F2:ACT:;</v>
      </c>
      <c r="AG62" s="49" t="str">
        <f t="shared" si="46"/>
        <v>ZNRI:NA1,02F2:;</v>
      </c>
      <c r="AH62" s="49" t="str">
        <f t="shared" si="47"/>
        <v>ZNGC:NA1,02F2:ACT:;</v>
      </c>
      <c r="AI62" s="49" t="str">
        <f t="shared" si="48"/>
        <v>ZNHC:NA1,02F2:FE:ACT:;</v>
      </c>
      <c r="AJ62" s="49" t="str">
        <f t="shared" si="49"/>
        <v>ZNFJ:NA1,02F2:;</v>
      </c>
    </row>
    <row r="63" spans="1:36">
      <c r="A63" s="24">
        <v>14</v>
      </c>
      <c r="B63" s="24" t="s">
        <v>75</v>
      </c>
      <c r="C63" s="24" t="s">
        <v>3951</v>
      </c>
      <c r="D63" s="24" t="str">
        <f>LOOKUP(1,0/(('MSS&amp;MGW&amp;BSC-SPC'!$B$1:$B$347=B63)*('MSS&amp;MGW&amp;BSC-SPC'!$C$1:$C$347=C63)),'MSS&amp;MGW&amp;BSC-SPC'!$D$1:$D$347)</f>
        <v>02F2</v>
      </c>
      <c r="E63" s="24">
        <v>402</v>
      </c>
      <c r="F63" s="25">
        <v>3</v>
      </c>
      <c r="G63" s="25" t="s">
        <v>94</v>
      </c>
      <c r="H63" s="25" t="s">
        <v>639</v>
      </c>
      <c r="I63" s="25" t="str">
        <f>LOOKUP(1,0/(('MSS&amp;MGW&amp;BSC-SPC'!$B$1:$B$347=G63)*('MSS&amp;MGW&amp;BSC-SPC'!$C$1:$C$347=H63)),'MSS&amp;MGW&amp;BSC-SPC'!$D$1:$D$347)</f>
        <v>22F1</v>
      </c>
      <c r="J63" s="25">
        <v>43</v>
      </c>
      <c r="K63" s="48" t="s">
        <v>3944</v>
      </c>
      <c r="L63" s="26" t="str">
        <f t="shared" si="25"/>
        <v>ZNSP:NA1,22F1,R1122:402:R1122:;</v>
      </c>
      <c r="M63" s="26" t="str">
        <f t="shared" si="26"/>
        <v>ZNRC:NA1,22F1,R1122,6,A,N:NA1,22F1,R1122,2::::;</v>
      </c>
      <c r="N63" s="29" t="str">
        <f t="shared" si="27"/>
        <v>ZNFD:NA1,22F1,1:FE,BSSAP,1,N:;</v>
      </c>
      <c r="O63" s="29" t="str">
        <f t="shared" si="28"/>
        <v>ZOBM:NA1,02F2,01:NA1,22F1:Y:;</v>
      </c>
      <c r="P63" s="29" t="str">
        <f t="shared" si="29"/>
        <v>ZOBM:NA1,02F2,FE:NA1,22F1:Y:;</v>
      </c>
      <c r="Q63" s="29" t="str">
        <f t="shared" si="30"/>
        <v>ZOBC:NA1,22F1,FE:NA1,FE:Y:;</v>
      </c>
      <c r="R63" s="26" t="str">
        <f t="shared" si="31"/>
        <v>ZNLA:402:;</v>
      </c>
      <c r="S63" s="26" t="str">
        <f t="shared" si="32"/>
        <v>ZNLC:402,ACT:;</v>
      </c>
      <c r="T63" s="26" t="str">
        <f t="shared" si="33"/>
        <v>ZNVA:NA1,22F1:NA1,22F1:;</v>
      </c>
      <c r="U63" s="26" t="str">
        <f t="shared" si="34"/>
        <v>ZNVC:NA1,22F1:NA1,22F1:ACT:;</v>
      </c>
      <c r="V63" s="29" t="str">
        <f t="shared" si="35"/>
        <v>ZNRI:NA1,22F1:;</v>
      </c>
      <c r="W63" s="29" t="str">
        <f t="shared" si="36"/>
        <v>ZNGC:NA1,22F1:ACT:;</v>
      </c>
      <c r="X63" s="29" t="str">
        <f t="shared" si="37"/>
        <v>ZNHC:NA1,22F1:FE:ACT:;</v>
      </c>
      <c r="Y63" s="29" t="str">
        <f t="shared" si="38"/>
        <v>ZNFJ:NA1,22F1:;</v>
      </c>
      <c r="Z63" s="49" t="str">
        <f t="shared" si="39"/>
        <v>ZNSP:NA1,02F2,BGS11:43:BGS11:;</v>
      </c>
      <c r="AA63" s="49" t="str">
        <f t="shared" si="40"/>
        <v>ZNRC:NA1,02F2,BGS11,6,A,N:NA1,02F2,BGS11,2::::;</v>
      </c>
      <c r="AB63" s="49" t="str">
        <f t="shared" si="41"/>
        <v>ZNFD:NA1,02F2,1::FE,BSSAP,1;</v>
      </c>
      <c r="AC63" s="49" t="str">
        <f t="shared" si="42"/>
        <v>ZNLA:43:;</v>
      </c>
      <c r="AD63" s="49" t="str">
        <f t="shared" si="43"/>
        <v>ZNLC:43,ACT:;</v>
      </c>
      <c r="AE63" s="49" t="str">
        <f t="shared" si="44"/>
        <v>ZNVA:NA1,02F2:NA1,02F2:;</v>
      </c>
      <c r="AF63" s="49" t="str">
        <f t="shared" si="45"/>
        <v>ZNVC:NA1,02F2:NA1,02F2:ACT:;</v>
      </c>
      <c r="AG63" s="49" t="str">
        <f t="shared" si="46"/>
        <v>ZNRI:NA1,02F2:;</v>
      </c>
      <c r="AH63" s="49" t="str">
        <f t="shared" si="47"/>
        <v>ZNGC:NA1,02F2:ACT:;</v>
      </c>
      <c r="AI63" s="49" t="str">
        <f t="shared" si="48"/>
        <v>ZNHC:NA1,02F2:FE:ACT:;</v>
      </c>
      <c r="AJ63" s="49" t="str">
        <f t="shared" si="49"/>
        <v>ZNFJ:NA1,02F2:;</v>
      </c>
    </row>
    <row r="64" spans="1:36">
      <c r="A64" s="24">
        <v>15</v>
      </c>
      <c r="B64" s="24" t="s">
        <v>75</v>
      </c>
      <c r="C64" s="24" t="s">
        <v>3951</v>
      </c>
      <c r="D64" s="24" t="str">
        <f>LOOKUP(1,0/(('MSS&amp;MGW&amp;BSC-SPC'!$B$1:$B$347=B64)*('MSS&amp;MGW&amp;BSC-SPC'!$C$1:$C$347=C64)),'MSS&amp;MGW&amp;BSC-SPC'!$D$1:$D$347)</f>
        <v>02F2</v>
      </c>
      <c r="E64" s="24">
        <v>403</v>
      </c>
      <c r="F64" s="25">
        <v>3</v>
      </c>
      <c r="G64" s="25" t="s">
        <v>95</v>
      </c>
      <c r="H64" s="25" t="s">
        <v>639</v>
      </c>
      <c r="I64" s="25" t="str">
        <f>LOOKUP(1,0/(('MSS&amp;MGW&amp;BSC-SPC'!$B$1:$B$347=G64)*('MSS&amp;MGW&amp;BSC-SPC'!$C$1:$C$347=H64)),'MSS&amp;MGW&amp;BSC-SPC'!$D$1:$D$347)</f>
        <v>22F2</v>
      </c>
      <c r="J64" s="25">
        <v>43</v>
      </c>
      <c r="K64" s="48" t="s">
        <v>3944</v>
      </c>
      <c r="L64" s="26" t="str">
        <f t="shared" si="25"/>
        <v>ZNSP:NA1,22F2,R1123:403:R1123:;</v>
      </c>
      <c r="M64" s="26" t="str">
        <f t="shared" si="26"/>
        <v>ZNRC:NA1,22F2,R1123,6,A,N:NA1,22F2,R1123,2::::;</v>
      </c>
      <c r="N64" s="29" t="str">
        <f t="shared" si="27"/>
        <v>ZNFD:NA1,22F2,1:FE,BSSAP,1,N:;</v>
      </c>
      <c r="O64" s="29" t="str">
        <f t="shared" si="28"/>
        <v>ZOBM:NA1,02F2,01:NA1,22F2:Y:;</v>
      </c>
      <c r="P64" s="29" t="str">
        <f t="shared" si="29"/>
        <v>ZOBM:NA1,02F2,FE:NA1,22F2:Y:;</v>
      </c>
      <c r="Q64" s="29" t="str">
        <f t="shared" si="30"/>
        <v>ZOBC:NA1,22F2,FE:NA1,FE:Y:;</v>
      </c>
      <c r="R64" s="26" t="str">
        <f t="shared" si="31"/>
        <v>ZNLA:403:;</v>
      </c>
      <c r="S64" s="26" t="str">
        <f t="shared" si="32"/>
        <v>ZNLC:403,ACT:;</v>
      </c>
      <c r="T64" s="26" t="str">
        <f t="shared" si="33"/>
        <v>ZNVA:NA1,22F2:NA1,22F2:;</v>
      </c>
      <c r="U64" s="26" t="str">
        <f t="shared" si="34"/>
        <v>ZNVC:NA1,22F2:NA1,22F2:ACT:;</v>
      </c>
      <c r="V64" s="29" t="str">
        <f t="shared" si="35"/>
        <v>ZNRI:NA1,22F2:;</v>
      </c>
      <c r="W64" s="29" t="str">
        <f t="shared" si="36"/>
        <v>ZNGC:NA1,22F2:ACT:;</v>
      </c>
      <c r="X64" s="29" t="str">
        <f t="shared" si="37"/>
        <v>ZNHC:NA1,22F2:FE:ACT:;</v>
      </c>
      <c r="Y64" s="29" t="str">
        <f t="shared" si="38"/>
        <v>ZNFJ:NA1,22F2:;</v>
      </c>
      <c r="Z64" s="49" t="str">
        <f t="shared" si="39"/>
        <v>ZNSP:NA1,02F2,BGS11:43:BGS11:;</v>
      </c>
      <c r="AA64" s="49" t="str">
        <f t="shared" si="40"/>
        <v>ZNRC:NA1,02F2,BGS11,6,A,N:NA1,02F2,BGS11,2::::;</v>
      </c>
      <c r="AB64" s="49" t="str">
        <f t="shared" si="41"/>
        <v>ZNFD:NA1,02F2,1::FE,BSSAP,1;</v>
      </c>
      <c r="AC64" s="49" t="str">
        <f t="shared" si="42"/>
        <v>ZNLA:43:;</v>
      </c>
      <c r="AD64" s="49" t="str">
        <f t="shared" si="43"/>
        <v>ZNLC:43,ACT:;</v>
      </c>
      <c r="AE64" s="49" t="str">
        <f t="shared" si="44"/>
        <v>ZNVA:NA1,02F2:NA1,02F2:;</v>
      </c>
      <c r="AF64" s="49" t="str">
        <f t="shared" si="45"/>
        <v>ZNVC:NA1,02F2:NA1,02F2:ACT:;</v>
      </c>
      <c r="AG64" s="49" t="str">
        <f t="shared" si="46"/>
        <v>ZNRI:NA1,02F2:;</v>
      </c>
      <c r="AH64" s="49" t="str">
        <f t="shared" si="47"/>
        <v>ZNGC:NA1,02F2:ACT:;</v>
      </c>
      <c r="AI64" s="49" t="str">
        <f t="shared" si="48"/>
        <v>ZNHC:NA1,02F2:FE:ACT:;</v>
      </c>
      <c r="AJ64" s="49" t="str">
        <f t="shared" si="49"/>
        <v>ZNFJ:NA1,02F2:;</v>
      </c>
    </row>
    <row r="65" spans="1:36">
      <c r="A65" s="24">
        <v>16</v>
      </c>
      <c r="B65" s="24" t="s">
        <v>75</v>
      </c>
      <c r="C65" s="24" t="s">
        <v>3952</v>
      </c>
      <c r="D65" s="24" t="str">
        <f>LOOKUP(1,0/(('MSS&amp;MGW&amp;BSC-SPC'!$B$1:$B$347=B65)*('MSS&amp;MGW&amp;BSC-SPC'!$C$1:$C$347=C65)),'MSS&amp;MGW&amp;BSC-SPC'!$D$1:$D$347)</f>
        <v>02F2</v>
      </c>
      <c r="E65" s="24">
        <v>404</v>
      </c>
      <c r="F65" s="25">
        <v>3</v>
      </c>
      <c r="G65" s="25" t="s">
        <v>96</v>
      </c>
      <c r="H65" s="25" t="s">
        <v>639</v>
      </c>
      <c r="I65" s="25" t="str">
        <f>LOOKUP(1,0/(('MSS&amp;MGW&amp;BSC-SPC'!$B$1:$B$347=G65)*('MSS&amp;MGW&amp;BSC-SPC'!$C$1:$C$347=H65)),'MSS&amp;MGW&amp;BSC-SPC'!$D$1:$D$347)</f>
        <v>22F3</v>
      </c>
      <c r="J65" s="25">
        <v>43</v>
      </c>
      <c r="K65" s="48" t="s">
        <v>3944</v>
      </c>
      <c r="L65" s="26" t="str">
        <f t="shared" si="25"/>
        <v>ZNSP:NA1,22F3,R1124:404:R1124:;</v>
      </c>
      <c r="M65" s="26" t="str">
        <f t="shared" si="26"/>
        <v>ZNRC:NA1,22F3,R1124,6,A,N:NA1,22F3,R1124,2::::;</v>
      </c>
      <c r="N65" s="29" t="str">
        <f t="shared" si="27"/>
        <v>ZNFD:NA1,22F3,1:FE,BSSAP,1,N:;</v>
      </c>
      <c r="O65" s="29" t="str">
        <f t="shared" si="28"/>
        <v>ZOBM:NA1,02F2,01:NA1,22F3:Y:;</v>
      </c>
      <c r="P65" s="29" t="str">
        <f t="shared" si="29"/>
        <v>ZOBM:NA1,02F2,FE:NA1,22F3:Y:;</v>
      </c>
      <c r="Q65" s="29" t="str">
        <f t="shared" si="30"/>
        <v>ZOBC:NA1,22F3,FE:NA1,FE:Y:;</v>
      </c>
      <c r="R65" s="26" t="str">
        <f t="shared" si="31"/>
        <v>ZNLA:404:;</v>
      </c>
      <c r="S65" s="26" t="str">
        <f t="shared" si="32"/>
        <v>ZNLC:404,ACT:;</v>
      </c>
      <c r="T65" s="26" t="str">
        <f t="shared" si="33"/>
        <v>ZNVA:NA1,22F3:NA1,22F3:;</v>
      </c>
      <c r="U65" s="26" t="str">
        <f t="shared" si="34"/>
        <v>ZNVC:NA1,22F3:NA1,22F3:ACT:;</v>
      </c>
      <c r="V65" s="29" t="str">
        <f t="shared" si="35"/>
        <v>ZNRI:NA1,22F3:;</v>
      </c>
      <c r="W65" s="29" t="str">
        <f t="shared" si="36"/>
        <v>ZNGC:NA1,22F3:ACT:;</v>
      </c>
      <c r="X65" s="29" t="str">
        <f t="shared" si="37"/>
        <v>ZNHC:NA1,22F3:FE:ACT:;</v>
      </c>
      <c r="Y65" s="29" t="str">
        <f t="shared" si="38"/>
        <v>ZNFJ:NA1,22F3:;</v>
      </c>
      <c r="Z65" s="49" t="str">
        <f t="shared" si="39"/>
        <v>ZNSP:NA1,02F2,BGS11:43:BGS11:;</v>
      </c>
      <c r="AA65" s="49" t="str">
        <f t="shared" si="40"/>
        <v>ZNRC:NA1,02F2,BGS11,6,A,N:NA1,02F2,BGS11,2::::;</v>
      </c>
      <c r="AB65" s="49" t="str">
        <f t="shared" si="41"/>
        <v>ZNFD:NA1,02F2,1::FE,BSSAP,1;</v>
      </c>
      <c r="AC65" s="49" t="str">
        <f t="shared" si="42"/>
        <v>ZNLA:43:;</v>
      </c>
      <c r="AD65" s="49" t="str">
        <f t="shared" si="43"/>
        <v>ZNLC:43,ACT:;</v>
      </c>
      <c r="AE65" s="49" t="str">
        <f t="shared" si="44"/>
        <v>ZNVA:NA1,02F2:NA1,02F2:;</v>
      </c>
      <c r="AF65" s="49" t="str">
        <f t="shared" si="45"/>
        <v>ZNVC:NA1,02F2:NA1,02F2:ACT:;</v>
      </c>
      <c r="AG65" s="49" t="str">
        <f t="shared" si="46"/>
        <v>ZNRI:NA1,02F2:;</v>
      </c>
      <c r="AH65" s="49" t="str">
        <f t="shared" si="47"/>
        <v>ZNGC:NA1,02F2:ACT:;</v>
      </c>
      <c r="AI65" s="49" t="str">
        <f t="shared" si="48"/>
        <v>ZNHC:NA1,02F2:FE:ACT:;</v>
      </c>
      <c r="AJ65" s="49" t="str">
        <f t="shared" si="49"/>
        <v>ZNFJ:NA1,02F2:;</v>
      </c>
    </row>
    <row r="66" spans="1:36">
      <c r="A66" s="24">
        <v>17</v>
      </c>
      <c r="B66" s="24" t="s">
        <v>75</v>
      </c>
      <c r="C66" s="24" t="s">
        <v>3953</v>
      </c>
      <c r="D66" s="24" t="str">
        <f>LOOKUP(1,0/(('MSS&amp;MGW&amp;BSC-SPC'!$B$1:$B$347=B66)*('MSS&amp;MGW&amp;BSC-SPC'!$C$1:$C$347=C66)),'MSS&amp;MGW&amp;BSC-SPC'!$D$1:$D$347)</f>
        <v>02F2</v>
      </c>
      <c r="E66" s="24">
        <v>405</v>
      </c>
      <c r="F66" s="25">
        <v>3</v>
      </c>
      <c r="G66" s="25" t="s">
        <v>97</v>
      </c>
      <c r="H66" s="25" t="s">
        <v>639</v>
      </c>
      <c r="I66" s="25" t="str">
        <f>LOOKUP(1,0/(('MSS&amp;MGW&amp;BSC-SPC'!$B$1:$B$347=G66)*('MSS&amp;MGW&amp;BSC-SPC'!$C$1:$C$347=H66)),'MSS&amp;MGW&amp;BSC-SPC'!$D$1:$D$347)</f>
        <v>22F4</v>
      </c>
      <c r="J66" s="25">
        <v>43</v>
      </c>
      <c r="K66" s="48" t="s">
        <v>3944</v>
      </c>
      <c r="L66" s="26" t="str">
        <f t="shared" ref="L66:L97" si="50">CONCATENATE("ZNSP:NA1,",I66,",",G66,":",E66,":",G66,":;")</f>
        <v>ZNSP:NA1,22F4,R1125:405:R1125:;</v>
      </c>
      <c r="M66" s="26" t="str">
        <f t="shared" ref="M66:M97" si="51">CONCATENATE("ZNRC:NA1,",I66,",",G66,",6,A,N:NA1,",I66,",",G66,",2::::;")</f>
        <v>ZNRC:NA1,22F4,R1125,6,A,N:NA1,22F4,R1125,2::::;</v>
      </c>
      <c r="N66" s="29" t="str">
        <f t="shared" ref="N66:N97" si="52">CONCATENATE("ZNFD:NA1,",I66,",1:FE,BSSAP,1,N:;")</f>
        <v>ZNFD:NA1,22F4,1:FE,BSSAP,1,N:;</v>
      </c>
      <c r="O66" s="29" t="str">
        <f t="shared" ref="O66:O97" si="53">CONCATENATE("ZOBM:NA1,",D66,",01:NA1,",I66,":Y:;")</f>
        <v>ZOBM:NA1,02F2,01:NA1,22F4:Y:;</v>
      </c>
      <c r="P66" s="29" t="str">
        <f t="shared" ref="P66:P97" si="54">CONCATENATE("ZOBM:NA1,",D66,",FE:NA1,",I66,":Y:;")</f>
        <v>ZOBM:NA1,02F2,FE:NA1,22F4:Y:;</v>
      </c>
      <c r="Q66" s="29" t="str">
        <f t="shared" ref="Q66:Q97" si="55">CONCATENATE("ZOBC:NA1,",I66,",FE:NA1,FE:Y:;")</f>
        <v>ZOBC:NA1,22F4,FE:NA1,FE:Y:;</v>
      </c>
      <c r="R66" s="26" t="str">
        <f t="shared" ref="R66:R97" si="56">CONCATENATE("ZNLA:",E66,":;")</f>
        <v>ZNLA:405:;</v>
      </c>
      <c r="S66" s="26" t="str">
        <f t="shared" ref="S66:S97" si="57">CONCATENATE("ZNLC:",E66,",ACT:;")</f>
        <v>ZNLC:405,ACT:;</v>
      </c>
      <c r="T66" s="26" t="str">
        <f t="shared" ref="T66:T97" si="58">CONCATENATE("ZNVA:NA1,",I66,":NA1,",I66,":;")</f>
        <v>ZNVA:NA1,22F4:NA1,22F4:;</v>
      </c>
      <c r="U66" s="26" t="str">
        <f t="shared" ref="U66:U97" si="59">CONCATENATE("ZNVC:NA1,",I66,":NA1,",I66,":ACT:;")</f>
        <v>ZNVC:NA1,22F4:NA1,22F4:ACT:;</v>
      </c>
      <c r="V66" s="29" t="str">
        <f t="shared" ref="V66:V97" si="60">CONCATENATE("ZNRI:NA1,",I66,":;")</f>
        <v>ZNRI:NA1,22F4:;</v>
      </c>
      <c r="W66" s="29" t="str">
        <f t="shared" ref="W66:W97" si="61">CONCATENATE("ZNGC:NA1,",I66,":ACT:;")</f>
        <v>ZNGC:NA1,22F4:ACT:;</v>
      </c>
      <c r="X66" s="29" t="str">
        <f t="shared" ref="X66:X97" si="62">CONCATENATE("ZNHC:NA1,",I66,":FE:ACT:;")</f>
        <v>ZNHC:NA1,22F4:FE:ACT:;</v>
      </c>
      <c r="Y66" s="29" t="str">
        <f t="shared" ref="Y66:Y97" si="63">CONCATENATE("ZNFJ:NA1,",I66,":;")</f>
        <v>ZNFJ:NA1,22F4:;</v>
      </c>
      <c r="Z66" s="49" t="str">
        <f t="shared" ref="Z66:Z97" si="64">CONCATENATE("ZNSP:NA1,",D66,",",LEFT(B66,1),MID(B66,3,4),":",J66,":",LEFT(B66,1),MID(B66,3,4),":;")</f>
        <v>ZNSP:NA1,02F2,BGS11:43:BGS11:;</v>
      </c>
      <c r="AA66" s="49" t="str">
        <f t="shared" ref="AA66:AA97" si="65">CONCATENATE("ZNRC:NA1,",D66,",",LEFT(B66,1),MID(B66,3,4),",6,A,N:NA1,",D66,",",LEFT(B66,1),MID(B66,3,4),",2::::;")</f>
        <v>ZNRC:NA1,02F2,BGS11,6,A,N:NA1,02F2,BGS11,2::::;</v>
      </c>
      <c r="AB66" s="49" t="str">
        <f t="shared" ref="AB66:AB97" si="66">CONCATENATE("ZNFD:NA1,",D66,",1::FE,BSSAP,1;")</f>
        <v>ZNFD:NA1,02F2,1::FE,BSSAP,1;</v>
      </c>
      <c r="AC66" s="49" t="str">
        <f t="shared" ref="AC66:AC97" si="67">CONCATENATE("ZNLA:",J66,":;")</f>
        <v>ZNLA:43:;</v>
      </c>
      <c r="AD66" s="49" t="str">
        <f t="shared" ref="AD66:AD97" si="68">CONCATENATE("ZNLC:",J66,",ACT:;")</f>
        <v>ZNLC:43,ACT:;</v>
      </c>
      <c r="AE66" s="49" t="str">
        <f t="shared" ref="AE66:AE97" si="69">CONCATENATE("ZNVA:NA1,",D66,":NA1,",D66,":;")</f>
        <v>ZNVA:NA1,02F2:NA1,02F2:;</v>
      </c>
      <c r="AF66" s="49" t="str">
        <f t="shared" ref="AF66:AF97" si="70">CONCATENATE("ZNVC:NA1,",D66,":NA1,",D66,":ACT:;")</f>
        <v>ZNVC:NA1,02F2:NA1,02F2:ACT:;</v>
      </c>
      <c r="AG66" s="49" t="str">
        <f t="shared" ref="AG66:AG97" si="71">CONCATENATE("ZNRI:NA1,",D66,":;")</f>
        <v>ZNRI:NA1,02F2:;</v>
      </c>
      <c r="AH66" s="49" t="str">
        <f t="shared" ref="AH66:AH97" si="72">CONCATENATE("ZNGC:NA1,",D66,":ACT:;")</f>
        <v>ZNGC:NA1,02F2:ACT:;</v>
      </c>
      <c r="AI66" s="49" t="str">
        <f t="shared" ref="AI66:AI97" si="73">CONCATENATE("ZNHC:NA1,",D66,":FE:ACT:;")</f>
        <v>ZNHC:NA1,02F2:FE:ACT:;</v>
      </c>
      <c r="AJ66" s="49" t="str">
        <f t="shared" ref="AJ66:AJ97" si="74">CONCATENATE("ZNFJ:NA1,",D66,":;")</f>
        <v>ZNFJ:NA1,02F2:;</v>
      </c>
    </row>
    <row r="67" spans="1:36">
      <c r="A67" s="24">
        <v>18</v>
      </c>
      <c r="B67" s="24" t="s">
        <v>75</v>
      </c>
      <c r="C67" s="24" t="s">
        <v>3953</v>
      </c>
      <c r="D67" s="24" t="str">
        <f>LOOKUP(1,0/(('MSS&amp;MGW&amp;BSC-SPC'!$B$1:$B$347=B67)*('MSS&amp;MGW&amp;BSC-SPC'!$C$1:$C$347=C67)),'MSS&amp;MGW&amp;BSC-SPC'!$D$1:$D$347)</f>
        <v>02F2</v>
      </c>
      <c r="E67" s="24">
        <v>406</v>
      </c>
      <c r="F67" s="25">
        <v>3</v>
      </c>
      <c r="G67" s="25" t="s">
        <v>98</v>
      </c>
      <c r="H67" s="25" t="s">
        <v>639</v>
      </c>
      <c r="I67" s="25" t="str">
        <f>LOOKUP(1,0/(('MSS&amp;MGW&amp;BSC-SPC'!$B$1:$B$347=G67)*('MSS&amp;MGW&amp;BSC-SPC'!$C$1:$C$347=H67)),'MSS&amp;MGW&amp;BSC-SPC'!$D$1:$D$347)</f>
        <v>22F5</v>
      </c>
      <c r="J67" s="25">
        <v>43</v>
      </c>
      <c r="K67" s="48" t="s">
        <v>3944</v>
      </c>
      <c r="L67" s="26" t="str">
        <f t="shared" si="50"/>
        <v>ZNSP:NA1,22F5,R1126:406:R1126:;</v>
      </c>
      <c r="M67" s="26" t="str">
        <f t="shared" si="51"/>
        <v>ZNRC:NA1,22F5,R1126,6,A,N:NA1,22F5,R1126,2::::;</v>
      </c>
      <c r="N67" s="29" t="str">
        <f t="shared" si="52"/>
        <v>ZNFD:NA1,22F5,1:FE,BSSAP,1,N:;</v>
      </c>
      <c r="O67" s="29" t="str">
        <f t="shared" si="53"/>
        <v>ZOBM:NA1,02F2,01:NA1,22F5:Y:;</v>
      </c>
      <c r="P67" s="29" t="str">
        <f t="shared" si="54"/>
        <v>ZOBM:NA1,02F2,FE:NA1,22F5:Y:;</v>
      </c>
      <c r="Q67" s="29" t="str">
        <f t="shared" si="55"/>
        <v>ZOBC:NA1,22F5,FE:NA1,FE:Y:;</v>
      </c>
      <c r="R67" s="26" t="str">
        <f t="shared" si="56"/>
        <v>ZNLA:406:;</v>
      </c>
      <c r="S67" s="26" t="str">
        <f t="shared" si="57"/>
        <v>ZNLC:406,ACT:;</v>
      </c>
      <c r="T67" s="26" t="str">
        <f t="shared" si="58"/>
        <v>ZNVA:NA1,22F5:NA1,22F5:;</v>
      </c>
      <c r="U67" s="26" t="str">
        <f t="shared" si="59"/>
        <v>ZNVC:NA1,22F5:NA1,22F5:ACT:;</v>
      </c>
      <c r="V67" s="29" t="str">
        <f t="shared" si="60"/>
        <v>ZNRI:NA1,22F5:;</v>
      </c>
      <c r="W67" s="29" t="str">
        <f t="shared" si="61"/>
        <v>ZNGC:NA1,22F5:ACT:;</v>
      </c>
      <c r="X67" s="29" t="str">
        <f t="shared" si="62"/>
        <v>ZNHC:NA1,22F5:FE:ACT:;</v>
      </c>
      <c r="Y67" s="29" t="str">
        <f t="shared" si="63"/>
        <v>ZNFJ:NA1,22F5:;</v>
      </c>
      <c r="Z67" s="49" t="str">
        <f t="shared" si="64"/>
        <v>ZNSP:NA1,02F2,BGS11:43:BGS11:;</v>
      </c>
      <c r="AA67" s="49" t="str">
        <f t="shared" si="65"/>
        <v>ZNRC:NA1,02F2,BGS11,6,A,N:NA1,02F2,BGS11,2::::;</v>
      </c>
      <c r="AB67" s="49" t="str">
        <f t="shared" si="66"/>
        <v>ZNFD:NA1,02F2,1::FE,BSSAP,1;</v>
      </c>
      <c r="AC67" s="49" t="str">
        <f t="shared" si="67"/>
        <v>ZNLA:43:;</v>
      </c>
      <c r="AD67" s="49" t="str">
        <f t="shared" si="68"/>
        <v>ZNLC:43,ACT:;</v>
      </c>
      <c r="AE67" s="49" t="str">
        <f t="shared" si="69"/>
        <v>ZNVA:NA1,02F2:NA1,02F2:;</v>
      </c>
      <c r="AF67" s="49" t="str">
        <f t="shared" si="70"/>
        <v>ZNVC:NA1,02F2:NA1,02F2:ACT:;</v>
      </c>
      <c r="AG67" s="49" t="str">
        <f t="shared" si="71"/>
        <v>ZNRI:NA1,02F2:;</v>
      </c>
      <c r="AH67" s="49" t="str">
        <f t="shared" si="72"/>
        <v>ZNGC:NA1,02F2:ACT:;</v>
      </c>
      <c r="AI67" s="49" t="str">
        <f t="shared" si="73"/>
        <v>ZNHC:NA1,02F2:FE:ACT:;</v>
      </c>
      <c r="AJ67" s="49" t="str">
        <f t="shared" si="74"/>
        <v>ZNFJ:NA1,02F2:;</v>
      </c>
    </row>
    <row r="68" spans="1:36">
      <c r="A68" s="24">
        <v>20</v>
      </c>
      <c r="B68" s="24" t="s">
        <v>75</v>
      </c>
      <c r="C68" s="24" t="s">
        <v>3949</v>
      </c>
      <c r="D68" s="24" t="str">
        <f>LOOKUP(1,0/(('MSS&amp;MGW&amp;BSC-SPC'!$B$1:$B$347=B68)*('MSS&amp;MGW&amp;BSC-SPC'!$C$1:$C$347=C68)),'MSS&amp;MGW&amp;BSC-SPC'!$D$1:$D$347)</f>
        <v>02F2</v>
      </c>
      <c r="E68" s="24">
        <v>419</v>
      </c>
      <c r="F68" s="25">
        <v>3</v>
      </c>
      <c r="G68" s="25" t="s">
        <v>99</v>
      </c>
      <c r="H68" s="25" t="s">
        <v>639</v>
      </c>
      <c r="I68" s="25" t="str">
        <f>LOOKUP(1,0/(('MSS&amp;MGW&amp;BSC-SPC'!$B$1:$B$347=G68)*('MSS&amp;MGW&amp;BSC-SPC'!$C$1:$C$347=H68)),'MSS&amp;MGW&amp;BSC-SPC'!$D$1:$D$347)</f>
        <v>2310</v>
      </c>
      <c r="J68" s="25">
        <v>43</v>
      </c>
      <c r="K68" s="48" t="s">
        <v>3944</v>
      </c>
      <c r="L68" s="26" t="str">
        <f t="shared" si="50"/>
        <v>ZNSP:NA1,2310,R1321:419:R1321:;</v>
      </c>
      <c r="M68" s="26" t="str">
        <f t="shared" si="51"/>
        <v>ZNRC:NA1,2310,R1321,6,A,N:NA1,2310,R1321,2::::;</v>
      </c>
      <c r="N68" s="29" t="str">
        <f t="shared" si="52"/>
        <v>ZNFD:NA1,2310,1:FE,BSSAP,1,N:;</v>
      </c>
      <c r="O68" s="29" t="str">
        <f t="shared" si="53"/>
        <v>ZOBM:NA1,02F2,01:NA1,2310:Y:;</v>
      </c>
      <c r="P68" s="29" t="str">
        <f t="shared" si="54"/>
        <v>ZOBM:NA1,02F2,FE:NA1,2310:Y:;</v>
      </c>
      <c r="Q68" s="29" t="str">
        <f t="shared" si="55"/>
        <v>ZOBC:NA1,2310,FE:NA1,FE:Y:;</v>
      </c>
      <c r="R68" s="26" t="str">
        <f t="shared" si="56"/>
        <v>ZNLA:419:;</v>
      </c>
      <c r="S68" s="26" t="str">
        <f t="shared" si="57"/>
        <v>ZNLC:419,ACT:;</v>
      </c>
      <c r="T68" s="26" t="str">
        <f t="shared" si="58"/>
        <v>ZNVA:NA1,2310:NA1,2310:;</v>
      </c>
      <c r="U68" s="26" t="str">
        <f t="shared" si="59"/>
        <v>ZNVC:NA1,2310:NA1,2310:ACT:;</v>
      </c>
      <c r="V68" s="29" t="str">
        <f t="shared" si="60"/>
        <v>ZNRI:NA1,2310:;</v>
      </c>
      <c r="W68" s="29" t="str">
        <f t="shared" si="61"/>
        <v>ZNGC:NA1,2310:ACT:;</v>
      </c>
      <c r="X68" s="29" t="str">
        <f t="shared" si="62"/>
        <v>ZNHC:NA1,2310:FE:ACT:;</v>
      </c>
      <c r="Y68" s="29" t="str">
        <f t="shared" si="63"/>
        <v>ZNFJ:NA1,2310:;</v>
      </c>
      <c r="Z68" s="49" t="str">
        <f t="shared" si="64"/>
        <v>ZNSP:NA1,02F2,BGS11:43:BGS11:;</v>
      </c>
      <c r="AA68" s="49" t="str">
        <f t="shared" si="65"/>
        <v>ZNRC:NA1,02F2,BGS11,6,A,N:NA1,02F2,BGS11,2::::;</v>
      </c>
      <c r="AB68" s="49" t="str">
        <f t="shared" si="66"/>
        <v>ZNFD:NA1,02F2,1::FE,BSSAP,1;</v>
      </c>
      <c r="AC68" s="49" t="str">
        <f t="shared" si="67"/>
        <v>ZNLA:43:;</v>
      </c>
      <c r="AD68" s="49" t="str">
        <f t="shared" si="68"/>
        <v>ZNLC:43,ACT:;</v>
      </c>
      <c r="AE68" s="49" t="str">
        <f t="shared" si="69"/>
        <v>ZNVA:NA1,02F2:NA1,02F2:;</v>
      </c>
      <c r="AF68" s="49" t="str">
        <f t="shared" si="70"/>
        <v>ZNVC:NA1,02F2:NA1,02F2:ACT:;</v>
      </c>
      <c r="AG68" s="49" t="str">
        <f t="shared" si="71"/>
        <v>ZNRI:NA1,02F2:;</v>
      </c>
      <c r="AH68" s="49" t="str">
        <f t="shared" si="72"/>
        <v>ZNGC:NA1,02F2:ACT:;</v>
      </c>
      <c r="AI68" s="49" t="str">
        <f t="shared" si="73"/>
        <v>ZNHC:NA1,02F2:FE:ACT:;</v>
      </c>
      <c r="AJ68" s="49" t="str">
        <f t="shared" si="74"/>
        <v>ZNFJ:NA1,02F2:;</v>
      </c>
    </row>
    <row r="69" spans="1:36">
      <c r="A69" s="24">
        <v>21</v>
      </c>
      <c r="B69" s="24" t="s">
        <v>75</v>
      </c>
      <c r="C69" s="24" t="s">
        <v>3949</v>
      </c>
      <c r="D69" s="24" t="str">
        <f>LOOKUP(1,0/(('MSS&amp;MGW&amp;BSC-SPC'!$B$1:$B$347=B69)*('MSS&amp;MGW&amp;BSC-SPC'!$C$1:$C$347=C69)),'MSS&amp;MGW&amp;BSC-SPC'!$D$1:$D$347)</f>
        <v>02F2</v>
      </c>
      <c r="E69" s="24">
        <v>420</v>
      </c>
      <c r="F69" s="25">
        <v>3</v>
      </c>
      <c r="G69" s="25" t="s">
        <v>100</v>
      </c>
      <c r="H69" s="25" t="s">
        <v>639</v>
      </c>
      <c r="I69" s="25" t="str">
        <f>LOOKUP(1,0/(('MSS&amp;MGW&amp;BSC-SPC'!$B$1:$B$347=G69)*('MSS&amp;MGW&amp;BSC-SPC'!$C$1:$C$347=H69)),'MSS&amp;MGW&amp;BSC-SPC'!$D$1:$D$347)</f>
        <v>2311</v>
      </c>
      <c r="J69" s="25">
        <v>43</v>
      </c>
      <c r="K69" s="48" t="s">
        <v>3944</v>
      </c>
      <c r="L69" s="26" t="str">
        <f t="shared" si="50"/>
        <v>ZNSP:NA1,2311,R1322:420:R1322:;</v>
      </c>
      <c r="M69" s="26" t="str">
        <f t="shared" si="51"/>
        <v>ZNRC:NA1,2311,R1322,6,A,N:NA1,2311,R1322,2::::;</v>
      </c>
      <c r="N69" s="29" t="str">
        <f t="shared" si="52"/>
        <v>ZNFD:NA1,2311,1:FE,BSSAP,1,N:;</v>
      </c>
      <c r="O69" s="29" t="str">
        <f t="shared" si="53"/>
        <v>ZOBM:NA1,02F2,01:NA1,2311:Y:;</v>
      </c>
      <c r="P69" s="29" t="str">
        <f t="shared" si="54"/>
        <v>ZOBM:NA1,02F2,FE:NA1,2311:Y:;</v>
      </c>
      <c r="Q69" s="29" t="str">
        <f t="shared" si="55"/>
        <v>ZOBC:NA1,2311,FE:NA1,FE:Y:;</v>
      </c>
      <c r="R69" s="26" t="str">
        <f t="shared" si="56"/>
        <v>ZNLA:420:;</v>
      </c>
      <c r="S69" s="26" t="str">
        <f t="shared" si="57"/>
        <v>ZNLC:420,ACT:;</v>
      </c>
      <c r="T69" s="26" t="str">
        <f t="shared" si="58"/>
        <v>ZNVA:NA1,2311:NA1,2311:;</v>
      </c>
      <c r="U69" s="26" t="str">
        <f t="shared" si="59"/>
        <v>ZNVC:NA1,2311:NA1,2311:ACT:;</v>
      </c>
      <c r="V69" s="29" t="str">
        <f t="shared" si="60"/>
        <v>ZNRI:NA1,2311:;</v>
      </c>
      <c r="W69" s="29" t="str">
        <f t="shared" si="61"/>
        <v>ZNGC:NA1,2311:ACT:;</v>
      </c>
      <c r="X69" s="29" t="str">
        <f t="shared" si="62"/>
        <v>ZNHC:NA1,2311:FE:ACT:;</v>
      </c>
      <c r="Y69" s="29" t="str">
        <f t="shared" si="63"/>
        <v>ZNFJ:NA1,2311:;</v>
      </c>
      <c r="Z69" s="49" t="str">
        <f t="shared" si="64"/>
        <v>ZNSP:NA1,02F2,BGS11:43:BGS11:;</v>
      </c>
      <c r="AA69" s="49" t="str">
        <f t="shared" si="65"/>
        <v>ZNRC:NA1,02F2,BGS11,6,A,N:NA1,02F2,BGS11,2::::;</v>
      </c>
      <c r="AB69" s="49" t="str">
        <f t="shared" si="66"/>
        <v>ZNFD:NA1,02F2,1::FE,BSSAP,1;</v>
      </c>
      <c r="AC69" s="49" t="str">
        <f t="shared" si="67"/>
        <v>ZNLA:43:;</v>
      </c>
      <c r="AD69" s="49" t="str">
        <f t="shared" si="68"/>
        <v>ZNLC:43,ACT:;</v>
      </c>
      <c r="AE69" s="49" t="str">
        <f t="shared" si="69"/>
        <v>ZNVA:NA1,02F2:NA1,02F2:;</v>
      </c>
      <c r="AF69" s="49" t="str">
        <f t="shared" si="70"/>
        <v>ZNVC:NA1,02F2:NA1,02F2:ACT:;</v>
      </c>
      <c r="AG69" s="49" t="str">
        <f t="shared" si="71"/>
        <v>ZNRI:NA1,02F2:;</v>
      </c>
      <c r="AH69" s="49" t="str">
        <f t="shared" si="72"/>
        <v>ZNGC:NA1,02F2:ACT:;</v>
      </c>
      <c r="AI69" s="49" t="str">
        <f t="shared" si="73"/>
        <v>ZNHC:NA1,02F2:FE:ACT:;</v>
      </c>
      <c r="AJ69" s="49" t="str">
        <f t="shared" si="74"/>
        <v>ZNFJ:NA1,02F2:;</v>
      </c>
    </row>
    <row r="70" spans="1:36">
      <c r="A70" s="24">
        <v>22</v>
      </c>
      <c r="B70" s="24" t="s">
        <v>75</v>
      </c>
      <c r="C70" s="24" t="s">
        <v>3949</v>
      </c>
      <c r="D70" s="24" t="str">
        <f>LOOKUP(1,0/(('MSS&amp;MGW&amp;BSC-SPC'!$B$1:$B$347=B70)*('MSS&amp;MGW&amp;BSC-SPC'!$C$1:$C$347=C70)),'MSS&amp;MGW&amp;BSC-SPC'!$D$1:$D$347)</f>
        <v>02F2</v>
      </c>
      <c r="E70" s="24">
        <v>421</v>
      </c>
      <c r="F70" s="25">
        <v>3</v>
      </c>
      <c r="G70" s="25" t="s">
        <v>101</v>
      </c>
      <c r="H70" s="25" t="s">
        <v>639</v>
      </c>
      <c r="I70" s="25" t="str">
        <f>LOOKUP(1,0/(('MSS&amp;MGW&amp;BSC-SPC'!$B$1:$B$347=G70)*('MSS&amp;MGW&amp;BSC-SPC'!$C$1:$C$347=H70)),'MSS&amp;MGW&amp;BSC-SPC'!$D$1:$D$347)</f>
        <v>2312</v>
      </c>
      <c r="J70" s="25">
        <v>43</v>
      </c>
      <c r="K70" s="48" t="s">
        <v>3944</v>
      </c>
      <c r="L70" s="26" t="str">
        <f t="shared" si="50"/>
        <v>ZNSP:NA1,2312,R1323:421:R1323:;</v>
      </c>
      <c r="M70" s="26" t="str">
        <f t="shared" si="51"/>
        <v>ZNRC:NA1,2312,R1323,6,A,N:NA1,2312,R1323,2::::;</v>
      </c>
      <c r="N70" s="29" t="str">
        <f t="shared" si="52"/>
        <v>ZNFD:NA1,2312,1:FE,BSSAP,1,N:;</v>
      </c>
      <c r="O70" s="29" t="str">
        <f t="shared" si="53"/>
        <v>ZOBM:NA1,02F2,01:NA1,2312:Y:;</v>
      </c>
      <c r="P70" s="29" t="str">
        <f t="shared" si="54"/>
        <v>ZOBM:NA1,02F2,FE:NA1,2312:Y:;</v>
      </c>
      <c r="Q70" s="29" t="str">
        <f t="shared" si="55"/>
        <v>ZOBC:NA1,2312,FE:NA1,FE:Y:;</v>
      </c>
      <c r="R70" s="26" t="str">
        <f t="shared" si="56"/>
        <v>ZNLA:421:;</v>
      </c>
      <c r="S70" s="26" t="str">
        <f t="shared" si="57"/>
        <v>ZNLC:421,ACT:;</v>
      </c>
      <c r="T70" s="26" t="str">
        <f t="shared" si="58"/>
        <v>ZNVA:NA1,2312:NA1,2312:;</v>
      </c>
      <c r="U70" s="26" t="str">
        <f t="shared" si="59"/>
        <v>ZNVC:NA1,2312:NA1,2312:ACT:;</v>
      </c>
      <c r="V70" s="29" t="str">
        <f t="shared" si="60"/>
        <v>ZNRI:NA1,2312:;</v>
      </c>
      <c r="W70" s="29" t="str">
        <f t="shared" si="61"/>
        <v>ZNGC:NA1,2312:ACT:;</v>
      </c>
      <c r="X70" s="29" t="str">
        <f t="shared" si="62"/>
        <v>ZNHC:NA1,2312:FE:ACT:;</v>
      </c>
      <c r="Y70" s="29" t="str">
        <f t="shared" si="63"/>
        <v>ZNFJ:NA1,2312:;</v>
      </c>
      <c r="Z70" s="49" t="str">
        <f t="shared" si="64"/>
        <v>ZNSP:NA1,02F2,BGS11:43:BGS11:;</v>
      </c>
      <c r="AA70" s="49" t="str">
        <f t="shared" si="65"/>
        <v>ZNRC:NA1,02F2,BGS11,6,A,N:NA1,02F2,BGS11,2::::;</v>
      </c>
      <c r="AB70" s="49" t="str">
        <f t="shared" si="66"/>
        <v>ZNFD:NA1,02F2,1::FE,BSSAP,1;</v>
      </c>
      <c r="AC70" s="49" t="str">
        <f t="shared" si="67"/>
        <v>ZNLA:43:;</v>
      </c>
      <c r="AD70" s="49" t="str">
        <f t="shared" si="68"/>
        <v>ZNLC:43,ACT:;</v>
      </c>
      <c r="AE70" s="49" t="str">
        <f t="shared" si="69"/>
        <v>ZNVA:NA1,02F2:NA1,02F2:;</v>
      </c>
      <c r="AF70" s="49" t="str">
        <f t="shared" si="70"/>
        <v>ZNVC:NA1,02F2:NA1,02F2:ACT:;</v>
      </c>
      <c r="AG70" s="49" t="str">
        <f t="shared" si="71"/>
        <v>ZNRI:NA1,02F2:;</v>
      </c>
      <c r="AH70" s="49" t="str">
        <f t="shared" si="72"/>
        <v>ZNGC:NA1,02F2:ACT:;</v>
      </c>
      <c r="AI70" s="49" t="str">
        <f t="shared" si="73"/>
        <v>ZNHC:NA1,02F2:FE:ACT:;</v>
      </c>
      <c r="AJ70" s="49" t="str">
        <f t="shared" si="74"/>
        <v>ZNFJ:NA1,02F2:;</v>
      </c>
    </row>
    <row r="71" spans="1:36">
      <c r="A71" s="24">
        <v>23</v>
      </c>
      <c r="B71" s="24" t="s">
        <v>75</v>
      </c>
      <c r="C71" s="24" t="s">
        <v>3949</v>
      </c>
      <c r="D71" s="24" t="str">
        <f>LOOKUP(1,0/(('MSS&amp;MGW&amp;BSC-SPC'!$B$1:$B$347=B71)*('MSS&amp;MGW&amp;BSC-SPC'!$C$1:$C$347=C71)),'MSS&amp;MGW&amp;BSC-SPC'!$D$1:$D$347)</f>
        <v>02F2</v>
      </c>
      <c r="E71" s="24">
        <v>422</v>
      </c>
      <c r="F71" s="25">
        <v>3</v>
      </c>
      <c r="G71" s="25" t="s">
        <v>102</v>
      </c>
      <c r="H71" s="25" t="s">
        <v>639</v>
      </c>
      <c r="I71" s="25" t="str">
        <f>LOOKUP(1,0/(('MSS&amp;MGW&amp;BSC-SPC'!$B$1:$B$347=G71)*('MSS&amp;MGW&amp;BSC-SPC'!$C$1:$C$347=H71)),'MSS&amp;MGW&amp;BSC-SPC'!$D$1:$D$347)</f>
        <v>2313</v>
      </c>
      <c r="J71" s="25">
        <v>43</v>
      </c>
      <c r="K71" s="48" t="s">
        <v>3944</v>
      </c>
      <c r="L71" s="26" t="str">
        <f t="shared" si="50"/>
        <v>ZNSP:NA1,2313,R1324:422:R1324:;</v>
      </c>
      <c r="M71" s="26" t="str">
        <f t="shared" si="51"/>
        <v>ZNRC:NA1,2313,R1324,6,A,N:NA1,2313,R1324,2::::;</v>
      </c>
      <c r="N71" s="29" t="str">
        <f t="shared" si="52"/>
        <v>ZNFD:NA1,2313,1:FE,BSSAP,1,N:;</v>
      </c>
      <c r="O71" s="29" t="str">
        <f t="shared" si="53"/>
        <v>ZOBM:NA1,02F2,01:NA1,2313:Y:;</v>
      </c>
      <c r="P71" s="29" t="str">
        <f t="shared" si="54"/>
        <v>ZOBM:NA1,02F2,FE:NA1,2313:Y:;</v>
      </c>
      <c r="Q71" s="29" t="str">
        <f t="shared" si="55"/>
        <v>ZOBC:NA1,2313,FE:NA1,FE:Y:;</v>
      </c>
      <c r="R71" s="26" t="str">
        <f t="shared" si="56"/>
        <v>ZNLA:422:;</v>
      </c>
      <c r="S71" s="26" t="str">
        <f t="shared" si="57"/>
        <v>ZNLC:422,ACT:;</v>
      </c>
      <c r="T71" s="26" t="str">
        <f t="shared" si="58"/>
        <v>ZNVA:NA1,2313:NA1,2313:;</v>
      </c>
      <c r="U71" s="26" t="str">
        <f t="shared" si="59"/>
        <v>ZNVC:NA1,2313:NA1,2313:ACT:;</v>
      </c>
      <c r="V71" s="29" t="str">
        <f t="shared" si="60"/>
        <v>ZNRI:NA1,2313:;</v>
      </c>
      <c r="W71" s="29" t="str">
        <f t="shared" si="61"/>
        <v>ZNGC:NA1,2313:ACT:;</v>
      </c>
      <c r="X71" s="29" t="str">
        <f t="shared" si="62"/>
        <v>ZNHC:NA1,2313:FE:ACT:;</v>
      </c>
      <c r="Y71" s="29" t="str">
        <f t="shared" si="63"/>
        <v>ZNFJ:NA1,2313:;</v>
      </c>
      <c r="Z71" s="49" t="str">
        <f t="shared" si="64"/>
        <v>ZNSP:NA1,02F2,BGS11:43:BGS11:;</v>
      </c>
      <c r="AA71" s="49" t="str">
        <f t="shared" si="65"/>
        <v>ZNRC:NA1,02F2,BGS11,6,A,N:NA1,02F2,BGS11,2::::;</v>
      </c>
      <c r="AB71" s="49" t="str">
        <f t="shared" si="66"/>
        <v>ZNFD:NA1,02F2,1::FE,BSSAP,1;</v>
      </c>
      <c r="AC71" s="49" t="str">
        <f t="shared" si="67"/>
        <v>ZNLA:43:;</v>
      </c>
      <c r="AD71" s="49" t="str">
        <f t="shared" si="68"/>
        <v>ZNLC:43,ACT:;</v>
      </c>
      <c r="AE71" s="49" t="str">
        <f t="shared" si="69"/>
        <v>ZNVA:NA1,02F2:NA1,02F2:;</v>
      </c>
      <c r="AF71" s="49" t="str">
        <f t="shared" si="70"/>
        <v>ZNVC:NA1,02F2:NA1,02F2:ACT:;</v>
      </c>
      <c r="AG71" s="49" t="str">
        <f t="shared" si="71"/>
        <v>ZNRI:NA1,02F2:;</v>
      </c>
      <c r="AH71" s="49" t="str">
        <f t="shared" si="72"/>
        <v>ZNGC:NA1,02F2:ACT:;</v>
      </c>
      <c r="AI71" s="49" t="str">
        <f t="shared" si="73"/>
        <v>ZNHC:NA1,02F2:FE:ACT:;</v>
      </c>
      <c r="AJ71" s="49" t="str">
        <f t="shared" si="74"/>
        <v>ZNFJ:NA1,02F2:;</v>
      </c>
    </row>
    <row r="72" spans="1:36">
      <c r="A72" s="24">
        <v>24</v>
      </c>
      <c r="B72" s="24" t="s">
        <v>75</v>
      </c>
      <c r="C72" s="24" t="s">
        <v>3949</v>
      </c>
      <c r="D72" s="24" t="str">
        <f>LOOKUP(1,0/(('MSS&amp;MGW&amp;BSC-SPC'!$B$1:$B$347=B72)*('MSS&amp;MGW&amp;BSC-SPC'!$C$1:$C$347=C72)),'MSS&amp;MGW&amp;BSC-SPC'!$D$1:$D$347)</f>
        <v>02F2</v>
      </c>
      <c r="E72" s="24">
        <v>423</v>
      </c>
      <c r="F72" s="25">
        <v>3</v>
      </c>
      <c r="G72" s="25" t="s">
        <v>103</v>
      </c>
      <c r="H72" s="25" t="s">
        <v>639</v>
      </c>
      <c r="I72" s="25" t="str">
        <f>LOOKUP(1,0/(('MSS&amp;MGW&amp;BSC-SPC'!$B$1:$B$347=G72)*('MSS&amp;MGW&amp;BSC-SPC'!$C$1:$C$347=H72)),'MSS&amp;MGW&amp;BSC-SPC'!$D$1:$D$347)</f>
        <v>2314</v>
      </c>
      <c r="J72" s="25">
        <v>43</v>
      </c>
      <c r="K72" s="48" t="s">
        <v>3944</v>
      </c>
      <c r="L72" s="26" t="str">
        <f t="shared" si="50"/>
        <v>ZNSP:NA1,2314,R1325:423:R1325:;</v>
      </c>
      <c r="M72" s="26" t="str">
        <f t="shared" si="51"/>
        <v>ZNRC:NA1,2314,R1325,6,A,N:NA1,2314,R1325,2::::;</v>
      </c>
      <c r="N72" s="29" t="str">
        <f t="shared" si="52"/>
        <v>ZNFD:NA1,2314,1:FE,BSSAP,1,N:;</v>
      </c>
      <c r="O72" s="29" t="str">
        <f t="shared" si="53"/>
        <v>ZOBM:NA1,02F2,01:NA1,2314:Y:;</v>
      </c>
      <c r="P72" s="29" t="str">
        <f t="shared" si="54"/>
        <v>ZOBM:NA1,02F2,FE:NA1,2314:Y:;</v>
      </c>
      <c r="Q72" s="29" t="str">
        <f t="shared" si="55"/>
        <v>ZOBC:NA1,2314,FE:NA1,FE:Y:;</v>
      </c>
      <c r="R72" s="26" t="str">
        <f t="shared" si="56"/>
        <v>ZNLA:423:;</v>
      </c>
      <c r="S72" s="26" t="str">
        <f t="shared" si="57"/>
        <v>ZNLC:423,ACT:;</v>
      </c>
      <c r="T72" s="26" t="str">
        <f t="shared" si="58"/>
        <v>ZNVA:NA1,2314:NA1,2314:;</v>
      </c>
      <c r="U72" s="26" t="str">
        <f t="shared" si="59"/>
        <v>ZNVC:NA1,2314:NA1,2314:ACT:;</v>
      </c>
      <c r="V72" s="29" t="str">
        <f t="shared" si="60"/>
        <v>ZNRI:NA1,2314:;</v>
      </c>
      <c r="W72" s="29" t="str">
        <f t="shared" si="61"/>
        <v>ZNGC:NA1,2314:ACT:;</v>
      </c>
      <c r="X72" s="29" t="str">
        <f t="shared" si="62"/>
        <v>ZNHC:NA1,2314:FE:ACT:;</v>
      </c>
      <c r="Y72" s="29" t="str">
        <f t="shared" si="63"/>
        <v>ZNFJ:NA1,2314:;</v>
      </c>
      <c r="Z72" s="49" t="str">
        <f t="shared" si="64"/>
        <v>ZNSP:NA1,02F2,BGS11:43:BGS11:;</v>
      </c>
      <c r="AA72" s="49" t="str">
        <f t="shared" si="65"/>
        <v>ZNRC:NA1,02F2,BGS11,6,A,N:NA1,02F2,BGS11,2::::;</v>
      </c>
      <c r="AB72" s="49" t="str">
        <f t="shared" si="66"/>
        <v>ZNFD:NA1,02F2,1::FE,BSSAP,1;</v>
      </c>
      <c r="AC72" s="49" t="str">
        <f t="shared" si="67"/>
        <v>ZNLA:43:;</v>
      </c>
      <c r="AD72" s="49" t="str">
        <f t="shared" si="68"/>
        <v>ZNLC:43,ACT:;</v>
      </c>
      <c r="AE72" s="49" t="str">
        <f t="shared" si="69"/>
        <v>ZNVA:NA1,02F2:NA1,02F2:;</v>
      </c>
      <c r="AF72" s="49" t="str">
        <f t="shared" si="70"/>
        <v>ZNVC:NA1,02F2:NA1,02F2:ACT:;</v>
      </c>
      <c r="AG72" s="49" t="str">
        <f t="shared" si="71"/>
        <v>ZNRI:NA1,02F2:;</v>
      </c>
      <c r="AH72" s="49" t="str">
        <f t="shared" si="72"/>
        <v>ZNGC:NA1,02F2:ACT:;</v>
      </c>
      <c r="AI72" s="49" t="str">
        <f t="shared" si="73"/>
        <v>ZNHC:NA1,02F2:FE:ACT:;</v>
      </c>
      <c r="AJ72" s="49" t="str">
        <f t="shared" si="74"/>
        <v>ZNFJ:NA1,02F2:;</v>
      </c>
    </row>
    <row r="73" spans="1:36">
      <c r="A73" s="24">
        <v>25</v>
      </c>
      <c r="B73" s="24" t="s">
        <v>75</v>
      </c>
      <c r="C73" s="24" t="s">
        <v>3945</v>
      </c>
      <c r="D73" s="24" t="str">
        <f>LOOKUP(1,0/(('MSS&amp;MGW&amp;BSC-SPC'!$B$1:$B$347=B73)*('MSS&amp;MGW&amp;BSC-SPC'!$C$1:$C$347=C73)),'MSS&amp;MGW&amp;BSC-SPC'!$D$1:$D$347)</f>
        <v>02F2</v>
      </c>
      <c r="E73" s="24">
        <v>424</v>
      </c>
      <c r="F73" s="25">
        <v>3</v>
      </c>
      <c r="G73" s="25" t="s">
        <v>104</v>
      </c>
      <c r="H73" s="25" t="s">
        <v>639</v>
      </c>
      <c r="I73" s="25" t="str">
        <f>LOOKUP(1,0/(('MSS&amp;MGW&amp;BSC-SPC'!$B$1:$B$347=G73)*('MSS&amp;MGW&amp;BSC-SPC'!$C$1:$C$347=H73)),'MSS&amp;MGW&amp;BSC-SPC'!$D$1:$D$347)</f>
        <v>2315</v>
      </c>
      <c r="J73" s="25">
        <v>43</v>
      </c>
      <c r="K73" s="48" t="s">
        <v>3944</v>
      </c>
      <c r="L73" s="26" t="str">
        <f t="shared" si="50"/>
        <v>ZNSP:NA1,2315,R1326:424:R1326:;</v>
      </c>
      <c r="M73" s="26" t="str">
        <f t="shared" si="51"/>
        <v>ZNRC:NA1,2315,R1326,6,A,N:NA1,2315,R1326,2::::;</v>
      </c>
      <c r="N73" s="29" t="str">
        <f t="shared" si="52"/>
        <v>ZNFD:NA1,2315,1:FE,BSSAP,1,N:;</v>
      </c>
      <c r="O73" s="29" t="str">
        <f t="shared" si="53"/>
        <v>ZOBM:NA1,02F2,01:NA1,2315:Y:;</v>
      </c>
      <c r="P73" s="29" t="str">
        <f t="shared" si="54"/>
        <v>ZOBM:NA1,02F2,FE:NA1,2315:Y:;</v>
      </c>
      <c r="Q73" s="29" t="str">
        <f t="shared" si="55"/>
        <v>ZOBC:NA1,2315,FE:NA1,FE:Y:;</v>
      </c>
      <c r="R73" s="26" t="str">
        <f t="shared" si="56"/>
        <v>ZNLA:424:;</v>
      </c>
      <c r="S73" s="26" t="str">
        <f t="shared" si="57"/>
        <v>ZNLC:424,ACT:;</v>
      </c>
      <c r="T73" s="26" t="str">
        <f t="shared" si="58"/>
        <v>ZNVA:NA1,2315:NA1,2315:;</v>
      </c>
      <c r="U73" s="26" t="str">
        <f t="shared" si="59"/>
        <v>ZNVC:NA1,2315:NA1,2315:ACT:;</v>
      </c>
      <c r="V73" s="29" t="str">
        <f t="shared" si="60"/>
        <v>ZNRI:NA1,2315:;</v>
      </c>
      <c r="W73" s="29" t="str">
        <f t="shared" si="61"/>
        <v>ZNGC:NA1,2315:ACT:;</v>
      </c>
      <c r="X73" s="29" t="str">
        <f t="shared" si="62"/>
        <v>ZNHC:NA1,2315:FE:ACT:;</v>
      </c>
      <c r="Y73" s="29" t="str">
        <f t="shared" si="63"/>
        <v>ZNFJ:NA1,2315:;</v>
      </c>
      <c r="Z73" s="49" t="str">
        <f t="shared" si="64"/>
        <v>ZNSP:NA1,02F2,BGS11:43:BGS11:;</v>
      </c>
      <c r="AA73" s="49" t="str">
        <f t="shared" si="65"/>
        <v>ZNRC:NA1,02F2,BGS11,6,A,N:NA1,02F2,BGS11,2::::;</v>
      </c>
      <c r="AB73" s="49" t="str">
        <f t="shared" si="66"/>
        <v>ZNFD:NA1,02F2,1::FE,BSSAP,1;</v>
      </c>
      <c r="AC73" s="49" t="str">
        <f t="shared" si="67"/>
        <v>ZNLA:43:;</v>
      </c>
      <c r="AD73" s="49" t="str">
        <f t="shared" si="68"/>
        <v>ZNLC:43,ACT:;</v>
      </c>
      <c r="AE73" s="49" t="str">
        <f t="shared" si="69"/>
        <v>ZNVA:NA1,02F2:NA1,02F2:;</v>
      </c>
      <c r="AF73" s="49" t="str">
        <f t="shared" si="70"/>
        <v>ZNVC:NA1,02F2:NA1,02F2:ACT:;</v>
      </c>
      <c r="AG73" s="49" t="str">
        <f t="shared" si="71"/>
        <v>ZNRI:NA1,02F2:;</v>
      </c>
      <c r="AH73" s="49" t="str">
        <f t="shared" si="72"/>
        <v>ZNGC:NA1,02F2:ACT:;</v>
      </c>
      <c r="AI73" s="49" t="str">
        <f t="shared" si="73"/>
        <v>ZNHC:NA1,02F2:FE:ACT:;</v>
      </c>
      <c r="AJ73" s="49" t="str">
        <f t="shared" si="74"/>
        <v>ZNFJ:NA1,02F2:;</v>
      </c>
    </row>
    <row r="74" spans="1:36">
      <c r="A74" s="24">
        <v>1</v>
      </c>
      <c r="B74" s="24" t="s">
        <v>76</v>
      </c>
      <c r="C74" s="24" t="s">
        <v>3943</v>
      </c>
      <c r="D74" s="24" t="str">
        <f>LOOKUP(1,0/(('MSS&amp;MGW&amp;BSC-SPC'!$B$1:$B$347=B74)*('MSS&amp;MGW&amp;BSC-SPC'!$C$1:$C$347=C74)),'MSS&amp;MGW&amp;BSC-SPC'!$D$1:$D$347)</f>
        <v>0312</v>
      </c>
      <c r="E74" s="24">
        <v>407</v>
      </c>
      <c r="F74" s="25">
        <v>4</v>
      </c>
      <c r="G74" s="25" t="s">
        <v>81</v>
      </c>
      <c r="H74" s="25" t="s">
        <v>639</v>
      </c>
      <c r="I74" s="25" t="str">
        <f>LOOKUP(1,0/(('MSS&amp;MGW&amp;BSC-SPC'!$B$1:$B$347=G74)*('MSS&amp;MGW&amp;BSC-SPC'!$C$1:$C$347=H74)),'MSS&amp;MGW&amp;BSC-SPC'!$D$1:$D$347)</f>
        <v>2250</v>
      </c>
      <c r="J74" s="25">
        <v>44</v>
      </c>
      <c r="K74" s="48" t="s">
        <v>3944</v>
      </c>
      <c r="L74" s="26" t="str">
        <f t="shared" si="50"/>
        <v>ZNSP:NA1,2250,R0121:407:R0121:;</v>
      </c>
      <c r="M74" s="26" t="str">
        <f t="shared" si="51"/>
        <v>ZNRC:NA1,2250,R0121,6,A,N:NA1,2250,R0121,2::::;</v>
      </c>
      <c r="N74" s="29" t="str">
        <f t="shared" si="52"/>
        <v>ZNFD:NA1,2250,1:FE,BSSAP,1,N:;</v>
      </c>
      <c r="O74" s="29" t="str">
        <f t="shared" si="53"/>
        <v>ZOBM:NA1,0312,01:NA1,2250:Y:;</v>
      </c>
      <c r="P74" s="29" t="str">
        <f t="shared" si="54"/>
        <v>ZOBM:NA1,0312,FE:NA1,2250:Y:;</v>
      </c>
      <c r="Q74" s="29" t="str">
        <f t="shared" si="55"/>
        <v>ZOBC:NA1,2250,FE:NA1,FE:Y:;</v>
      </c>
      <c r="R74" s="26" t="str">
        <f t="shared" si="56"/>
        <v>ZNLA:407:;</v>
      </c>
      <c r="S74" s="26" t="str">
        <f t="shared" si="57"/>
        <v>ZNLC:407,ACT:;</v>
      </c>
      <c r="T74" s="26" t="str">
        <f t="shared" si="58"/>
        <v>ZNVA:NA1,2250:NA1,2250:;</v>
      </c>
      <c r="U74" s="26" t="str">
        <f t="shared" si="59"/>
        <v>ZNVC:NA1,2250:NA1,2250:ACT:;</v>
      </c>
      <c r="V74" s="29" t="str">
        <f t="shared" si="60"/>
        <v>ZNRI:NA1,2250:;</v>
      </c>
      <c r="W74" s="29" t="str">
        <f t="shared" si="61"/>
        <v>ZNGC:NA1,2250:ACT:;</v>
      </c>
      <c r="X74" s="29" t="str">
        <f t="shared" si="62"/>
        <v>ZNHC:NA1,2250:FE:ACT:;</v>
      </c>
      <c r="Y74" s="29" t="str">
        <f t="shared" si="63"/>
        <v>ZNFJ:NA1,2250:;</v>
      </c>
      <c r="Z74" s="49" t="str">
        <f t="shared" si="64"/>
        <v>ZNSP:NA1,0312,BGS13:44:BGS13:;</v>
      </c>
      <c r="AA74" s="49" t="str">
        <f t="shared" si="65"/>
        <v>ZNRC:NA1,0312,BGS13,6,A,N:NA1,0312,BGS13,2::::;</v>
      </c>
      <c r="AB74" s="49" t="str">
        <f t="shared" si="66"/>
        <v>ZNFD:NA1,0312,1::FE,BSSAP,1;</v>
      </c>
      <c r="AC74" s="49" t="str">
        <f t="shared" si="67"/>
        <v>ZNLA:44:;</v>
      </c>
      <c r="AD74" s="49" t="str">
        <f t="shared" si="68"/>
        <v>ZNLC:44,ACT:;</v>
      </c>
      <c r="AE74" s="49" t="str">
        <f t="shared" si="69"/>
        <v>ZNVA:NA1,0312:NA1,0312:;</v>
      </c>
      <c r="AF74" s="49" t="str">
        <f t="shared" si="70"/>
        <v>ZNVC:NA1,0312:NA1,0312:ACT:;</v>
      </c>
      <c r="AG74" s="49" t="str">
        <f t="shared" si="71"/>
        <v>ZNRI:NA1,0312:;</v>
      </c>
      <c r="AH74" s="49" t="str">
        <f t="shared" si="72"/>
        <v>ZNGC:NA1,0312:ACT:;</v>
      </c>
      <c r="AI74" s="49" t="str">
        <f t="shared" si="73"/>
        <v>ZNHC:NA1,0312:FE:ACT:;</v>
      </c>
      <c r="AJ74" s="49" t="str">
        <f t="shared" si="74"/>
        <v>ZNFJ:NA1,0312:;</v>
      </c>
    </row>
    <row r="75" spans="1:36">
      <c r="A75" s="24">
        <v>2</v>
      </c>
      <c r="B75" s="24" t="s">
        <v>76</v>
      </c>
      <c r="C75" s="24" t="s">
        <v>3943</v>
      </c>
      <c r="D75" s="24" t="str">
        <f>LOOKUP(1,0/(('MSS&amp;MGW&amp;BSC-SPC'!$B$1:$B$347=B75)*('MSS&amp;MGW&amp;BSC-SPC'!$C$1:$C$347=C75)),'MSS&amp;MGW&amp;BSC-SPC'!$D$1:$D$347)</f>
        <v>0312</v>
      </c>
      <c r="E75" s="24">
        <v>408</v>
      </c>
      <c r="F75" s="25">
        <v>4</v>
      </c>
      <c r="G75" s="25" t="s">
        <v>82</v>
      </c>
      <c r="H75" s="25" t="s">
        <v>639</v>
      </c>
      <c r="I75" s="25" t="str">
        <f>LOOKUP(1,0/(('MSS&amp;MGW&amp;BSC-SPC'!$B$1:$B$347=G75)*('MSS&amp;MGW&amp;BSC-SPC'!$C$1:$C$347=H75)),'MSS&amp;MGW&amp;BSC-SPC'!$D$1:$D$347)</f>
        <v>2251</v>
      </c>
      <c r="J75" s="25">
        <v>44</v>
      </c>
      <c r="K75" s="48" t="s">
        <v>3944</v>
      </c>
      <c r="L75" s="26" t="str">
        <f t="shared" si="50"/>
        <v>ZNSP:NA1,2251,R0122:408:R0122:;</v>
      </c>
      <c r="M75" s="26" t="str">
        <f t="shared" si="51"/>
        <v>ZNRC:NA1,2251,R0122,6,A,N:NA1,2251,R0122,2::::;</v>
      </c>
      <c r="N75" s="29" t="str">
        <f t="shared" si="52"/>
        <v>ZNFD:NA1,2251,1:FE,BSSAP,1,N:;</v>
      </c>
      <c r="O75" s="29" t="str">
        <f t="shared" si="53"/>
        <v>ZOBM:NA1,0312,01:NA1,2251:Y:;</v>
      </c>
      <c r="P75" s="29" t="str">
        <f t="shared" si="54"/>
        <v>ZOBM:NA1,0312,FE:NA1,2251:Y:;</v>
      </c>
      <c r="Q75" s="29" t="str">
        <f t="shared" si="55"/>
        <v>ZOBC:NA1,2251,FE:NA1,FE:Y:;</v>
      </c>
      <c r="R75" s="26" t="str">
        <f t="shared" si="56"/>
        <v>ZNLA:408:;</v>
      </c>
      <c r="S75" s="26" t="str">
        <f t="shared" si="57"/>
        <v>ZNLC:408,ACT:;</v>
      </c>
      <c r="T75" s="26" t="str">
        <f t="shared" si="58"/>
        <v>ZNVA:NA1,2251:NA1,2251:;</v>
      </c>
      <c r="U75" s="26" t="str">
        <f t="shared" si="59"/>
        <v>ZNVC:NA1,2251:NA1,2251:ACT:;</v>
      </c>
      <c r="V75" s="29" t="str">
        <f t="shared" si="60"/>
        <v>ZNRI:NA1,2251:;</v>
      </c>
      <c r="W75" s="29" t="str">
        <f t="shared" si="61"/>
        <v>ZNGC:NA1,2251:ACT:;</v>
      </c>
      <c r="X75" s="29" t="str">
        <f t="shared" si="62"/>
        <v>ZNHC:NA1,2251:FE:ACT:;</v>
      </c>
      <c r="Y75" s="29" t="str">
        <f t="shared" si="63"/>
        <v>ZNFJ:NA1,2251:;</v>
      </c>
      <c r="Z75" s="49" t="str">
        <f t="shared" si="64"/>
        <v>ZNSP:NA1,0312,BGS13:44:BGS13:;</v>
      </c>
      <c r="AA75" s="49" t="str">
        <f t="shared" si="65"/>
        <v>ZNRC:NA1,0312,BGS13,6,A,N:NA1,0312,BGS13,2::::;</v>
      </c>
      <c r="AB75" s="49" t="str">
        <f t="shared" si="66"/>
        <v>ZNFD:NA1,0312,1::FE,BSSAP,1;</v>
      </c>
      <c r="AC75" s="49" t="str">
        <f t="shared" si="67"/>
        <v>ZNLA:44:;</v>
      </c>
      <c r="AD75" s="49" t="str">
        <f t="shared" si="68"/>
        <v>ZNLC:44,ACT:;</v>
      </c>
      <c r="AE75" s="49" t="str">
        <f t="shared" si="69"/>
        <v>ZNVA:NA1,0312:NA1,0312:;</v>
      </c>
      <c r="AF75" s="49" t="str">
        <f t="shared" si="70"/>
        <v>ZNVC:NA1,0312:NA1,0312:ACT:;</v>
      </c>
      <c r="AG75" s="49" t="str">
        <f t="shared" si="71"/>
        <v>ZNRI:NA1,0312:;</v>
      </c>
      <c r="AH75" s="49" t="str">
        <f t="shared" si="72"/>
        <v>ZNGC:NA1,0312:ACT:;</v>
      </c>
      <c r="AI75" s="49" t="str">
        <f t="shared" si="73"/>
        <v>ZNHC:NA1,0312:FE:ACT:;</v>
      </c>
      <c r="AJ75" s="49" t="str">
        <f t="shared" si="74"/>
        <v>ZNFJ:NA1,0312:;</v>
      </c>
    </row>
    <row r="76" spans="1:36">
      <c r="A76" s="24">
        <v>3</v>
      </c>
      <c r="B76" s="24" t="s">
        <v>76</v>
      </c>
      <c r="C76" s="24" t="s">
        <v>3943</v>
      </c>
      <c r="D76" s="24" t="str">
        <f>LOOKUP(1,0/(('MSS&amp;MGW&amp;BSC-SPC'!$B$1:$B$347=B76)*('MSS&amp;MGW&amp;BSC-SPC'!$C$1:$C$347=C76)),'MSS&amp;MGW&amp;BSC-SPC'!$D$1:$D$347)</f>
        <v>0312</v>
      </c>
      <c r="E76" s="24">
        <v>409</v>
      </c>
      <c r="F76" s="25">
        <v>4</v>
      </c>
      <c r="G76" s="25" t="s">
        <v>83</v>
      </c>
      <c r="H76" s="25" t="s">
        <v>639</v>
      </c>
      <c r="I76" s="25" t="str">
        <f>LOOKUP(1,0/(('MSS&amp;MGW&amp;BSC-SPC'!$B$1:$B$347=G76)*('MSS&amp;MGW&amp;BSC-SPC'!$C$1:$C$347=H76)),'MSS&amp;MGW&amp;BSC-SPC'!$D$1:$D$347)</f>
        <v>2252</v>
      </c>
      <c r="J76" s="25">
        <v>44</v>
      </c>
      <c r="K76" s="48" t="s">
        <v>3944</v>
      </c>
      <c r="L76" s="26" t="str">
        <f t="shared" si="50"/>
        <v>ZNSP:NA1,2252,R0123:409:R0123:;</v>
      </c>
      <c r="M76" s="26" t="str">
        <f t="shared" si="51"/>
        <v>ZNRC:NA1,2252,R0123,6,A,N:NA1,2252,R0123,2::::;</v>
      </c>
      <c r="N76" s="29" t="str">
        <f t="shared" si="52"/>
        <v>ZNFD:NA1,2252,1:FE,BSSAP,1,N:;</v>
      </c>
      <c r="O76" s="29" t="str">
        <f t="shared" si="53"/>
        <v>ZOBM:NA1,0312,01:NA1,2252:Y:;</v>
      </c>
      <c r="P76" s="29" t="str">
        <f t="shared" si="54"/>
        <v>ZOBM:NA1,0312,FE:NA1,2252:Y:;</v>
      </c>
      <c r="Q76" s="29" t="str">
        <f t="shared" si="55"/>
        <v>ZOBC:NA1,2252,FE:NA1,FE:Y:;</v>
      </c>
      <c r="R76" s="26" t="str">
        <f t="shared" si="56"/>
        <v>ZNLA:409:;</v>
      </c>
      <c r="S76" s="26" t="str">
        <f t="shared" si="57"/>
        <v>ZNLC:409,ACT:;</v>
      </c>
      <c r="T76" s="26" t="str">
        <f t="shared" si="58"/>
        <v>ZNVA:NA1,2252:NA1,2252:;</v>
      </c>
      <c r="U76" s="26" t="str">
        <f t="shared" si="59"/>
        <v>ZNVC:NA1,2252:NA1,2252:ACT:;</v>
      </c>
      <c r="V76" s="29" t="str">
        <f t="shared" si="60"/>
        <v>ZNRI:NA1,2252:;</v>
      </c>
      <c r="W76" s="29" t="str">
        <f t="shared" si="61"/>
        <v>ZNGC:NA1,2252:ACT:;</v>
      </c>
      <c r="X76" s="29" t="str">
        <f t="shared" si="62"/>
        <v>ZNHC:NA1,2252:FE:ACT:;</v>
      </c>
      <c r="Y76" s="29" t="str">
        <f t="shared" si="63"/>
        <v>ZNFJ:NA1,2252:;</v>
      </c>
      <c r="Z76" s="49" t="str">
        <f t="shared" si="64"/>
        <v>ZNSP:NA1,0312,BGS13:44:BGS13:;</v>
      </c>
      <c r="AA76" s="49" t="str">
        <f t="shared" si="65"/>
        <v>ZNRC:NA1,0312,BGS13,6,A,N:NA1,0312,BGS13,2::::;</v>
      </c>
      <c r="AB76" s="49" t="str">
        <f t="shared" si="66"/>
        <v>ZNFD:NA1,0312,1::FE,BSSAP,1;</v>
      </c>
      <c r="AC76" s="49" t="str">
        <f t="shared" si="67"/>
        <v>ZNLA:44:;</v>
      </c>
      <c r="AD76" s="49" t="str">
        <f t="shared" si="68"/>
        <v>ZNLC:44,ACT:;</v>
      </c>
      <c r="AE76" s="49" t="str">
        <f t="shared" si="69"/>
        <v>ZNVA:NA1,0312:NA1,0312:;</v>
      </c>
      <c r="AF76" s="49" t="str">
        <f t="shared" si="70"/>
        <v>ZNVC:NA1,0312:NA1,0312:ACT:;</v>
      </c>
      <c r="AG76" s="49" t="str">
        <f t="shared" si="71"/>
        <v>ZNRI:NA1,0312:;</v>
      </c>
      <c r="AH76" s="49" t="str">
        <f t="shared" si="72"/>
        <v>ZNGC:NA1,0312:ACT:;</v>
      </c>
      <c r="AI76" s="49" t="str">
        <f t="shared" si="73"/>
        <v>ZNHC:NA1,0312:FE:ACT:;</v>
      </c>
      <c r="AJ76" s="49" t="str">
        <f t="shared" si="74"/>
        <v>ZNFJ:NA1,0312:;</v>
      </c>
    </row>
    <row r="77" spans="1:36">
      <c r="A77" s="24">
        <v>4</v>
      </c>
      <c r="B77" s="24" t="s">
        <v>76</v>
      </c>
      <c r="C77" s="24" t="s">
        <v>3943</v>
      </c>
      <c r="D77" s="24" t="str">
        <f>LOOKUP(1,0/(('MSS&amp;MGW&amp;BSC-SPC'!$B$1:$B$347=B77)*('MSS&amp;MGW&amp;BSC-SPC'!$C$1:$C$347=C77)),'MSS&amp;MGW&amp;BSC-SPC'!$D$1:$D$347)</f>
        <v>0312</v>
      </c>
      <c r="E77" s="24">
        <v>410</v>
      </c>
      <c r="F77" s="25">
        <v>4</v>
      </c>
      <c r="G77" s="25" t="s">
        <v>84</v>
      </c>
      <c r="H77" s="25" t="s">
        <v>639</v>
      </c>
      <c r="I77" s="25" t="str">
        <f>LOOKUP(1,0/(('MSS&amp;MGW&amp;BSC-SPC'!$B$1:$B$347=G77)*('MSS&amp;MGW&amp;BSC-SPC'!$C$1:$C$347=H77)),'MSS&amp;MGW&amp;BSC-SPC'!$D$1:$D$347)</f>
        <v>2253</v>
      </c>
      <c r="J77" s="25">
        <v>44</v>
      </c>
      <c r="K77" s="48" t="s">
        <v>3944</v>
      </c>
      <c r="L77" s="26" t="str">
        <f t="shared" si="50"/>
        <v>ZNSP:NA1,2253,R0124:410:R0124:;</v>
      </c>
      <c r="M77" s="26" t="str">
        <f t="shared" si="51"/>
        <v>ZNRC:NA1,2253,R0124,6,A,N:NA1,2253,R0124,2::::;</v>
      </c>
      <c r="N77" s="29" t="str">
        <f t="shared" si="52"/>
        <v>ZNFD:NA1,2253,1:FE,BSSAP,1,N:;</v>
      </c>
      <c r="O77" s="29" t="str">
        <f t="shared" si="53"/>
        <v>ZOBM:NA1,0312,01:NA1,2253:Y:;</v>
      </c>
      <c r="P77" s="29" t="str">
        <f t="shared" si="54"/>
        <v>ZOBM:NA1,0312,FE:NA1,2253:Y:;</v>
      </c>
      <c r="Q77" s="29" t="str">
        <f t="shared" si="55"/>
        <v>ZOBC:NA1,2253,FE:NA1,FE:Y:;</v>
      </c>
      <c r="R77" s="26" t="str">
        <f t="shared" si="56"/>
        <v>ZNLA:410:;</v>
      </c>
      <c r="S77" s="26" t="str">
        <f t="shared" si="57"/>
        <v>ZNLC:410,ACT:;</v>
      </c>
      <c r="T77" s="26" t="str">
        <f t="shared" si="58"/>
        <v>ZNVA:NA1,2253:NA1,2253:;</v>
      </c>
      <c r="U77" s="26" t="str">
        <f t="shared" si="59"/>
        <v>ZNVC:NA1,2253:NA1,2253:ACT:;</v>
      </c>
      <c r="V77" s="29" t="str">
        <f t="shared" si="60"/>
        <v>ZNRI:NA1,2253:;</v>
      </c>
      <c r="W77" s="29" t="str">
        <f t="shared" si="61"/>
        <v>ZNGC:NA1,2253:ACT:;</v>
      </c>
      <c r="X77" s="29" t="str">
        <f t="shared" si="62"/>
        <v>ZNHC:NA1,2253:FE:ACT:;</v>
      </c>
      <c r="Y77" s="29" t="str">
        <f t="shared" si="63"/>
        <v>ZNFJ:NA1,2253:;</v>
      </c>
      <c r="Z77" s="49" t="str">
        <f t="shared" si="64"/>
        <v>ZNSP:NA1,0312,BGS13:44:BGS13:;</v>
      </c>
      <c r="AA77" s="49" t="str">
        <f t="shared" si="65"/>
        <v>ZNRC:NA1,0312,BGS13,6,A,N:NA1,0312,BGS13,2::::;</v>
      </c>
      <c r="AB77" s="49" t="str">
        <f t="shared" si="66"/>
        <v>ZNFD:NA1,0312,1::FE,BSSAP,1;</v>
      </c>
      <c r="AC77" s="49" t="str">
        <f t="shared" si="67"/>
        <v>ZNLA:44:;</v>
      </c>
      <c r="AD77" s="49" t="str">
        <f t="shared" si="68"/>
        <v>ZNLC:44,ACT:;</v>
      </c>
      <c r="AE77" s="49" t="str">
        <f t="shared" si="69"/>
        <v>ZNVA:NA1,0312:NA1,0312:;</v>
      </c>
      <c r="AF77" s="49" t="str">
        <f t="shared" si="70"/>
        <v>ZNVC:NA1,0312:NA1,0312:ACT:;</v>
      </c>
      <c r="AG77" s="49" t="str">
        <f t="shared" si="71"/>
        <v>ZNRI:NA1,0312:;</v>
      </c>
      <c r="AH77" s="49" t="str">
        <f t="shared" si="72"/>
        <v>ZNGC:NA1,0312:ACT:;</v>
      </c>
      <c r="AI77" s="49" t="str">
        <f t="shared" si="73"/>
        <v>ZNHC:NA1,0312:FE:ACT:;</v>
      </c>
      <c r="AJ77" s="49" t="str">
        <f t="shared" si="74"/>
        <v>ZNFJ:NA1,0312:;</v>
      </c>
    </row>
    <row r="78" spans="1:36">
      <c r="A78" s="24">
        <v>5</v>
      </c>
      <c r="B78" s="24" t="s">
        <v>76</v>
      </c>
      <c r="C78" s="24" t="s">
        <v>3943</v>
      </c>
      <c r="D78" s="24" t="str">
        <f>LOOKUP(1,0/(('MSS&amp;MGW&amp;BSC-SPC'!$B$1:$B$347=B78)*('MSS&amp;MGW&amp;BSC-SPC'!$C$1:$C$347=C78)),'MSS&amp;MGW&amp;BSC-SPC'!$D$1:$D$347)</f>
        <v>0312</v>
      </c>
      <c r="E78" s="24">
        <v>411</v>
      </c>
      <c r="F78" s="25">
        <v>4</v>
      </c>
      <c r="G78" s="25" t="s">
        <v>85</v>
      </c>
      <c r="H78" s="25" t="s">
        <v>639</v>
      </c>
      <c r="I78" s="25" t="str">
        <f>LOOKUP(1,0/(('MSS&amp;MGW&amp;BSC-SPC'!$B$1:$B$347=G78)*('MSS&amp;MGW&amp;BSC-SPC'!$C$1:$C$347=H78)),'MSS&amp;MGW&amp;BSC-SPC'!$D$1:$D$347)</f>
        <v>2254</v>
      </c>
      <c r="J78" s="25">
        <v>44</v>
      </c>
      <c r="K78" s="48" t="s">
        <v>3944</v>
      </c>
      <c r="L78" s="26" t="str">
        <f t="shared" si="50"/>
        <v>ZNSP:NA1,2254,R0125:411:R0125:;</v>
      </c>
      <c r="M78" s="26" t="str">
        <f t="shared" si="51"/>
        <v>ZNRC:NA1,2254,R0125,6,A,N:NA1,2254,R0125,2::::;</v>
      </c>
      <c r="N78" s="29" t="str">
        <f t="shared" si="52"/>
        <v>ZNFD:NA1,2254,1:FE,BSSAP,1,N:;</v>
      </c>
      <c r="O78" s="29" t="str">
        <f t="shared" si="53"/>
        <v>ZOBM:NA1,0312,01:NA1,2254:Y:;</v>
      </c>
      <c r="P78" s="29" t="str">
        <f t="shared" si="54"/>
        <v>ZOBM:NA1,0312,FE:NA1,2254:Y:;</v>
      </c>
      <c r="Q78" s="29" t="str">
        <f t="shared" si="55"/>
        <v>ZOBC:NA1,2254,FE:NA1,FE:Y:;</v>
      </c>
      <c r="R78" s="26" t="str">
        <f t="shared" si="56"/>
        <v>ZNLA:411:;</v>
      </c>
      <c r="S78" s="26" t="str">
        <f t="shared" si="57"/>
        <v>ZNLC:411,ACT:;</v>
      </c>
      <c r="T78" s="26" t="str">
        <f t="shared" si="58"/>
        <v>ZNVA:NA1,2254:NA1,2254:;</v>
      </c>
      <c r="U78" s="26" t="str">
        <f t="shared" si="59"/>
        <v>ZNVC:NA1,2254:NA1,2254:ACT:;</v>
      </c>
      <c r="V78" s="29" t="str">
        <f t="shared" si="60"/>
        <v>ZNRI:NA1,2254:;</v>
      </c>
      <c r="W78" s="29" t="str">
        <f t="shared" si="61"/>
        <v>ZNGC:NA1,2254:ACT:;</v>
      </c>
      <c r="X78" s="29" t="str">
        <f t="shared" si="62"/>
        <v>ZNHC:NA1,2254:FE:ACT:;</v>
      </c>
      <c r="Y78" s="29" t="str">
        <f t="shared" si="63"/>
        <v>ZNFJ:NA1,2254:;</v>
      </c>
      <c r="Z78" s="49" t="str">
        <f t="shared" si="64"/>
        <v>ZNSP:NA1,0312,BGS13:44:BGS13:;</v>
      </c>
      <c r="AA78" s="49" t="str">
        <f t="shared" si="65"/>
        <v>ZNRC:NA1,0312,BGS13,6,A,N:NA1,0312,BGS13,2::::;</v>
      </c>
      <c r="AB78" s="49" t="str">
        <f t="shared" si="66"/>
        <v>ZNFD:NA1,0312,1::FE,BSSAP,1;</v>
      </c>
      <c r="AC78" s="49" t="str">
        <f t="shared" si="67"/>
        <v>ZNLA:44:;</v>
      </c>
      <c r="AD78" s="49" t="str">
        <f t="shared" si="68"/>
        <v>ZNLC:44,ACT:;</v>
      </c>
      <c r="AE78" s="49" t="str">
        <f t="shared" si="69"/>
        <v>ZNVA:NA1,0312:NA1,0312:;</v>
      </c>
      <c r="AF78" s="49" t="str">
        <f t="shared" si="70"/>
        <v>ZNVC:NA1,0312:NA1,0312:ACT:;</v>
      </c>
      <c r="AG78" s="49" t="str">
        <f t="shared" si="71"/>
        <v>ZNRI:NA1,0312:;</v>
      </c>
      <c r="AH78" s="49" t="str">
        <f t="shared" si="72"/>
        <v>ZNGC:NA1,0312:ACT:;</v>
      </c>
      <c r="AI78" s="49" t="str">
        <f t="shared" si="73"/>
        <v>ZNHC:NA1,0312:FE:ACT:;</v>
      </c>
      <c r="AJ78" s="49" t="str">
        <f t="shared" si="74"/>
        <v>ZNFJ:NA1,0312:;</v>
      </c>
    </row>
    <row r="79" spans="1:36">
      <c r="A79" s="24">
        <v>6</v>
      </c>
      <c r="B79" s="24" t="s">
        <v>76</v>
      </c>
      <c r="C79" s="24" t="s">
        <v>3945</v>
      </c>
      <c r="D79" s="24" t="str">
        <f>LOOKUP(1,0/(('MSS&amp;MGW&amp;BSC-SPC'!$B$1:$B$347=B79)*('MSS&amp;MGW&amp;BSC-SPC'!$C$1:$C$347=C79)),'MSS&amp;MGW&amp;BSC-SPC'!$D$1:$D$347)</f>
        <v>0312</v>
      </c>
      <c r="E79" s="24">
        <v>412</v>
      </c>
      <c r="F79" s="25">
        <v>4</v>
      </c>
      <c r="G79" s="25" t="s">
        <v>86</v>
      </c>
      <c r="H79" s="25" t="s">
        <v>639</v>
      </c>
      <c r="I79" s="25" t="str">
        <f>LOOKUP(1,0/(('MSS&amp;MGW&amp;BSC-SPC'!$B$1:$B$347=G79)*('MSS&amp;MGW&amp;BSC-SPC'!$C$1:$C$347=H79)),'MSS&amp;MGW&amp;BSC-SPC'!$D$1:$D$347)</f>
        <v>2255</v>
      </c>
      <c r="J79" s="25">
        <v>44</v>
      </c>
      <c r="K79" s="48" t="s">
        <v>3944</v>
      </c>
      <c r="L79" s="26" t="str">
        <f t="shared" si="50"/>
        <v>ZNSP:NA1,2255,R0126:412:R0126:;</v>
      </c>
      <c r="M79" s="26" t="str">
        <f t="shared" si="51"/>
        <v>ZNRC:NA1,2255,R0126,6,A,N:NA1,2255,R0126,2::::;</v>
      </c>
      <c r="N79" s="29" t="str">
        <f t="shared" si="52"/>
        <v>ZNFD:NA1,2255,1:FE,BSSAP,1,N:;</v>
      </c>
      <c r="O79" s="29" t="str">
        <f t="shared" si="53"/>
        <v>ZOBM:NA1,0312,01:NA1,2255:Y:;</v>
      </c>
      <c r="P79" s="29" t="str">
        <f t="shared" si="54"/>
        <v>ZOBM:NA1,0312,FE:NA1,2255:Y:;</v>
      </c>
      <c r="Q79" s="29" t="str">
        <f t="shared" si="55"/>
        <v>ZOBC:NA1,2255,FE:NA1,FE:Y:;</v>
      </c>
      <c r="R79" s="26" t="str">
        <f t="shared" si="56"/>
        <v>ZNLA:412:;</v>
      </c>
      <c r="S79" s="26" t="str">
        <f t="shared" si="57"/>
        <v>ZNLC:412,ACT:;</v>
      </c>
      <c r="T79" s="26" t="str">
        <f t="shared" si="58"/>
        <v>ZNVA:NA1,2255:NA1,2255:;</v>
      </c>
      <c r="U79" s="26" t="str">
        <f t="shared" si="59"/>
        <v>ZNVC:NA1,2255:NA1,2255:ACT:;</v>
      </c>
      <c r="V79" s="29" t="str">
        <f t="shared" si="60"/>
        <v>ZNRI:NA1,2255:;</v>
      </c>
      <c r="W79" s="29" t="str">
        <f t="shared" si="61"/>
        <v>ZNGC:NA1,2255:ACT:;</v>
      </c>
      <c r="X79" s="29" t="str">
        <f t="shared" si="62"/>
        <v>ZNHC:NA1,2255:FE:ACT:;</v>
      </c>
      <c r="Y79" s="29" t="str">
        <f t="shared" si="63"/>
        <v>ZNFJ:NA1,2255:;</v>
      </c>
      <c r="Z79" s="49" t="str">
        <f t="shared" si="64"/>
        <v>ZNSP:NA1,0312,BGS13:44:BGS13:;</v>
      </c>
      <c r="AA79" s="49" t="str">
        <f t="shared" si="65"/>
        <v>ZNRC:NA1,0312,BGS13,6,A,N:NA1,0312,BGS13,2::::;</v>
      </c>
      <c r="AB79" s="49" t="str">
        <f t="shared" si="66"/>
        <v>ZNFD:NA1,0312,1::FE,BSSAP,1;</v>
      </c>
      <c r="AC79" s="49" t="str">
        <f t="shared" si="67"/>
        <v>ZNLA:44:;</v>
      </c>
      <c r="AD79" s="49" t="str">
        <f t="shared" si="68"/>
        <v>ZNLC:44,ACT:;</v>
      </c>
      <c r="AE79" s="49" t="str">
        <f t="shared" si="69"/>
        <v>ZNVA:NA1,0312:NA1,0312:;</v>
      </c>
      <c r="AF79" s="49" t="str">
        <f t="shared" si="70"/>
        <v>ZNVC:NA1,0312:NA1,0312:ACT:;</v>
      </c>
      <c r="AG79" s="49" t="str">
        <f t="shared" si="71"/>
        <v>ZNRI:NA1,0312:;</v>
      </c>
      <c r="AH79" s="49" t="str">
        <f t="shared" si="72"/>
        <v>ZNGC:NA1,0312:ACT:;</v>
      </c>
      <c r="AI79" s="49" t="str">
        <f t="shared" si="73"/>
        <v>ZNHC:NA1,0312:FE:ACT:;</v>
      </c>
      <c r="AJ79" s="49" t="str">
        <f t="shared" si="74"/>
        <v>ZNFJ:NA1,0312:;</v>
      </c>
    </row>
    <row r="80" spans="1:36">
      <c r="A80" s="24">
        <v>7</v>
      </c>
      <c r="B80" s="24" t="s">
        <v>76</v>
      </c>
      <c r="C80" s="24" t="s">
        <v>3945</v>
      </c>
      <c r="D80" s="24" t="str">
        <f>LOOKUP(1,0/(('MSS&amp;MGW&amp;BSC-SPC'!$B$1:$B$347=B80)*('MSS&amp;MGW&amp;BSC-SPC'!$C$1:$C$347=C80)),'MSS&amp;MGW&amp;BSC-SPC'!$D$1:$D$347)</f>
        <v>0312</v>
      </c>
      <c r="E80" s="24">
        <v>413</v>
      </c>
      <c r="F80" s="25">
        <v>4</v>
      </c>
      <c r="G80" s="25" t="s">
        <v>87</v>
      </c>
      <c r="H80" s="25" t="s">
        <v>639</v>
      </c>
      <c r="I80" s="25" t="str">
        <f>LOOKUP(1,0/(('MSS&amp;MGW&amp;BSC-SPC'!$B$1:$B$347=G80)*('MSS&amp;MGW&amp;BSC-SPC'!$C$1:$C$347=H80)),'MSS&amp;MGW&amp;BSC-SPC'!$D$1:$D$347)</f>
        <v>22B0</v>
      </c>
      <c r="J80" s="25">
        <v>44</v>
      </c>
      <c r="K80" s="48" t="s">
        <v>3944</v>
      </c>
      <c r="L80" s="26" t="str">
        <f t="shared" si="50"/>
        <v>ZNSP:NA1,22B0,R0721:413:R0721:;</v>
      </c>
      <c r="M80" s="26" t="str">
        <f t="shared" si="51"/>
        <v>ZNRC:NA1,22B0,R0721,6,A,N:NA1,22B0,R0721,2::::;</v>
      </c>
      <c r="N80" s="29" t="str">
        <f t="shared" si="52"/>
        <v>ZNFD:NA1,22B0,1:FE,BSSAP,1,N:;</v>
      </c>
      <c r="O80" s="29" t="str">
        <f t="shared" si="53"/>
        <v>ZOBM:NA1,0312,01:NA1,22B0:Y:;</v>
      </c>
      <c r="P80" s="29" t="str">
        <f t="shared" si="54"/>
        <v>ZOBM:NA1,0312,FE:NA1,22B0:Y:;</v>
      </c>
      <c r="Q80" s="29" t="str">
        <f t="shared" si="55"/>
        <v>ZOBC:NA1,22B0,FE:NA1,FE:Y:;</v>
      </c>
      <c r="R80" s="26" t="str">
        <f t="shared" si="56"/>
        <v>ZNLA:413:;</v>
      </c>
      <c r="S80" s="26" t="str">
        <f t="shared" si="57"/>
        <v>ZNLC:413,ACT:;</v>
      </c>
      <c r="T80" s="26" t="str">
        <f t="shared" si="58"/>
        <v>ZNVA:NA1,22B0:NA1,22B0:;</v>
      </c>
      <c r="U80" s="26" t="str">
        <f t="shared" si="59"/>
        <v>ZNVC:NA1,22B0:NA1,22B0:ACT:;</v>
      </c>
      <c r="V80" s="29" t="str">
        <f t="shared" si="60"/>
        <v>ZNRI:NA1,22B0:;</v>
      </c>
      <c r="W80" s="29" t="str">
        <f t="shared" si="61"/>
        <v>ZNGC:NA1,22B0:ACT:;</v>
      </c>
      <c r="X80" s="29" t="str">
        <f t="shared" si="62"/>
        <v>ZNHC:NA1,22B0:FE:ACT:;</v>
      </c>
      <c r="Y80" s="29" t="str">
        <f t="shared" si="63"/>
        <v>ZNFJ:NA1,22B0:;</v>
      </c>
      <c r="Z80" s="49" t="str">
        <f t="shared" si="64"/>
        <v>ZNSP:NA1,0312,BGS13:44:BGS13:;</v>
      </c>
      <c r="AA80" s="49" t="str">
        <f t="shared" si="65"/>
        <v>ZNRC:NA1,0312,BGS13,6,A,N:NA1,0312,BGS13,2::::;</v>
      </c>
      <c r="AB80" s="49" t="str">
        <f t="shared" si="66"/>
        <v>ZNFD:NA1,0312,1::FE,BSSAP,1;</v>
      </c>
      <c r="AC80" s="49" t="str">
        <f t="shared" si="67"/>
        <v>ZNLA:44:;</v>
      </c>
      <c r="AD80" s="49" t="str">
        <f t="shared" si="68"/>
        <v>ZNLC:44,ACT:;</v>
      </c>
      <c r="AE80" s="49" t="str">
        <f t="shared" si="69"/>
        <v>ZNVA:NA1,0312:NA1,0312:;</v>
      </c>
      <c r="AF80" s="49" t="str">
        <f t="shared" si="70"/>
        <v>ZNVC:NA1,0312:NA1,0312:ACT:;</v>
      </c>
      <c r="AG80" s="49" t="str">
        <f t="shared" si="71"/>
        <v>ZNRI:NA1,0312:;</v>
      </c>
      <c r="AH80" s="49" t="str">
        <f t="shared" si="72"/>
        <v>ZNGC:NA1,0312:ACT:;</v>
      </c>
      <c r="AI80" s="49" t="str">
        <f t="shared" si="73"/>
        <v>ZNHC:NA1,0312:FE:ACT:;</v>
      </c>
      <c r="AJ80" s="49" t="str">
        <f t="shared" si="74"/>
        <v>ZNFJ:NA1,0312:;</v>
      </c>
    </row>
    <row r="81" spans="1:36">
      <c r="A81" s="24">
        <v>8</v>
      </c>
      <c r="B81" s="24" t="s">
        <v>76</v>
      </c>
      <c r="C81" s="24" t="s">
        <v>3946</v>
      </c>
      <c r="D81" s="24" t="str">
        <f>LOOKUP(1,0/(('MSS&amp;MGW&amp;BSC-SPC'!$B$1:$B$347=B81)*('MSS&amp;MGW&amp;BSC-SPC'!$C$1:$C$347=C81)),'MSS&amp;MGW&amp;BSC-SPC'!$D$1:$D$347)</f>
        <v>0312</v>
      </c>
      <c r="E81" s="24">
        <v>414</v>
      </c>
      <c r="F81" s="25">
        <v>4</v>
      </c>
      <c r="G81" s="25" t="s">
        <v>88</v>
      </c>
      <c r="H81" s="25" t="s">
        <v>639</v>
      </c>
      <c r="I81" s="25" t="str">
        <f>LOOKUP(1,0/(('MSS&amp;MGW&amp;BSC-SPC'!$B$1:$B$347=G81)*('MSS&amp;MGW&amp;BSC-SPC'!$C$1:$C$347=H81)),'MSS&amp;MGW&amp;BSC-SPC'!$D$1:$D$347)</f>
        <v>22B1</v>
      </c>
      <c r="J81" s="25">
        <v>44</v>
      </c>
      <c r="K81" s="48" t="s">
        <v>3944</v>
      </c>
      <c r="L81" s="26" t="str">
        <f t="shared" si="50"/>
        <v>ZNSP:NA1,22B1,R0722:414:R0722:;</v>
      </c>
      <c r="M81" s="26" t="str">
        <f t="shared" si="51"/>
        <v>ZNRC:NA1,22B1,R0722,6,A,N:NA1,22B1,R0722,2::::;</v>
      </c>
      <c r="N81" s="29" t="str">
        <f t="shared" si="52"/>
        <v>ZNFD:NA1,22B1,1:FE,BSSAP,1,N:;</v>
      </c>
      <c r="O81" s="29" t="str">
        <f t="shared" si="53"/>
        <v>ZOBM:NA1,0312,01:NA1,22B1:Y:;</v>
      </c>
      <c r="P81" s="29" t="str">
        <f t="shared" si="54"/>
        <v>ZOBM:NA1,0312,FE:NA1,22B1:Y:;</v>
      </c>
      <c r="Q81" s="29" t="str">
        <f t="shared" si="55"/>
        <v>ZOBC:NA1,22B1,FE:NA1,FE:Y:;</v>
      </c>
      <c r="R81" s="26" t="str">
        <f t="shared" si="56"/>
        <v>ZNLA:414:;</v>
      </c>
      <c r="S81" s="26" t="str">
        <f t="shared" si="57"/>
        <v>ZNLC:414,ACT:;</v>
      </c>
      <c r="T81" s="26" t="str">
        <f t="shared" si="58"/>
        <v>ZNVA:NA1,22B1:NA1,22B1:;</v>
      </c>
      <c r="U81" s="26" t="str">
        <f t="shared" si="59"/>
        <v>ZNVC:NA1,22B1:NA1,22B1:ACT:;</v>
      </c>
      <c r="V81" s="29" t="str">
        <f t="shared" si="60"/>
        <v>ZNRI:NA1,22B1:;</v>
      </c>
      <c r="W81" s="29" t="str">
        <f t="shared" si="61"/>
        <v>ZNGC:NA1,22B1:ACT:;</v>
      </c>
      <c r="X81" s="29" t="str">
        <f t="shared" si="62"/>
        <v>ZNHC:NA1,22B1:FE:ACT:;</v>
      </c>
      <c r="Y81" s="29" t="str">
        <f t="shared" si="63"/>
        <v>ZNFJ:NA1,22B1:;</v>
      </c>
      <c r="Z81" s="49" t="str">
        <f t="shared" si="64"/>
        <v>ZNSP:NA1,0312,BGS13:44:BGS13:;</v>
      </c>
      <c r="AA81" s="49" t="str">
        <f t="shared" si="65"/>
        <v>ZNRC:NA1,0312,BGS13,6,A,N:NA1,0312,BGS13,2::::;</v>
      </c>
      <c r="AB81" s="49" t="str">
        <f t="shared" si="66"/>
        <v>ZNFD:NA1,0312,1::FE,BSSAP,1;</v>
      </c>
      <c r="AC81" s="49" t="str">
        <f t="shared" si="67"/>
        <v>ZNLA:44:;</v>
      </c>
      <c r="AD81" s="49" t="str">
        <f t="shared" si="68"/>
        <v>ZNLC:44,ACT:;</v>
      </c>
      <c r="AE81" s="49" t="str">
        <f t="shared" si="69"/>
        <v>ZNVA:NA1,0312:NA1,0312:;</v>
      </c>
      <c r="AF81" s="49" t="str">
        <f t="shared" si="70"/>
        <v>ZNVC:NA1,0312:NA1,0312:ACT:;</v>
      </c>
      <c r="AG81" s="49" t="str">
        <f t="shared" si="71"/>
        <v>ZNRI:NA1,0312:;</v>
      </c>
      <c r="AH81" s="49" t="str">
        <f t="shared" si="72"/>
        <v>ZNGC:NA1,0312:ACT:;</v>
      </c>
      <c r="AI81" s="49" t="str">
        <f t="shared" si="73"/>
        <v>ZNHC:NA1,0312:FE:ACT:;</v>
      </c>
      <c r="AJ81" s="49" t="str">
        <f t="shared" si="74"/>
        <v>ZNFJ:NA1,0312:;</v>
      </c>
    </row>
    <row r="82" spans="1:36">
      <c r="A82" s="24">
        <v>9</v>
      </c>
      <c r="B82" s="24" t="s">
        <v>76</v>
      </c>
      <c r="C82" s="24" t="s">
        <v>3947</v>
      </c>
      <c r="D82" s="24" t="str">
        <f>LOOKUP(1,0/(('MSS&amp;MGW&amp;BSC-SPC'!$B$1:$B$347=B82)*('MSS&amp;MGW&amp;BSC-SPC'!$C$1:$C$347=C82)),'MSS&amp;MGW&amp;BSC-SPC'!$D$1:$D$347)</f>
        <v>0312</v>
      </c>
      <c r="E82" s="24">
        <v>415</v>
      </c>
      <c r="F82" s="25">
        <v>4</v>
      </c>
      <c r="G82" s="25" t="s">
        <v>89</v>
      </c>
      <c r="H82" s="25" t="s">
        <v>639</v>
      </c>
      <c r="I82" s="25" t="str">
        <f>LOOKUP(1,0/(('MSS&amp;MGW&amp;BSC-SPC'!$B$1:$B$347=G82)*('MSS&amp;MGW&amp;BSC-SPC'!$C$1:$C$347=H82)),'MSS&amp;MGW&amp;BSC-SPC'!$D$1:$D$347)</f>
        <v>22B2</v>
      </c>
      <c r="J82" s="25">
        <v>44</v>
      </c>
      <c r="K82" s="48" t="s">
        <v>3944</v>
      </c>
      <c r="L82" s="26" t="str">
        <f t="shared" si="50"/>
        <v>ZNSP:NA1,22B2,R0723:415:R0723:;</v>
      </c>
      <c r="M82" s="26" t="str">
        <f t="shared" si="51"/>
        <v>ZNRC:NA1,22B2,R0723,6,A,N:NA1,22B2,R0723,2::::;</v>
      </c>
      <c r="N82" s="29" t="str">
        <f t="shared" si="52"/>
        <v>ZNFD:NA1,22B2,1:FE,BSSAP,1,N:;</v>
      </c>
      <c r="O82" s="29" t="str">
        <f t="shared" si="53"/>
        <v>ZOBM:NA1,0312,01:NA1,22B2:Y:;</v>
      </c>
      <c r="P82" s="29" t="str">
        <f t="shared" si="54"/>
        <v>ZOBM:NA1,0312,FE:NA1,22B2:Y:;</v>
      </c>
      <c r="Q82" s="29" t="str">
        <f t="shared" si="55"/>
        <v>ZOBC:NA1,22B2,FE:NA1,FE:Y:;</v>
      </c>
      <c r="R82" s="26" t="str">
        <f t="shared" si="56"/>
        <v>ZNLA:415:;</v>
      </c>
      <c r="S82" s="26" t="str">
        <f t="shared" si="57"/>
        <v>ZNLC:415,ACT:;</v>
      </c>
      <c r="T82" s="26" t="str">
        <f t="shared" si="58"/>
        <v>ZNVA:NA1,22B2:NA1,22B2:;</v>
      </c>
      <c r="U82" s="26" t="str">
        <f t="shared" si="59"/>
        <v>ZNVC:NA1,22B2:NA1,22B2:ACT:;</v>
      </c>
      <c r="V82" s="29" t="str">
        <f t="shared" si="60"/>
        <v>ZNRI:NA1,22B2:;</v>
      </c>
      <c r="W82" s="29" t="str">
        <f t="shared" si="61"/>
        <v>ZNGC:NA1,22B2:ACT:;</v>
      </c>
      <c r="X82" s="29" t="str">
        <f t="shared" si="62"/>
        <v>ZNHC:NA1,22B2:FE:ACT:;</v>
      </c>
      <c r="Y82" s="29" t="str">
        <f t="shared" si="63"/>
        <v>ZNFJ:NA1,22B2:;</v>
      </c>
      <c r="Z82" s="49" t="str">
        <f t="shared" si="64"/>
        <v>ZNSP:NA1,0312,BGS13:44:BGS13:;</v>
      </c>
      <c r="AA82" s="49" t="str">
        <f t="shared" si="65"/>
        <v>ZNRC:NA1,0312,BGS13,6,A,N:NA1,0312,BGS13,2::::;</v>
      </c>
      <c r="AB82" s="49" t="str">
        <f t="shared" si="66"/>
        <v>ZNFD:NA1,0312,1::FE,BSSAP,1;</v>
      </c>
      <c r="AC82" s="49" t="str">
        <f t="shared" si="67"/>
        <v>ZNLA:44:;</v>
      </c>
      <c r="AD82" s="49" t="str">
        <f t="shared" si="68"/>
        <v>ZNLC:44,ACT:;</v>
      </c>
      <c r="AE82" s="49" t="str">
        <f t="shared" si="69"/>
        <v>ZNVA:NA1,0312:NA1,0312:;</v>
      </c>
      <c r="AF82" s="49" t="str">
        <f t="shared" si="70"/>
        <v>ZNVC:NA1,0312:NA1,0312:ACT:;</v>
      </c>
      <c r="AG82" s="49" t="str">
        <f t="shared" si="71"/>
        <v>ZNRI:NA1,0312:;</v>
      </c>
      <c r="AH82" s="49" t="str">
        <f t="shared" si="72"/>
        <v>ZNGC:NA1,0312:ACT:;</v>
      </c>
      <c r="AI82" s="49" t="str">
        <f t="shared" si="73"/>
        <v>ZNHC:NA1,0312:FE:ACT:;</v>
      </c>
      <c r="AJ82" s="49" t="str">
        <f t="shared" si="74"/>
        <v>ZNFJ:NA1,0312:;</v>
      </c>
    </row>
    <row r="83" spans="1:36">
      <c r="A83" s="24">
        <v>10</v>
      </c>
      <c r="B83" s="24" t="s">
        <v>76</v>
      </c>
      <c r="C83" s="24" t="s">
        <v>3948</v>
      </c>
      <c r="D83" s="24" t="str">
        <f>LOOKUP(1,0/(('MSS&amp;MGW&amp;BSC-SPC'!$B$1:$B$347=B83)*('MSS&amp;MGW&amp;BSC-SPC'!$C$1:$C$347=C83)),'MSS&amp;MGW&amp;BSC-SPC'!$D$1:$D$347)</f>
        <v>0312</v>
      </c>
      <c r="E83" s="24">
        <v>416</v>
      </c>
      <c r="F83" s="25">
        <v>4</v>
      </c>
      <c r="G83" s="25" t="s">
        <v>90</v>
      </c>
      <c r="H83" s="25" t="s">
        <v>639</v>
      </c>
      <c r="I83" s="25" t="str">
        <f>LOOKUP(1,0/(('MSS&amp;MGW&amp;BSC-SPC'!$B$1:$B$347=G83)*('MSS&amp;MGW&amp;BSC-SPC'!$C$1:$C$347=H83)),'MSS&amp;MGW&amp;BSC-SPC'!$D$1:$D$347)</f>
        <v>22B3</v>
      </c>
      <c r="J83" s="25">
        <v>44</v>
      </c>
      <c r="K83" s="48" t="s">
        <v>3944</v>
      </c>
      <c r="L83" s="26" t="str">
        <f t="shared" si="50"/>
        <v>ZNSP:NA1,22B3,R0724:416:R0724:;</v>
      </c>
      <c r="M83" s="26" t="str">
        <f t="shared" si="51"/>
        <v>ZNRC:NA1,22B3,R0724,6,A,N:NA1,22B3,R0724,2::::;</v>
      </c>
      <c r="N83" s="29" t="str">
        <f t="shared" si="52"/>
        <v>ZNFD:NA1,22B3,1:FE,BSSAP,1,N:;</v>
      </c>
      <c r="O83" s="29" t="str">
        <f t="shared" si="53"/>
        <v>ZOBM:NA1,0312,01:NA1,22B3:Y:;</v>
      </c>
      <c r="P83" s="29" t="str">
        <f t="shared" si="54"/>
        <v>ZOBM:NA1,0312,FE:NA1,22B3:Y:;</v>
      </c>
      <c r="Q83" s="29" t="str">
        <f t="shared" si="55"/>
        <v>ZOBC:NA1,22B3,FE:NA1,FE:Y:;</v>
      </c>
      <c r="R83" s="26" t="str">
        <f t="shared" si="56"/>
        <v>ZNLA:416:;</v>
      </c>
      <c r="S83" s="26" t="str">
        <f t="shared" si="57"/>
        <v>ZNLC:416,ACT:;</v>
      </c>
      <c r="T83" s="26" t="str">
        <f t="shared" si="58"/>
        <v>ZNVA:NA1,22B3:NA1,22B3:;</v>
      </c>
      <c r="U83" s="26" t="str">
        <f t="shared" si="59"/>
        <v>ZNVC:NA1,22B3:NA1,22B3:ACT:;</v>
      </c>
      <c r="V83" s="29" t="str">
        <f t="shared" si="60"/>
        <v>ZNRI:NA1,22B3:;</v>
      </c>
      <c r="W83" s="29" t="str">
        <f t="shared" si="61"/>
        <v>ZNGC:NA1,22B3:ACT:;</v>
      </c>
      <c r="X83" s="29" t="str">
        <f t="shared" si="62"/>
        <v>ZNHC:NA1,22B3:FE:ACT:;</v>
      </c>
      <c r="Y83" s="29" t="str">
        <f t="shared" si="63"/>
        <v>ZNFJ:NA1,22B3:;</v>
      </c>
      <c r="Z83" s="49" t="str">
        <f t="shared" si="64"/>
        <v>ZNSP:NA1,0312,BGS13:44:BGS13:;</v>
      </c>
      <c r="AA83" s="49" t="str">
        <f t="shared" si="65"/>
        <v>ZNRC:NA1,0312,BGS13,6,A,N:NA1,0312,BGS13,2::::;</v>
      </c>
      <c r="AB83" s="49" t="str">
        <f t="shared" si="66"/>
        <v>ZNFD:NA1,0312,1::FE,BSSAP,1;</v>
      </c>
      <c r="AC83" s="49" t="str">
        <f t="shared" si="67"/>
        <v>ZNLA:44:;</v>
      </c>
      <c r="AD83" s="49" t="str">
        <f t="shared" si="68"/>
        <v>ZNLC:44,ACT:;</v>
      </c>
      <c r="AE83" s="49" t="str">
        <f t="shared" si="69"/>
        <v>ZNVA:NA1,0312:NA1,0312:;</v>
      </c>
      <c r="AF83" s="49" t="str">
        <f t="shared" si="70"/>
        <v>ZNVC:NA1,0312:NA1,0312:ACT:;</v>
      </c>
      <c r="AG83" s="49" t="str">
        <f t="shared" si="71"/>
        <v>ZNRI:NA1,0312:;</v>
      </c>
      <c r="AH83" s="49" t="str">
        <f t="shared" si="72"/>
        <v>ZNGC:NA1,0312:ACT:;</v>
      </c>
      <c r="AI83" s="49" t="str">
        <f t="shared" si="73"/>
        <v>ZNHC:NA1,0312:FE:ACT:;</v>
      </c>
      <c r="AJ83" s="49" t="str">
        <f t="shared" si="74"/>
        <v>ZNFJ:NA1,0312:;</v>
      </c>
    </row>
    <row r="84" spans="1:36">
      <c r="A84" s="24">
        <v>11</v>
      </c>
      <c r="B84" s="24" t="s">
        <v>76</v>
      </c>
      <c r="C84" s="24" t="s">
        <v>3949</v>
      </c>
      <c r="D84" s="24" t="str">
        <f>LOOKUP(1,0/(('MSS&amp;MGW&amp;BSC-SPC'!$B$1:$B$347=B84)*('MSS&amp;MGW&amp;BSC-SPC'!$C$1:$C$347=C84)),'MSS&amp;MGW&amp;BSC-SPC'!$D$1:$D$347)</f>
        <v>0312</v>
      </c>
      <c r="E84" s="24">
        <v>417</v>
      </c>
      <c r="F84" s="25">
        <v>4</v>
      </c>
      <c r="G84" s="25" t="s">
        <v>91</v>
      </c>
      <c r="H84" s="25" t="s">
        <v>639</v>
      </c>
      <c r="I84" s="25" t="str">
        <f>LOOKUP(1,0/(('MSS&amp;MGW&amp;BSC-SPC'!$B$1:$B$347=G84)*('MSS&amp;MGW&amp;BSC-SPC'!$C$1:$C$347=H84)),'MSS&amp;MGW&amp;BSC-SPC'!$D$1:$D$347)</f>
        <v>22B4</v>
      </c>
      <c r="J84" s="25">
        <v>44</v>
      </c>
      <c r="K84" s="48" t="s">
        <v>3944</v>
      </c>
      <c r="L84" s="26" t="str">
        <f t="shared" si="50"/>
        <v>ZNSP:NA1,22B4,R0725:417:R0725:;</v>
      </c>
      <c r="M84" s="26" t="str">
        <f t="shared" si="51"/>
        <v>ZNRC:NA1,22B4,R0725,6,A,N:NA1,22B4,R0725,2::::;</v>
      </c>
      <c r="N84" s="29" t="str">
        <f t="shared" si="52"/>
        <v>ZNFD:NA1,22B4,1:FE,BSSAP,1,N:;</v>
      </c>
      <c r="O84" s="29" t="str">
        <f t="shared" si="53"/>
        <v>ZOBM:NA1,0312,01:NA1,22B4:Y:;</v>
      </c>
      <c r="P84" s="29" t="str">
        <f t="shared" si="54"/>
        <v>ZOBM:NA1,0312,FE:NA1,22B4:Y:;</v>
      </c>
      <c r="Q84" s="29" t="str">
        <f t="shared" si="55"/>
        <v>ZOBC:NA1,22B4,FE:NA1,FE:Y:;</v>
      </c>
      <c r="R84" s="26" t="str">
        <f t="shared" si="56"/>
        <v>ZNLA:417:;</v>
      </c>
      <c r="S84" s="26" t="str">
        <f t="shared" si="57"/>
        <v>ZNLC:417,ACT:;</v>
      </c>
      <c r="T84" s="26" t="str">
        <f t="shared" si="58"/>
        <v>ZNVA:NA1,22B4:NA1,22B4:;</v>
      </c>
      <c r="U84" s="26" t="str">
        <f t="shared" si="59"/>
        <v>ZNVC:NA1,22B4:NA1,22B4:ACT:;</v>
      </c>
      <c r="V84" s="29" t="str">
        <f t="shared" si="60"/>
        <v>ZNRI:NA1,22B4:;</v>
      </c>
      <c r="W84" s="29" t="str">
        <f t="shared" si="61"/>
        <v>ZNGC:NA1,22B4:ACT:;</v>
      </c>
      <c r="X84" s="29" t="str">
        <f t="shared" si="62"/>
        <v>ZNHC:NA1,22B4:FE:ACT:;</v>
      </c>
      <c r="Y84" s="29" t="str">
        <f t="shared" si="63"/>
        <v>ZNFJ:NA1,22B4:;</v>
      </c>
      <c r="Z84" s="49" t="str">
        <f t="shared" si="64"/>
        <v>ZNSP:NA1,0312,BGS13:44:BGS13:;</v>
      </c>
      <c r="AA84" s="49" t="str">
        <f t="shared" si="65"/>
        <v>ZNRC:NA1,0312,BGS13,6,A,N:NA1,0312,BGS13,2::::;</v>
      </c>
      <c r="AB84" s="49" t="str">
        <f t="shared" si="66"/>
        <v>ZNFD:NA1,0312,1::FE,BSSAP,1;</v>
      </c>
      <c r="AC84" s="49" t="str">
        <f t="shared" si="67"/>
        <v>ZNLA:44:;</v>
      </c>
      <c r="AD84" s="49" t="str">
        <f t="shared" si="68"/>
        <v>ZNLC:44,ACT:;</v>
      </c>
      <c r="AE84" s="49" t="str">
        <f t="shared" si="69"/>
        <v>ZNVA:NA1,0312:NA1,0312:;</v>
      </c>
      <c r="AF84" s="49" t="str">
        <f t="shared" si="70"/>
        <v>ZNVC:NA1,0312:NA1,0312:ACT:;</v>
      </c>
      <c r="AG84" s="49" t="str">
        <f t="shared" si="71"/>
        <v>ZNRI:NA1,0312:;</v>
      </c>
      <c r="AH84" s="49" t="str">
        <f t="shared" si="72"/>
        <v>ZNGC:NA1,0312:ACT:;</v>
      </c>
      <c r="AI84" s="49" t="str">
        <f t="shared" si="73"/>
        <v>ZNHC:NA1,0312:FE:ACT:;</v>
      </c>
      <c r="AJ84" s="49" t="str">
        <f t="shared" si="74"/>
        <v>ZNFJ:NA1,0312:;</v>
      </c>
    </row>
    <row r="85" spans="1:36">
      <c r="A85" s="24">
        <v>12</v>
      </c>
      <c r="B85" s="24" t="s">
        <v>76</v>
      </c>
      <c r="C85" s="24" t="s">
        <v>3949</v>
      </c>
      <c r="D85" s="24" t="str">
        <f>LOOKUP(1,0/(('MSS&amp;MGW&amp;BSC-SPC'!$B$1:$B$347=B85)*('MSS&amp;MGW&amp;BSC-SPC'!$C$1:$C$347=C85)),'MSS&amp;MGW&amp;BSC-SPC'!$D$1:$D$347)</f>
        <v>0312</v>
      </c>
      <c r="E85" s="24">
        <v>418</v>
      </c>
      <c r="F85" s="25">
        <v>4</v>
      </c>
      <c r="G85" s="25" t="s">
        <v>92</v>
      </c>
      <c r="H85" s="25" t="s">
        <v>639</v>
      </c>
      <c r="I85" s="25" t="str">
        <f>LOOKUP(1,0/(('MSS&amp;MGW&amp;BSC-SPC'!$B$1:$B$347=G85)*('MSS&amp;MGW&amp;BSC-SPC'!$C$1:$C$347=H85)),'MSS&amp;MGW&amp;BSC-SPC'!$D$1:$D$347)</f>
        <v>22B5</v>
      </c>
      <c r="J85" s="25">
        <v>44</v>
      </c>
      <c r="K85" s="48" t="s">
        <v>3944</v>
      </c>
      <c r="L85" s="26" t="str">
        <f t="shared" si="50"/>
        <v>ZNSP:NA1,22B5,R0726:418:R0726:;</v>
      </c>
      <c r="M85" s="26" t="str">
        <f t="shared" si="51"/>
        <v>ZNRC:NA1,22B5,R0726,6,A,N:NA1,22B5,R0726,2::::;</v>
      </c>
      <c r="N85" s="29" t="str">
        <f t="shared" si="52"/>
        <v>ZNFD:NA1,22B5,1:FE,BSSAP,1,N:;</v>
      </c>
      <c r="O85" s="29" t="str">
        <f t="shared" si="53"/>
        <v>ZOBM:NA1,0312,01:NA1,22B5:Y:;</v>
      </c>
      <c r="P85" s="29" t="str">
        <f t="shared" si="54"/>
        <v>ZOBM:NA1,0312,FE:NA1,22B5:Y:;</v>
      </c>
      <c r="Q85" s="29" t="str">
        <f t="shared" si="55"/>
        <v>ZOBC:NA1,22B5,FE:NA1,FE:Y:;</v>
      </c>
      <c r="R85" s="26" t="str">
        <f t="shared" si="56"/>
        <v>ZNLA:418:;</v>
      </c>
      <c r="S85" s="26" t="str">
        <f t="shared" si="57"/>
        <v>ZNLC:418,ACT:;</v>
      </c>
      <c r="T85" s="26" t="str">
        <f t="shared" si="58"/>
        <v>ZNVA:NA1,22B5:NA1,22B5:;</v>
      </c>
      <c r="U85" s="26" t="str">
        <f t="shared" si="59"/>
        <v>ZNVC:NA1,22B5:NA1,22B5:ACT:;</v>
      </c>
      <c r="V85" s="29" t="str">
        <f t="shared" si="60"/>
        <v>ZNRI:NA1,22B5:;</v>
      </c>
      <c r="W85" s="29" t="str">
        <f t="shared" si="61"/>
        <v>ZNGC:NA1,22B5:ACT:;</v>
      </c>
      <c r="X85" s="29" t="str">
        <f t="shared" si="62"/>
        <v>ZNHC:NA1,22B5:FE:ACT:;</v>
      </c>
      <c r="Y85" s="29" t="str">
        <f t="shared" si="63"/>
        <v>ZNFJ:NA1,22B5:;</v>
      </c>
      <c r="Z85" s="49" t="str">
        <f t="shared" si="64"/>
        <v>ZNSP:NA1,0312,BGS13:44:BGS13:;</v>
      </c>
      <c r="AA85" s="49" t="str">
        <f t="shared" si="65"/>
        <v>ZNRC:NA1,0312,BGS13,6,A,N:NA1,0312,BGS13,2::::;</v>
      </c>
      <c r="AB85" s="49" t="str">
        <f t="shared" si="66"/>
        <v>ZNFD:NA1,0312,1::FE,BSSAP,1;</v>
      </c>
      <c r="AC85" s="49" t="str">
        <f t="shared" si="67"/>
        <v>ZNLA:44:;</v>
      </c>
      <c r="AD85" s="49" t="str">
        <f t="shared" si="68"/>
        <v>ZNLC:44,ACT:;</v>
      </c>
      <c r="AE85" s="49" t="str">
        <f t="shared" si="69"/>
        <v>ZNVA:NA1,0312:NA1,0312:;</v>
      </c>
      <c r="AF85" s="49" t="str">
        <f t="shared" si="70"/>
        <v>ZNVC:NA1,0312:NA1,0312:ACT:;</v>
      </c>
      <c r="AG85" s="49" t="str">
        <f t="shared" si="71"/>
        <v>ZNRI:NA1,0312:;</v>
      </c>
      <c r="AH85" s="49" t="str">
        <f t="shared" si="72"/>
        <v>ZNGC:NA1,0312:ACT:;</v>
      </c>
      <c r="AI85" s="49" t="str">
        <f t="shared" si="73"/>
        <v>ZNHC:NA1,0312:FE:ACT:;</v>
      </c>
      <c r="AJ85" s="49" t="str">
        <f t="shared" si="74"/>
        <v>ZNFJ:NA1,0312:;</v>
      </c>
    </row>
    <row r="86" spans="1:36">
      <c r="A86" s="24">
        <v>13</v>
      </c>
      <c r="B86" s="24" t="s">
        <v>76</v>
      </c>
      <c r="C86" s="24" t="s">
        <v>3950</v>
      </c>
      <c r="D86" s="24" t="str">
        <f>LOOKUP(1,0/(('MSS&amp;MGW&amp;BSC-SPC'!$B$1:$B$347=B86)*('MSS&amp;MGW&amp;BSC-SPC'!$C$1:$C$347=C86)),'MSS&amp;MGW&amp;BSC-SPC'!$D$1:$D$347)</f>
        <v>0312</v>
      </c>
      <c r="E86" s="24">
        <v>419</v>
      </c>
      <c r="F86" s="25">
        <v>4</v>
      </c>
      <c r="G86" s="25" t="s">
        <v>93</v>
      </c>
      <c r="H86" s="25" t="s">
        <v>639</v>
      </c>
      <c r="I86" s="25" t="str">
        <f>LOOKUP(1,0/(('MSS&amp;MGW&amp;BSC-SPC'!$B$1:$B$347=G86)*('MSS&amp;MGW&amp;BSC-SPC'!$C$1:$C$347=H86)),'MSS&amp;MGW&amp;BSC-SPC'!$D$1:$D$347)</f>
        <v>22F0</v>
      </c>
      <c r="J86" s="25">
        <v>44</v>
      </c>
      <c r="K86" s="48" t="s">
        <v>3944</v>
      </c>
      <c r="L86" s="26" t="str">
        <f t="shared" si="50"/>
        <v>ZNSP:NA1,22F0,R1121:419:R1121:;</v>
      </c>
      <c r="M86" s="26" t="str">
        <f t="shared" si="51"/>
        <v>ZNRC:NA1,22F0,R1121,6,A,N:NA1,22F0,R1121,2::::;</v>
      </c>
      <c r="N86" s="29" t="str">
        <f t="shared" si="52"/>
        <v>ZNFD:NA1,22F0,1:FE,BSSAP,1,N:;</v>
      </c>
      <c r="O86" s="29" t="str">
        <f t="shared" si="53"/>
        <v>ZOBM:NA1,0312,01:NA1,22F0:Y:;</v>
      </c>
      <c r="P86" s="29" t="str">
        <f t="shared" si="54"/>
        <v>ZOBM:NA1,0312,FE:NA1,22F0:Y:;</v>
      </c>
      <c r="Q86" s="29" t="str">
        <f t="shared" si="55"/>
        <v>ZOBC:NA1,22F0,FE:NA1,FE:Y:;</v>
      </c>
      <c r="R86" s="26" t="str">
        <f t="shared" si="56"/>
        <v>ZNLA:419:;</v>
      </c>
      <c r="S86" s="26" t="str">
        <f t="shared" si="57"/>
        <v>ZNLC:419,ACT:;</v>
      </c>
      <c r="T86" s="26" t="str">
        <f t="shared" si="58"/>
        <v>ZNVA:NA1,22F0:NA1,22F0:;</v>
      </c>
      <c r="U86" s="26" t="str">
        <f t="shared" si="59"/>
        <v>ZNVC:NA1,22F0:NA1,22F0:ACT:;</v>
      </c>
      <c r="V86" s="29" t="str">
        <f t="shared" si="60"/>
        <v>ZNRI:NA1,22F0:;</v>
      </c>
      <c r="W86" s="29" t="str">
        <f t="shared" si="61"/>
        <v>ZNGC:NA1,22F0:ACT:;</v>
      </c>
      <c r="X86" s="29" t="str">
        <f t="shared" si="62"/>
        <v>ZNHC:NA1,22F0:FE:ACT:;</v>
      </c>
      <c r="Y86" s="29" t="str">
        <f t="shared" si="63"/>
        <v>ZNFJ:NA1,22F0:;</v>
      </c>
      <c r="Z86" s="49" t="str">
        <f t="shared" si="64"/>
        <v>ZNSP:NA1,0312,BGS13:44:BGS13:;</v>
      </c>
      <c r="AA86" s="49" t="str">
        <f t="shared" si="65"/>
        <v>ZNRC:NA1,0312,BGS13,6,A,N:NA1,0312,BGS13,2::::;</v>
      </c>
      <c r="AB86" s="49" t="str">
        <f t="shared" si="66"/>
        <v>ZNFD:NA1,0312,1::FE,BSSAP,1;</v>
      </c>
      <c r="AC86" s="49" t="str">
        <f t="shared" si="67"/>
        <v>ZNLA:44:;</v>
      </c>
      <c r="AD86" s="49" t="str">
        <f t="shared" si="68"/>
        <v>ZNLC:44,ACT:;</v>
      </c>
      <c r="AE86" s="49" t="str">
        <f t="shared" si="69"/>
        <v>ZNVA:NA1,0312:NA1,0312:;</v>
      </c>
      <c r="AF86" s="49" t="str">
        <f t="shared" si="70"/>
        <v>ZNVC:NA1,0312:NA1,0312:ACT:;</v>
      </c>
      <c r="AG86" s="49" t="str">
        <f t="shared" si="71"/>
        <v>ZNRI:NA1,0312:;</v>
      </c>
      <c r="AH86" s="49" t="str">
        <f t="shared" si="72"/>
        <v>ZNGC:NA1,0312:ACT:;</v>
      </c>
      <c r="AI86" s="49" t="str">
        <f t="shared" si="73"/>
        <v>ZNHC:NA1,0312:FE:ACT:;</v>
      </c>
      <c r="AJ86" s="49" t="str">
        <f t="shared" si="74"/>
        <v>ZNFJ:NA1,0312:;</v>
      </c>
    </row>
    <row r="87" spans="1:36">
      <c r="A87" s="24">
        <v>14</v>
      </c>
      <c r="B87" s="24" t="s">
        <v>76</v>
      </c>
      <c r="C87" s="24" t="s">
        <v>3951</v>
      </c>
      <c r="D87" s="24" t="str">
        <f>LOOKUP(1,0/(('MSS&amp;MGW&amp;BSC-SPC'!$B$1:$B$347=B87)*('MSS&amp;MGW&amp;BSC-SPC'!$C$1:$C$347=C87)),'MSS&amp;MGW&amp;BSC-SPC'!$D$1:$D$347)</f>
        <v>0312</v>
      </c>
      <c r="E87" s="24">
        <v>420</v>
      </c>
      <c r="F87" s="25">
        <v>4</v>
      </c>
      <c r="G87" s="25" t="s">
        <v>94</v>
      </c>
      <c r="H87" s="25" t="s">
        <v>639</v>
      </c>
      <c r="I87" s="25" t="str">
        <f>LOOKUP(1,0/(('MSS&amp;MGW&amp;BSC-SPC'!$B$1:$B$347=G87)*('MSS&amp;MGW&amp;BSC-SPC'!$C$1:$C$347=H87)),'MSS&amp;MGW&amp;BSC-SPC'!$D$1:$D$347)</f>
        <v>22F1</v>
      </c>
      <c r="J87" s="25">
        <v>44</v>
      </c>
      <c r="K87" s="48" t="s">
        <v>3944</v>
      </c>
      <c r="L87" s="26" t="str">
        <f t="shared" si="50"/>
        <v>ZNSP:NA1,22F1,R1122:420:R1122:;</v>
      </c>
      <c r="M87" s="26" t="str">
        <f t="shared" si="51"/>
        <v>ZNRC:NA1,22F1,R1122,6,A,N:NA1,22F1,R1122,2::::;</v>
      </c>
      <c r="N87" s="29" t="str">
        <f t="shared" si="52"/>
        <v>ZNFD:NA1,22F1,1:FE,BSSAP,1,N:;</v>
      </c>
      <c r="O87" s="29" t="str">
        <f t="shared" si="53"/>
        <v>ZOBM:NA1,0312,01:NA1,22F1:Y:;</v>
      </c>
      <c r="P87" s="29" t="str">
        <f t="shared" si="54"/>
        <v>ZOBM:NA1,0312,FE:NA1,22F1:Y:;</v>
      </c>
      <c r="Q87" s="29" t="str">
        <f t="shared" si="55"/>
        <v>ZOBC:NA1,22F1,FE:NA1,FE:Y:;</v>
      </c>
      <c r="R87" s="26" t="str">
        <f t="shared" si="56"/>
        <v>ZNLA:420:;</v>
      </c>
      <c r="S87" s="26" t="str">
        <f t="shared" si="57"/>
        <v>ZNLC:420,ACT:;</v>
      </c>
      <c r="T87" s="26" t="str">
        <f t="shared" si="58"/>
        <v>ZNVA:NA1,22F1:NA1,22F1:;</v>
      </c>
      <c r="U87" s="26" t="str">
        <f t="shared" si="59"/>
        <v>ZNVC:NA1,22F1:NA1,22F1:ACT:;</v>
      </c>
      <c r="V87" s="29" t="str">
        <f t="shared" si="60"/>
        <v>ZNRI:NA1,22F1:;</v>
      </c>
      <c r="W87" s="29" t="str">
        <f t="shared" si="61"/>
        <v>ZNGC:NA1,22F1:ACT:;</v>
      </c>
      <c r="X87" s="29" t="str">
        <f t="shared" si="62"/>
        <v>ZNHC:NA1,22F1:FE:ACT:;</v>
      </c>
      <c r="Y87" s="29" t="str">
        <f t="shared" si="63"/>
        <v>ZNFJ:NA1,22F1:;</v>
      </c>
      <c r="Z87" s="49" t="str">
        <f t="shared" si="64"/>
        <v>ZNSP:NA1,0312,BGS13:44:BGS13:;</v>
      </c>
      <c r="AA87" s="49" t="str">
        <f t="shared" si="65"/>
        <v>ZNRC:NA1,0312,BGS13,6,A,N:NA1,0312,BGS13,2::::;</v>
      </c>
      <c r="AB87" s="49" t="str">
        <f t="shared" si="66"/>
        <v>ZNFD:NA1,0312,1::FE,BSSAP,1;</v>
      </c>
      <c r="AC87" s="49" t="str">
        <f t="shared" si="67"/>
        <v>ZNLA:44:;</v>
      </c>
      <c r="AD87" s="49" t="str">
        <f t="shared" si="68"/>
        <v>ZNLC:44,ACT:;</v>
      </c>
      <c r="AE87" s="49" t="str">
        <f t="shared" si="69"/>
        <v>ZNVA:NA1,0312:NA1,0312:;</v>
      </c>
      <c r="AF87" s="49" t="str">
        <f t="shared" si="70"/>
        <v>ZNVC:NA1,0312:NA1,0312:ACT:;</v>
      </c>
      <c r="AG87" s="49" t="str">
        <f t="shared" si="71"/>
        <v>ZNRI:NA1,0312:;</v>
      </c>
      <c r="AH87" s="49" t="str">
        <f t="shared" si="72"/>
        <v>ZNGC:NA1,0312:ACT:;</v>
      </c>
      <c r="AI87" s="49" t="str">
        <f t="shared" si="73"/>
        <v>ZNHC:NA1,0312:FE:ACT:;</v>
      </c>
      <c r="AJ87" s="49" t="str">
        <f t="shared" si="74"/>
        <v>ZNFJ:NA1,0312:;</v>
      </c>
    </row>
    <row r="88" spans="1:36">
      <c r="A88" s="24">
        <v>15</v>
      </c>
      <c r="B88" s="24" t="s">
        <v>76</v>
      </c>
      <c r="C88" s="24" t="s">
        <v>3951</v>
      </c>
      <c r="D88" s="24" t="str">
        <f>LOOKUP(1,0/(('MSS&amp;MGW&amp;BSC-SPC'!$B$1:$B$347=B88)*('MSS&amp;MGW&amp;BSC-SPC'!$C$1:$C$347=C88)),'MSS&amp;MGW&amp;BSC-SPC'!$D$1:$D$347)</f>
        <v>0312</v>
      </c>
      <c r="E88" s="24">
        <v>421</v>
      </c>
      <c r="F88" s="25">
        <v>4</v>
      </c>
      <c r="G88" s="25" t="s">
        <v>95</v>
      </c>
      <c r="H88" s="25" t="s">
        <v>639</v>
      </c>
      <c r="I88" s="25" t="str">
        <f>LOOKUP(1,0/(('MSS&amp;MGW&amp;BSC-SPC'!$B$1:$B$347=G88)*('MSS&amp;MGW&amp;BSC-SPC'!$C$1:$C$347=H88)),'MSS&amp;MGW&amp;BSC-SPC'!$D$1:$D$347)</f>
        <v>22F2</v>
      </c>
      <c r="J88" s="25">
        <v>44</v>
      </c>
      <c r="K88" s="48" t="s">
        <v>3944</v>
      </c>
      <c r="L88" s="26" t="str">
        <f t="shared" si="50"/>
        <v>ZNSP:NA1,22F2,R1123:421:R1123:;</v>
      </c>
      <c r="M88" s="26" t="str">
        <f t="shared" si="51"/>
        <v>ZNRC:NA1,22F2,R1123,6,A,N:NA1,22F2,R1123,2::::;</v>
      </c>
      <c r="N88" s="29" t="str">
        <f t="shared" si="52"/>
        <v>ZNFD:NA1,22F2,1:FE,BSSAP,1,N:;</v>
      </c>
      <c r="O88" s="29" t="str">
        <f t="shared" si="53"/>
        <v>ZOBM:NA1,0312,01:NA1,22F2:Y:;</v>
      </c>
      <c r="P88" s="29" t="str">
        <f t="shared" si="54"/>
        <v>ZOBM:NA1,0312,FE:NA1,22F2:Y:;</v>
      </c>
      <c r="Q88" s="29" t="str">
        <f t="shared" si="55"/>
        <v>ZOBC:NA1,22F2,FE:NA1,FE:Y:;</v>
      </c>
      <c r="R88" s="26" t="str">
        <f t="shared" si="56"/>
        <v>ZNLA:421:;</v>
      </c>
      <c r="S88" s="26" t="str">
        <f t="shared" si="57"/>
        <v>ZNLC:421,ACT:;</v>
      </c>
      <c r="T88" s="26" t="str">
        <f t="shared" si="58"/>
        <v>ZNVA:NA1,22F2:NA1,22F2:;</v>
      </c>
      <c r="U88" s="26" t="str">
        <f t="shared" si="59"/>
        <v>ZNVC:NA1,22F2:NA1,22F2:ACT:;</v>
      </c>
      <c r="V88" s="29" t="str">
        <f t="shared" si="60"/>
        <v>ZNRI:NA1,22F2:;</v>
      </c>
      <c r="W88" s="29" t="str">
        <f t="shared" si="61"/>
        <v>ZNGC:NA1,22F2:ACT:;</v>
      </c>
      <c r="X88" s="29" t="str">
        <f t="shared" si="62"/>
        <v>ZNHC:NA1,22F2:FE:ACT:;</v>
      </c>
      <c r="Y88" s="29" t="str">
        <f t="shared" si="63"/>
        <v>ZNFJ:NA1,22F2:;</v>
      </c>
      <c r="Z88" s="49" t="str">
        <f t="shared" si="64"/>
        <v>ZNSP:NA1,0312,BGS13:44:BGS13:;</v>
      </c>
      <c r="AA88" s="49" t="str">
        <f t="shared" si="65"/>
        <v>ZNRC:NA1,0312,BGS13,6,A,N:NA1,0312,BGS13,2::::;</v>
      </c>
      <c r="AB88" s="49" t="str">
        <f t="shared" si="66"/>
        <v>ZNFD:NA1,0312,1::FE,BSSAP,1;</v>
      </c>
      <c r="AC88" s="49" t="str">
        <f t="shared" si="67"/>
        <v>ZNLA:44:;</v>
      </c>
      <c r="AD88" s="49" t="str">
        <f t="shared" si="68"/>
        <v>ZNLC:44,ACT:;</v>
      </c>
      <c r="AE88" s="49" t="str">
        <f t="shared" si="69"/>
        <v>ZNVA:NA1,0312:NA1,0312:;</v>
      </c>
      <c r="AF88" s="49" t="str">
        <f t="shared" si="70"/>
        <v>ZNVC:NA1,0312:NA1,0312:ACT:;</v>
      </c>
      <c r="AG88" s="49" t="str">
        <f t="shared" si="71"/>
        <v>ZNRI:NA1,0312:;</v>
      </c>
      <c r="AH88" s="49" t="str">
        <f t="shared" si="72"/>
        <v>ZNGC:NA1,0312:ACT:;</v>
      </c>
      <c r="AI88" s="49" t="str">
        <f t="shared" si="73"/>
        <v>ZNHC:NA1,0312:FE:ACT:;</v>
      </c>
      <c r="AJ88" s="49" t="str">
        <f t="shared" si="74"/>
        <v>ZNFJ:NA1,0312:;</v>
      </c>
    </row>
    <row r="89" spans="1:36">
      <c r="A89" s="24">
        <v>16</v>
      </c>
      <c r="B89" s="24" t="s">
        <v>76</v>
      </c>
      <c r="C89" s="24" t="s">
        <v>3952</v>
      </c>
      <c r="D89" s="24" t="str">
        <f>LOOKUP(1,0/(('MSS&amp;MGW&amp;BSC-SPC'!$B$1:$B$347=B89)*('MSS&amp;MGW&amp;BSC-SPC'!$C$1:$C$347=C89)),'MSS&amp;MGW&amp;BSC-SPC'!$D$1:$D$347)</f>
        <v>0312</v>
      </c>
      <c r="E89" s="24">
        <v>422</v>
      </c>
      <c r="F89" s="25">
        <v>4</v>
      </c>
      <c r="G89" s="25" t="s">
        <v>96</v>
      </c>
      <c r="H89" s="25" t="s">
        <v>639</v>
      </c>
      <c r="I89" s="25" t="str">
        <f>LOOKUP(1,0/(('MSS&amp;MGW&amp;BSC-SPC'!$B$1:$B$347=G89)*('MSS&amp;MGW&amp;BSC-SPC'!$C$1:$C$347=H89)),'MSS&amp;MGW&amp;BSC-SPC'!$D$1:$D$347)</f>
        <v>22F3</v>
      </c>
      <c r="J89" s="25">
        <v>44</v>
      </c>
      <c r="K89" s="48" t="s">
        <v>3944</v>
      </c>
      <c r="L89" s="26" t="str">
        <f t="shared" si="50"/>
        <v>ZNSP:NA1,22F3,R1124:422:R1124:;</v>
      </c>
      <c r="M89" s="26" t="str">
        <f t="shared" si="51"/>
        <v>ZNRC:NA1,22F3,R1124,6,A,N:NA1,22F3,R1124,2::::;</v>
      </c>
      <c r="N89" s="29" t="str">
        <f t="shared" si="52"/>
        <v>ZNFD:NA1,22F3,1:FE,BSSAP,1,N:;</v>
      </c>
      <c r="O89" s="29" t="str">
        <f t="shared" si="53"/>
        <v>ZOBM:NA1,0312,01:NA1,22F3:Y:;</v>
      </c>
      <c r="P89" s="29" t="str">
        <f t="shared" si="54"/>
        <v>ZOBM:NA1,0312,FE:NA1,22F3:Y:;</v>
      </c>
      <c r="Q89" s="29" t="str">
        <f t="shared" si="55"/>
        <v>ZOBC:NA1,22F3,FE:NA1,FE:Y:;</v>
      </c>
      <c r="R89" s="26" t="str">
        <f t="shared" si="56"/>
        <v>ZNLA:422:;</v>
      </c>
      <c r="S89" s="26" t="str">
        <f t="shared" si="57"/>
        <v>ZNLC:422,ACT:;</v>
      </c>
      <c r="T89" s="26" t="str">
        <f t="shared" si="58"/>
        <v>ZNVA:NA1,22F3:NA1,22F3:;</v>
      </c>
      <c r="U89" s="26" t="str">
        <f t="shared" si="59"/>
        <v>ZNVC:NA1,22F3:NA1,22F3:ACT:;</v>
      </c>
      <c r="V89" s="29" t="str">
        <f t="shared" si="60"/>
        <v>ZNRI:NA1,22F3:;</v>
      </c>
      <c r="W89" s="29" t="str">
        <f t="shared" si="61"/>
        <v>ZNGC:NA1,22F3:ACT:;</v>
      </c>
      <c r="X89" s="29" t="str">
        <f t="shared" si="62"/>
        <v>ZNHC:NA1,22F3:FE:ACT:;</v>
      </c>
      <c r="Y89" s="29" t="str">
        <f t="shared" si="63"/>
        <v>ZNFJ:NA1,22F3:;</v>
      </c>
      <c r="Z89" s="49" t="str">
        <f t="shared" si="64"/>
        <v>ZNSP:NA1,0312,BGS13:44:BGS13:;</v>
      </c>
      <c r="AA89" s="49" t="str">
        <f t="shared" si="65"/>
        <v>ZNRC:NA1,0312,BGS13,6,A,N:NA1,0312,BGS13,2::::;</v>
      </c>
      <c r="AB89" s="49" t="str">
        <f t="shared" si="66"/>
        <v>ZNFD:NA1,0312,1::FE,BSSAP,1;</v>
      </c>
      <c r="AC89" s="49" t="str">
        <f t="shared" si="67"/>
        <v>ZNLA:44:;</v>
      </c>
      <c r="AD89" s="49" t="str">
        <f t="shared" si="68"/>
        <v>ZNLC:44,ACT:;</v>
      </c>
      <c r="AE89" s="49" t="str">
        <f t="shared" si="69"/>
        <v>ZNVA:NA1,0312:NA1,0312:;</v>
      </c>
      <c r="AF89" s="49" t="str">
        <f t="shared" si="70"/>
        <v>ZNVC:NA1,0312:NA1,0312:ACT:;</v>
      </c>
      <c r="AG89" s="49" t="str">
        <f t="shared" si="71"/>
        <v>ZNRI:NA1,0312:;</v>
      </c>
      <c r="AH89" s="49" t="str">
        <f t="shared" si="72"/>
        <v>ZNGC:NA1,0312:ACT:;</v>
      </c>
      <c r="AI89" s="49" t="str">
        <f t="shared" si="73"/>
        <v>ZNHC:NA1,0312:FE:ACT:;</v>
      </c>
      <c r="AJ89" s="49" t="str">
        <f t="shared" si="74"/>
        <v>ZNFJ:NA1,0312:;</v>
      </c>
    </row>
    <row r="90" spans="1:36">
      <c r="A90" s="24">
        <v>17</v>
      </c>
      <c r="B90" s="24" t="s">
        <v>76</v>
      </c>
      <c r="C90" s="24" t="s">
        <v>3953</v>
      </c>
      <c r="D90" s="24" t="str">
        <f>LOOKUP(1,0/(('MSS&amp;MGW&amp;BSC-SPC'!$B$1:$B$347=B90)*('MSS&amp;MGW&amp;BSC-SPC'!$C$1:$C$347=C90)),'MSS&amp;MGW&amp;BSC-SPC'!$D$1:$D$347)</f>
        <v>0312</v>
      </c>
      <c r="E90" s="24">
        <v>423</v>
      </c>
      <c r="F90" s="25">
        <v>4</v>
      </c>
      <c r="G90" s="25" t="s">
        <v>97</v>
      </c>
      <c r="H90" s="25" t="s">
        <v>639</v>
      </c>
      <c r="I90" s="25" t="str">
        <f>LOOKUP(1,0/(('MSS&amp;MGW&amp;BSC-SPC'!$B$1:$B$347=G90)*('MSS&amp;MGW&amp;BSC-SPC'!$C$1:$C$347=H90)),'MSS&amp;MGW&amp;BSC-SPC'!$D$1:$D$347)</f>
        <v>22F4</v>
      </c>
      <c r="J90" s="25">
        <v>44</v>
      </c>
      <c r="K90" s="48" t="s">
        <v>3944</v>
      </c>
      <c r="L90" s="26" t="str">
        <f t="shared" si="50"/>
        <v>ZNSP:NA1,22F4,R1125:423:R1125:;</v>
      </c>
      <c r="M90" s="26" t="str">
        <f t="shared" si="51"/>
        <v>ZNRC:NA1,22F4,R1125,6,A,N:NA1,22F4,R1125,2::::;</v>
      </c>
      <c r="N90" s="29" t="str">
        <f t="shared" si="52"/>
        <v>ZNFD:NA1,22F4,1:FE,BSSAP,1,N:;</v>
      </c>
      <c r="O90" s="29" t="str">
        <f t="shared" si="53"/>
        <v>ZOBM:NA1,0312,01:NA1,22F4:Y:;</v>
      </c>
      <c r="P90" s="29" t="str">
        <f t="shared" si="54"/>
        <v>ZOBM:NA1,0312,FE:NA1,22F4:Y:;</v>
      </c>
      <c r="Q90" s="29" t="str">
        <f t="shared" si="55"/>
        <v>ZOBC:NA1,22F4,FE:NA1,FE:Y:;</v>
      </c>
      <c r="R90" s="26" t="str">
        <f t="shared" si="56"/>
        <v>ZNLA:423:;</v>
      </c>
      <c r="S90" s="26" t="str">
        <f t="shared" si="57"/>
        <v>ZNLC:423,ACT:;</v>
      </c>
      <c r="T90" s="26" t="str">
        <f t="shared" si="58"/>
        <v>ZNVA:NA1,22F4:NA1,22F4:;</v>
      </c>
      <c r="U90" s="26" t="str">
        <f t="shared" si="59"/>
        <v>ZNVC:NA1,22F4:NA1,22F4:ACT:;</v>
      </c>
      <c r="V90" s="29" t="str">
        <f t="shared" si="60"/>
        <v>ZNRI:NA1,22F4:;</v>
      </c>
      <c r="W90" s="29" t="str">
        <f t="shared" si="61"/>
        <v>ZNGC:NA1,22F4:ACT:;</v>
      </c>
      <c r="X90" s="29" t="str">
        <f t="shared" si="62"/>
        <v>ZNHC:NA1,22F4:FE:ACT:;</v>
      </c>
      <c r="Y90" s="29" t="str">
        <f t="shared" si="63"/>
        <v>ZNFJ:NA1,22F4:;</v>
      </c>
      <c r="Z90" s="49" t="str">
        <f t="shared" si="64"/>
        <v>ZNSP:NA1,0312,BGS13:44:BGS13:;</v>
      </c>
      <c r="AA90" s="49" t="str">
        <f t="shared" si="65"/>
        <v>ZNRC:NA1,0312,BGS13,6,A,N:NA1,0312,BGS13,2::::;</v>
      </c>
      <c r="AB90" s="49" t="str">
        <f t="shared" si="66"/>
        <v>ZNFD:NA1,0312,1::FE,BSSAP,1;</v>
      </c>
      <c r="AC90" s="49" t="str">
        <f t="shared" si="67"/>
        <v>ZNLA:44:;</v>
      </c>
      <c r="AD90" s="49" t="str">
        <f t="shared" si="68"/>
        <v>ZNLC:44,ACT:;</v>
      </c>
      <c r="AE90" s="49" t="str">
        <f t="shared" si="69"/>
        <v>ZNVA:NA1,0312:NA1,0312:;</v>
      </c>
      <c r="AF90" s="49" t="str">
        <f t="shared" si="70"/>
        <v>ZNVC:NA1,0312:NA1,0312:ACT:;</v>
      </c>
      <c r="AG90" s="49" t="str">
        <f t="shared" si="71"/>
        <v>ZNRI:NA1,0312:;</v>
      </c>
      <c r="AH90" s="49" t="str">
        <f t="shared" si="72"/>
        <v>ZNGC:NA1,0312:ACT:;</v>
      </c>
      <c r="AI90" s="49" t="str">
        <f t="shared" si="73"/>
        <v>ZNHC:NA1,0312:FE:ACT:;</v>
      </c>
      <c r="AJ90" s="49" t="str">
        <f t="shared" si="74"/>
        <v>ZNFJ:NA1,0312:;</v>
      </c>
    </row>
    <row r="91" spans="1:36">
      <c r="A91" s="24">
        <v>18</v>
      </c>
      <c r="B91" s="24" t="s">
        <v>76</v>
      </c>
      <c r="C91" s="24" t="s">
        <v>3953</v>
      </c>
      <c r="D91" s="24" t="str">
        <f>LOOKUP(1,0/(('MSS&amp;MGW&amp;BSC-SPC'!$B$1:$B$347=B91)*('MSS&amp;MGW&amp;BSC-SPC'!$C$1:$C$347=C91)),'MSS&amp;MGW&amp;BSC-SPC'!$D$1:$D$347)</f>
        <v>0312</v>
      </c>
      <c r="E91" s="24">
        <v>424</v>
      </c>
      <c r="F91" s="25">
        <v>4</v>
      </c>
      <c r="G91" s="25" t="s">
        <v>98</v>
      </c>
      <c r="H91" s="25" t="s">
        <v>639</v>
      </c>
      <c r="I91" s="25" t="str">
        <f>LOOKUP(1,0/(('MSS&amp;MGW&amp;BSC-SPC'!$B$1:$B$347=G91)*('MSS&amp;MGW&amp;BSC-SPC'!$C$1:$C$347=H91)),'MSS&amp;MGW&amp;BSC-SPC'!$D$1:$D$347)</f>
        <v>22F5</v>
      </c>
      <c r="J91" s="25">
        <v>44</v>
      </c>
      <c r="K91" s="48" t="s">
        <v>3944</v>
      </c>
      <c r="L91" s="26" t="str">
        <f t="shared" si="50"/>
        <v>ZNSP:NA1,22F5,R1126:424:R1126:;</v>
      </c>
      <c r="M91" s="26" t="str">
        <f t="shared" si="51"/>
        <v>ZNRC:NA1,22F5,R1126,6,A,N:NA1,22F5,R1126,2::::;</v>
      </c>
      <c r="N91" s="29" t="str">
        <f t="shared" si="52"/>
        <v>ZNFD:NA1,22F5,1:FE,BSSAP,1,N:;</v>
      </c>
      <c r="O91" s="29" t="str">
        <f t="shared" si="53"/>
        <v>ZOBM:NA1,0312,01:NA1,22F5:Y:;</v>
      </c>
      <c r="P91" s="29" t="str">
        <f t="shared" si="54"/>
        <v>ZOBM:NA1,0312,FE:NA1,22F5:Y:;</v>
      </c>
      <c r="Q91" s="29" t="str">
        <f t="shared" si="55"/>
        <v>ZOBC:NA1,22F5,FE:NA1,FE:Y:;</v>
      </c>
      <c r="R91" s="26" t="str">
        <f t="shared" si="56"/>
        <v>ZNLA:424:;</v>
      </c>
      <c r="S91" s="26" t="str">
        <f t="shared" si="57"/>
        <v>ZNLC:424,ACT:;</v>
      </c>
      <c r="T91" s="26" t="str">
        <f t="shared" si="58"/>
        <v>ZNVA:NA1,22F5:NA1,22F5:;</v>
      </c>
      <c r="U91" s="26" t="str">
        <f t="shared" si="59"/>
        <v>ZNVC:NA1,22F5:NA1,22F5:ACT:;</v>
      </c>
      <c r="V91" s="29" t="str">
        <f t="shared" si="60"/>
        <v>ZNRI:NA1,22F5:;</v>
      </c>
      <c r="W91" s="29" t="str">
        <f t="shared" si="61"/>
        <v>ZNGC:NA1,22F5:ACT:;</v>
      </c>
      <c r="X91" s="29" t="str">
        <f t="shared" si="62"/>
        <v>ZNHC:NA1,22F5:FE:ACT:;</v>
      </c>
      <c r="Y91" s="29" t="str">
        <f t="shared" si="63"/>
        <v>ZNFJ:NA1,22F5:;</v>
      </c>
      <c r="Z91" s="49" t="str">
        <f t="shared" si="64"/>
        <v>ZNSP:NA1,0312,BGS13:44:BGS13:;</v>
      </c>
      <c r="AA91" s="49" t="str">
        <f t="shared" si="65"/>
        <v>ZNRC:NA1,0312,BGS13,6,A,N:NA1,0312,BGS13,2::::;</v>
      </c>
      <c r="AB91" s="49" t="str">
        <f t="shared" si="66"/>
        <v>ZNFD:NA1,0312,1::FE,BSSAP,1;</v>
      </c>
      <c r="AC91" s="49" t="str">
        <f t="shared" si="67"/>
        <v>ZNLA:44:;</v>
      </c>
      <c r="AD91" s="49" t="str">
        <f t="shared" si="68"/>
        <v>ZNLC:44,ACT:;</v>
      </c>
      <c r="AE91" s="49" t="str">
        <f t="shared" si="69"/>
        <v>ZNVA:NA1,0312:NA1,0312:;</v>
      </c>
      <c r="AF91" s="49" t="str">
        <f t="shared" si="70"/>
        <v>ZNVC:NA1,0312:NA1,0312:ACT:;</v>
      </c>
      <c r="AG91" s="49" t="str">
        <f t="shared" si="71"/>
        <v>ZNRI:NA1,0312:;</v>
      </c>
      <c r="AH91" s="49" t="str">
        <f t="shared" si="72"/>
        <v>ZNGC:NA1,0312:ACT:;</v>
      </c>
      <c r="AI91" s="49" t="str">
        <f t="shared" si="73"/>
        <v>ZNHC:NA1,0312:FE:ACT:;</v>
      </c>
      <c r="AJ91" s="49" t="str">
        <f t="shared" si="74"/>
        <v>ZNFJ:NA1,0312:;</v>
      </c>
    </row>
    <row r="92" spans="1:36">
      <c r="A92" s="24">
        <v>20</v>
      </c>
      <c r="B92" s="24" t="s">
        <v>76</v>
      </c>
      <c r="C92" s="24" t="s">
        <v>3949</v>
      </c>
      <c r="D92" s="24" t="str">
        <f>LOOKUP(1,0/(('MSS&amp;MGW&amp;BSC-SPC'!$B$1:$B$347=B92)*('MSS&amp;MGW&amp;BSC-SPC'!$C$1:$C$347=C92)),'MSS&amp;MGW&amp;BSC-SPC'!$D$1:$D$347)</f>
        <v>0312</v>
      </c>
      <c r="E92" s="24">
        <v>401</v>
      </c>
      <c r="F92" s="25">
        <v>4</v>
      </c>
      <c r="G92" s="25" t="s">
        <v>99</v>
      </c>
      <c r="H92" s="25" t="s">
        <v>639</v>
      </c>
      <c r="I92" s="25" t="str">
        <f>LOOKUP(1,0/(('MSS&amp;MGW&amp;BSC-SPC'!$B$1:$B$347=G92)*('MSS&amp;MGW&amp;BSC-SPC'!$C$1:$C$347=H92)),'MSS&amp;MGW&amp;BSC-SPC'!$D$1:$D$347)</f>
        <v>2310</v>
      </c>
      <c r="J92" s="25">
        <v>44</v>
      </c>
      <c r="K92" s="48" t="s">
        <v>3944</v>
      </c>
      <c r="L92" s="26" t="str">
        <f t="shared" si="50"/>
        <v>ZNSP:NA1,2310,R1321:401:R1321:;</v>
      </c>
      <c r="M92" s="26" t="str">
        <f t="shared" si="51"/>
        <v>ZNRC:NA1,2310,R1321,6,A,N:NA1,2310,R1321,2::::;</v>
      </c>
      <c r="N92" s="29" t="str">
        <f t="shared" si="52"/>
        <v>ZNFD:NA1,2310,1:FE,BSSAP,1,N:;</v>
      </c>
      <c r="O92" s="29" t="str">
        <f t="shared" si="53"/>
        <v>ZOBM:NA1,0312,01:NA1,2310:Y:;</v>
      </c>
      <c r="P92" s="29" t="str">
        <f t="shared" si="54"/>
        <v>ZOBM:NA1,0312,FE:NA1,2310:Y:;</v>
      </c>
      <c r="Q92" s="29" t="str">
        <f t="shared" si="55"/>
        <v>ZOBC:NA1,2310,FE:NA1,FE:Y:;</v>
      </c>
      <c r="R92" s="26" t="str">
        <f t="shared" si="56"/>
        <v>ZNLA:401:;</v>
      </c>
      <c r="S92" s="26" t="str">
        <f t="shared" si="57"/>
        <v>ZNLC:401,ACT:;</v>
      </c>
      <c r="T92" s="26" t="str">
        <f t="shared" si="58"/>
        <v>ZNVA:NA1,2310:NA1,2310:;</v>
      </c>
      <c r="U92" s="26" t="str">
        <f t="shared" si="59"/>
        <v>ZNVC:NA1,2310:NA1,2310:ACT:;</v>
      </c>
      <c r="V92" s="29" t="str">
        <f t="shared" si="60"/>
        <v>ZNRI:NA1,2310:;</v>
      </c>
      <c r="W92" s="29" t="str">
        <f t="shared" si="61"/>
        <v>ZNGC:NA1,2310:ACT:;</v>
      </c>
      <c r="X92" s="29" t="str">
        <f t="shared" si="62"/>
        <v>ZNHC:NA1,2310:FE:ACT:;</v>
      </c>
      <c r="Y92" s="29" t="str">
        <f t="shared" si="63"/>
        <v>ZNFJ:NA1,2310:;</v>
      </c>
      <c r="Z92" s="49" t="str">
        <f t="shared" si="64"/>
        <v>ZNSP:NA1,0312,BGS13:44:BGS13:;</v>
      </c>
      <c r="AA92" s="49" t="str">
        <f t="shared" si="65"/>
        <v>ZNRC:NA1,0312,BGS13,6,A,N:NA1,0312,BGS13,2::::;</v>
      </c>
      <c r="AB92" s="49" t="str">
        <f t="shared" si="66"/>
        <v>ZNFD:NA1,0312,1::FE,BSSAP,1;</v>
      </c>
      <c r="AC92" s="49" t="str">
        <f t="shared" si="67"/>
        <v>ZNLA:44:;</v>
      </c>
      <c r="AD92" s="49" t="str">
        <f t="shared" si="68"/>
        <v>ZNLC:44,ACT:;</v>
      </c>
      <c r="AE92" s="49" t="str">
        <f t="shared" si="69"/>
        <v>ZNVA:NA1,0312:NA1,0312:;</v>
      </c>
      <c r="AF92" s="49" t="str">
        <f t="shared" si="70"/>
        <v>ZNVC:NA1,0312:NA1,0312:ACT:;</v>
      </c>
      <c r="AG92" s="49" t="str">
        <f t="shared" si="71"/>
        <v>ZNRI:NA1,0312:;</v>
      </c>
      <c r="AH92" s="49" t="str">
        <f t="shared" si="72"/>
        <v>ZNGC:NA1,0312:ACT:;</v>
      </c>
      <c r="AI92" s="49" t="str">
        <f t="shared" si="73"/>
        <v>ZNHC:NA1,0312:FE:ACT:;</v>
      </c>
      <c r="AJ92" s="49" t="str">
        <f t="shared" si="74"/>
        <v>ZNFJ:NA1,0312:;</v>
      </c>
    </row>
    <row r="93" spans="1:36">
      <c r="A93" s="24">
        <v>21</v>
      </c>
      <c r="B93" s="24" t="s">
        <v>76</v>
      </c>
      <c r="C93" s="24" t="s">
        <v>3949</v>
      </c>
      <c r="D93" s="24" t="str">
        <f>LOOKUP(1,0/(('MSS&amp;MGW&amp;BSC-SPC'!$B$1:$B$347=B93)*('MSS&amp;MGW&amp;BSC-SPC'!$C$1:$C$347=C93)),'MSS&amp;MGW&amp;BSC-SPC'!$D$1:$D$347)</f>
        <v>0312</v>
      </c>
      <c r="E93" s="24">
        <v>402</v>
      </c>
      <c r="F93" s="25">
        <v>4</v>
      </c>
      <c r="G93" s="25" t="s">
        <v>100</v>
      </c>
      <c r="H93" s="25" t="s">
        <v>639</v>
      </c>
      <c r="I93" s="25" t="str">
        <f>LOOKUP(1,0/(('MSS&amp;MGW&amp;BSC-SPC'!$B$1:$B$347=G93)*('MSS&amp;MGW&amp;BSC-SPC'!$C$1:$C$347=H93)),'MSS&amp;MGW&amp;BSC-SPC'!$D$1:$D$347)</f>
        <v>2311</v>
      </c>
      <c r="J93" s="25">
        <v>44</v>
      </c>
      <c r="K93" s="48" t="s">
        <v>3944</v>
      </c>
      <c r="L93" s="26" t="str">
        <f t="shared" si="50"/>
        <v>ZNSP:NA1,2311,R1322:402:R1322:;</v>
      </c>
      <c r="M93" s="26" t="str">
        <f t="shared" si="51"/>
        <v>ZNRC:NA1,2311,R1322,6,A,N:NA1,2311,R1322,2::::;</v>
      </c>
      <c r="N93" s="29" t="str">
        <f t="shared" si="52"/>
        <v>ZNFD:NA1,2311,1:FE,BSSAP,1,N:;</v>
      </c>
      <c r="O93" s="29" t="str">
        <f t="shared" si="53"/>
        <v>ZOBM:NA1,0312,01:NA1,2311:Y:;</v>
      </c>
      <c r="P93" s="29" t="str">
        <f t="shared" si="54"/>
        <v>ZOBM:NA1,0312,FE:NA1,2311:Y:;</v>
      </c>
      <c r="Q93" s="29" t="str">
        <f t="shared" si="55"/>
        <v>ZOBC:NA1,2311,FE:NA1,FE:Y:;</v>
      </c>
      <c r="R93" s="26" t="str">
        <f t="shared" si="56"/>
        <v>ZNLA:402:;</v>
      </c>
      <c r="S93" s="26" t="str">
        <f t="shared" si="57"/>
        <v>ZNLC:402,ACT:;</v>
      </c>
      <c r="T93" s="26" t="str">
        <f t="shared" si="58"/>
        <v>ZNVA:NA1,2311:NA1,2311:;</v>
      </c>
      <c r="U93" s="26" t="str">
        <f t="shared" si="59"/>
        <v>ZNVC:NA1,2311:NA1,2311:ACT:;</v>
      </c>
      <c r="V93" s="29" t="str">
        <f t="shared" si="60"/>
        <v>ZNRI:NA1,2311:;</v>
      </c>
      <c r="W93" s="29" t="str">
        <f t="shared" si="61"/>
        <v>ZNGC:NA1,2311:ACT:;</v>
      </c>
      <c r="X93" s="29" t="str">
        <f t="shared" si="62"/>
        <v>ZNHC:NA1,2311:FE:ACT:;</v>
      </c>
      <c r="Y93" s="29" t="str">
        <f t="shared" si="63"/>
        <v>ZNFJ:NA1,2311:;</v>
      </c>
      <c r="Z93" s="49" t="str">
        <f t="shared" si="64"/>
        <v>ZNSP:NA1,0312,BGS13:44:BGS13:;</v>
      </c>
      <c r="AA93" s="49" t="str">
        <f t="shared" si="65"/>
        <v>ZNRC:NA1,0312,BGS13,6,A,N:NA1,0312,BGS13,2::::;</v>
      </c>
      <c r="AB93" s="49" t="str">
        <f t="shared" si="66"/>
        <v>ZNFD:NA1,0312,1::FE,BSSAP,1;</v>
      </c>
      <c r="AC93" s="49" t="str">
        <f t="shared" si="67"/>
        <v>ZNLA:44:;</v>
      </c>
      <c r="AD93" s="49" t="str">
        <f t="shared" si="68"/>
        <v>ZNLC:44,ACT:;</v>
      </c>
      <c r="AE93" s="49" t="str">
        <f t="shared" si="69"/>
        <v>ZNVA:NA1,0312:NA1,0312:;</v>
      </c>
      <c r="AF93" s="49" t="str">
        <f t="shared" si="70"/>
        <v>ZNVC:NA1,0312:NA1,0312:ACT:;</v>
      </c>
      <c r="AG93" s="49" t="str">
        <f t="shared" si="71"/>
        <v>ZNRI:NA1,0312:;</v>
      </c>
      <c r="AH93" s="49" t="str">
        <f t="shared" si="72"/>
        <v>ZNGC:NA1,0312:ACT:;</v>
      </c>
      <c r="AI93" s="49" t="str">
        <f t="shared" si="73"/>
        <v>ZNHC:NA1,0312:FE:ACT:;</v>
      </c>
      <c r="AJ93" s="49" t="str">
        <f t="shared" si="74"/>
        <v>ZNFJ:NA1,0312:;</v>
      </c>
    </row>
    <row r="94" spans="1:36">
      <c r="A94" s="24">
        <v>22</v>
      </c>
      <c r="B94" s="24" t="s">
        <v>76</v>
      </c>
      <c r="C94" s="24" t="s">
        <v>3949</v>
      </c>
      <c r="D94" s="24" t="str">
        <f>LOOKUP(1,0/(('MSS&amp;MGW&amp;BSC-SPC'!$B$1:$B$347=B94)*('MSS&amp;MGW&amp;BSC-SPC'!$C$1:$C$347=C94)),'MSS&amp;MGW&amp;BSC-SPC'!$D$1:$D$347)</f>
        <v>0312</v>
      </c>
      <c r="E94" s="24">
        <v>403</v>
      </c>
      <c r="F94" s="25">
        <v>4</v>
      </c>
      <c r="G94" s="25" t="s">
        <v>101</v>
      </c>
      <c r="H94" s="25" t="s">
        <v>639</v>
      </c>
      <c r="I94" s="25" t="str">
        <f>LOOKUP(1,0/(('MSS&amp;MGW&amp;BSC-SPC'!$B$1:$B$347=G94)*('MSS&amp;MGW&amp;BSC-SPC'!$C$1:$C$347=H94)),'MSS&amp;MGW&amp;BSC-SPC'!$D$1:$D$347)</f>
        <v>2312</v>
      </c>
      <c r="J94" s="25">
        <v>44</v>
      </c>
      <c r="K94" s="48" t="s">
        <v>3944</v>
      </c>
      <c r="L94" s="26" t="str">
        <f t="shared" si="50"/>
        <v>ZNSP:NA1,2312,R1323:403:R1323:;</v>
      </c>
      <c r="M94" s="26" t="str">
        <f t="shared" si="51"/>
        <v>ZNRC:NA1,2312,R1323,6,A,N:NA1,2312,R1323,2::::;</v>
      </c>
      <c r="N94" s="29" t="str">
        <f t="shared" si="52"/>
        <v>ZNFD:NA1,2312,1:FE,BSSAP,1,N:;</v>
      </c>
      <c r="O94" s="29" t="str">
        <f t="shared" si="53"/>
        <v>ZOBM:NA1,0312,01:NA1,2312:Y:;</v>
      </c>
      <c r="P94" s="29" t="str">
        <f t="shared" si="54"/>
        <v>ZOBM:NA1,0312,FE:NA1,2312:Y:;</v>
      </c>
      <c r="Q94" s="29" t="str">
        <f t="shared" si="55"/>
        <v>ZOBC:NA1,2312,FE:NA1,FE:Y:;</v>
      </c>
      <c r="R94" s="26" t="str">
        <f t="shared" si="56"/>
        <v>ZNLA:403:;</v>
      </c>
      <c r="S94" s="26" t="str">
        <f t="shared" si="57"/>
        <v>ZNLC:403,ACT:;</v>
      </c>
      <c r="T94" s="26" t="str">
        <f t="shared" si="58"/>
        <v>ZNVA:NA1,2312:NA1,2312:;</v>
      </c>
      <c r="U94" s="26" t="str">
        <f t="shared" si="59"/>
        <v>ZNVC:NA1,2312:NA1,2312:ACT:;</v>
      </c>
      <c r="V94" s="29" t="str">
        <f t="shared" si="60"/>
        <v>ZNRI:NA1,2312:;</v>
      </c>
      <c r="W94" s="29" t="str">
        <f t="shared" si="61"/>
        <v>ZNGC:NA1,2312:ACT:;</v>
      </c>
      <c r="X94" s="29" t="str">
        <f t="shared" si="62"/>
        <v>ZNHC:NA1,2312:FE:ACT:;</v>
      </c>
      <c r="Y94" s="29" t="str">
        <f t="shared" si="63"/>
        <v>ZNFJ:NA1,2312:;</v>
      </c>
      <c r="Z94" s="49" t="str">
        <f t="shared" si="64"/>
        <v>ZNSP:NA1,0312,BGS13:44:BGS13:;</v>
      </c>
      <c r="AA94" s="49" t="str">
        <f t="shared" si="65"/>
        <v>ZNRC:NA1,0312,BGS13,6,A,N:NA1,0312,BGS13,2::::;</v>
      </c>
      <c r="AB94" s="49" t="str">
        <f t="shared" si="66"/>
        <v>ZNFD:NA1,0312,1::FE,BSSAP,1;</v>
      </c>
      <c r="AC94" s="49" t="str">
        <f t="shared" si="67"/>
        <v>ZNLA:44:;</v>
      </c>
      <c r="AD94" s="49" t="str">
        <f t="shared" si="68"/>
        <v>ZNLC:44,ACT:;</v>
      </c>
      <c r="AE94" s="49" t="str">
        <f t="shared" si="69"/>
        <v>ZNVA:NA1,0312:NA1,0312:;</v>
      </c>
      <c r="AF94" s="49" t="str">
        <f t="shared" si="70"/>
        <v>ZNVC:NA1,0312:NA1,0312:ACT:;</v>
      </c>
      <c r="AG94" s="49" t="str">
        <f t="shared" si="71"/>
        <v>ZNRI:NA1,0312:;</v>
      </c>
      <c r="AH94" s="49" t="str">
        <f t="shared" si="72"/>
        <v>ZNGC:NA1,0312:ACT:;</v>
      </c>
      <c r="AI94" s="49" t="str">
        <f t="shared" si="73"/>
        <v>ZNHC:NA1,0312:FE:ACT:;</v>
      </c>
      <c r="AJ94" s="49" t="str">
        <f t="shared" si="74"/>
        <v>ZNFJ:NA1,0312:;</v>
      </c>
    </row>
    <row r="95" spans="1:36">
      <c r="A95" s="24">
        <v>23</v>
      </c>
      <c r="B95" s="24" t="s">
        <v>76</v>
      </c>
      <c r="C95" s="24" t="s">
        <v>3949</v>
      </c>
      <c r="D95" s="24" t="str">
        <f>LOOKUP(1,0/(('MSS&amp;MGW&amp;BSC-SPC'!$B$1:$B$347=B95)*('MSS&amp;MGW&amp;BSC-SPC'!$C$1:$C$347=C95)),'MSS&amp;MGW&amp;BSC-SPC'!$D$1:$D$347)</f>
        <v>0312</v>
      </c>
      <c r="E95" s="24">
        <v>404</v>
      </c>
      <c r="F95" s="25">
        <v>4</v>
      </c>
      <c r="G95" s="25" t="s">
        <v>102</v>
      </c>
      <c r="H95" s="25" t="s">
        <v>639</v>
      </c>
      <c r="I95" s="25" t="str">
        <f>LOOKUP(1,0/(('MSS&amp;MGW&amp;BSC-SPC'!$B$1:$B$347=G95)*('MSS&amp;MGW&amp;BSC-SPC'!$C$1:$C$347=H95)),'MSS&amp;MGW&amp;BSC-SPC'!$D$1:$D$347)</f>
        <v>2313</v>
      </c>
      <c r="J95" s="25">
        <v>44</v>
      </c>
      <c r="K95" s="48" t="s">
        <v>3944</v>
      </c>
      <c r="L95" s="26" t="str">
        <f t="shared" si="50"/>
        <v>ZNSP:NA1,2313,R1324:404:R1324:;</v>
      </c>
      <c r="M95" s="26" t="str">
        <f t="shared" si="51"/>
        <v>ZNRC:NA1,2313,R1324,6,A,N:NA1,2313,R1324,2::::;</v>
      </c>
      <c r="N95" s="29" t="str">
        <f t="shared" si="52"/>
        <v>ZNFD:NA1,2313,1:FE,BSSAP,1,N:;</v>
      </c>
      <c r="O95" s="29" t="str">
        <f t="shared" si="53"/>
        <v>ZOBM:NA1,0312,01:NA1,2313:Y:;</v>
      </c>
      <c r="P95" s="29" t="str">
        <f t="shared" si="54"/>
        <v>ZOBM:NA1,0312,FE:NA1,2313:Y:;</v>
      </c>
      <c r="Q95" s="29" t="str">
        <f t="shared" si="55"/>
        <v>ZOBC:NA1,2313,FE:NA1,FE:Y:;</v>
      </c>
      <c r="R95" s="26" t="str">
        <f t="shared" si="56"/>
        <v>ZNLA:404:;</v>
      </c>
      <c r="S95" s="26" t="str">
        <f t="shared" si="57"/>
        <v>ZNLC:404,ACT:;</v>
      </c>
      <c r="T95" s="26" t="str">
        <f t="shared" si="58"/>
        <v>ZNVA:NA1,2313:NA1,2313:;</v>
      </c>
      <c r="U95" s="26" t="str">
        <f t="shared" si="59"/>
        <v>ZNVC:NA1,2313:NA1,2313:ACT:;</v>
      </c>
      <c r="V95" s="29" t="str">
        <f t="shared" si="60"/>
        <v>ZNRI:NA1,2313:;</v>
      </c>
      <c r="W95" s="29" t="str">
        <f t="shared" si="61"/>
        <v>ZNGC:NA1,2313:ACT:;</v>
      </c>
      <c r="X95" s="29" t="str">
        <f t="shared" si="62"/>
        <v>ZNHC:NA1,2313:FE:ACT:;</v>
      </c>
      <c r="Y95" s="29" t="str">
        <f t="shared" si="63"/>
        <v>ZNFJ:NA1,2313:;</v>
      </c>
      <c r="Z95" s="49" t="str">
        <f t="shared" si="64"/>
        <v>ZNSP:NA1,0312,BGS13:44:BGS13:;</v>
      </c>
      <c r="AA95" s="49" t="str">
        <f t="shared" si="65"/>
        <v>ZNRC:NA1,0312,BGS13,6,A,N:NA1,0312,BGS13,2::::;</v>
      </c>
      <c r="AB95" s="49" t="str">
        <f t="shared" si="66"/>
        <v>ZNFD:NA1,0312,1::FE,BSSAP,1;</v>
      </c>
      <c r="AC95" s="49" t="str">
        <f t="shared" si="67"/>
        <v>ZNLA:44:;</v>
      </c>
      <c r="AD95" s="49" t="str">
        <f t="shared" si="68"/>
        <v>ZNLC:44,ACT:;</v>
      </c>
      <c r="AE95" s="49" t="str">
        <f t="shared" si="69"/>
        <v>ZNVA:NA1,0312:NA1,0312:;</v>
      </c>
      <c r="AF95" s="49" t="str">
        <f t="shared" si="70"/>
        <v>ZNVC:NA1,0312:NA1,0312:ACT:;</v>
      </c>
      <c r="AG95" s="49" t="str">
        <f t="shared" si="71"/>
        <v>ZNRI:NA1,0312:;</v>
      </c>
      <c r="AH95" s="49" t="str">
        <f t="shared" si="72"/>
        <v>ZNGC:NA1,0312:ACT:;</v>
      </c>
      <c r="AI95" s="49" t="str">
        <f t="shared" si="73"/>
        <v>ZNHC:NA1,0312:FE:ACT:;</v>
      </c>
      <c r="AJ95" s="49" t="str">
        <f t="shared" si="74"/>
        <v>ZNFJ:NA1,0312:;</v>
      </c>
    </row>
    <row r="96" spans="1:36">
      <c r="A96" s="24">
        <v>24</v>
      </c>
      <c r="B96" s="24" t="s">
        <v>76</v>
      </c>
      <c r="C96" s="24" t="s">
        <v>3949</v>
      </c>
      <c r="D96" s="24" t="str">
        <f>LOOKUP(1,0/(('MSS&amp;MGW&amp;BSC-SPC'!$B$1:$B$347=B96)*('MSS&amp;MGW&amp;BSC-SPC'!$C$1:$C$347=C96)),'MSS&amp;MGW&amp;BSC-SPC'!$D$1:$D$347)</f>
        <v>0312</v>
      </c>
      <c r="E96" s="24">
        <v>405</v>
      </c>
      <c r="F96" s="25">
        <v>4</v>
      </c>
      <c r="G96" s="25" t="s">
        <v>103</v>
      </c>
      <c r="H96" s="25" t="s">
        <v>639</v>
      </c>
      <c r="I96" s="25" t="str">
        <f>LOOKUP(1,0/(('MSS&amp;MGW&amp;BSC-SPC'!$B$1:$B$347=G96)*('MSS&amp;MGW&amp;BSC-SPC'!$C$1:$C$347=H96)),'MSS&amp;MGW&amp;BSC-SPC'!$D$1:$D$347)</f>
        <v>2314</v>
      </c>
      <c r="J96" s="25">
        <v>44</v>
      </c>
      <c r="K96" s="48" t="s">
        <v>3944</v>
      </c>
      <c r="L96" s="26" t="str">
        <f t="shared" si="50"/>
        <v>ZNSP:NA1,2314,R1325:405:R1325:;</v>
      </c>
      <c r="M96" s="26" t="str">
        <f t="shared" si="51"/>
        <v>ZNRC:NA1,2314,R1325,6,A,N:NA1,2314,R1325,2::::;</v>
      </c>
      <c r="N96" s="29" t="str">
        <f t="shared" si="52"/>
        <v>ZNFD:NA1,2314,1:FE,BSSAP,1,N:;</v>
      </c>
      <c r="O96" s="29" t="str">
        <f t="shared" si="53"/>
        <v>ZOBM:NA1,0312,01:NA1,2314:Y:;</v>
      </c>
      <c r="P96" s="29" t="str">
        <f t="shared" si="54"/>
        <v>ZOBM:NA1,0312,FE:NA1,2314:Y:;</v>
      </c>
      <c r="Q96" s="29" t="str">
        <f t="shared" si="55"/>
        <v>ZOBC:NA1,2314,FE:NA1,FE:Y:;</v>
      </c>
      <c r="R96" s="26" t="str">
        <f t="shared" si="56"/>
        <v>ZNLA:405:;</v>
      </c>
      <c r="S96" s="26" t="str">
        <f t="shared" si="57"/>
        <v>ZNLC:405,ACT:;</v>
      </c>
      <c r="T96" s="26" t="str">
        <f t="shared" si="58"/>
        <v>ZNVA:NA1,2314:NA1,2314:;</v>
      </c>
      <c r="U96" s="26" t="str">
        <f t="shared" si="59"/>
        <v>ZNVC:NA1,2314:NA1,2314:ACT:;</v>
      </c>
      <c r="V96" s="29" t="str">
        <f t="shared" si="60"/>
        <v>ZNRI:NA1,2314:;</v>
      </c>
      <c r="W96" s="29" t="str">
        <f t="shared" si="61"/>
        <v>ZNGC:NA1,2314:ACT:;</v>
      </c>
      <c r="X96" s="29" t="str">
        <f t="shared" si="62"/>
        <v>ZNHC:NA1,2314:FE:ACT:;</v>
      </c>
      <c r="Y96" s="29" t="str">
        <f t="shared" si="63"/>
        <v>ZNFJ:NA1,2314:;</v>
      </c>
      <c r="Z96" s="49" t="str">
        <f t="shared" si="64"/>
        <v>ZNSP:NA1,0312,BGS13:44:BGS13:;</v>
      </c>
      <c r="AA96" s="49" t="str">
        <f t="shared" si="65"/>
        <v>ZNRC:NA1,0312,BGS13,6,A,N:NA1,0312,BGS13,2::::;</v>
      </c>
      <c r="AB96" s="49" t="str">
        <f t="shared" si="66"/>
        <v>ZNFD:NA1,0312,1::FE,BSSAP,1;</v>
      </c>
      <c r="AC96" s="49" t="str">
        <f t="shared" si="67"/>
        <v>ZNLA:44:;</v>
      </c>
      <c r="AD96" s="49" t="str">
        <f t="shared" si="68"/>
        <v>ZNLC:44,ACT:;</v>
      </c>
      <c r="AE96" s="49" t="str">
        <f t="shared" si="69"/>
        <v>ZNVA:NA1,0312:NA1,0312:;</v>
      </c>
      <c r="AF96" s="49" t="str">
        <f t="shared" si="70"/>
        <v>ZNVC:NA1,0312:NA1,0312:ACT:;</v>
      </c>
      <c r="AG96" s="49" t="str">
        <f t="shared" si="71"/>
        <v>ZNRI:NA1,0312:;</v>
      </c>
      <c r="AH96" s="49" t="str">
        <f t="shared" si="72"/>
        <v>ZNGC:NA1,0312:ACT:;</v>
      </c>
      <c r="AI96" s="49" t="str">
        <f t="shared" si="73"/>
        <v>ZNHC:NA1,0312:FE:ACT:;</v>
      </c>
      <c r="AJ96" s="49" t="str">
        <f t="shared" si="74"/>
        <v>ZNFJ:NA1,0312:;</v>
      </c>
    </row>
    <row r="97" spans="1:36">
      <c r="A97" s="24">
        <v>25</v>
      </c>
      <c r="B97" s="24" t="s">
        <v>76</v>
      </c>
      <c r="C97" s="24" t="s">
        <v>3945</v>
      </c>
      <c r="D97" s="24" t="str">
        <f>LOOKUP(1,0/(('MSS&amp;MGW&amp;BSC-SPC'!$B$1:$B$347=B97)*('MSS&amp;MGW&amp;BSC-SPC'!$C$1:$C$347=C97)),'MSS&amp;MGW&amp;BSC-SPC'!$D$1:$D$347)</f>
        <v>0312</v>
      </c>
      <c r="E97" s="24">
        <v>406</v>
      </c>
      <c r="F97" s="25">
        <v>4</v>
      </c>
      <c r="G97" s="25" t="s">
        <v>104</v>
      </c>
      <c r="H97" s="25" t="s">
        <v>639</v>
      </c>
      <c r="I97" s="25" t="str">
        <f>LOOKUP(1,0/(('MSS&amp;MGW&amp;BSC-SPC'!$B$1:$B$347=G97)*('MSS&amp;MGW&amp;BSC-SPC'!$C$1:$C$347=H97)),'MSS&amp;MGW&amp;BSC-SPC'!$D$1:$D$347)</f>
        <v>2315</v>
      </c>
      <c r="J97" s="25">
        <v>44</v>
      </c>
      <c r="K97" s="48" t="s">
        <v>3944</v>
      </c>
      <c r="L97" s="26" t="str">
        <f t="shared" si="50"/>
        <v>ZNSP:NA1,2315,R1326:406:R1326:;</v>
      </c>
      <c r="M97" s="26" t="str">
        <f t="shared" si="51"/>
        <v>ZNRC:NA1,2315,R1326,6,A,N:NA1,2315,R1326,2::::;</v>
      </c>
      <c r="N97" s="29" t="str">
        <f t="shared" si="52"/>
        <v>ZNFD:NA1,2315,1:FE,BSSAP,1,N:;</v>
      </c>
      <c r="O97" s="29" t="str">
        <f t="shared" si="53"/>
        <v>ZOBM:NA1,0312,01:NA1,2315:Y:;</v>
      </c>
      <c r="P97" s="29" t="str">
        <f t="shared" si="54"/>
        <v>ZOBM:NA1,0312,FE:NA1,2315:Y:;</v>
      </c>
      <c r="Q97" s="29" t="str">
        <f t="shared" si="55"/>
        <v>ZOBC:NA1,2315,FE:NA1,FE:Y:;</v>
      </c>
      <c r="R97" s="26" t="str">
        <f t="shared" si="56"/>
        <v>ZNLA:406:;</v>
      </c>
      <c r="S97" s="26" t="str">
        <f t="shared" si="57"/>
        <v>ZNLC:406,ACT:;</v>
      </c>
      <c r="T97" s="26" t="str">
        <f t="shared" si="58"/>
        <v>ZNVA:NA1,2315:NA1,2315:;</v>
      </c>
      <c r="U97" s="26" t="str">
        <f t="shared" si="59"/>
        <v>ZNVC:NA1,2315:NA1,2315:ACT:;</v>
      </c>
      <c r="V97" s="29" t="str">
        <f t="shared" si="60"/>
        <v>ZNRI:NA1,2315:;</v>
      </c>
      <c r="W97" s="29" t="str">
        <f t="shared" si="61"/>
        <v>ZNGC:NA1,2315:ACT:;</v>
      </c>
      <c r="X97" s="29" t="str">
        <f t="shared" si="62"/>
        <v>ZNHC:NA1,2315:FE:ACT:;</v>
      </c>
      <c r="Y97" s="29" t="str">
        <f t="shared" si="63"/>
        <v>ZNFJ:NA1,2315:;</v>
      </c>
      <c r="Z97" s="49" t="str">
        <f t="shared" si="64"/>
        <v>ZNSP:NA1,0312,BGS13:44:BGS13:;</v>
      </c>
      <c r="AA97" s="49" t="str">
        <f t="shared" si="65"/>
        <v>ZNRC:NA1,0312,BGS13,6,A,N:NA1,0312,BGS13,2::::;</v>
      </c>
      <c r="AB97" s="49" t="str">
        <f t="shared" si="66"/>
        <v>ZNFD:NA1,0312,1::FE,BSSAP,1;</v>
      </c>
      <c r="AC97" s="49" t="str">
        <f t="shared" si="67"/>
        <v>ZNLA:44:;</v>
      </c>
      <c r="AD97" s="49" t="str">
        <f t="shared" si="68"/>
        <v>ZNLC:44,ACT:;</v>
      </c>
      <c r="AE97" s="49" t="str">
        <f t="shared" si="69"/>
        <v>ZNVA:NA1,0312:NA1,0312:;</v>
      </c>
      <c r="AF97" s="49" t="str">
        <f t="shared" si="70"/>
        <v>ZNVC:NA1,0312:NA1,0312:ACT:;</v>
      </c>
      <c r="AG97" s="49" t="str">
        <f t="shared" si="71"/>
        <v>ZNRI:NA1,0312:;</v>
      </c>
      <c r="AH97" s="49" t="str">
        <f t="shared" si="72"/>
        <v>ZNGC:NA1,0312:ACT:;</v>
      </c>
      <c r="AI97" s="49" t="str">
        <f t="shared" si="73"/>
        <v>ZNHC:NA1,0312:FE:ACT:;</v>
      </c>
      <c r="AJ97" s="49" t="str">
        <f t="shared" si="74"/>
        <v>ZNFJ:NA1,0312:;</v>
      </c>
    </row>
    <row r="98" spans="1:36">
      <c r="A98" s="24">
        <v>1</v>
      </c>
      <c r="B98" s="24" t="s">
        <v>3359</v>
      </c>
      <c r="C98" s="24" t="s">
        <v>3943</v>
      </c>
      <c r="D98" s="24" t="str">
        <f>LOOKUP(1,0/(('MSS&amp;MGW&amp;BSC-SPC'!$B$1:$B$347=B98)*('MSS&amp;MGW&amp;BSC-SPC'!$C$1:$C$347=C98)),'MSS&amp;MGW&amp;BSC-SPC'!$D$1:$D$347)</f>
        <v>0622</v>
      </c>
      <c r="E98" s="24">
        <v>401</v>
      </c>
      <c r="F98" s="25">
        <v>5</v>
      </c>
      <c r="G98" s="25" t="s">
        <v>81</v>
      </c>
      <c r="H98" s="25" t="s">
        <v>639</v>
      </c>
      <c r="I98" s="25" t="str">
        <f>LOOKUP(1,0/(('MSS&amp;MGW&amp;BSC-SPC'!$B$1:$B$347=G98)*('MSS&amp;MGW&amp;BSC-SPC'!$C$1:$C$347=H98)),'MSS&amp;MGW&amp;BSC-SPC'!$D$1:$D$347)</f>
        <v>2250</v>
      </c>
      <c r="J98" s="25">
        <v>45</v>
      </c>
      <c r="K98" s="48" t="s">
        <v>3955</v>
      </c>
      <c r="L98" s="26" t="str">
        <f t="shared" ref="L98:L129" si="75">CONCATENATE("ZNSP:NA1,",I98,",",G98,":",E98,":",G98,":;")</f>
        <v>ZNSP:NA1,2250,R0121:401:R0121:;</v>
      </c>
      <c r="M98" s="26" t="str">
        <f t="shared" ref="M98:M129" si="76">CONCATENATE("ZNRC:NA1,",I98,",",G98,",6,A,N:NA1,",I98,",",G98,",2::::;")</f>
        <v>ZNRC:NA1,2250,R0121,6,A,N:NA1,2250,R0121,2::::;</v>
      </c>
      <c r="N98" s="29" t="str">
        <f t="shared" ref="N98:N129" si="77">CONCATENATE("ZNFD:NA1,",I98,",1:FE,BSSAP,1,N:;")</f>
        <v>ZNFD:NA1,2250,1:FE,BSSAP,1,N:;</v>
      </c>
      <c r="O98" s="29" t="str">
        <f t="shared" ref="O98:O129" si="78">CONCATENATE("ZOBM:NA1,",D98,",01:NA1,",I98,":Y:;")</f>
        <v>ZOBM:NA1,0622,01:NA1,2250:Y:;</v>
      </c>
      <c r="P98" s="29" t="str">
        <f t="shared" ref="P98:P129" si="79">CONCATENATE("ZOBM:NA1,",D98,",FE:NA1,",I98,":Y:;")</f>
        <v>ZOBM:NA1,0622,FE:NA1,2250:Y:;</v>
      </c>
      <c r="Q98" s="29" t="str">
        <f t="shared" ref="Q98:Q129" si="80">CONCATENATE("ZOBC:NA1,",I98,",FE:NA1,FE:Y:;")</f>
        <v>ZOBC:NA1,2250,FE:NA1,FE:Y:;</v>
      </c>
      <c r="R98" s="26" t="str">
        <f t="shared" ref="R98:R129" si="81">CONCATENATE("ZNLA:",E98,":;")</f>
        <v>ZNLA:401:;</v>
      </c>
      <c r="S98" s="26" t="str">
        <f t="shared" ref="S98:S129" si="82">CONCATENATE("ZNLC:",E98,",ACT:;")</f>
        <v>ZNLC:401,ACT:;</v>
      </c>
      <c r="T98" s="26" t="str">
        <f t="shared" ref="T98:T129" si="83">CONCATENATE("ZNVA:NA1,",I98,":NA1,",I98,":;")</f>
        <v>ZNVA:NA1,2250:NA1,2250:;</v>
      </c>
      <c r="U98" s="26" t="str">
        <f t="shared" ref="U98:U129" si="84">CONCATENATE("ZNVC:NA1,",I98,":NA1,",I98,":ACT:;")</f>
        <v>ZNVC:NA1,2250:NA1,2250:ACT:;</v>
      </c>
      <c r="V98" s="29" t="str">
        <f t="shared" ref="V98:V129" si="85">CONCATENATE("ZNRI:NA1,",I98,":;")</f>
        <v>ZNRI:NA1,2250:;</v>
      </c>
      <c r="W98" s="29" t="str">
        <f t="shared" ref="W98:W129" si="86">CONCATENATE("ZNGC:NA1,",I98,":ACT:;")</f>
        <v>ZNGC:NA1,2250:ACT:;</v>
      </c>
      <c r="X98" s="29" t="str">
        <f t="shared" ref="X98:X129" si="87">CONCATENATE("ZNHC:NA1,",I98,":FE:ACT:;")</f>
        <v>ZNHC:NA1,2250:FE:ACT:;</v>
      </c>
      <c r="Y98" s="29" t="str">
        <f t="shared" ref="Y98:Y129" si="88">CONCATENATE("ZNFJ:NA1,",I98,":;")</f>
        <v>ZNFJ:NA1,2250:;</v>
      </c>
      <c r="Z98" s="49" t="str">
        <f t="shared" ref="Z98:Z129" si="89">CONCATENATE("ZNSP:NA1,",D98,",",LEFT(B98,1),MID(B98,3,4),":",J98,":",LEFT(B98,1),MID(B98,3,4),":;")</f>
        <v>ZNSP:NA1,0622,BGS31:45:BGS31:;</v>
      </c>
      <c r="AA98" s="49" t="str">
        <f t="shared" ref="AA98:AA129" si="90">CONCATENATE("ZNRC:NA1,",D98,",",LEFT(B98,1),MID(B98,3,4),",6,A,N:NA1,",D98,",",LEFT(B98,1),MID(B98,3,4),",2::::;")</f>
        <v>ZNRC:NA1,0622,BGS31,6,A,N:NA1,0622,BGS31,2::::;</v>
      </c>
      <c r="AB98" s="49" t="str">
        <f t="shared" ref="AB98:AB129" si="91">CONCATENATE("ZNFD:NA1,",D98,",1::FE,BSSAP,1;")</f>
        <v>ZNFD:NA1,0622,1::FE,BSSAP,1;</v>
      </c>
      <c r="AC98" s="49" t="str">
        <f t="shared" ref="AC98:AC129" si="92">CONCATENATE("ZNLA:",J98,":;")</f>
        <v>ZNLA:45:;</v>
      </c>
      <c r="AD98" s="49" t="str">
        <f t="shared" ref="AD98:AD129" si="93">CONCATENATE("ZNLC:",J98,",ACT:;")</f>
        <v>ZNLC:45,ACT:;</v>
      </c>
      <c r="AE98" s="49" t="str">
        <f t="shared" ref="AE98:AE129" si="94">CONCATENATE("ZNVA:NA1,",D98,":NA1,",D98,":;")</f>
        <v>ZNVA:NA1,0622:NA1,0622:;</v>
      </c>
      <c r="AF98" s="49" t="str">
        <f t="shared" ref="AF98:AF129" si="95">CONCATENATE("ZNVC:NA1,",D98,":NA1,",D98,":ACT:;")</f>
        <v>ZNVC:NA1,0622:NA1,0622:ACT:;</v>
      </c>
      <c r="AG98" s="49" t="str">
        <f t="shared" ref="AG98:AG129" si="96">CONCATENATE("ZNRI:NA1,",D98,":;")</f>
        <v>ZNRI:NA1,0622:;</v>
      </c>
      <c r="AH98" s="49" t="str">
        <f t="shared" ref="AH98:AH129" si="97">CONCATENATE("ZNGC:NA1,",D98,":ACT:;")</f>
        <v>ZNGC:NA1,0622:ACT:;</v>
      </c>
      <c r="AI98" s="49" t="str">
        <f t="shared" ref="AI98:AI129" si="98">CONCATENATE("ZNHC:NA1,",D98,":FE:ACT:;")</f>
        <v>ZNHC:NA1,0622:FE:ACT:;</v>
      </c>
      <c r="AJ98" s="49" t="str">
        <f t="shared" ref="AJ98:AJ129" si="99">CONCATENATE("ZNFJ:NA1,",D98,":;")</f>
        <v>ZNFJ:NA1,0622:;</v>
      </c>
    </row>
    <row r="99" spans="1:36">
      <c r="A99" s="24">
        <v>2</v>
      </c>
      <c r="B99" s="24" t="s">
        <v>3359</v>
      </c>
      <c r="C99" s="24" t="s">
        <v>3943</v>
      </c>
      <c r="D99" s="24" t="str">
        <f>LOOKUP(1,0/(('MSS&amp;MGW&amp;BSC-SPC'!$B$1:$B$347=B99)*('MSS&amp;MGW&amp;BSC-SPC'!$C$1:$C$347=C99)),'MSS&amp;MGW&amp;BSC-SPC'!$D$1:$D$347)</f>
        <v>0622</v>
      </c>
      <c r="E99" s="24">
        <v>402</v>
      </c>
      <c r="F99" s="25">
        <v>5</v>
      </c>
      <c r="G99" s="25" t="s">
        <v>82</v>
      </c>
      <c r="H99" s="25" t="s">
        <v>639</v>
      </c>
      <c r="I99" s="25" t="str">
        <f>LOOKUP(1,0/(('MSS&amp;MGW&amp;BSC-SPC'!$B$1:$B$347=G99)*('MSS&amp;MGW&amp;BSC-SPC'!$C$1:$C$347=H99)),'MSS&amp;MGW&amp;BSC-SPC'!$D$1:$D$347)</f>
        <v>2251</v>
      </c>
      <c r="J99" s="25">
        <v>45</v>
      </c>
      <c r="K99" s="48" t="s">
        <v>3954</v>
      </c>
      <c r="L99" s="26" t="str">
        <f t="shared" si="75"/>
        <v>ZNSP:NA1,2251,R0122:402:R0122:;</v>
      </c>
      <c r="M99" s="26" t="str">
        <f t="shared" si="76"/>
        <v>ZNRC:NA1,2251,R0122,6,A,N:NA1,2251,R0122,2::::;</v>
      </c>
      <c r="N99" s="29" t="str">
        <f t="shared" si="77"/>
        <v>ZNFD:NA1,2251,1:FE,BSSAP,1,N:;</v>
      </c>
      <c r="O99" s="29" t="str">
        <f t="shared" si="78"/>
        <v>ZOBM:NA1,0622,01:NA1,2251:Y:;</v>
      </c>
      <c r="P99" s="29" t="str">
        <f t="shared" si="79"/>
        <v>ZOBM:NA1,0622,FE:NA1,2251:Y:;</v>
      </c>
      <c r="Q99" s="29" t="str">
        <f t="shared" si="80"/>
        <v>ZOBC:NA1,2251,FE:NA1,FE:Y:;</v>
      </c>
      <c r="R99" s="26" t="str">
        <f t="shared" si="81"/>
        <v>ZNLA:402:;</v>
      </c>
      <c r="S99" s="26" t="str">
        <f t="shared" si="82"/>
        <v>ZNLC:402,ACT:;</v>
      </c>
      <c r="T99" s="26" t="str">
        <f t="shared" si="83"/>
        <v>ZNVA:NA1,2251:NA1,2251:;</v>
      </c>
      <c r="U99" s="26" t="str">
        <f t="shared" si="84"/>
        <v>ZNVC:NA1,2251:NA1,2251:ACT:;</v>
      </c>
      <c r="V99" s="29" t="str">
        <f t="shared" si="85"/>
        <v>ZNRI:NA1,2251:;</v>
      </c>
      <c r="W99" s="29" t="str">
        <f t="shared" si="86"/>
        <v>ZNGC:NA1,2251:ACT:;</v>
      </c>
      <c r="X99" s="29" t="str">
        <f t="shared" si="87"/>
        <v>ZNHC:NA1,2251:FE:ACT:;</v>
      </c>
      <c r="Y99" s="29" t="str">
        <f t="shared" si="88"/>
        <v>ZNFJ:NA1,2251:;</v>
      </c>
      <c r="Z99" s="49" t="str">
        <f t="shared" si="89"/>
        <v>ZNSP:NA1,0622,BGS31:45:BGS31:;</v>
      </c>
      <c r="AA99" s="49" t="str">
        <f t="shared" si="90"/>
        <v>ZNRC:NA1,0622,BGS31,6,A,N:NA1,0622,BGS31,2::::;</v>
      </c>
      <c r="AB99" s="49" t="str">
        <f t="shared" si="91"/>
        <v>ZNFD:NA1,0622,1::FE,BSSAP,1;</v>
      </c>
      <c r="AC99" s="49" t="str">
        <f t="shared" si="92"/>
        <v>ZNLA:45:;</v>
      </c>
      <c r="AD99" s="49" t="str">
        <f t="shared" si="93"/>
        <v>ZNLC:45,ACT:;</v>
      </c>
      <c r="AE99" s="49" t="str">
        <f t="shared" si="94"/>
        <v>ZNVA:NA1,0622:NA1,0622:;</v>
      </c>
      <c r="AF99" s="49" t="str">
        <f t="shared" si="95"/>
        <v>ZNVC:NA1,0622:NA1,0622:ACT:;</v>
      </c>
      <c r="AG99" s="49" t="str">
        <f t="shared" si="96"/>
        <v>ZNRI:NA1,0622:;</v>
      </c>
      <c r="AH99" s="49" t="str">
        <f t="shared" si="97"/>
        <v>ZNGC:NA1,0622:ACT:;</v>
      </c>
      <c r="AI99" s="49" t="str">
        <f t="shared" si="98"/>
        <v>ZNHC:NA1,0622:FE:ACT:;</v>
      </c>
      <c r="AJ99" s="49" t="str">
        <f t="shared" si="99"/>
        <v>ZNFJ:NA1,0622:;</v>
      </c>
    </row>
    <row r="100" spans="1:36">
      <c r="A100" s="24">
        <v>3</v>
      </c>
      <c r="B100" s="24" t="s">
        <v>3359</v>
      </c>
      <c r="C100" s="24" t="s">
        <v>3943</v>
      </c>
      <c r="D100" s="24" t="str">
        <f>LOOKUP(1,0/(('MSS&amp;MGW&amp;BSC-SPC'!$B$1:$B$347=B100)*('MSS&amp;MGW&amp;BSC-SPC'!$C$1:$C$347=C100)),'MSS&amp;MGW&amp;BSC-SPC'!$D$1:$D$347)</f>
        <v>0622</v>
      </c>
      <c r="E100" s="24">
        <v>403</v>
      </c>
      <c r="F100" s="25">
        <v>5</v>
      </c>
      <c r="G100" s="25" t="s">
        <v>83</v>
      </c>
      <c r="H100" s="25" t="s">
        <v>639</v>
      </c>
      <c r="I100" s="25" t="str">
        <f>LOOKUP(1,0/(('MSS&amp;MGW&amp;BSC-SPC'!$B$1:$B$347=G100)*('MSS&amp;MGW&amp;BSC-SPC'!$C$1:$C$347=H100)),'MSS&amp;MGW&amp;BSC-SPC'!$D$1:$D$347)</f>
        <v>2252</v>
      </c>
      <c r="J100" s="25">
        <v>45</v>
      </c>
      <c r="K100" s="48" t="s">
        <v>3954</v>
      </c>
      <c r="L100" s="26" t="str">
        <f t="shared" si="75"/>
        <v>ZNSP:NA1,2252,R0123:403:R0123:;</v>
      </c>
      <c r="M100" s="26" t="str">
        <f t="shared" si="76"/>
        <v>ZNRC:NA1,2252,R0123,6,A,N:NA1,2252,R0123,2::::;</v>
      </c>
      <c r="N100" s="29" t="str">
        <f t="shared" si="77"/>
        <v>ZNFD:NA1,2252,1:FE,BSSAP,1,N:;</v>
      </c>
      <c r="O100" s="29" t="str">
        <f t="shared" si="78"/>
        <v>ZOBM:NA1,0622,01:NA1,2252:Y:;</v>
      </c>
      <c r="P100" s="29" t="str">
        <f t="shared" si="79"/>
        <v>ZOBM:NA1,0622,FE:NA1,2252:Y:;</v>
      </c>
      <c r="Q100" s="29" t="str">
        <f t="shared" si="80"/>
        <v>ZOBC:NA1,2252,FE:NA1,FE:Y:;</v>
      </c>
      <c r="R100" s="26" t="str">
        <f t="shared" si="81"/>
        <v>ZNLA:403:;</v>
      </c>
      <c r="S100" s="26" t="str">
        <f t="shared" si="82"/>
        <v>ZNLC:403,ACT:;</v>
      </c>
      <c r="T100" s="26" t="str">
        <f t="shared" si="83"/>
        <v>ZNVA:NA1,2252:NA1,2252:;</v>
      </c>
      <c r="U100" s="26" t="str">
        <f t="shared" si="84"/>
        <v>ZNVC:NA1,2252:NA1,2252:ACT:;</v>
      </c>
      <c r="V100" s="29" t="str">
        <f t="shared" si="85"/>
        <v>ZNRI:NA1,2252:;</v>
      </c>
      <c r="W100" s="29" t="str">
        <f t="shared" si="86"/>
        <v>ZNGC:NA1,2252:ACT:;</v>
      </c>
      <c r="X100" s="29" t="str">
        <f t="shared" si="87"/>
        <v>ZNHC:NA1,2252:FE:ACT:;</v>
      </c>
      <c r="Y100" s="29" t="str">
        <f t="shared" si="88"/>
        <v>ZNFJ:NA1,2252:;</v>
      </c>
      <c r="Z100" s="49" t="str">
        <f t="shared" si="89"/>
        <v>ZNSP:NA1,0622,BGS31:45:BGS31:;</v>
      </c>
      <c r="AA100" s="49" t="str">
        <f t="shared" si="90"/>
        <v>ZNRC:NA1,0622,BGS31,6,A,N:NA1,0622,BGS31,2::::;</v>
      </c>
      <c r="AB100" s="49" t="str">
        <f t="shared" si="91"/>
        <v>ZNFD:NA1,0622,1::FE,BSSAP,1;</v>
      </c>
      <c r="AC100" s="49" t="str">
        <f t="shared" si="92"/>
        <v>ZNLA:45:;</v>
      </c>
      <c r="AD100" s="49" t="str">
        <f t="shared" si="93"/>
        <v>ZNLC:45,ACT:;</v>
      </c>
      <c r="AE100" s="49" t="str">
        <f t="shared" si="94"/>
        <v>ZNVA:NA1,0622:NA1,0622:;</v>
      </c>
      <c r="AF100" s="49" t="str">
        <f t="shared" si="95"/>
        <v>ZNVC:NA1,0622:NA1,0622:ACT:;</v>
      </c>
      <c r="AG100" s="49" t="str">
        <f t="shared" si="96"/>
        <v>ZNRI:NA1,0622:;</v>
      </c>
      <c r="AH100" s="49" t="str">
        <f t="shared" si="97"/>
        <v>ZNGC:NA1,0622:ACT:;</v>
      </c>
      <c r="AI100" s="49" t="str">
        <f t="shared" si="98"/>
        <v>ZNHC:NA1,0622:FE:ACT:;</v>
      </c>
      <c r="AJ100" s="49" t="str">
        <f t="shared" si="99"/>
        <v>ZNFJ:NA1,0622:;</v>
      </c>
    </row>
    <row r="101" spans="1:36">
      <c r="A101" s="24">
        <v>4</v>
      </c>
      <c r="B101" s="24" t="s">
        <v>3359</v>
      </c>
      <c r="C101" s="24" t="s">
        <v>3943</v>
      </c>
      <c r="D101" s="24" t="str">
        <f>LOOKUP(1,0/(('MSS&amp;MGW&amp;BSC-SPC'!$B$1:$B$347=B101)*('MSS&amp;MGW&amp;BSC-SPC'!$C$1:$C$347=C101)),'MSS&amp;MGW&amp;BSC-SPC'!$D$1:$D$347)</f>
        <v>0622</v>
      </c>
      <c r="E101" s="24">
        <v>404</v>
      </c>
      <c r="F101" s="25">
        <v>5</v>
      </c>
      <c r="G101" s="25" t="s">
        <v>84</v>
      </c>
      <c r="H101" s="25" t="s">
        <v>639</v>
      </c>
      <c r="I101" s="25" t="str">
        <f>LOOKUP(1,0/(('MSS&amp;MGW&amp;BSC-SPC'!$B$1:$B$347=G101)*('MSS&amp;MGW&amp;BSC-SPC'!$C$1:$C$347=H101)),'MSS&amp;MGW&amp;BSC-SPC'!$D$1:$D$347)</f>
        <v>2253</v>
      </c>
      <c r="J101" s="25">
        <v>45</v>
      </c>
      <c r="K101" s="48" t="s">
        <v>3954</v>
      </c>
      <c r="L101" s="26" t="str">
        <f t="shared" si="75"/>
        <v>ZNSP:NA1,2253,R0124:404:R0124:;</v>
      </c>
      <c r="M101" s="26" t="str">
        <f t="shared" si="76"/>
        <v>ZNRC:NA1,2253,R0124,6,A,N:NA1,2253,R0124,2::::;</v>
      </c>
      <c r="N101" s="29" t="str">
        <f t="shared" si="77"/>
        <v>ZNFD:NA1,2253,1:FE,BSSAP,1,N:;</v>
      </c>
      <c r="O101" s="29" t="str">
        <f t="shared" si="78"/>
        <v>ZOBM:NA1,0622,01:NA1,2253:Y:;</v>
      </c>
      <c r="P101" s="29" t="str">
        <f t="shared" si="79"/>
        <v>ZOBM:NA1,0622,FE:NA1,2253:Y:;</v>
      </c>
      <c r="Q101" s="29" t="str">
        <f t="shared" si="80"/>
        <v>ZOBC:NA1,2253,FE:NA1,FE:Y:;</v>
      </c>
      <c r="R101" s="26" t="str">
        <f t="shared" si="81"/>
        <v>ZNLA:404:;</v>
      </c>
      <c r="S101" s="26" t="str">
        <f t="shared" si="82"/>
        <v>ZNLC:404,ACT:;</v>
      </c>
      <c r="T101" s="26" t="str">
        <f t="shared" si="83"/>
        <v>ZNVA:NA1,2253:NA1,2253:;</v>
      </c>
      <c r="U101" s="26" t="str">
        <f t="shared" si="84"/>
        <v>ZNVC:NA1,2253:NA1,2253:ACT:;</v>
      </c>
      <c r="V101" s="29" t="str">
        <f t="shared" si="85"/>
        <v>ZNRI:NA1,2253:;</v>
      </c>
      <c r="W101" s="29" t="str">
        <f t="shared" si="86"/>
        <v>ZNGC:NA1,2253:ACT:;</v>
      </c>
      <c r="X101" s="29" t="str">
        <f t="shared" si="87"/>
        <v>ZNHC:NA1,2253:FE:ACT:;</v>
      </c>
      <c r="Y101" s="29" t="str">
        <f t="shared" si="88"/>
        <v>ZNFJ:NA1,2253:;</v>
      </c>
      <c r="Z101" s="49" t="str">
        <f t="shared" si="89"/>
        <v>ZNSP:NA1,0622,BGS31:45:BGS31:;</v>
      </c>
      <c r="AA101" s="49" t="str">
        <f t="shared" si="90"/>
        <v>ZNRC:NA1,0622,BGS31,6,A,N:NA1,0622,BGS31,2::::;</v>
      </c>
      <c r="AB101" s="49" t="str">
        <f t="shared" si="91"/>
        <v>ZNFD:NA1,0622,1::FE,BSSAP,1;</v>
      </c>
      <c r="AC101" s="49" t="str">
        <f t="shared" si="92"/>
        <v>ZNLA:45:;</v>
      </c>
      <c r="AD101" s="49" t="str">
        <f t="shared" si="93"/>
        <v>ZNLC:45,ACT:;</v>
      </c>
      <c r="AE101" s="49" t="str">
        <f t="shared" si="94"/>
        <v>ZNVA:NA1,0622:NA1,0622:;</v>
      </c>
      <c r="AF101" s="49" t="str">
        <f t="shared" si="95"/>
        <v>ZNVC:NA1,0622:NA1,0622:ACT:;</v>
      </c>
      <c r="AG101" s="49" t="str">
        <f t="shared" si="96"/>
        <v>ZNRI:NA1,0622:;</v>
      </c>
      <c r="AH101" s="49" t="str">
        <f t="shared" si="97"/>
        <v>ZNGC:NA1,0622:ACT:;</v>
      </c>
      <c r="AI101" s="49" t="str">
        <f t="shared" si="98"/>
        <v>ZNHC:NA1,0622:FE:ACT:;</v>
      </c>
      <c r="AJ101" s="49" t="str">
        <f t="shared" si="99"/>
        <v>ZNFJ:NA1,0622:;</v>
      </c>
    </row>
    <row r="102" spans="1:36">
      <c r="A102" s="24">
        <v>5</v>
      </c>
      <c r="B102" s="24" t="s">
        <v>3359</v>
      </c>
      <c r="C102" s="24" t="s">
        <v>3943</v>
      </c>
      <c r="D102" s="24" t="str">
        <f>LOOKUP(1,0/(('MSS&amp;MGW&amp;BSC-SPC'!$B$1:$B$347=B102)*('MSS&amp;MGW&amp;BSC-SPC'!$C$1:$C$347=C102)),'MSS&amp;MGW&amp;BSC-SPC'!$D$1:$D$347)</f>
        <v>0622</v>
      </c>
      <c r="E102" s="24">
        <v>405</v>
      </c>
      <c r="F102" s="25">
        <v>5</v>
      </c>
      <c r="G102" s="25" t="s">
        <v>85</v>
      </c>
      <c r="H102" s="25" t="s">
        <v>639</v>
      </c>
      <c r="I102" s="25" t="str">
        <f>LOOKUP(1,0/(('MSS&amp;MGW&amp;BSC-SPC'!$B$1:$B$347=G102)*('MSS&amp;MGW&amp;BSC-SPC'!$C$1:$C$347=H102)),'MSS&amp;MGW&amp;BSC-SPC'!$D$1:$D$347)</f>
        <v>2254</v>
      </c>
      <c r="J102" s="25">
        <v>45</v>
      </c>
      <c r="K102" s="48" t="s">
        <v>3954</v>
      </c>
      <c r="L102" s="26" t="str">
        <f t="shared" si="75"/>
        <v>ZNSP:NA1,2254,R0125:405:R0125:;</v>
      </c>
      <c r="M102" s="26" t="str">
        <f t="shared" si="76"/>
        <v>ZNRC:NA1,2254,R0125,6,A,N:NA1,2254,R0125,2::::;</v>
      </c>
      <c r="N102" s="29" t="str">
        <f t="shared" si="77"/>
        <v>ZNFD:NA1,2254,1:FE,BSSAP,1,N:;</v>
      </c>
      <c r="O102" s="29" t="str">
        <f t="shared" si="78"/>
        <v>ZOBM:NA1,0622,01:NA1,2254:Y:;</v>
      </c>
      <c r="P102" s="29" t="str">
        <f t="shared" si="79"/>
        <v>ZOBM:NA1,0622,FE:NA1,2254:Y:;</v>
      </c>
      <c r="Q102" s="29" t="str">
        <f t="shared" si="80"/>
        <v>ZOBC:NA1,2254,FE:NA1,FE:Y:;</v>
      </c>
      <c r="R102" s="26" t="str">
        <f t="shared" si="81"/>
        <v>ZNLA:405:;</v>
      </c>
      <c r="S102" s="26" t="str">
        <f t="shared" si="82"/>
        <v>ZNLC:405,ACT:;</v>
      </c>
      <c r="T102" s="26" t="str">
        <f t="shared" si="83"/>
        <v>ZNVA:NA1,2254:NA1,2254:;</v>
      </c>
      <c r="U102" s="26" t="str">
        <f t="shared" si="84"/>
        <v>ZNVC:NA1,2254:NA1,2254:ACT:;</v>
      </c>
      <c r="V102" s="29" t="str">
        <f t="shared" si="85"/>
        <v>ZNRI:NA1,2254:;</v>
      </c>
      <c r="W102" s="29" t="str">
        <f t="shared" si="86"/>
        <v>ZNGC:NA1,2254:ACT:;</v>
      </c>
      <c r="X102" s="29" t="str">
        <f t="shared" si="87"/>
        <v>ZNHC:NA1,2254:FE:ACT:;</v>
      </c>
      <c r="Y102" s="29" t="str">
        <f t="shared" si="88"/>
        <v>ZNFJ:NA1,2254:;</v>
      </c>
      <c r="Z102" s="49" t="str">
        <f t="shared" si="89"/>
        <v>ZNSP:NA1,0622,BGS31:45:BGS31:;</v>
      </c>
      <c r="AA102" s="49" t="str">
        <f t="shared" si="90"/>
        <v>ZNRC:NA1,0622,BGS31,6,A,N:NA1,0622,BGS31,2::::;</v>
      </c>
      <c r="AB102" s="49" t="str">
        <f t="shared" si="91"/>
        <v>ZNFD:NA1,0622,1::FE,BSSAP,1;</v>
      </c>
      <c r="AC102" s="49" t="str">
        <f t="shared" si="92"/>
        <v>ZNLA:45:;</v>
      </c>
      <c r="AD102" s="49" t="str">
        <f t="shared" si="93"/>
        <v>ZNLC:45,ACT:;</v>
      </c>
      <c r="AE102" s="49" t="str">
        <f t="shared" si="94"/>
        <v>ZNVA:NA1,0622:NA1,0622:;</v>
      </c>
      <c r="AF102" s="49" t="str">
        <f t="shared" si="95"/>
        <v>ZNVC:NA1,0622:NA1,0622:ACT:;</v>
      </c>
      <c r="AG102" s="49" t="str">
        <f t="shared" si="96"/>
        <v>ZNRI:NA1,0622:;</v>
      </c>
      <c r="AH102" s="49" t="str">
        <f t="shared" si="97"/>
        <v>ZNGC:NA1,0622:ACT:;</v>
      </c>
      <c r="AI102" s="49" t="str">
        <f t="shared" si="98"/>
        <v>ZNHC:NA1,0622:FE:ACT:;</v>
      </c>
      <c r="AJ102" s="49" t="str">
        <f t="shared" si="99"/>
        <v>ZNFJ:NA1,0622:;</v>
      </c>
    </row>
    <row r="103" spans="1:36">
      <c r="A103" s="24">
        <v>6</v>
      </c>
      <c r="B103" s="24" t="s">
        <v>3359</v>
      </c>
      <c r="C103" s="24" t="s">
        <v>3945</v>
      </c>
      <c r="D103" s="24" t="str">
        <f>LOOKUP(1,0/(('MSS&amp;MGW&amp;BSC-SPC'!$B$1:$B$347=B103)*('MSS&amp;MGW&amp;BSC-SPC'!$C$1:$C$347=C103)),'MSS&amp;MGW&amp;BSC-SPC'!$D$1:$D$347)</f>
        <v>0622</v>
      </c>
      <c r="E103" s="24">
        <v>406</v>
      </c>
      <c r="F103" s="25">
        <v>5</v>
      </c>
      <c r="G103" s="25" t="s">
        <v>86</v>
      </c>
      <c r="H103" s="25" t="s">
        <v>639</v>
      </c>
      <c r="I103" s="25" t="str">
        <f>LOOKUP(1,0/(('MSS&amp;MGW&amp;BSC-SPC'!$B$1:$B$347=G103)*('MSS&amp;MGW&amp;BSC-SPC'!$C$1:$C$347=H103)),'MSS&amp;MGW&amp;BSC-SPC'!$D$1:$D$347)</f>
        <v>2255</v>
      </c>
      <c r="J103" s="25">
        <v>45</v>
      </c>
      <c r="K103" s="48" t="s">
        <v>3954</v>
      </c>
      <c r="L103" s="26" t="str">
        <f t="shared" si="75"/>
        <v>ZNSP:NA1,2255,R0126:406:R0126:;</v>
      </c>
      <c r="M103" s="26" t="str">
        <f t="shared" si="76"/>
        <v>ZNRC:NA1,2255,R0126,6,A,N:NA1,2255,R0126,2::::;</v>
      </c>
      <c r="N103" s="29" t="str">
        <f t="shared" si="77"/>
        <v>ZNFD:NA1,2255,1:FE,BSSAP,1,N:;</v>
      </c>
      <c r="O103" s="29" t="str">
        <f t="shared" si="78"/>
        <v>ZOBM:NA1,0622,01:NA1,2255:Y:;</v>
      </c>
      <c r="P103" s="29" t="str">
        <f t="shared" si="79"/>
        <v>ZOBM:NA1,0622,FE:NA1,2255:Y:;</v>
      </c>
      <c r="Q103" s="29" t="str">
        <f t="shared" si="80"/>
        <v>ZOBC:NA1,2255,FE:NA1,FE:Y:;</v>
      </c>
      <c r="R103" s="26" t="str">
        <f t="shared" si="81"/>
        <v>ZNLA:406:;</v>
      </c>
      <c r="S103" s="26" t="str">
        <f t="shared" si="82"/>
        <v>ZNLC:406,ACT:;</v>
      </c>
      <c r="T103" s="26" t="str">
        <f t="shared" si="83"/>
        <v>ZNVA:NA1,2255:NA1,2255:;</v>
      </c>
      <c r="U103" s="26" t="str">
        <f t="shared" si="84"/>
        <v>ZNVC:NA1,2255:NA1,2255:ACT:;</v>
      </c>
      <c r="V103" s="29" t="str">
        <f t="shared" si="85"/>
        <v>ZNRI:NA1,2255:;</v>
      </c>
      <c r="W103" s="29" t="str">
        <f t="shared" si="86"/>
        <v>ZNGC:NA1,2255:ACT:;</v>
      </c>
      <c r="X103" s="29" t="str">
        <f t="shared" si="87"/>
        <v>ZNHC:NA1,2255:FE:ACT:;</v>
      </c>
      <c r="Y103" s="29" t="str">
        <f t="shared" si="88"/>
        <v>ZNFJ:NA1,2255:;</v>
      </c>
      <c r="Z103" s="49" t="str">
        <f t="shared" si="89"/>
        <v>ZNSP:NA1,0622,BGS31:45:BGS31:;</v>
      </c>
      <c r="AA103" s="49" t="str">
        <f t="shared" si="90"/>
        <v>ZNRC:NA1,0622,BGS31,6,A,N:NA1,0622,BGS31,2::::;</v>
      </c>
      <c r="AB103" s="49" t="str">
        <f t="shared" si="91"/>
        <v>ZNFD:NA1,0622,1::FE,BSSAP,1;</v>
      </c>
      <c r="AC103" s="49" t="str">
        <f t="shared" si="92"/>
        <v>ZNLA:45:;</v>
      </c>
      <c r="AD103" s="49" t="str">
        <f t="shared" si="93"/>
        <v>ZNLC:45,ACT:;</v>
      </c>
      <c r="AE103" s="49" t="str">
        <f t="shared" si="94"/>
        <v>ZNVA:NA1,0622:NA1,0622:;</v>
      </c>
      <c r="AF103" s="49" t="str">
        <f t="shared" si="95"/>
        <v>ZNVC:NA1,0622:NA1,0622:ACT:;</v>
      </c>
      <c r="AG103" s="49" t="str">
        <f t="shared" si="96"/>
        <v>ZNRI:NA1,0622:;</v>
      </c>
      <c r="AH103" s="49" t="str">
        <f t="shared" si="97"/>
        <v>ZNGC:NA1,0622:ACT:;</v>
      </c>
      <c r="AI103" s="49" t="str">
        <f t="shared" si="98"/>
        <v>ZNHC:NA1,0622:FE:ACT:;</v>
      </c>
      <c r="AJ103" s="49" t="str">
        <f t="shared" si="99"/>
        <v>ZNFJ:NA1,0622:;</v>
      </c>
    </row>
    <row r="104" spans="1:36">
      <c r="A104" s="24">
        <v>7</v>
      </c>
      <c r="B104" s="24" t="s">
        <v>3359</v>
      </c>
      <c r="C104" s="24" t="s">
        <v>3945</v>
      </c>
      <c r="D104" s="24" t="str">
        <f>LOOKUP(1,0/(('MSS&amp;MGW&amp;BSC-SPC'!$B$1:$B$347=B104)*('MSS&amp;MGW&amp;BSC-SPC'!$C$1:$C$347=C104)),'MSS&amp;MGW&amp;BSC-SPC'!$D$1:$D$347)</f>
        <v>0622</v>
      </c>
      <c r="E104" s="24">
        <v>407</v>
      </c>
      <c r="F104" s="25">
        <v>5</v>
      </c>
      <c r="G104" s="25" t="s">
        <v>87</v>
      </c>
      <c r="H104" s="25" t="s">
        <v>639</v>
      </c>
      <c r="I104" s="25" t="str">
        <f>LOOKUP(1,0/(('MSS&amp;MGW&amp;BSC-SPC'!$B$1:$B$347=G104)*('MSS&amp;MGW&amp;BSC-SPC'!$C$1:$C$347=H104)),'MSS&amp;MGW&amp;BSC-SPC'!$D$1:$D$347)</f>
        <v>22B0</v>
      </c>
      <c r="J104" s="25">
        <v>45</v>
      </c>
      <c r="K104" s="48" t="s">
        <v>3954</v>
      </c>
      <c r="L104" s="26" t="str">
        <f t="shared" si="75"/>
        <v>ZNSP:NA1,22B0,R0721:407:R0721:;</v>
      </c>
      <c r="M104" s="26" t="str">
        <f t="shared" si="76"/>
        <v>ZNRC:NA1,22B0,R0721,6,A,N:NA1,22B0,R0721,2::::;</v>
      </c>
      <c r="N104" s="29" t="str">
        <f t="shared" si="77"/>
        <v>ZNFD:NA1,22B0,1:FE,BSSAP,1,N:;</v>
      </c>
      <c r="O104" s="29" t="str">
        <f t="shared" si="78"/>
        <v>ZOBM:NA1,0622,01:NA1,22B0:Y:;</v>
      </c>
      <c r="P104" s="29" t="str">
        <f t="shared" si="79"/>
        <v>ZOBM:NA1,0622,FE:NA1,22B0:Y:;</v>
      </c>
      <c r="Q104" s="29" t="str">
        <f t="shared" si="80"/>
        <v>ZOBC:NA1,22B0,FE:NA1,FE:Y:;</v>
      </c>
      <c r="R104" s="26" t="str">
        <f t="shared" si="81"/>
        <v>ZNLA:407:;</v>
      </c>
      <c r="S104" s="26" t="str">
        <f t="shared" si="82"/>
        <v>ZNLC:407,ACT:;</v>
      </c>
      <c r="T104" s="26" t="str">
        <f t="shared" si="83"/>
        <v>ZNVA:NA1,22B0:NA1,22B0:;</v>
      </c>
      <c r="U104" s="26" t="str">
        <f t="shared" si="84"/>
        <v>ZNVC:NA1,22B0:NA1,22B0:ACT:;</v>
      </c>
      <c r="V104" s="29" t="str">
        <f t="shared" si="85"/>
        <v>ZNRI:NA1,22B0:;</v>
      </c>
      <c r="W104" s="29" t="str">
        <f t="shared" si="86"/>
        <v>ZNGC:NA1,22B0:ACT:;</v>
      </c>
      <c r="X104" s="29" t="str">
        <f t="shared" si="87"/>
        <v>ZNHC:NA1,22B0:FE:ACT:;</v>
      </c>
      <c r="Y104" s="29" t="str">
        <f t="shared" si="88"/>
        <v>ZNFJ:NA1,22B0:;</v>
      </c>
      <c r="Z104" s="49" t="str">
        <f t="shared" si="89"/>
        <v>ZNSP:NA1,0622,BGS31:45:BGS31:;</v>
      </c>
      <c r="AA104" s="49" t="str">
        <f t="shared" si="90"/>
        <v>ZNRC:NA1,0622,BGS31,6,A,N:NA1,0622,BGS31,2::::;</v>
      </c>
      <c r="AB104" s="49" t="str">
        <f t="shared" si="91"/>
        <v>ZNFD:NA1,0622,1::FE,BSSAP,1;</v>
      </c>
      <c r="AC104" s="49" t="str">
        <f t="shared" si="92"/>
        <v>ZNLA:45:;</v>
      </c>
      <c r="AD104" s="49" t="str">
        <f t="shared" si="93"/>
        <v>ZNLC:45,ACT:;</v>
      </c>
      <c r="AE104" s="49" t="str">
        <f t="shared" si="94"/>
        <v>ZNVA:NA1,0622:NA1,0622:;</v>
      </c>
      <c r="AF104" s="49" t="str">
        <f t="shared" si="95"/>
        <v>ZNVC:NA1,0622:NA1,0622:ACT:;</v>
      </c>
      <c r="AG104" s="49" t="str">
        <f t="shared" si="96"/>
        <v>ZNRI:NA1,0622:;</v>
      </c>
      <c r="AH104" s="49" t="str">
        <f t="shared" si="97"/>
        <v>ZNGC:NA1,0622:ACT:;</v>
      </c>
      <c r="AI104" s="49" t="str">
        <f t="shared" si="98"/>
        <v>ZNHC:NA1,0622:FE:ACT:;</v>
      </c>
      <c r="AJ104" s="49" t="str">
        <f t="shared" si="99"/>
        <v>ZNFJ:NA1,0622:;</v>
      </c>
    </row>
    <row r="105" spans="1:36">
      <c r="A105" s="24">
        <v>8</v>
      </c>
      <c r="B105" s="24" t="s">
        <v>3359</v>
      </c>
      <c r="C105" s="24" t="s">
        <v>3946</v>
      </c>
      <c r="D105" s="24" t="str">
        <f>LOOKUP(1,0/(('MSS&amp;MGW&amp;BSC-SPC'!$B$1:$B$347=B105)*('MSS&amp;MGW&amp;BSC-SPC'!$C$1:$C$347=C105)),'MSS&amp;MGW&amp;BSC-SPC'!$D$1:$D$347)</f>
        <v>0622</v>
      </c>
      <c r="E105" s="24">
        <v>408</v>
      </c>
      <c r="F105" s="25">
        <v>5</v>
      </c>
      <c r="G105" s="25" t="s">
        <v>88</v>
      </c>
      <c r="H105" s="25" t="s">
        <v>639</v>
      </c>
      <c r="I105" s="25" t="str">
        <f>LOOKUP(1,0/(('MSS&amp;MGW&amp;BSC-SPC'!$B$1:$B$347=G105)*('MSS&amp;MGW&amp;BSC-SPC'!$C$1:$C$347=H105)),'MSS&amp;MGW&amp;BSC-SPC'!$D$1:$D$347)</f>
        <v>22B1</v>
      </c>
      <c r="J105" s="25">
        <v>45</v>
      </c>
      <c r="K105" s="48" t="s">
        <v>3954</v>
      </c>
      <c r="L105" s="26" t="str">
        <f t="shared" si="75"/>
        <v>ZNSP:NA1,22B1,R0722:408:R0722:;</v>
      </c>
      <c r="M105" s="26" t="str">
        <f t="shared" si="76"/>
        <v>ZNRC:NA1,22B1,R0722,6,A,N:NA1,22B1,R0722,2::::;</v>
      </c>
      <c r="N105" s="29" t="str">
        <f t="shared" si="77"/>
        <v>ZNFD:NA1,22B1,1:FE,BSSAP,1,N:;</v>
      </c>
      <c r="O105" s="29" t="str">
        <f t="shared" si="78"/>
        <v>ZOBM:NA1,0622,01:NA1,22B1:Y:;</v>
      </c>
      <c r="P105" s="29" t="str">
        <f t="shared" si="79"/>
        <v>ZOBM:NA1,0622,FE:NA1,22B1:Y:;</v>
      </c>
      <c r="Q105" s="29" t="str">
        <f t="shared" si="80"/>
        <v>ZOBC:NA1,22B1,FE:NA1,FE:Y:;</v>
      </c>
      <c r="R105" s="26" t="str">
        <f t="shared" si="81"/>
        <v>ZNLA:408:;</v>
      </c>
      <c r="S105" s="26" t="str">
        <f t="shared" si="82"/>
        <v>ZNLC:408,ACT:;</v>
      </c>
      <c r="T105" s="26" t="str">
        <f t="shared" si="83"/>
        <v>ZNVA:NA1,22B1:NA1,22B1:;</v>
      </c>
      <c r="U105" s="26" t="str">
        <f t="shared" si="84"/>
        <v>ZNVC:NA1,22B1:NA1,22B1:ACT:;</v>
      </c>
      <c r="V105" s="29" t="str">
        <f t="shared" si="85"/>
        <v>ZNRI:NA1,22B1:;</v>
      </c>
      <c r="W105" s="29" t="str">
        <f t="shared" si="86"/>
        <v>ZNGC:NA1,22B1:ACT:;</v>
      </c>
      <c r="X105" s="29" t="str">
        <f t="shared" si="87"/>
        <v>ZNHC:NA1,22B1:FE:ACT:;</v>
      </c>
      <c r="Y105" s="29" t="str">
        <f t="shared" si="88"/>
        <v>ZNFJ:NA1,22B1:;</v>
      </c>
      <c r="Z105" s="49" t="str">
        <f t="shared" si="89"/>
        <v>ZNSP:NA1,0622,BGS31:45:BGS31:;</v>
      </c>
      <c r="AA105" s="49" t="str">
        <f t="shared" si="90"/>
        <v>ZNRC:NA1,0622,BGS31,6,A,N:NA1,0622,BGS31,2::::;</v>
      </c>
      <c r="AB105" s="49" t="str">
        <f t="shared" si="91"/>
        <v>ZNFD:NA1,0622,1::FE,BSSAP,1;</v>
      </c>
      <c r="AC105" s="49" t="str">
        <f t="shared" si="92"/>
        <v>ZNLA:45:;</v>
      </c>
      <c r="AD105" s="49" t="str">
        <f t="shared" si="93"/>
        <v>ZNLC:45,ACT:;</v>
      </c>
      <c r="AE105" s="49" t="str">
        <f t="shared" si="94"/>
        <v>ZNVA:NA1,0622:NA1,0622:;</v>
      </c>
      <c r="AF105" s="49" t="str">
        <f t="shared" si="95"/>
        <v>ZNVC:NA1,0622:NA1,0622:ACT:;</v>
      </c>
      <c r="AG105" s="49" t="str">
        <f t="shared" si="96"/>
        <v>ZNRI:NA1,0622:;</v>
      </c>
      <c r="AH105" s="49" t="str">
        <f t="shared" si="97"/>
        <v>ZNGC:NA1,0622:ACT:;</v>
      </c>
      <c r="AI105" s="49" t="str">
        <f t="shared" si="98"/>
        <v>ZNHC:NA1,0622:FE:ACT:;</v>
      </c>
      <c r="AJ105" s="49" t="str">
        <f t="shared" si="99"/>
        <v>ZNFJ:NA1,0622:;</v>
      </c>
    </row>
    <row r="106" spans="1:36">
      <c r="A106" s="24">
        <v>9</v>
      </c>
      <c r="B106" s="24" t="s">
        <v>3359</v>
      </c>
      <c r="C106" s="24" t="s">
        <v>3947</v>
      </c>
      <c r="D106" s="24" t="str">
        <f>LOOKUP(1,0/(('MSS&amp;MGW&amp;BSC-SPC'!$B$1:$B$347=B106)*('MSS&amp;MGW&amp;BSC-SPC'!$C$1:$C$347=C106)),'MSS&amp;MGW&amp;BSC-SPC'!$D$1:$D$347)</f>
        <v>0622</v>
      </c>
      <c r="E106" s="24">
        <v>409</v>
      </c>
      <c r="F106" s="25">
        <v>5</v>
      </c>
      <c r="G106" s="25" t="s">
        <v>89</v>
      </c>
      <c r="H106" s="25" t="s">
        <v>639</v>
      </c>
      <c r="I106" s="25" t="str">
        <f>LOOKUP(1,0/(('MSS&amp;MGW&amp;BSC-SPC'!$B$1:$B$347=G106)*('MSS&amp;MGW&amp;BSC-SPC'!$C$1:$C$347=H106)),'MSS&amp;MGW&amp;BSC-SPC'!$D$1:$D$347)</f>
        <v>22B2</v>
      </c>
      <c r="J106" s="25">
        <v>45</v>
      </c>
      <c r="K106" s="48" t="s">
        <v>3954</v>
      </c>
      <c r="L106" s="26" t="str">
        <f t="shared" si="75"/>
        <v>ZNSP:NA1,22B2,R0723:409:R0723:;</v>
      </c>
      <c r="M106" s="26" t="str">
        <f t="shared" si="76"/>
        <v>ZNRC:NA1,22B2,R0723,6,A,N:NA1,22B2,R0723,2::::;</v>
      </c>
      <c r="N106" s="29" t="str">
        <f t="shared" si="77"/>
        <v>ZNFD:NA1,22B2,1:FE,BSSAP,1,N:;</v>
      </c>
      <c r="O106" s="29" t="str">
        <f t="shared" si="78"/>
        <v>ZOBM:NA1,0622,01:NA1,22B2:Y:;</v>
      </c>
      <c r="P106" s="29" t="str">
        <f t="shared" si="79"/>
        <v>ZOBM:NA1,0622,FE:NA1,22B2:Y:;</v>
      </c>
      <c r="Q106" s="29" t="str">
        <f t="shared" si="80"/>
        <v>ZOBC:NA1,22B2,FE:NA1,FE:Y:;</v>
      </c>
      <c r="R106" s="26" t="str">
        <f t="shared" si="81"/>
        <v>ZNLA:409:;</v>
      </c>
      <c r="S106" s="26" t="str">
        <f t="shared" si="82"/>
        <v>ZNLC:409,ACT:;</v>
      </c>
      <c r="T106" s="26" t="str">
        <f t="shared" si="83"/>
        <v>ZNVA:NA1,22B2:NA1,22B2:;</v>
      </c>
      <c r="U106" s="26" t="str">
        <f t="shared" si="84"/>
        <v>ZNVC:NA1,22B2:NA1,22B2:ACT:;</v>
      </c>
      <c r="V106" s="29" t="str">
        <f t="shared" si="85"/>
        <v>ZNRI:NA1,22B2:;</v>
      </c>
      <c r="W106" s="29" t="str">
        <f t="shared" si="86"/>
        <v>ZNGC:NA1,22B2:ACT:;</v>
      </c>
      <c r="X106" s="29" t="str">
        <f t="shared" si="87"/>
        <v>ZNHC:NA1,22B2:FE:ACT:;</v>
      </c>
      <c r="Y106" s="29" t="str">
        <f t="shared" si="88"/>
        <v>ZNFJ:NA1,22B2:;</v>
      </c>
      <c r="Z106" s="49" t="str">
        <f t="shared" si="89"/>
        <v>ZNSP:NA1,0622,BGS31:45:BGS31:;</v>
      </c>
      <c r="AA106" s="49" t="str">
        <f t="shared" si="90"/>
        <v>ZNRC:NA1,0622,BGS31,6,A,N:NA1,0622,BGS31,2::::;</v>
      </c>
      <c r="AB106" s="49" t="str">
        <f t="shared" si="91"/>
        <v>ZNFD:NA1,0622,1::FE,BSSAP,1;</v>
      </c>
      <c r="AC106" s="49" t="str">
        <f t="shared" si="92"/>
        <v>ZNLA:45:;</v>
      </c>
      <c r="AD106" s="49" t="str">
        <f t="shared" si="93"/>
        <v>ZNLC:45,ACT:;</v>
      </c>
      <c r="AE106" s="49" t="str">
        <f t="shared" si="94"/>
        <v>ZNVA:NA1,0622:NA1,0622:;</v>
      </c>
      <c r="AF106" s="49" t="str">
        <f t="shared" si="95"/>
        <v>ZNVC:NA1,0622:NA1,0622:ACT:;</v>
      </c>
      <c r="AG106" s="49" t="str">
        <f t="shared" si="96"/>
        <v>ZNRI:NA1,0622:;</v>
      </c>
      <c r="AH106" s="49" t="str">
        <f t="shared" si="97"/>
        <v>ZNGC:NA1,0622:ACT:;</v>
      </c>
      <c r="AI106" s="49" t="str">
        <f t="shared" si="98"/>
        <v>ZNHC:NA1,0622:FE:ACT:;</v>
      </c>
      <c r="AJ106" s="49" t="str">
        <f t="shared" si="99"/>
        <v>ZNFJ:NA1,0622:;</v>
      </c>
    </row>
    <row r="107" spans="1:36">
      <c r="A107" s="24">
        <v>10</v>
      </c>
      <c r="B107" s="24" t="s">
        <v>3359</v>
      </c>
      <c r="C107" s="24" t="s">
        <v>3948</v>
      </c>
      <c r="D107" s="24" t="str">
        <f>LOOKUP(1,0/(('MSS&amp;MGW&amp;BSC-SPC'!$B$1:$B$347=B107)*('MSS&amp;MGW&amp;BSC-SPC'!$C$1:$C$347=C107)),'MSS&amp;MGW&amp;BSC-SPC'!$D$1:$D$347)</f>
        <v>0622</v>
      </c>
      <c r="E107" s="24">
        <v>410</v>
      </c>
      <c r="F107" s="25">
        <v>5</v>
      </c>
      <c r="G107" s="25" t="s">
        <v>90</v>
      </c>
      <c r="H107" s="25" t="s">
        <v>639</v>
      </c>
      <c r="I107" s="25" t="str">
        <f>LOOKUP(1,0/(('MSS&amp;MGW&amp;BSC-SPC'!$B$1:$B$347=G107)*('MSS&amp;MGW&amp;BSC-SPC'!$C$1:$C$347=H107)),'MSS&amp;MGW&amp;BSC-SPC'!$D$1:$D$347)</f>
        <v>22B3</v>
      </c>
      <c r="J107" s="25">
        <v>45</v>
      </c>
      <c r="K107" s="48" t="s">
        <v>3954</v>
      </c>
      <c r="L107" s="26" t="str">
        <f t="shared" si="75"/>
        <v>ZNSP:NA1,22B3,R0724:410:R0724:;</v>
      </c>
      <c r="M107" s="26" t="str">
        <f t="shared" si="76"/>
        <v>ZNRC:NA1,22B3,R0724,6,A,N:NA1,22B3,R0724,2::::;</v>
      </c>
      <c r="N107" s="29" t="str">
        <f t="shared" si="77"/>
        <v>ZNFD:NA1,22B3,1:FE,BSSAP,1,N:;</v>
      </c>
      <c r="O107" s="29" t="str">
        <f t="shared" si="78"/>
        <v>ZOBM:NA1,0622,01:NA1,22B3:Y:;</v>
      </c>
      <c r="P107" s="29" t="str">
        <f t="shared" si="79"/>
        <v>ZOBM:NA1,0622,FE:NA1,22B3:Y:;</v>
      </c>
      <c r="Q107" s="29" t="str">
        <f t="shared" si="80"/>
        <v>ZOBC:NA1,22B3,FE:NA1,FE:Y:;</v>
      </c>
      <c r="R107" s="26" t="str">
        <f t="shared" si="81"/>
        <v>ZNLA:410:;</v>
      </c>
      <c r="S107" s="26" t="str">
        <f t="shared" si="82"/>
        <v>ZNLC:410,ACT:;</v>
      </c>
      <c r="T107" s="26" t="str">
        <f t="shared" si="83"/>
        <v>ZNVA:NA1,22B3:NA1,22B3:;</v>
      </c>
      <c r="U107" s="26" t="str">
        <f t="shared" si="84"/>
        <v>ZNVC:NA1,22B3:NA1,22B3:ACT:;</v>
      </c>
      <c r="V107" s="29" t="str">
        <f t="shared" si="85"/>
        <v>ZNRI:NA1,22B3:;</v>
      </c>
      <c r="W107" s="29" t="str">
        <f t="shared" si="86"/>
        <v>ZNGC:NA1,22B3:ACT:;</v>
      </c>
      <c r="X107" s="29" t="str">
        <f t="shared" si="87"/>
        <v>ZNHC:NA1,22B3:FE:ACT:;</v>
      </c>
      <c r="Y107" s="29" t="str">
        <f t="shared" si="88"/>
        <v>ZNFJ:NA1,22B3:;</v>
      </c>
      <c r="Z107" s="49" t="str">
        <f t="shared" si="89"/>
        <v>ZNSP:NA1,0622,BGS31:45:BGS31:;</v>
      </c>
      <c r="AA107" s="49" t="str">
        <f t="shared" si="90"/>
        <v>ZNRC:NA1,0622,BGS31,6,A,N:NA1,0622,BGS31,2::::;</v>
      </c>
      <c r="AB107" s="49" t="str">
        <f t="shared" si="91"/>
        <v>ZNFD:NA1,0622,1::FE,BSSAP,1;</v>
      </c>
      <c r="AC107" s="49" t="str">
        <f t="shared" si="92"/>
        <v>ZNLA:45:;</v>
      </c>
      <c r="AD107" s="49" t="str">
        <f t="shared" si="93"/>
        <v>ZNLC:45,ACT:;</v>
      </c>
      <c r="AE107" s="49" t="str">
        <f t="shared" si="94"/>
        <v>ZNVA:NA1,0622:NA1,0622:;</v>
      </c>
      <c r="AF107" s="49" t="str">
        <f t="shared" si="95"/>
        <v>ZNVC:NA1,0622:NA1,0622:ACT:;</v>
      </c>
      <c r="AG107" s="49" t="str">
        <f t="shared" si="96"/>
        <v>ZNRI:NA1,0622:;</v>
      </c>
      <c r="AH107" s="49" t="str">
        <f t="shared" si="97"/>
        <v>ZNGC:NA1,0622:ACT:;</v>
      </c>
      <c r="AI107" s="49" t="str">
        <f t="shared" si="98"/>
        <v>ZNHC:NA1,0622:FE:ACT:;</v>
      </c>
      <c r="AJ107" s="49" t="str">
        <f t="shared" si="99"/>
        <v>ZNFJ:NA1,0622:;</v>
      </c>
    </row>
    <row r="108" spans="1:36">
      <c r="A108" s="24">
        <v>11</v>
      </c>
      <c r="B108" s="24" t="s">
        <v>3359</v>
      </c>
      <c r="C108" s="24" t="s">
        <v>3949</v>
      </c>
      <c r="D108" s="24" t="str">
        <f>LOOKUP(1,0/(('MSS&amp;MGW&amp;BSC-SPC'!$B$1:$B$347=B108)*('MSS&amp;MGW&amp;BSC-SPC'!$C$1:$C$347=C108)),'MSS&amp;MGW&amp;BSC-SPC'!$D$1:$D$347)</f>
        <v>0622</v>
      </c>
      <c r="E108" s="24">
        <v>411</v>
      </c>
      <c r="F108" s="25">
        <v>5</v>
      </c>
      <c r="G108" s="25" t="s">
        <v>91</v>
      </c>
      <c r="H108" s="25" t="s">
        <v>639</v>
      </c>
      <c r="I108" s="25" t="str">
        <f>LOOKUP(1,0/(('MSS&amp;MGW&amp;BSC-SPC'!$B$1:$B$347=G108)*('MSS&amp;MGW&amp;BSC-SPC'!$C$1:$C$347=H108)),'MSS&amp;MGW&amp;BSC-SPC'!$D$1:$D$347)</f>
        <v>22B4</v>
      </c>
      <c r="J108" s="25">
        <v>45</v>
      </c>
      <c r="K108" s="48" t="s">
        <v>3954</v>
      </c>
      <c r="L108" s="26" t="str">
        <f t="shared" si="75"/>
        <v>ZNSP:NA1,22B4,R0725:411:R0725:;</v>
      </c>
      <c r="M108" s="26" t="str">
        <f t="shared" si="76"/>
        <v>ZNRC:NA1,22B4,R0725,6,A,N:NA1,22B4,R0725,2::::;</v>
      </c>
      <c r="N108" s="29" t="str">
        <f t="shared" si="77"/>
        <v>ZNFD:NA1,22B4,1:FE,BSSAP,1,N:;</v>
      </c>
      <c r="O108" s="29" t="str">
        <f t="shared" si="78"/>
        <v>ZOBM:NA1,0622,01:NA1,22B4:Y:;</v>
      </c>
      <c r="P108" s="29" t="str">
        <f t="shared" si="79"/>
        <v>ZOBM:NA1,0622,FE:NA1,22B4:Y:;</v>
      </c>
      <c r="Q108" s="29" t="str">
        <f t="shared" si="80"/>
        <v>ZOBC:NA1,22B4,FE:NA1,FE:Y:;</v>
      </c>
      <c r="R108" s="26" t="str">
        <f t="shared" si="81"/>
        <v>ZNLA:411:;</v>
      </c>
      <c r="S108" s="26" t="str">
        <f t="shared" si="82"/>
        <v>ZNLC:411,ACT:;</v>
      </c>
      <c r="T108" s="26" t="str">
        <f t="shared" si="83"/>
        <v>ZNVA:NA1,22B4:NA1,22B4:;</v>
      </c>
      <c r="U108" s="26" t="str">
        <f t="shared" si="84"/>
        <v>ZNVC:NA1,22B4:NA1,22B4:ACT:;</v>
      </c>
      <c r="V108" s="29" t="str">
        <f t="shared" si="85"/>
        <v>ZNRI:NA1,22B4:;</v>
      </c>
      <c r="W108" s="29" t="str">
        <f t="shared" si="86"/>
        <v>ZNGC:NA1,22B4:ACT:;</v>
      </c>
      <c r="X108" s="29" t="str">
        <f t="shared" si="87"/>
        <v>ZNHC:NA1,22B4:FE:ACT:;</v>
      </c>
      <c r="Y108" s="29" t="str">
        <f t="shared" si="88"/>
        <v>ZNFJ:NA1,22B4:;</v>
      </c>
      <c r="Z108" s="49" t="str">
        <f t="shared" si="89"/>
        <v>ZNSP:NA1,0622,BGS31:45:BGS31:;</v>
      </c>
      <c r="AA108" s="49" t="str">
        <f t="shared" si="90"/>
        <v>ZNRC:NA1,0622,BGS31,6,A,N:NA1,0622,BGS31,2::::;</v>
      </c>
      <c r="AB108" s="49" t="str">
        <f t="shared" si="91"/>
        <v>ZNFD:NA1,0622,1::FE,BSSAP,1;</v>
      </c>
      <c r="AC108" s="49" t="str">
        <f t="shared" si="92"/>
        <v>ZNLA:45:;</v>
      </c>
      <c r="AD108" s="49" t="str">
        <f t="shared" si="93"/>
        <v>ZNLC:45,ACT:;</v>
      </c>
      <c r="AE108" s="49" t="str">
        <f t="shared" si="94"/>
        <v>ZNVA:NA1,0622:NA1,0622:;</v>
      </c>
      <c r="AF108" s="49" t="str">
        <f t="shared" si="95"/>
        <v>ZNVC:NA1,0622:NA1,0622:ACT:;</v>
      </c>
      <c r="AG108" s="49" t="str">
        <f t="shared" si="96"/>
        <v>ZNRI:NA1,0622:;</v>
      </c>
      <c r="AH108" s="49" t="str">
        <f t="shared" si="97"/>
        <v>ZNGC:NA1,0622:ACT:;</v>
      </c>
      <c r="AI108" s="49" t="str">
        <f t="shared" si="98"/>
        <v>ZNHC:NA1,0622:FE:ACT:;</v>
      </c>
      <c r="AJ108" s="49" t="str">
        <f t="shared" si="99"/>
        <v>ZNFJ:NA1,0622:;</v>
      </c>
    </row>
    <row r="109" spans="1:36">
      <c r="A109" s="24">
        <v>12</v>
      </c>
      <c r="B109" s="24" t="s">
        <v>3359</v>
      </c>
      <c r="C109" s="24" t="s">
        <v>3949</v>
      </c>
      <c r="D109" s="24" t="str">
        <f>LOOKUP(1,0/(('MSS&amp;MGW&amp;BSC-SPC'!$B$1:$B$347=B109)*('MSS&amp;MGW&amp;BSC-SPC'!$C$1:$C$347=C109)),'MSS&amp;MGW&amp;BSC-SPC'!$D$1:$D$347)</f>
        <v>0622</v>
      </c>
      <c r="E109" s="24">
        <v>412</v>
      </c>
      <c r="F109" s="25">
        <v>5</v>
      </c>
      <c r="G109" s="25" t="s">
        <v>92</v>
      </c>
      <c r="H109" s="25" t="s">
        <v>639</v>
      </c>
      <c r="I109" s="25" t="str">
        <f>LOOKUP(1,0/(('MSS&amp;MGW&amp;BSC-SPC'!$B$1:$B$347=G109)*('MSS&amp;MGW&amp;BSC-SPC'!$C$1:$C$347=H109)),'MSS&amp;MGW&amp;BSC-SPC'!$D$1:$D$347)</f>
        <v>22B5</v>
      </c>
      <c r="J109" s="25">
        <v>45</v>
      </c>
      <c r="K109" s="48" t="s">
        <v>3954</v>
      </c>
      <c r="L109" s="26" t="str">
        <f t="shared" si="75"/>
        <v>ZNSP:NA1,22B5,R0726:412:R0726:;</v>
      </c>
      <c r="M109" s="26" t="str">
        <f t="shared" si="76"/>
        <v>ZNRC:NA1,22B5,R0726,6,A,N:NA1,22B5,R0726,2::::;</v>
      </c>
      <c r="N109" s="29" t="str">
        <f t="shared" si="77"/>
        <v>ZNFD:NA1,22B5,1:FE,BSSAP,1,N:;</v>
      </c>
      <c r="O109" s="29" t="str">
        <f t="shared" si="78"/>
        <v>ZOBM:NA1,0622,01:NA1,22B5:Y:;</v>
      </c>
      <c r="P109" s="29" t="str">
        <f t="shared" si="79"/>
        <v>ZOBM:NA1,0622,FE:NA1,22B5:Y:;</v>
      </c>
      <c r="Q109" s="29" t="str">
        <f t="shared" si="80"/>
        <v>ZOBC:NA1,22B5,FE:NA1,FE:Y:;</v>
      </c>
      <c r="R109" s="26" t="str">
        <f t="shared" si="81"/>
        <v>ZNLA:412:;</v>
      </c>
      <c r="S109" s="26" t="str">
        <f t="shared" si="82"/>
        <v>ZNLC:412,ACT:;</v>
      </c>
      <c r="T109" s="26" t="str">
        <f t="shared" si="83"/>
        <v>ZNVA:NA1,22B5:NA1,22B5:;</v>
      </c>
      <c r="U109" s="26" t="str">
        <f t="shared" si="84"/>
        <v>ZNVC:NA1,22B5:NA1,22B5:ACT:;</v>
      </c>
      <c r="V109" s="29" t="str">
        <f t="shared" si="85"/>
        <v>ZNRI:NA1,22B5:;</v>
      </c>
      <c r="W109" s="29" t="str">
        <f t="shared" si="86"/>
        <v>ZNGC:NA1,22B5:ACT:;</v>
      </c>
      <c r="X109" s="29" t="str">
        <f t="shared" si="87"/>
        <v>ZNHC:NA1,22B5:FE:ACT:;</v>
      </c>
      <c r="Y109" s="29" t="str">
        <f t="shared" si="88"/>
        <v>ZNFJ:NA1,22B5:;</v>
      </c>
      <c r="Z109" s="49" t="str">
        <f t="shared" si="89"/>
        <v>ZNSP:NA1,0622,BGS31:45:BGS31:;</v>
      </c>
      <c r="AA109" s="49" t="str">
        <f t="shared" si="90"/>
        <v>ZNRC:NA1,0622,BGS31,6,A,N:NA1,0622,BGS31,2::::;</v>
      </c>
      <c r="AB109" s="49" t="str">
        <f t="shared" si="91"/>
        <v>ZNFD:NA1,0622,1::FE,BSSAP,1;</v>
      </c>
      <c r="AC109" s="49" t="str">
        <f t="shared" si="92"/>
        <v>ZNLA:45:;</v>
      </c>
      <c r="AD109" s="49" t="str">
        <f t="shared" si="93"/>
        <v>ZNLC:45,ACT:;</v>
      </c>
      <c r="AE109" s="49" t="str">
        <f t="shared" si="94"/>
        <v>ZNVA:NA1,0622:NA1,0622:;</v>
      </c>
      <c r="AF109" s="49" t="str">
        <f t="shared" si="95"/>
        <v>ZNVC:NA1,0622:NA1,0622:ACT:;</v>
      </c>
      <c r="AG109" s="49" t="str">
        <f t="shared" si="96"/>
        <v>ZNRI:NA1,0622:;</v>
      </c>
      <c r="AH109" s="49" t="str">
        <f t="shared" si="97"/>
        <v>ZNGC:NA1,0622:ACT:;</v>
      </c>
      <c r="AI109" s="49" t="str">
        <f t="shared" si="98"/>
        <v>ZNHC:NA1,0622:FE:ACT:;</v>
      </c>
      <c r="AJ109" s="49" t="str">
        <f t="shared" si="99"/>
        <v>ZNFJ:NA1,0622:;</v>
      </c>
    </row>
    <row r="110" spans="1:36">
      <c r="A110" s="24">
        <v>13</v>
      </c>
      <c r="B110" s="24" t="s">
        <v>3359</v>
      </c>
      <c r="C110" s="24" t="s">
        <v>3950</v>
      </c>
      <c r="D110" s="24" t="str">
        <f>LOOKUP(1,0/(('MSS&amp;MGW&amp;BSC-SPC'!$B$1:$B$347=B110)*('MSS&amp;MGW&amp;BSC-SPC'!$C$1:$C$347=C110)),'MSS&amp;MGW&amp;BSC-SPC'!$D$1:$D$347)</f>
        <v>0622</v>
      </c>
      <c r="E110" s="24">
        <v>413</v>
      </c>
      <c r="F110" s="25">
        <v>5</v>
      </c>
      <c r="G110" s="25" t="s">
        <v>93</v>
      </c>
      <c r="H110" s="25" t="s">
        <v>639</v>
      </c>
      <c r="I110" s="25" t="str">
        <f>LOOKUP(1,0/(('MSS&amp;MGW&amp;BSC-SPC'!$B$1:$B$347=G110)*('MSS&amp;MGW&amp;BSC-SPC'!$C$1:$C$347=H110)),'MSS&amp;MGW&amp;BSC-SPC'!$D$1:$D$347)</f>
        <v>22F0</v>
      </c>
      <c r="J110" s="25">
        <v>45</v>
      </c>
      <c r="K110" s="48" t="s">
        <v>3954</v>
      </c>
      <c r="L110" s="26" t="str">
        <f t="shared" si="75"/>
        <v>ZNSP:NA1,22F0,R1121:413:R1121:;</v>
      </c>
      <c r="M110" s="26" t="str">
        <f t="shared" si="76"/>
        <v>ZNRC:NA1,22F0,R1121,6,A,N:NA1,22F0,R1121,2::::;</v>
      </c>
      <c r="N110" s="29" t="str">
        <f t="shared" si="77"/>
        <v>ZNFD:NA1,22F0,1:FE,BSSAP,1,N:;</v>
      </c>
      <c r="O110" s="29" t="str">
        <f t="shared" si="78"/>
        <v>ZOBM:NA1,0622,01:NA1,22F0:Y:;</v>
      </c>
      <c r="P110" s="29" t="str">
        <f t="shared" si="79"/>
        <v>ZOBM:NA1,0622,FE:NA1,22F0:Y:;</v>
      </c>
      <c r="Q110" s="29" t="str">
        <f t="shared" si="80"/>
        <v>ZOBC:NA1,22F0,FE:NA1,FE:Y:;</v>
      </c>
      <c r="R110" s="26" t="str">
        <f t="shared" si="81"/>
        <v>ZNLA:413:;</v>
      </c>
      <c r="S110" s="26" t="str">
        <f t="shared" si="82"/>
        <v>ZNLC:413,ACT:;</v>
      </c>
      <c r="T110" s="26" t="str">
        <f t="shared" si="83"/>
        <v>ZNVA:NA1,22F0:NA1,22F0:;</v>
      </c>
      <c r="U110" s="26" t="str">
        <f t="shared" si="84"/>
        <v>ZNVC:NA1,22F0:NA1,22F0:ACT:;</v>
      </c>
      <c r="V110" s="29" t="str">
        <f t="shared" si="85"/>
        <v>ZNRI:NA1,22F0:;</v>
      </c>
      <c r="W110" s="29" t="str">
        <f t="shared" si="86"/>
        <v>ZNGC:NA1,22F0:ACT:;</v>
      </c>
      <c r="X110" s="29" t="str">
        <f t="shared" si="87"/>
        <v>ZNHC:NA1,22F0:FE:ACT:;</v>
      </c>
      <c r="Y110" s="29" t="str">
        <f t="shared" si="88"/>
        <v>ZNFJ:NA1,22F0:;</v>
      </c>
      <c r="Z110" s="49" t="str">
        <f t="shared" si="89"/>
        <v>ZNSP:NA1,0622,BGS31:45:BGS31:;</v>
      </c>
      <c r="AA110" s="49" t="str">
        <f t="shared" si="90"/>
        <v>ZNRC:NA1,0622,BGS31,6,A,N:NA1,0622,BGS31,2::::;</v>
      </c>
      <c r="AB110" s="49" t="str">
        <f t="shared" si="91"/>
        <v>ZNFD:NA1,0622,1::FE,BSSAP,1;</v>
      </c>
      <c r="AC110" s="49" t="str">
        <f t="shared" si="92"/>
        <v>ZNLA:45:;</v>
      </c>
      <c r="AD110" s="49" t="str">
        <f t="shared" si="93"/>
        <v>ZNLC:45,ACT:;</v>
      </c>
      <c r="AE110" s="49" t="str">
        <f t="shared" si="94"/>
        <v>ZNVA:NA1,0622:NA1,0622:;</v>
      </c>
      <c r="AF110" s="49" t="str">
        <f t="shared" si="95"/>
        <v>ZNVC:NA1,0622:NA1,0622:ACT:;</v>
      </c>
      <c r="AG110" s="49" t="str">
        <f t="shared" si="96"/>
        <v>ZNRI:NA1,0622:;</v>
      </c>
      <c r="AH110" s="49" t="str">
        <f t="shared" si="97"/>
        <v>ZNGC:NA1,0622:ACT:;</v>
      </c>
      <c r="AI110" s="49" t="str">
        <f t="shared" si="98"/>
        <v>ZNHC:NA1,0622:FE:ACT:;</v>
      </c>
      <c r="AJ110" s="49" t="str">
        <f t="shared" si="99"/>
        <v>ZNFJ:NA1,0622:;</v>
      </c>
    </row>
    <row r="111" spans="1:36">
      <c r="A111" s="24">
        <v>14</v>
      </c>
      <c r="B111" s="24" t="s">
        <v>3359</v>
      </c>
      <c r="C111" s="24" t="s">
        <v>3951</v>
      </c>
      <c r="D111" s="24" t="str">
        <f>LOOKUP(1,0/(('MSS&amp;MGW&amp;BSC-SPC'!$B$1:$B$347=B111)*('MSS&amp;MGW&amp;BSC-SPC'!$C$1:$C$347=C111)),'MSS&amp;MGW&amp;BSC-SPC'!$D$1:$D$347)</f>
        <v>0622</v>
      </c>
      <c r="E111" s="24">
        <v>414</v>
      </c>
      <c r="F111" s="25">
        <v>5</v>
      </c>
      <c r="G111" s="25" t="s">
        <v>94</v>
      </c>
      <c r="H111" s="25" t="s">
        <v>639</v>
      </c>
      <c r="I111" s="25" t="str">
        <f>LOOKUP(1,0/(('MSS&amp;MGW&amp;BSC-SPC'!$B$1:$B$347=G111)*('MSS&amp;MGW&amp;BSC-SPC'!$C$1:$C$347=H111)),'MSS&amp;MGW&amp;BSC-SPC'!$D$1:$D$347)</f>
        <v>22F1</v>
      </c>
      <c r="J111" s="25">
        <v>45</v>
      </c>
      <c r="K111" s="48" t="s">
        <v>3954</v>
      </c>
      <c r="L111" s="26" t="str">
        <f t="shared" si="75"/>
        <v>ZNSP:NA1,22F1,R1122:414:R1122:;</v>
      </c>
      <c r="M111" s="26" t="str">
        <f t="shared" si="76"/>
        <v>ZNRC:NA1,22F1,R1122,6,A,N:NA1,22F1,R1122,2::::;</v>
      </c>
      <c r="N111" s="29" t="str">
        <f t="shared" si="77"/>
        <v>ZNFD:NA1,22F1,1:FE,BSSAP,1,N:;</v>
      </c>
      <c r="O111" s="29" t="str">
        <f t="shared" si="78"/>
        <v>ZOBM:NA1,0622,01:NA1,22F1:Y:;</v>
      </c>
      <c r="P111" s="29" t="str">
        <f t="shared" si="79"/>
        <v>ZOBM:NA1,0622,FE:NA1,22F1:Y:;</v>
      </c>
      <c r="Q111" s="29" t="str">
        <f t="shared" si="80"/>
        <v>ZOBC:NA1,22F1,FE:NA1,FE:Y:;</v>
      </c>
      <c r="R111" s="26" t="str">
        <f t="shared" si="81"/>
        <v>ZNLA:414:;</v>
      </c>
      <c r="S111" s="26" t="str">
        <f t="shared" si="82"/>
        <v>ZNLC:414,ACT:;</v>
      </c>
      <c r="T111" s="26" t="str">
        <f t="shared" si="83"/>
        <v>ZNVA:NA1,22F1:NA1,22F1:;</v>
      </c>
      <c r="U111" s="26" t="str">
        <f t="shared" si="84"/>
        <v>ZNVC:NA1,22F1:NA1,22F1:ACT:;</v>
      </c>
      <c r="V111" s="29" t="str">
        <f t="shared" si="85"/>
        <v>ZNRI:NA1,22F1:;</v>
      </c>
      <c r="W111" s="29" t="str">
        <f t="shared" si="86"/>
        <v>ZNGC:NA1,22F1:ACT:;</v>
      </c>
      <c r="X111" s="29" t="str">
        <f t="shared" si="87"/>
        <v>ZNHC:NA1,22F1:FE:ACT:;</v>
      </c>
      <c r="Y111" s="29" t="str">
        <f t="shared" si="88"/>
        <v>ZNFJ:NA1,22F1:;</v>
      </c>
      <c r="Z111" s="49" t="str">
        <f t="shared" si="89"/>
        <v>ZNSP:NA1,0622,BGS31:45:BGS31:;</v>
      </c>
      <c r="AA111" s="49" t="str">
        <f t="shared" si="90"/>
        <v>ZNRC:NA1,0622,BGS31,6,A,N:NA1,0622,BGS31,2::::;</v>
      </c>
      <c r="AB111" s="49" t="str">
        <f t="shared" si="91"/>
        <v>ZNFD:NA1,0622,1::FE,BSSAP,1;</v>
      </c>
      <c r="AC111" s="49" t="str">
        <f t="shared" si="92"/>
        <v>ZNLA:45:;</v>
      </c>
      <c r="AD111" s="49" t="str">
        <f t="shared" si="93"/>
        <v>ZNLC:45,ACT:;</v>
      </c>
      <c r="AE111" s="49" t="str">
        <f t="shared" si="94"/>
        <v>ZNVA:NA1,0622:NA1,0622:;</v>
      </c>
      <c r="AF111" s="49" t="str">
        <f t="shared" si="95"/>
        <v>ZNVC:NA1,0622:NA1,0622:ACT:;</v>
      </c>
      <c r="AG111" s="49" t="str">
        <f t="shared" si="96"/>
        <v>ZNRI:NA1,0622:;</v>
      </c>
      <c r="AH111" s="49" t="str">
        <f t="shared" si="97"/>
        <v>ZNGC:NA1,0622:ACT:;</v>
      </c>
      <c r="AI111" s="49" t="str">
        <f t="shared" si="98"/>
        <v>ZNHC:NA1,0622:FE:ACT:;</v>
      </c>
      <c r="AJ111" s="49" t="str">
        <f t="shared" si="99"/>
        <v>ZNFJ:NA1,0622:;</v>
      </c>
    </row>
    <row r="112" spans="1:36">
      <c r="A112" s="24">
        <v>15</v>
      </c>
      <c r="B112" s="24" t="s">
        <v>3359</v>
      </c>
      <c r="C112" s="24" t="s">
        <v>3951</v>
      </c>
      <c r="D112" s="24" t="str">
        <f>LOOKUP(1,0/(('MSS&amp;MGW&amp;BSC-SPC'!$B$1:$B$347=B112)*('MSS&amp;MGW&amp;BSC-SPC'!$C$1:$C$347=C112)),'MSS&amp;MGW&amp;BSC-SPC'!$D$1:$D$347)</f>
        <v>0622</v>
      </c>
      <c r="E112" s="24">
        <v>415</v>
      </c>
      <c r="F112" s="25">
        <v>5</v>
      </c>
      <c r="G112" s="25" t="s">
        <v>95</v>
      </c>
      <c r="H112" s="25" t="s">
        <v>639</v>
      </c>
      <c r="I112" s="25" t="str">
        <f>LOOKUP(1,0/(('MSS&amp;MGW&amp;BSC-SPC'!$B$1:$B$347=G112)*('MSS&amp;MGW&amp;BSC-SPC'!$C$1:$C$347=H112)),'MSS&amp;MGW&amp;BSC-SPC'!$D$1:$D$347)</f>
        <v>22F2</v>
      </c>
      <c r="J112" s="25">
        <v>45</v>
      </c>
      <c r="K112" s="48" t="s">
        <v>3954</v>
      </c>
      <c r="L112" s="26" t="str">
        <f t="shared" si="75"/>
        <v>ZNSP:NA1,22F2,R1123:415:R1123:;</v>
      </c>
      <c r="M112" s="26" t="str">
        <f t="shared" si="76"/>
        <v>ZNRC:NA1,22F2,R1123,6,A,N:NA1,22F2,R1123,2::::;</v>
      </c>
      <c r="N112" s="29" t="str">
        <f t="shared" si="77"/>
        <v>ZNFD:NA1,22F2,1:FE,BSSAP,1,N:;</v>
      </c>
      <c r="O112" s="29" t="str">
        <f t="shared" si="78"/>
        <v>ZOBM:NA1,0622,01:NA1,22F2:Y:;</v>
      </c>
      <c r="P112" s="29" t="str">
        <f t="shared" si="79"/>
        <v>ZOBM:NA1,0622,FE:NA1,22F2:Y:;</v>
      </c>
      <c r="Q112" s="29" t="str">
        <f t="shared" si="80"/>
        <v>ZOBC:NA1,22F2,FE:NA1,FE:Y:;</v>
      </c>
      <c r="R112" s="26" t="str">
        <f t="shared" si="81"/>
        <v>ZNLA:415:;</v>
      </c>
      <c r="S112" s="26" t="str">
        <f t="shared" si="82"/>
        <v>ZNLC:415,ACT:;</v>
      </c>
      <c r="T112" s="26" t="str">
        <f t="shared" si="83"/>
        <v>ZNVA:NA1,22F2:NA1,22F2:;</v>
      </c>
      <c r="U112" s="26" t="str">
        <f t="shared" si="84"/>
        <v>ZNVC:NA1,22F2:NA1,22F2:ACT:;</v>
      </c>
      <c r="V112" s="29" t="str">
        <f t="shared" si="85"/>
        <v>ZNRI:NA1,22F2:;</v>
      </c>
      <c r="W112" s="29" t="str">
        <f t="shared" si="86"/>
        <v>ZNGC:NA1,22F2:ACT:;</v>
      </c>
      <c r="X112" s="29" t="str">
        <f t="shared" si="87"/>
        <v>ZNHC:NA1,22F2:FE:ACT:;</v>
      </c>
      <c r="Y112" s="29" t="str">
        <f t="shared" si="88"/>
        <v>ZNFJ:NA1,22F2:;</v>
      </c>
      <c r="Z112" s="49" t="str">
        <f t="shared" si="89"/>
        <v>ZNSP:NA1,0622,BGS31:45:BGS31:;</v>
      </c>
      <c r="AA112" s="49" t="str">
        <f t="shared" si="90"/>
        <v>ZNRC:NA1,0622,BGS31,6,A,N:NA1,0622,BGS31,2::::;</v>
      </c>
      <c r="AB112" s="49" t="str">
        <f t="shared" si="91"/>
        <v>ZNFD:NA1,0622,1::FE,BSSAP,1;</v>
      </c>
      <c r="AC112" s="49" t="str">
        <f t="shared" si="92"/>
        <v>ZNLA:45:;</v>
      </c>
      <c r="AD112" s="49" t="str">
        <f t="shared" si="93"/>
        <v>ZNLC:45,ACT:;</v>
      </c>
      <c r="AE112" s="49" t="str">
        <f t="shared" si="94"/>
        <v>ZNVA:NA1,0622:NA1,0622:;</v>
      </c>
      <c r="AF112" s="49" t="str">
        <f t="shared" si="95"/>
        <v>ZNVC:NA1,0622:NA1,0622:ACT:;</v>
      </c>
      <c r="AG112" s="49" t="str">
        <f t="shared" si="96"/>
        <v>ZNRI:NA1,0622:;</v>
      </c>
      <c r="AH112" s="49" t="str">
        <f t="shared" si="97"/>
        <v>ZNGC:NA1,0622:ACT:;</v>
      </c>
      <c r="AI112" s="49" t="str">
        <f t="shared" si="98"/>
        <v>ZNHC:NA1,0622:FE:ACT:;</v>
      </c>
      <c r="AJ112" s="49" t="str">
        <f t="shared" si="99"/>
        <v>ZNFJ:NA1,0622:;</v>
      </c>
    </row>
    <row r="113" spans="1:36">
      <c r="A113" s="24">
        <v>16</v>
      </c>
      <c r="B113" s="24" t="s">
        <v>3359</v>
      </c>
      <c r="C113" s="24" t="s">
        <v>3952</v>
      </c>
      <c r="D113" s="24" t="str">
        <f>LOOKUP(1,0/(('MSS&amp;MGW&amp;BSC-SPC'!$B$1:$B$347=B113)*('MSS&amp;MGW&amp;BSC-SPC'!$C$1:$C$347=C113)),'MSS&amp;MGW&amp;BSC-SPC'!$D$1:$D$347)</f>
        <v>0622</v>
      </c>
      <c r="E113" s="24">
        <v>416</v>
      </c>
      <c r="F113" s="25">
        <v>5</v>
      </c>
      <c r="G113" s="25" t="s">
        <v>96</v>
      </c>
      <c r="H113" s="25" t="s">
        <v>639</v>
      </c>
      <c r="I113" s="25" t="str">
        <f>LOOKUP(1,0/(('MSS&amp;MGW&amp;BSC-SPC'!$B$1:$B$347=G113)*('MSS&amp;MGW&amp;BSC-SPC'!$C$1:$C$347=H113)),'MSS&amp;MGW&amp;BSC-SPC'!$D$1:$D$347)</f>
        <v>22F3</v>
      </c>
      <c r="J113" s="25">
        <v>45</v>
      </c>
      <c r="K113" s="48" t="s">
        <v>3954</v>
      </c>
      <c r="L113" s="26" t="str">
        <f t="shared" si="75"/>
        <v>ZNSP:NA1,22F3,R1124:416:R1124:;</v>
      </c>
      <c r="M113" s="26" t="str">
        <f t="shared" si="76"/>
        <v>ZNRC:NA1,22F3,R1124,6,A,N:NA1,22F3,R1124,2::::;</v>
      </c>
      <c r="N113" s="29" t="str">
        <f t="shared" si="77"/>
        <v>ZNFD:NA1,22F3,1:FE,BSSAP,1,N:;</v>
      </c>
      <c r="O113" s="29" t="str">
        <f t="shared" si="78"/>
        <v>ZOBM:NA1,0622,01:NA1,22F3:Y:;</v>
      </c>
      <c r="P113" s="29" t="str">
        <f t="shared" si="79"/>
        <v>ZOBM:NA1,0622,FE:NA1,22F3:Y:;</v>
      </c>
      <c r="Q113" s="29" t="str">
        <f t="shared" si="80"/>
        <v>ZOBC:NA1,22F3,FE:NA1,FE:Y:;</v>
      </c>
      <c r="R113" s="26" t="str">
        <f t="shared" si="81"/>
        <v>ZNLA:416:;</v>
      </c>
      <c r="S113" s="26" t="str">
        <f t="shared" si="82"/>
        <v>ZNLC:416,ACT:;</v>
      </c>
      <c r="T113" s="26" t="str">
        <f t="shared" si="83"/>
        <v>ZNVA:NA1,22F3:NA1,22F3:;</v>
      </c>
      <c r="U113" s="26" t="str">
        <f t="shared" si="84"/>
        <v>ZNVC:NA1,22F3:NA1,22F3:ACT:;</v>
      </c>
      <c r="V113" s="29" t="str">
        <f t="shared" si="85"/>
        <v>ZNRI:NA1,22F3:;</v>
      </c>
      <c r="W113" s="29" t="str">
        <f t="shared" si="86"/>
        <v>ZNGC:NA1,22F3:ACT:;</v>
      </c>
      <c r="X113" s="29" t="str">
        <f t="shared" si="87"/>
        <v>ZNHC:NA1,22F3:FE:ACT:;</v>
      </c>
      <c r="Y113" s="29" t="str">
        <f t="shared" si="88"/>
        <v>ZNFJ:NA1,22F3:;</v>
      </c>
      <c r="Z113" s="49" t="str">
        <f t="shared" si="89"/>
        <v>ZNSP:NA1,0622,BGS31:45:BGS31:;</v>
      </c>
      <c r="AA113" s="49" t="str">
        <f t="shared" si="90"/>
        <v>ZNRC:NA1,0622,BGS31,6,A,N:NA1,0622,BGS31,2::::;</v>
      </c>
      <c r="AB113" s="49" t="str">
        <f t="shared" si="91"/>
        <v>ZNFD:NA1,0622,1::FE,BSSAP,1;</v>
      </c>
      <c r="AC113" s="49" t="str">
        <f t="shared" si="92"/>
        <v>ZNLA:45:;</v>
      </c>
      <c r="AD113" s="49" t="str">
        <f t="shared" si="93"/>
        <v>ZNLC:45,ACT:;</v>
      </c>
      <c r="AE113" s="49" t="str">
        <f t="shared" si="94"/>
        <v>ZNVA:NA1,0622:NA1,0622:;</v>
      </c>
      <c r="AF113" s="49" t="str">
        <f t="shared" si="95"/>
        <v>ZNVC:NA1,0622:NA1,0622:ACT:;</v>
      </c>
      <c r="AG113" s="49" t="str">
        <f t="shared" si="96"/>
        <v>ZNRI:NA1,0622:;</v>
      </c>
      <c r="AH113" s="49" t="str">
        <f t="shared" si="97"/>
        <v>ZNGC:NA1,0622:ACT:;</v>
      </c>
      <c r="AI113" s="49" t="str">
        <f t="shared" si="98"/>
        <v>ZNHC:NA1,0622:FE:ACT:;</v>
      </c>
      <c r="AJ113" s="49" t="str">
        <f t="shared" si="99"/>
        <v>ZNFJ:NA1,0622:;</v>
      </c>
    </row>
    <row r="114" spans="1:36">
      <c r="A114" s="24">
        <v>17</v>
      </c>
      <c r="B114" s="24" t="s">
        <v>3359</v>
      </c>
      <c r="C114" s="24" t="s">
        <v>3953</v>
      </c>
      <c r="D114" s="24" t="str">
        <f>LOOKUP(1,0/(('MSS&amp;MGW&amp;BSC-SPC'!$B$1:$B$347=B114)*('MSS&amp;MGW&amp;BSC-SPC'!$C$1:$C$347=C114)),'MSS&amp;MGW&amp;BSC-SPC'!$D$1:$D$347)</f>
        <v>0622</v>
      </c>
      <c r="E114" s="24">
        <v>417</v>
      </c>
      <c r="F114" s="25">
        <v>5</v>
      </c>
      <c r="G114" s="25" t="s">
        <v>97</v>
      </c>
      <c r="H114" s="25" t="s">
        <v>639</v>
      </c>
      <c r="I114" s="25" t="str">
        <f>LOOKUP(1,0/(('MSS&amp;MGW&amp;BSC-SPC'!$B$1:$B$347=G114)*('MSS&amp;MGW&amp;BSC-SPC'!$C$1:$C$347=H114)),'MSS&amp;MGW&amp;BSC-SPC'!$D$1:$D$347)</f>
        <v>22F4</v>
      </c>
      <c r="J114" s="25">
        <v>45</v>
      </c>
      <c r="K114" s="48" t="s">
        <v>3954</v>
      </c>
      <c r="L114" s="26" t="str">
        <f t="shared" si="75"/>
        <v>ZNSP:NA1,22F4,R1125:417:R1125:;</v>
      </c>
      <c r="M114" s="26" t="str">
        <f t="shared" si="76"/>
        <v>ZNRC:NA1,22F4,R1125,6,A,N:NA1,22F4,R1125,2::::;</v>
      </c>
      <c r="N114" s="29" t="str">
        <f t="shared" si="77"/>
        <v>ZNFD:NA1,22F4,1:FE,BSSAP,1,N:;</v>
      </c>
      <c r="O114" s="29" t="str">
        <f t="shared" si="78"/>
        <v>ZOBM:NA1,0622,01:NA1,22F4:Y:;</v>
      </c>
      <c r="P114" s="29" t="str">
        <f t="shared" si="79"/>
        <v>ZOBM:NA1,0622,FE:NA1,22F4:Y:;</v>
      </c>
      <c r="Q114" s="29" t="str">
        <f t="shared" si="80"/>
        <v>ZOBC:NA1,22F4,FE:NA1,FE:Y:;</v>
      </c>
      <c r="R114" s="26" t="str">
        <f t="shared" si="81"/>
        <v>ZNLA:417:;</v>
      </c>
      <c r="S114" s="26" t="str">
        <f t="shared" si="82"/>
        <v>ZNLC:417,ACT:;</v>
      </c>
      <c r="T114" s="26" t="str">
        <f t="shared" si="83"/>
        <v>ZNVA:NA1,22F4:NA1,22F4:;</v>
      </c>
      <c r="U114" s="26" t="str">
        <f t="shared" si="84"/>
        <v>ZNVC:NA1,22F4:NA1,22F4:ACT:;</v>
      </c>
      <c r="V114" s="29" t="str">
        <f t="shared" si="85"/>
        <v>ZNRI:NA1,22F4:;</v>
      </c>
      <c r="W114" s="29" t="str">
        <f t="shared" si="86"/>
        <v>ZNGC:NA1,22F4:ACT:;</v>
      </c>
      <c r="X114" s="29" t="str">
        <f t="shared" si="87"/>
        <v>ZNHC:NA1,22F4:FE:ACT:;</v>
      </c>
      <c r="Y114" s="29" t="str">
        <f t="shared" si="88"/>
        <v>ZNFJ:NA1,22F4:;</v>
      </c>
      <c r="Z114" s="49" t="str">
        <f t="shared" si="89"/>
        <v>ZNSP:NA1,0622,BGS31:45:BGS31:;</v>
      </c>
      <c r="AA114" s="49" t="str">
        <f t="shared" si="90"/>
        <v>ZNRC:NA1,0622,BGS31,6,A,N:NA1,0622,BGS31,2::::;</v>
      </c>
      <c r="AB114" s="49" t="str">
        <f t="shared" si="91"/>
        <v>ZNFD:NA1,0622,1::FE,BSSAP,1;</v>
      </c>
      <c r="AC114" s="49" t="str">
        <f t="shared" si="92"/>
        <v>ZNLA:45:;</v>
      </c>
      <c r="AD114" s="49" t="str">
        <f t="shared" si="93"/>
        <v>ZNLC:45,ACT:;</v>
      </c>
      <c r="AE114" s="49" t="str">
        <f t="shared" si="94"/>
        <v>ZNVA:NA1,0622:NA1,0622:;</v>
      </c>
      <c r="AF114" s="49" t="str">
        <f t="shared" si="95"/>
        <v>ZNVC:NA1,0622:NA1,0622:ACT:;</v>
      </c>
      <c r="AG114" s="49" t="str">
        <f t="shared" si="96"/>
        <v>ZNRI:NA1,0622:;</v>
      </c>
      <c r="AH114" s="49" t="str">
        <f t="shared" si="97"/>
        <v>ZNGC:NA1,0622:ACT:;</v>
      </c>
      <c r="AI114" s="49" t="str">
        <f t="shared" si="98"/>
        <v>ZNHC:NA1,0622:FE:ACT:;</v>
      </c>
      <c r="AJ114" s="49" t="str">
        <f t="shared" si="99"/>
        <v>ZNFJ:NA1,0622:;</v>
      </c>
    </row>
    <row r="115" spans="1:36">
      <c r="A115" s="24">
        <v>18</v>
      </c>
      <c r="B115" s="24" t="s">
        <v>3359</v>
      </c>
      <c r="C115" s="24" t="s">
        <v>3953</v>
      </c>
      <c r="D115" s="24" t="str">
        <f>LOOKUP(1,0/(('MSS&amp;MGW&amp;BSC-SPC'!$B$1:$B$347=B115)*('MSS&amp;MGW&amp;BSC-SPC'!$C$1:$C$347=C115)),'MSS&amp;MGW&amp;BSC-SPC'!$D$1:$D$347)</f>
        <v>0622</v>
      </c>
      <c r="E115" s="24">
        <v>418</v>
      </c>
      <c r="F115" s="25">
        <v>5</v>
      </c>
      <c r="G115" s="25" t="s">
        <v>98</v>
      </c>
      <c r="H115" s="25" t="s">
        <v>639</v>
      </c>
      <c r="I115" s="25" t="str">
        <f>LOOKUP(1,0/(('MSS&amp;MGW&amp;BSC-SPC'!$B$1:$B$347=G115)*('MSS&amp;MGW&amp;BSC-SPC'!$C$1:$C$347=H115)),'MSS&amp;MGW&amp;BSC-SPC'!$D$1:$D$347)</f>
        <v>22F5</v>
      </c>
      <c r="J115" s="25">
        <v>45</v>
      </c>
      <c r="K115" s="48" t="s">
        <v>3954</v>
      </c>
      <c r="L115" s="26" t="str">
        <f t="shared" si="75"/>
        <v>ZNSP:NA1,22F5,R1126:418:R1126:;</v>
      </c>
      <c r="M115" s="26" t="str">
        <f t="shared" si="76"/>
        <v>ZNRC:NA1,22F5,R1126,6,A,N:NA1,22F5,R1126,2::::;</v>
      </c>
      <c r="N115" s="29" t="str">
        <f t="shared" si="77"/>
        <v>ZNFD:NA1,22F5,1:FE,BSSAP,1,N:;</v>
      </c>
      <c r="O115" s="29" t="str">
        <f t="shared" si="78"/>
        <v>ZOBM:NA1,0622,01:NA1,22F5:Y:;</v>
      </c>
      <c r="P115" s="29" t="str">
        <f t="shared" si="79"/>
        <v>ZOBM:NA1,0622,FE:NA1,22F5:Y:;</v>
      </c>
      <c r="Q115" s="29" t="str">
        <f t="shared" si="80"/>
        <v>ZOBC:NA1,22F5,FE:NA1,FE:Y:;</v>
      </c>
      <c r="R115" s="26" t="str">
        <f t="shared" si="81"/>
        <v>ZNLA:418:;</v>
      </c>
      <c r="S115" s="26" t="str">
        <f t="shared" si="82"/>
        <v>ZNLC:418,ACT:;</v>
      </c>
      <c r="T115" s="26" t="str">
        <f t="shared" si="83"/>
        <v>ZNVA:NA1,22F5:NA1,22F5:;</v>
      </c>
      <c r="U115" s="26" t="str">
        <f t="shared" si="84"/>
        <v>ZNVC:NA1,22F5:NA1,22F5:ACT:;</v>
      </c>
      <c r="V115" s="29" t="str">
        <f t="shared" si="85"/>
        <v>ZNRI:NA1,22F5:;</v>
      </c>
      <c r="W115" s="29" t="str">
        <f t="shared" si="86"/>
        <v>ZNGC:NA1,22F5:ACT:;</v>
      </c>
      <c r="X115" s="29" t="str">
        <f t="shared" si="87"/>
        <v>ZNHC:NA1,22F5:FE:ACT:;</v>
      </c>
      <c r="Y115" s="29" t="str">
        <f t="shared" si="88"/>
        <v>ZNFJ:NA1,22F5:;</v>
      </c>
      <c r="Z115" s="49" t="str">
        <f t="shared" si="89"/>
        <v>ZNSP:NA1,0622,BGS31:45:BGS31:;</v>
      </c>
      <c r="AA115" s="49" t="str">
        <f t="shared" si="90"/>
        <v>ZNRC:NA1,0622,BGS31,6,A,N:NA1,0622,BGS31,2::::;</v>
      </c>
      <c r="AB115" s="49" t="str">
        <f t="shared" si="91"/>
        <v>ZNFD:NA1,0622,1::FE,BSSAP,1;</v>
      </c>
      <c r="AC115" s="49" t="str">
        <f t="shared" si="92"/>
        <v>ZNLA:45:;</v>
      </c>
      <c r="AD115" s="49" t="str">
        <f t="shared" si="93"/>
        <v>ZNLC:45,ACT:;</v>
      </c>
      <c r="AE115" s="49" t="str">
        <f t="shared" si="94"/>
        <v>ZNVA:NA1,0622:NA1,0622:;</v>
      </c>
      <c r="AF115" s="49" t="str">
        <f t="shared" si="95"/>
        <v>ZNVC:NA1,0622:NA1,0622:ACT:;</v>
      </c>
      <c r="AG115" s="49" t="str">
        <f t="shared" si="96"/>
        <v>ZNRI:NA1,0622:;</v>
      </c>
      <c r="AH115" s="49" t="str">
        <f t="shared" si="97"/>
        <v>ZNGC:NA1,0622:ACT:;</v>
      </c>
      <c r="AI115" s="49" t="str">
        <f t="shared" si="98"/>
        <v>ZNHC:NA1,0622:FE:ACT:;</v>
      </c>
      <c r="AJ115" s="49" t="str">
        <f t="shared" si="99"/>
        <v>ZNFJ:NA1,0622:;</v>
      </c>
    </row>
    <row r="116" spans="1:36">
      <c r="A116" s="24">
        <v>20</v>
      </c>
      <c r="B116" s="24" t="s">
        <v>3359</v>
      </c>
      <c r="C116" s="24" t="s">
        <v>3949</v>
      </c>
      <c r="D116" s="24" t="str">
        <f>LOOKUP(1,0/(('MSS&amp;MGW&amp;BSC-SPC'!$B$1:$B$347=B116)*('MSS&amp;MGW&amp;BSC-SPC'!$C$1:$C$347=C116)),'MSS&amp;MGW&amp;BSC-SPC'!$D$1:$D$347)</f>
        <v>0622</v>
      </c>
      <c r="E116" s="24">
        <v>419</v>
      </c>
      <c r="F116" s="25">
        <v>5</v>
      </c>
      <c r="G116" s="25" t="s">
        <v>99</v>
      </c>
      <c r="H116" s="25" t="s">
        <v>639</v>
      </c>
      <c r="I116" s="25" t="str">
        <f>LOOKUP(1,0/(('MSS&amp;MGW&amp;BSC-SPC'!$B$1:$B$347=G116)*('MSS&amp;MGW&amp;BSC-SPC'!$C$1:$C$347=H116)),'MSS&amp;MGW&amp;BSC-SPC'!$D$1:$D$347)</f>
        <v>2310</v>
      </c>
      <c r="J116" s="25">
        <v>45</v>
      </c>
      <c r="K116" s="48" t="s">
        <v>3954</v>
      </c>
      <c r="L116" s="26" t="str">
        <f t="shared" si="75"/>
        <v>ZNSP:NA1,2310,R1321:419:R1321:;</v>
      </c>
      <c r="M116" s="26" t="str">
        <f t="shared" si="76"/>
        <v>ZNRC:NA1,2310,R1321,6,A,N:NA1,2310,R1321,2::::;</v>
      </c>
      <c r="N116" s="29" t="str">
        <f t="shared" si="77"/>
        <v>ZNFD:NA1,2310,1:FE,BSSAP,1,N:;</v>
      </c>
      <c r="O116" s="29" t="str">
        <f t="shared" si="78"/>
        <v>ZOBM:NA1,0622,01:NA1,2310:Y:;</v>
      </c>
      <c r="P116" s="29" t="str">
        <f t="shared" si="79"/>
        <v>ZOBM:NA1,0622,FE:NA1,2310:Y:;</v>
      </c>
      <c r="Q116" s="29" t="str">
        <f t="shared" si="80"/>
        <v>ZOBC:NA1,2310,FE:NA1,FE:Y:;</v>
      </c>
      <c r="R116" s="26" t="str">
        <f t="shared" si="81"/>
        <v>ZNLA:419:;</v>
      </c>
      <c r="S116" s="26" t="str">
        <f t="shared" si="82"/>
        <v>ZNLC:419,ACT:;</v>
      </c>
      <c r="T116" s="26" t="str">
        <f t="shared" si="83"/>
        <v>ZNVA:NA1,2310:NA1,2310:;</v>
      </c>
      <c r="U116" s="26" t="str">
        <f t="shared" si="84"/>
        <v>ZNVC:NA1,2310:NA1,2310:ACT:;</v>
      </c>
      <c r="V116" s="29" t="str">
        <f t="shared" si="85"/>
        <v>ZNRI:NA1,2310:;</v>
      </c>
      <c r="W116" s="29" t="str">
        <f t="shared" si="86"/>
        <v>ZNGC:NA1,2310:ACT:;</v>
      </c>
      <c r="X116" s="29" t="str">
        <f t="shared" si="87"/>
        <v>ZNHC:NA1,2310:FE:ACT:;</v>
      </c>
      <c r="Y116" s="29" t="str">
        <f t="shared" si="88"/>
        <v>ZNFJ:NA1,2310:;</v>
      </c>
      <c r="Z116" s="49" t="str">
        <f t="shared" si="89"/>
        <v>ZNSP:NA1,0622,BGS31:45:BGS31:;</v>
      </c>
      <c r="AA116" s="49" t="str">
        <f t="shared" si="90"/>
        <v>ZNRC:NA1,0622,BGS31,6,A,N:NA1,0622,BGS31,2::::;</v>
      </c>
      <c r="AB116" s="49" t="str">
        <f t="shared" si="91"/>
        <v>ZNFD:NA1,0622,1::FE,BSSAP,1;</v>
      </c>
      <c r="AC116" s="49" t="str">
        <f t="shared" si="92"/>
        <v>ZNLA:45:;</v>
      </c>
      <c r="AD116" s="49" t="str">
        <f t="shared" si="93"/>
        <v>ZNLC:45,ACT:;</v>
      </c>
      <c r="AE116" s="49" t="str">
        <f t="shared" si="94"/>
        <v>ZNVA:NA1,0622:NA1,0622:;</v>
      </c>
      <c r="AF116" s="49" t="str">
        <f t="shared" si="95"/>
        <v>ZNVC:NA1,0622:NA1,0622:ACT:;</v>
      </c>
      <c r="AG116" s="49" t="str">
        <f t="shared" si="96"/>
        <v>ZNRI:NA1,0622:;</v>
      </c>
      <c r="AH116" s="49" t="str">
        <f t="shared" si="97"/>
        <v>ZNGC:NA1,0622:ACT:;</v>
      </c>
      <c r="AI116" s="49" t="str">
        <f t="shared" si="98"/>
        <v>ZNHC:NA1,0622:FE:ACT:;</v>
      </c>
      <c r="AJ116" s="49" t="str">
        <f t="shared" si="99"/>
        <v>ZNFJ:NA1,0622:;</v>
      </c>
    </row>
    <row r="117" spans="1:36">
      <c r="A117" s="24">
        <v>21</v>
      </c>
      <c r="B117" s="24" t="s">
        <v>3359</v>
      </c>
      <c r="C117" s="24" t="s">
        <v>3949</v>
      </c>
      <c r="D117" s="24" t="str">
        <f>LOOKUP(1,0/(('MSS&amp;MGW&amp;BSC-SPC'!$B$1:$B$347=B117)*('MSS&amp;MGW&amp;BSC-SPC'!$C$1:$C$347=C117)),'MSS&amp;MGW&amp;BSC-SPC'!$D$1:$D$347)</f>
        <v>0622</v>
      </c>
      <c r="E117" s="24">
        <v>420</v>
      </c>
      <c r="F117" s="25">
        <v>5</v>
      </c>
      <c r="G117" s="25" t="s">
        <v>100</v>
      </c>
      <c r="H117" s="25" t="s">
        <v>639</v>
      </c>
      <c r="I117" s="25" t="str">
        <f>LOOKUP(1,0/(('MSS&amp;MGW&amp;BSC-SPC'!$B$1:$B$347=G117)*('MSS&amp;MGW&amp;BSC-SPC'!$C$1:$C$347=H117)),'MSS&amp;MGW&amp;BSC-SPC'!$D$1:$D$347)</f>
        <v>2311</v>
      </c>
      <c r="J117" s="25">
        <v>45</v>
      </c>
      <c r="K117" s="48" t="s">
        <v>3954</v>
      </c>
      <c r="L117" s="26" t="str">
        <f t="shared" si="75"/>
        <v>ZNSP:NA1,2311,R1322:420:R1322:;</v>
      </c>
      <c r="M117" s="26" t="str">
        <f t="shared" si="76"/>
        <v>ZNRC:NA1,2311,R1322,6,A,N:NA1,2311,R1322,2::::;</v>
      </c>
      <c r="N117" s="29" t="str">
        <f t="shared" si="77"/>
        <v>ZNFD:NA1,2311,1:FE,BSSAP,1,N:;</v>
      </c>
      <c r="O117" s="29" t="str">
        <f t="shared" si="78"/>
        <v>ZOBM:NA1,0622,01:NA1,2311:Y:;</v>
      </c>
      <c r="P117" s="29" t="str">
        <f t="shared" si="79"/>
        <v>ZOBM:NA1,0622,FE:NA1,2311:Y:;</v>
      </c>
      <c r="Q117" s="29" t="str">
        <f t="shared" si="80"/>
        <v>ZOBC:NA1,2311,FE:NA1,FE:Y:;</v>
      </c>
      <c r="R117" s="26" t="str">
        <f t="shared" si="81"/>
        <v>ZNLA:420:;</v>
      </c>
      <c r="S117" s="26" t="str">
        <f t="shared" si="82"/>
        <v>ZNLC:420,ACT:;</v>
      </c>
      <c r="T117" s="26" t="str">
        <f t="shared" si="83"/>
        <v>ZNVA:NA1,2311:NA1,2311:;</v>
      </c>
      <c r="U117" s="26" t="str">
        <f t="shared" si="84"/>
        <v>ZNVC:NA1,2311:NA1,2311:ACT:;</v>
      </c>
      <c r="V117" s="29" t="str">
        <f t="shared" si="85"/>
        <v>ZNRI:NA1,2311:;</v>
      </c>
      <c r="W117" s="29" t="str">
        <f t="shared" si="86"/>
        <v>ZNGC:NA1,2311:ACT:;</v>
      </c>
      <c r="X117" s="29" t="str">
        <f t="shared" si="87"/>
        <v>ZNHC:NA1,2311:FE:ACT:;</v>
      </c>
      <c r="Y117" s="29" t="str">
        <f t="shared" si="88"/>
        <v>ZNFJ:NA1,2311:;</v>
      </c>
      <c r="Z117" s="49" t="str">
        <f t="shared" si="89"/>
        <v>ZNSP:NA1,0622,BGS31:45:BGS31:;</v>
      </c>
      <c r="AA117" s="49" t="str">
        <f t="shared" si="90"/>
        <v>ZNRC:NA1,0622,BGS31,6,A,N:NA1,0622,BGS31,2::::;</v>
      </c>
      <c r="AB117" s="49" t="str">
        <f t="shared" si="91"/>
        <v>ZNFD:NA1,0622,1::FE,BSSAP,1;</v>
      </c>
      <c r="AC117" s="49" t="str">
        <f t="shared" si="92"/>
        <v>ZNLA:45:;</v>
      </c>
      <c r="AD117" s="49" t="str">
        <f t="shared" si="93"/>
        <v>ZNLC:45,ACT:;</v>
      </c>
      <c r="AE117" s="49" t="str">
        <f t="shared" si="94"/>
        <v>ZNVA:NA1,0622:NA1,0622:;</v>
      </c>
      <c r="AF117" s="49" t="str">
        <f t="shared" si="95"/>
        <v>ZNVC:NA1,0622:NA1,0622:ACT:;</v>
      </c>
      <c r="AG117" s="49" t="str">
        <f t="shared" si="96"/>
        <v>ZNRI:NA1,0622:;</v>
      </c>
      <c r="AH117" s="49" t="str">
        <f t="shared" si="97"/>
        <v>ZNGC:NA1,0622:ACT:;</v>
      </c>
      <c r="AI117" s="49" t="str">
        <f t="shared" si="98"/>
        <v>ZNHC:NA1,0622:FE:ACT:;</v>
      </c>
      <c r="AJ117" s="49" t="str">
        <f t="shared" si="99"/>
        <v>ZNFJ:NA1,0622:;</v>
      </c>
    </row>
    <row r="118" spans="1:36">
      <c r="A118" s="24">
        <v>22</v>
      </c>
      <c r="B118" s="24" t="s">
        <v>3359</v>
      </c>
      <c r="C118" s="24" t="s">
        <v>3949</v>
      </c>
      <c r="D118" s="24" t="str">
        <f>LOOKUP(1,0/(('MSS&amp;MGW&amp;BSC-SPC'!$B$1:$B$347=B118)*('MSS&amp;MGW&amp;BSC-SPC'!$C$1:$C$347=C118)),'MSS&amp;MGW&amp;BSC-SPC'!$D$1:$D$347)</f>
        <v>0622</v>
      </c>
      <c r="E118" s="24">
        <v>421</v>
      </c>
      <c r="F118" s="25">
        <v>5</v>
      </c>
      <c r="G118" s="25" t="s">
        <v>101</v>
      </c>
      <c r="H118" s="25" t="s">
        <v>639</v>
      </c>
      <c r="I118" s="25" t="str">
        <f>LOOKUP(1,0/(('MSS&amp;MGW&amp;BSC-SPC'!$B$1:$B$347=G118)*('MSS&amp;MGW&amp;BSC-SPC'!$C$1:$C$347=H118)),'MSS&amp;MGW&amp;BSC-SPC'!$D$1:$D$347)</f>
        <v>2312</v>
      </c>
      <c r="J118" s="25">
        <v>45</v>
      </c>
      <c r="K118" s="48" t="s">
        <v>3954</v>
      </c>
      <c r="L118" s="26" t="str">
        <f t="shared" si="75"/>
        <v>ZNSP:NA1,2312,R1323:421:R1323:;</v>
      </c>
      <c r="M118" s="26" t="str">
        <f t="shared" si="76"/>
        <v>ZNRC:NA1,2312,R1323,6,A,N:NA1,2312,R1323,2::::;</v>
      </c>
      <c r="N118" s="29" t="str">
        <f t="shared" si="77"/>
        <v>ZNFD:NA1,2312,1:FE,BSSAP,1,N:;</v>
      </c>
      <c r="O118" s="29" t="str">
        <f t="shared" si="78"/>
        <v>ZOBM:NA1,0622,01:NA1,2312:Y:;</v>
      </c>
      <c r="P118" s="29" t="str">
        <f t="shared" si="79"/>
        <v>ZOBM:NA1,0622,FE:NA1,2312:Y:;</v>
      </c>
      <c r="Q118" s="29" t="str">
        <f t="shared" si="80"/>
        <v>ZOBC:NA1,2312,FE:NA1,FE:Y:;</v>
      </c>
      <c r="R118" s="26" t="str">
        <f t="shared" si="81"/>
        <v>ZNLA:421:;</v>
      </c>
      <c r="S118" s="26" t="str">
        <f t="shared" si="82"/>
        <v>ZNLC:421,ACT:;</v>
      </c>
      <c r="T118" s="26" t="str">
        <f t="shared" si="83"/>
        <v>ZNVA:NA1,2312:NA1,2312:;</v>
      </c>
      <c r="U118" s="26" t="str">
        <f t="shared" si="84"/>
        <v>ZNVC:NA1,2312:NA1,2312:ACT:;</v>
      </c>
      <c r="V118" s="29" t="str">
        <f t="shared" si="85"/>
        <v>ZNRI:NA1,2312:;</v>
      </c>
      <c r="W118" s="29" t="str">
        <f t="shared" si="86"/>
        <v>ZNGC:NA1,2312:ACT:;</v>
      </c>
      <c r="X118" s="29" t="str">
        <f t="shared" si="87"/>
        <v>ZNHC:NA1,2312:FE:ACT:;</v>
      </c>
      <c r="Y118" s="29" t="str">
        <f t="shared" si="88"/>
        <v>ZNFJ:NA1,2312:;</v>
      </c>
      <c r="Z118" s="49" t="str">
        <f t="shared" si="89"/>
        <v>ZNSP:NA1,0622,BGS31:45:BGS31:;</v>
      </c>
      <c r="AA118" s="49" t="str">
        <f t="shared" si="90"/>
        <v>ZNRC:NA1,0622,BGS31,6,A,N:NA1,0622,BGS31,2::::;</v>
      </c>
      <c r="AB118" s="49" t="str">
        <f t="shared" si="91"/>
        <v>ZNFD:NA1,0622,1::FE,BSSAP,1;</v>
      </c>
      <c r="AC118" s="49" t="str">
        <f t="shared" si="92"/>
        <v>ZNLA:45:;</v>
      </c>
      <c r="AD118" s="49" t="str">
        <f t="shared" si="93"/>
        <v>ZNLC:45,ACT:;</v>
      </c>
      <c r="AE118" s="49" t="str">
        <f t="shared" si="94"/>
        <v>ZNVA:NA1,0622:NA1,0622:;</v>
      </c>
      <c r="AF118" s="49" t="str">
        <f t="shared" si="95"/>
        <v>ZNVC:NA1,0622:NA1,0622:ACT:;</v>
      </c>
      <c r="AG118" s="49" t="str">
        <f t="shared" si="96"/>
        <v>ZNRI:NA1,0622:;</v>
      </c>
      <c r="AH118" s="49" t="str">
        <f t="shared" si="97"/>
        <v>ZNGC:NA1,0622:ACT:;</v>
      </c>
      <c r="AI118" s="49" t="str">
        <f t="shared" si="98"/>
        <v>ZNHC:NA1,0622:FE:ACT:;</v>
      </c>
      <c r="AJ118" s="49" t="str">
        <f t="shared" si="99"/>
        <v>ZNFJ:NA1,0622:;</v>
      </c>
    </row>
    <row r="119" spans="1:36">
      <c r="A119" s="24">
        <v>23</v>
      </c>
      <c r="B119" s="24" t="s">
        <v>3359</v>
      </c>
      <c r="C119" s="24" t="s">
        <v>3949</v>
      </c>
      <c r="D119" s="24" t="str">
        <f>LOOKUP(1,0/(('MSS&amp;MGW&amp;BSC-SPC'!$B$1:$B$347=B119)*('MSS&amp;MGW&amp;BSC-SPC'!$C$1:$C$347=C119)),'MSS&amp;MGW&amp;BSC-SPC'!$D$1:$D$347)</f>
        <v>0622</v>
      </c>
      <c r="E119" s="24">
        <v>422</v>
      </c>
      <c r="F119" s="25">
        <v>5</v>
      </c>
      <c r="G119" s="25" t="s">
        <v>102</v>
      </c>
      <c r="H119" s="25" t="s">
        <v>639</v>
      </c>
      <c r="I119" s="25" t="str">
        <f>LOOKUP(1,0/(('MSS&amp;MGW&amp;BSC-SPC'!$B$1:$B$347=G119)*('MSS&amp;MGW&amp;BSC-SPC'!$C$1:$C$347=H119)),'MSS&amp;MGW&amp;BSC-SPC'!$D$1:$D$347)</f>
        <v>2313</v>
      </c>
      <c r="J119" s="25">
        <v>45</v>
      </c>
      <c r="K119" s="48" t="s">
        <v>3954</v>
      </c>
      <c r="L119" s="26" t="str">
        <f t="shared" si="75"/>
        <v>ZNSP:NA1,2313,R1324:422:R1324:;</v>
      </c>
      <c r="M119" s="26" t="str">
        <f t="shared" si="76"/>
        <v>ZNRC:NA1,2313,R1324,6,A,N:NA1,2313,R1324,2::::;</v>
      </c>
      <c r="N119" s="29" t="str">
        <f t="shared" si="77"/>
        <v>ZNFD:NA1,2313,1:FE,BSSAP,1,N:;</v>
      </c>
      <c r="O119" s="29" t="str">
        <f t="shared" si="78"/>
        <v>ZOBM:NA1,0622,01:NA1,2313:Y:;</v>
      </c>
      <c r="P119" s="29" t="str">
        <f t="shared" si="79"/>
        <v>ZOBM:NA1,0622,FE:NA1,2313:Y:;</v>
      </c>
      <c r="Q119" s="29" t="str">
        <f t="shared" si="80"/>
        <v>ZOBC:NA1,2313,FE:NA1,FE:Y:;</v>
      </c>
      <c r="R119" s="26" t="str">
        <f t="shared" si="81"/>
        <v>ZNLA:422:;</v>
      </c>
      <c r="S119" s="26" t="str">
        <f t="shared" si="82"/>
        <v>ZNLC:422,ACT:;</v>
      </c>
      <c r="T119" s="26" t="str">
        <f t="shared" si="83"/>
        <v>ZNVA:NA1,2313:NA1,2313:;</v>
      </c>
      <c r="U119" s="26" t="str">
        <f t="shared" si="84"/>
        <v>ZNVC:NA1,2313:NA1,2313:ACT:;</v>
      </c>
      <c r="V119" s="29" t="str">
        <f t="shared" si="85"/>
        <v>ZNRI:NA1,2313:;</v>
      </c>
      <c r="W119" s="29" t="str">
        <f t="shared" si="86"/>
        <v>ZNGC:NA1,2313:ACT:;</v>
      </c>
      <c r="X119" s="29" t="str">
        <f t="shared" si="87"/>
        <v>ZNHC:NA1,2313:FE:ACT:;</v>
      </c>
      <c r="Y119" s="29" t="str">
        <f t="shared" si="88"/>
        <v>ZNFJ:NA1,2313:;</v>
      </c>
      <c r="Z119" s="49" t="str">
        <f t="shared" si="89"/>
        <v>ZNSP:NA1,0622,BGS31:45:BGS31:;</v>
      </c>
      <c r="AA119" s="49" t="str">
        <f t="shared" si="90"/>
        <v>ZNRC:NA1,0622,BGS31,6,A,N:NA1,0622,BGS31,2::::;</v>
      </c>
      <c r="AB119" s="49" t="str">
        <f t="shared" si="91"/>
        <v>ZNFD:NA1,0622,1::FE,BSSAP,1;</v>
      </c>
      <c r="AC119" s="49" t="str">
        <f t="shared" si="92"/>
        <v>ZNLA:45:;</v>
      </c>
      <c r="AD119" s="49" t="str">
        <f t="shared" si="93"/>
        <v>ZNLC:45,ACT:;</v>
      </c>
      <c r="AE119" s="49" t="str">
        <f t="shared" si="94"/>
        <v>ZNVA:NA1,0622:NA1,0622:;</v>
      </c>
      <c r="AF119" s="49" t="str">
        <f t="shared" si="95"/>
        <v>ZNVC:NA1,0622:NA1,0622:ACT:;</v>
      </c>
      <c r="AG119" s="49" t="str">
        <f t="shared" si="96"/>
        <v>ZNRI:NA1,0622:;</v>
      </c>
      <c r="AH119" s="49" t="str">
        <f t="shared" si="97"/>
        <v>ZNGC:NA1,0622:ACT:;</v>
      </c>
      <c r="AI119" s="49" t="str">
        <f t="shared" si="98"/>
        <v>ZNHC:NA1,0622:FE:ACT:;</v>
      </c>
      <c r="AJ119" s="49" t="str">
        <f t="shared" si="99"/>
        <v>ZNFJ:NA1,0622:;</v>
      </c>
    </row>
    <row r="120" spans="1:36">
      <c r="A120" s="24">
        <v>24</v>
      </c>
      <c r="B120" s="24" t="s">
        <v>3359</v>
      </c>
      <c r="C120" s="24" t="s">
        <v>3949</v>
      </c>
      <c r="D120" s="24" t="str">
        <f>LOOKUP(1,0/(('MSS&amp;MGW&amp;BSC-SPC'!$B$1:$B$347=B120)*('MSS&amp;MGW&amp;BSC-SPC'!$C$1:$C$347=C120)),'MSS&amp;MGW&amp;BSC-SPC'!$D$1:$D$347)</f>
        <v>0622</v>
      </c>
      <c r="E120" s="24">
        <v>423</v>
      </c>
      <c r="F120" s="25">
        <v>5</v>
      </c>
      <c r="G120" s="25" t="s">
        <v>103</v>
      </c>
      <c r="H120" s="25" t="s">
        <v>639</v>
      </c>
      <c r="I120" s="25" t="str">
        <f>LOOKUP(1,0/(('MSS&amp;MGW&amp;BSC-SPC'!$B$1:$B$347=G120)*('MSS&amp;MGW&amp;BSC-SPC'!$C$1:$C$347=H120)),'MSS&amp;MGW&amp;BSC-SPC'!$D$1:$D$347)</f>
        <v>2314</v>
      </c>
      <c r="J120" s="25">
        <v>45</v>
      </c>
      <c r="K120" s="48" t="s">
        <v>3954</v>
      </c>
      <c r="L120" s="26" t="str">
        <f t="shared" si="75"/>
        <v>ZNSP:NA1,2314,R1325:423:R1325:;</v>
      </c>
      <c r="M120" s="26" t="str">
        <f t="shared" si="76"/>
        <v>ZNRC:NA1,2314,R1325,6,A,N:NA1,2314,R1325,2::::;</v>
      </c>
      <c r="N120" s="29" t="str">
        <f t="shared" si="77"/>
        <v>ZNFD:NA1,2314,1:FE,BSSAP,1,N:;</v>
      </c>
      <c r="O120" s="29" t="str">
        <f t="shared" si="78"/>
        <v>ZOBM:NA1,0622,01:NA1,2314:Y:;</v>
      </c>
      <c r="P120" s="29" t="str">
        <f t="shared" si="79"/>
        <v>ZOBM:NA1,0622,FE:NA1,2314:Y:;</v>
      </c>
      <c r="Q120" s="29" t="str">
        <f t="shared" si="80"/>
        <v>ZOBC:NA1,2314,FE:NA1,FE:Y:;</v>
      </c>
      <c r="R120" s="26" t="str">
        <f t="shared" si="81"/>
        <v>ZNLA:423:;</v>
      </c>
      <c r="S120" s="26" t="str">
        <f t="shared" si="82"/>
        <v>ZNLC:423,ACT:;</v>
      </c>
      <c r="T120" s="26" t="str">
        <f t="shared" si="83"/>
        <v>ZNVA:NA1,2314:NA1,2314:;</v>
      </c>
      <c r="U120" s="26" t="str">
        <f t="shared" si="84"/>
        <v>ZNVC:NA1,2314:NA1,2314:ACT:;</v>
      </c>
      <c r="V120" s="29" t="str">
        <f t="shared" si="85"/>
        <v>ZNRI:NA1,2314:;</v>
      </c>
      <c r="W120" s="29" t="str">
        <f t="shared" si="86"/>
        <v>ZNGC:NA1,2314:ACT:;</v>
      </c>
      <c r="X120" s="29" t="str">
        <f t="shared" si="87"/>
        <v>ZNHC:NA1,2314:FE:ACT:;</v>
      </c>
      <c r="Y120" s="29" t="str">
        <f t="shared" si="88"/>
        <v>ZNFJ:NA1,2314:;</v>
      </c>
      <c r="Z120" s="49" t="str">
        <f t="shared" si="89"/>
        <v>ZNSP:NA1,0622,BGS31:45:BGS31:;</v>
      </c>
      <c r="AA120" s="49" t="str">
        <f t="shared" si="90"/>
        <v>ZNRC:NA1,0622,BGS31,6,A,N:NA1,0622,BGS31,2::::;</v>
      </c>
      <c r="AB120" s="49" t="str">
        <f t="shared" si="91"/>
        <v>ZNFD:NA1,0622,1::FE,BSSAP,1;</v>
      </c>
      <c r="AC120" s="49" t="str">
        <f t="shared" si="92"/>
        <v>ZNLA:45:;</v>
      </c>
      <c r="AD120" s="49" t="str">
        <f t="shared" si="93"/>
        <v>ZNLC:45,ACT:;</v>
      </c>
      <c r="AE120" s="49" t="str">
        <f t="shared" si="94"/>
        <v>ZNVA:NA1,0622:NA1,0622:;</v>
      </c>
      <c r="AF120" s="49" t="str">
        <f t="shared" si="95"/>
        <v>ZNVC:NA1,0622:NA1,0622:ACT:;</v>
      </c>
      <c r="AG120" s="49" t="str">
        <f t="shared" si="96"/>
        <v>ZNRI:NA1,0622:;</v>
      </c>
      <c r="AH120" s="49" t="str">
        <f t="shared" si="97"/>
        <v>ZNGC:NA1,0622:ACT:;</v>
      </c>
      <c r="AI120" s="49" t="str">
        <f t="shared" si="98"/>
        <v>ZNHC:NA1,0622:FE:ACT:;</v>
      </c>
      <c r="AJ120" s="49" t="str">
        <f t="shared" si="99"/>
        <v>ZNFJ:NA1,0622:;</v>
      </c>
    </row>
    <row r="121" spans="1:36">
      <c r="A121" s="24">
        <v>25</v>
      </c>
      <c r="B121" s="24" t="s">
        <v>3359</v>
      </c>
      <c r="C121" s="24" t="s">
        <v>3945</v>
      </c>
      <c r="D121" s="24" t="str">
        <f>LOOKUP(1,0/(('MSS&amp;MGW&amp;BSC-SPC'!$B$1:$B$347=B121)*('MSS&amp;MGW&amp;BSC-SPC'!$C$1:$C$347=C121)),'MSS&amp;MGW&amp;BSC-SPC'!$D$1:$D$347)</f>
        <v>0622</v>
      </c>
      <c r="E121" s="24">
        <v>424</v>
      </c>
      <c r="F121" s="25">
        <v>5</v>
      </c>
      <c r="G121" s="25" t="s">
        <v>104</v>
      </c>
      <c r="H121" s="25" t="s">
        <v>639</v>
      </c>
      <c r="I121" s="25" t="str">
        <f>LOOKUP(1,0/(('MSS&amp;MGW&amp;BSC-SPC'!$B$1:$B$347=G121)*('MSS&amp;MGW&amp;BSC-SPC'!$C$1:$C$347=H121)),'MSS&amp;MGW&amp;BSC-SPC'!$D$1:$D$347)</f>
        <v>2315</v>
      </c>
      <c r="J121" s="25">
        <v>45</v>
      </c>
      <c r="K121" s="48" t="s">
        <v>3954</v>
      </c>
      <c r="L121" s="26" t="str">
        <f t="shared" si="75"/>
        <v>ZNSP:NA1,2315,R1326:424:R1326:;</v>
      </c>
      <c r="M121" s="26" t="str">
        <f t="shared" si="76"/>
        <v>ZNRC:NA1,2315,R1326,6,A,N:NA1,2315,R1326,2::::;</v>
      </c>
      <c r="N121" s="29" t="str">
        <f t="shared" si="77"/>
        <v>ZNFD:NA1,2315,1:FE,BSSAP,1,N:;</v>
      </c>
      <c r="O121" s="29" t="str">
        <f t="shared" si="78"/>
        <v>ZOBM:NA1,0622,01:NA1,2315:Y:;</v>
      </c>
      <c r="P121" s="29" t="str">
        <f t="shared" si="79"/>
        <v>ZOBM:NA1,0622,FE:NA1,2315:Y:;</v>
      </c>
      <c r="Q121" s="29" t="str">
        <f t="shared" si="80"/>
        <v>ZOBC:NA1,2315,FE:NA1,FE:Y:;</v>
      </c>
      <c r="R121" s="26" t="str">
        <f t="shared" si="81"/>
        <v>ZNLA:424:;</v>
      </c>
      <c r="S121" s="26" t="str">
        <f t="shared" si="82"/>
        <v>ZNLC:424,ACT:;</v>
      </c>
      <c r="T121" s="26" t="str">
        <f t="shared" si="83"/>
        <v>ZNVA:NA1,2315:NA1,2315:;</v>
      </c>
      <c r="U121" s="26" t="str">
        <f t="shared" si="84"/>
        <v>ZNVC:NA1,2315:NA1,2315:ACT:;</v>
      </c>
      <c r="V121" s="29" t="str">
        <f t="shared" si="85"/>
        <v>ZNRI:NA1,2315:;</v>
      </c>
      <c r="W121" s="29" t="str">
        <f t="shared" si="86"/>
        <v>ZNGC:NA1,2315:ACT:;</v>
      </c>
      <c r="X121" s="29" t="str">
        <f t="shared" si="87"/>
        <v>ZNHC:NA1,2315:FE:ACT:;</v>
      </c>
      <c r="Y121" s="29" t="str">
        <f t="shared" si="88"/>
        <v>ZNFJ:NA1,2315:;</v>
      </c>
      <c r="Z121" s="49" t="str">
        <f t="shared" si="89"/>
        <v>ZNSP:NA1,0622,BGS31:45:BGS31:;</v>
      </c>
      <c r="AA121" s="49" t="str">
        <f t="shared" si="90"/>
        <v>ZNRC:NA1,0622,BGS31,6,A,N:NA1,0622,BGS31,2::::;</v>
      </c>
      <c r="AB121" s="49" t="str">
        <f t="shared" si="91"/>
        <v>ZNFD:NA1,0622,1::FE,BSSAP,1;</v>
      </c>
      <c r="AC121" s="49" t="str">
        <f t="shared" si="92"/>
        <v>ZNLA:45:;</v>
      </c>
      <c r="AD121" s="49" t="str">
        <f t="shared" si="93"/>
        <v>ZNLC:45,ACT:;</v>
      </c>
      <c r="AE121" s="49" t="str">
        <f t="shared" si="94"/>
        <v>ZNVA:NA1,0622:NA1,0622:;</v>
      </c>
      <c r="AF121" s="49" t="str">
        <f t="shared" si="95"/>
        <v>ZNVC:NA1,0622:NA1,0622:ACT:;</v>
      </c>
      <c r="AG121" s="49" t="str">
        <f t="shared" si="96"/>
        <v>ZNRI:NA1,0622:;</v>
      </c>
      <c r="AH121" s="49" t="str">
        <f t="shared" si="97"/>
        <v>ZNGC:NA1,0622:ACT:;</v>
      </c>
      <c r="AI121" s="49" t="str">
        <f t="shared" si="98"/>
        <v>ZNHC:NA1,0622:FE:ACT:;</v>
      </c>
      <c r="AJ121" s="49" t="str">
        <f t="shared" si="99"/>
        <v>ZNFJ:NA1,0622:;</v>
      </c>
    </row>
    <row r="122" spans="1:36">
      <c r="A122" s="24">
        <v>1</v>
      </c>
      <c r="B122" s="24" t="s">
        <v>3361</v>
      </c>
      <c r="C122" s="24" t="s">
        <v>3943</v>
      </c>
      <c r="D122" s="24" t="str">
        <f>LOOKUP(1,0/(('MSS&amp;MGW&amp;BSC-SPC'!$B$1:$B$347=B122)*('MSS&amp;MGW&amp;BSC-SPC'!$C$1:$C$347=C122)),'MSS&amp;MGW&amp;BSC-SPC'!$D$1:$D$347)</f>
        <v>0642</v>
      </c>
      <c r="E122" s="24">
        <v>401</v>
      </c>
      <c r="F122" s="25">
        <v>6</v>
      </c>
      <c r="G122" s="25" t="s">
        <v>81</v>
      </c>
      <c r="H122" s="25" t="s">
        <v>639</v>
      </c>
      <c r="I122" s="25" t="str">
        <f>LOOKUP(1,0/(('MSS&amp;MGW&amp;BSC-SPC'!$B$1:$B$347=G122)*('MSS&amp;MGW&amp;BSC-SPC'!$C$1:$C$347=H122)),'MSS&amp;MGW&amp;BSC-SPC'!$D$1:$D$347)</f>
        <v>2250</v>
      </c>
      <c r="J122" s="25">
        <v>46</v>
      </c>
      <c r="K122" s="48" t="s">
        <v>3954</v>
      </c>
      <c r="L122" s="26" t="str">
        <f t="shared" si="75"/>
        <v>ZNSP:NA1,2250,R0121:401:R0121:;</v>
      </c>
      <c r="M122" s="26" t="str">
        <f t="shared" si="76"/>
        <v>ZNRC:NA1,2250,R0121,6,A,N:NA1,2250,R0121,2::::;</v>
      </c>
      <c r="N122" s="29" t="str">
        <f t="shared" si="77"/>
        <v>ZNFD:NA1,2250,1:FE,BSSAP,1,N:;</v>
      </c>
      <c r="O122" s="29" t="str">
        <f t="shared" si="78"/>
        <v>ZOBM:NA1,0642,01:NA1,2250:Y:;</v>
      </c>
      <c r="P122" s="29" t="str">
        <f t="shared" si="79"/>
        <v>ZOBM:NA1,0642,FE:NA1,2250:Y:;</v>
      </c>
      <c r="Q122" s="29" t="str">
        <f t="shared" si="80"/>
        <v>ZOBC:NA1,2250,FE:NA1,FE:Y:;</v>
      </c>
      <c r="R122" s="26" t="str">
        <f t="shared" si="81"/>
        <v>ZNLA:401:;</v>
      </c>
      <c r="S122" s="26" t="str">
        <f t="shared" si="82"/>
        <v>ZNLC:401,ACT:;</v>
      </c>
      <c r="T122" s="26" t="str">
        <f t="shared" si="83"/>
        <v>ZNVA:NA1,2250:NA1,2250:;</v>
      </c>
      <c r="U122" s="26" t="str">
        <f t="shared" si="84"/>
        <v>ZNVC:NA1,2250:NA1,2250:ACT:;</v>
      </c>
      <c r="V122" s="29" t="str">
        <f t="shared" si="85"/>
        <v>ZNRI:NA1,2250:;</v>
      </c>
      <c r="W122" s="29" t="str">
        <f t="shared" si="86"/>
        <v>ZNGC:NA1,2250:ACT:;</v>
      </c>
      <c r="X122" s="29" t="str">
        <f t="shared" si="87"/>
        <v>ZNHC:NA1,2250:FE:ACT:;</v>
      </c>
      <c r="Y122" s="29" t="str">
        <f t="shared" si="88"/>
        <v>ZNFJ:NA1,2250:;</v>
      </c>
      <c r="Z122" s="49" t="str">
        <f t="shared" si="89"/>
        <v>ZNSP:NA1,0642,BGS33:46:BGS33:;</v>
      </c>
      <c r="AA122" s="49" t="str">
        <f t="shared" si="90"/>
        <v>ZNRC:NA1,0642,BGS33,6,A,N:NA1,0642,BGS33,2::::;</v>
      </c>
      <c r="AB122" s="49" t="str">
        <f t="shared" si="91"/>
        <v>ZNFD:NA1,0642,1::FE,BSSAP,1;</v>
      </c>
      <c r="AC122" s="49" t="str">
        <f t="shared" si="92"/>
        <v>ZNLA:46:;</v>
      </c>
      <c r="AD122" s="49" t="str">
        <f t="shared" si="93"/>
        <v>ZNLC:46,ACT:;</v>
      </c>
      <c r="AE122" s="49" t="str">
        <f t="shared" si="94"/>
        <v>ZNVA:NA1,0642:NA1,0642:;</v>
      </c>
      <c r="AF122" s="49" t="str">
        <f t="shared" si="95"/>
        <v>ZNVC:NA1,0642:NA1,0642:ACT:;</v>
      </c>
      <c r="AG122" s="49" t="str">
        <f t="shared" si="96"/>
        <v>ZNRI:NA1,0642:;</v>
      </c>
      <c r="AH122" s="49" t="str">
        <f t="shared" si="97"/>
        <v>ZNGC:NA1,0642:ACT:;</v>
      </c>
      <c r="AI122" s="49" t="str">
        <f t="shared" si="98"/>
        <v>ZNHC:NA1,0642:FE:ACT:;</v>
      </c>
      <c r="AJ122" s="49" t="str">
        <f t="shared" si="99"/>
        <v>ZNFJ:NA1,0642:;</v>
      </c>
    </row>
    <row r="123" spans="1:36">
      <c r="A123" s="24">
        <v>2</v>
      </c>
      <c r="B123" s="24" t="s">
        <v>3361</v>
      </c>
      <c r="C123" s="24" t="s">
        <v>3943</v>
      </c>
      <c r="D123" s="24" t="str">
        <f>LOOKUP(1,0/(('MSS&amp;MGW&amp;BSC-SPC'!$B$1:$B$347=B123)*('MSS&amp;MGW&amp;BSC-SPC'!$C$1:$C$347=C123)),'MSS&amp;MGW&amp;BSC-SPC'!$D$1:$D$347)</f>
        <v>0642</v>
      </c>
      <c r="E123" s="24">
        <v>402</v>
      </c>
      <c r="F123" s="25">
        <v>6</v>
      </c>
      <c r="G123" s="25" t="s">
        <v>82</v>
      </c>
      <c r="H123" s="25" t="s">
        <v>639</v>
      </c>
      <c r="I123" s="25" t="str">
        <f>LOOKUP(1,0/(('MSS&amp;MGW&amp;BSC-SPC'!$B$1:$B$347=G123)*('MSS&amp;MGW&amp;BSC-SPC'!$C$1:$C$347=H123)),'MSS&amp;MGW&amp;BSC-SPC'!$D$1:$D$347)</f>
        <v>2251</v>
      </c>
      <c r="J123" s="25">
        <v>46</v>
      </c>
      <c r="K123" s="48" t="s">
        <v>3954</v>
      </c>
      <c r="L123" s="26" t="str">
        <f t="shared" si="75"/>
        <v>ZNSP:NA1,2251,R0122:402:R0122:;</v>
      </c>
      <c r="M123" s="26" t="str">
        <f t="shared" si="76"/>
        <v>ZNRC:NA1,2251,R0122,6,A,N:NA1,2251,R0122,2::::;</v>
      </c>
      <c r="N123" s="29" t="str">
        <f t="shared" si="77"/>
        <v>ZNFD:NA1,2251,1:FE,BSSAP,1,N:;</v>
      </c>
      <c r="O123" s="29" t="str">
        <f t="shared" si="78"/>
        <v>ZOBM:NA1,0642,01:NA1,2251:Y:;</v>
      </c>
      <c r="P123" s="29" t="str">
        <f t="shared" si="79"/>
        <v>ZOBM:NA1,0642,FE:NA1,2251:Y:;</v>
      </c>
      <c r="Q123" s="29" t="str">
        <f t="shared" si="80"/>
        <v>ZOBC:NA1,2251,FE:NA1,FE:Y:;</v>
      </c>
      <c r="R123" s="26" t="str">
        <f t="shared" si="81"/>
        <v>ZNLA:402:;</v>
      </c>
      <c r="S123" s="26" t="str">
        <f t="shared" si="82"/>
        <v>ZNLC:402,ACT:;</v>
      </c>
      <c r="T123" s="26" t="str">
        <f t="shared" si="83"/>
        <v>ZNVA:NA1,2251:NA1,2251:;</v>
      </c>
      <c r="U123" s="26" t="str">
        <f t="shared" si="84"/>
        <v>ZNVC:NA1,2251:NA1,2251:ACT:;</v>
      </c>
      <c r="V123" s="29" t="str">
        <f t="shared" si="85"/>
        <v>ZNRI:NA1,2251:;</v>
      </c>
      <c r="W123" s="29" t="str">
        <f t="shared" si="86"/>
        <v>ZNGC:NA1,2251:ACT:;</v>
      </c>
      <c r="X123" s="29" t="str">
        <f t="shared" si="87"/>
        <v>ZNHC:NA1,2251:FE:ACT:;</v>
      </c>
      <c r="Y123" s="29" t="str">
        <f t="shared" si="88"/>
        <v>ZNFJ:NA1,2251:;</v>
      </c>
      <c r="Z123" s="49" t="str">
        <f t="shared" si="89"/>
        <v>ZNSP:NA1,0642,BGS33:46:BGS33:;</v>
      </c>
      <c r="AA123" s="49" t="str">
        <f t="shared" si="90"/>
        <v>ZNRC:NA1,0642,BGS33,6,A,N:NA1,0642,BGS33,2::::;</v>
      </c>
      <c r="AB123" s="49" t="str">
        <f t="shared" si="91"/>
        <v>ZNFD:NA1,0642,1::FE,BSSAP,1;</v>
      </c>
      <c r="AC123" s="49" t="str">
        <f t="shared" si="92"/>
        <v>ZNLA:46:;</v>
      </c>
      <c r="AD123" s="49" t="str">
        <f t="shared" si="93"/>
        <v>ZNLC:46,ACT:;</v>
      </c>
      <c r="AE123" s="49" t="str">
        <f t="shared" si="94"/>
        <v>ZNVA:NA1,0642:NA1,0642:;</v>
      </c>
      <c r="AF123" s="49" t="str">
        <f t="shared" si="95"/>
        <v>ZNVC:NA1,0642:NA1,0642:ACT:;</v>
      </c>
      <c r="AG123" s="49" t="str">
        <f t="shared" si="96"/>
        <v>ZNRI:NA1,0642:;</v>
      </c>
      <c r="AH123" s="49" t="str">
        <f t="shared" si="97"/>
        <v>ZNGC:NA1,0642:ACT:;</v>
      </c>
      <c r="AI123" s="49" t="str">
        <f t="shared" si="98"/>
        <v>ZNHC:NA1,0642:FE:ACT:;</v>
      </c>
      <c r="AJ123" s="49" t="str">
        <f t="shared" si="99"/>
        <v>ZNFJ:NA1,0642:;</v>
      </c>
    </row>
    <row r="124" spans="1:36">
      <c r="A124" s="24">
        <v>3</v>
      </c>
      <c r="B124" s="24" t="s">
        <v>3361</v>
      </c>
      <c r="C124" s="24" t="s">
        <v>3943</v>
      </c>
      <c r="D124" s="24" t="str">
        <f>LOOKUP(1,0/(('MSS&amp;MGW&amp;BSC-SPC'!$B$1:$B$347=B124)*('MSS&amp;MGW&amp;BSC-SPC'!$C$1:$C$347=C124)),'MSS&amp;MGW&amp;BSC-SPC'!$D$1:$D$347)</f>
        <v>0642</v>
      </c>
      <c r="E124" s="24">
        <v>403</v>
      </c>
      <c r="F124" s="25">
        <v>6</v>
      </c>
      <c r="G124" s="25" t="s">
        <v>83</v>
      </c>
      <c r="H124" s="25" t="s">
        <v>639</v>
      </c>
      <c r="I124" s="25" t="str">
        <f>LOOKUP(1,0/(('MSS&amp;MGW&amp;BSC-SPC'!$B$1:$B$347=G124)*('MSS&amp;MGW&amp;BSC-SPC'!$C$1:$C$347=H124)),'MSS&amp;MGW&amp;BSC-SPC'!$D$1:$D$347)</f>
        <v>2252</v>
      </c>
      <c r="J124" s="25">
        <v>46</v>
      </c>
      <c r="K124" s="48" t="s">
        <v>3954</v>
      </c>
      <c r="L124" s="26" t="str">
        <f t="shared" si="75"/>
        <v>ZNSP:NA1,2252,R0123:403:R0123:;</v>
      </c>
      <c r="M124" s="26" t="str">
        <f t="shared" si="76"/>
        <v>ZNRC:NA1,2252,R0123,6,A,N:NA1,2252,R0123,2::::;</v>
      </c>
      <c r="N124" s="29" t="str">
        <f t="shared" si="77"/>
        <v>ZNFD:NA1,2252,1:FE,BSSAP,1,N:;</v>
      </c>
      <c r="O124" s="29" t="str">
        <f t="shared" si="78"/>
        <v>ZOBM:NA1,0642,01:NA1,2252:Y:;</v>
      </c>
      <c r="P124" s="29" t="str">
        <f t="shared" si="79"/>
        <v>ZOBM:NA1,0642,FE:NA1,2252:Y:;</v>
      </c>
      <c r="Q124" s="29" t="str">
        <f t="shared" si="80"/>
        <v>ZOBC:NA1,2252,FE:NA1,FE:Y:;</v>
      </c>
      <c r="R124" s="26" t="str">
        <f t="shared" si="81"/>
        <v>ZNLA:403:;</v>
      </c>
      <c r="S124" s="26" t="str">
        <f t="shared" si="82"/>
        <v>ZNLC:403,ACT:;</v>
      </c>
      <c r="T124" s="26" t="str">
        <f t="shared" si="83"/>
        <v>ZNVA:NA1,2252:NA1,2252:;</v>
      </c>
      <c r="U124" s="26" t="str">
        <f t="shared" si="84"/>
        <v>ZNVC:NA1,2252:NA1,2252:ACT:;</v>
      </c>
      <c r="V124" s="29" t="str">
        <f t="shared" si="85"/>
        <v>ZNRI:NA1,2252:;</v>
      </c>
      <c r="W124" s="29" t="str">
        <f t="shared" si="86"/>
        <v>ZNGC:NA1,2252:ACT:;</v>
      </c>
      <c r="X124" s="29" t="str">
        <f t="shared" si="87"/>
        <v>ZNHC:NA1,2252:FE:ACT:;</v>
      </c>
      <c r="Y124" s="29" t="str">
        <f t="shared" si="88"/>
        <v>ZNFJ:NA1,2252:;</v>
      </c>
      <c r="Z124" s="49" t="str">
        <f t="shared" si="89"/>
        <v>ZNSP:NA1,0642,BGS33:46:BGS33:;</v>
      </c>
      <c r="AA124" s="49" t="str">
        <f t="shared" si="90"/>
        <v>ZNRC:NA1,0642,BGS33,6,A,N:NA1,0642,BGS33,2::::;</v>
      </c>
      <c r="AB124" s="49" t="str">
        <f t="shared" si="91"/>
        <v>ZNFD:NA1,0642,1::FE,BSSAP,1;</v>
      </c>
      <c r="AC124" s="49" t="str">
        <f t="shared" si="92"/>
        <v>ZNLA:46:;</v>
      </c>
      <c r="AD124" s="49" t="str">
        <f t="shared" si="93"/>
        <v>ZNLC:46,ACT:;</v>
      </c>
      <c r="AE124" s="49" t="str">
        <f t="shared" si="94"/>
        <v>ZNVA:NA1,0642:NA1,0642:;</v>
      </c>
      <c r="AF124" s="49" t="str">
        <f t="shared" si="95"/>
        <v>ZNVC:NA1,0642:NA1,0642:ACT:;</v>
      </c>
      <c r="AG124" s="49" t="str">
        <f t="shared" si="96"/>
        <v>ZNRI:NA1,0642:;</v>
      </c>
      <c r="AH124" s="49" t="str">
        <f t="shared" si="97"/>
        <v>ZNGC:NA1,0642:ACT:;</v>
      </c>
      <c r="AI124" s="49" t="str">
        <f t="shared" si="98"/>
        <v>ZNHC:NA1,0642:FE:ACT:;</v>
      </c>
      <c r="AJ124" s="49" t="str">
        <f t="shared" si="99"/>
        <v>ZNFJ:NA1,0642:;</v>
      </c>
    </row>
    <row r="125" spans="1:36">
      <c r="A125" s="24">
        <v>4</v>
      </c>
      <c r="B125" s="24" t="s">
        <v>3361</v>
      </c>
      <c r="C125" s="24" t="s">
        <v>3943</v>
      </c>
      <c r="D125" s="24" t="str">
        <f>LOOKUP(1,0/(('MSS&amp;MGW&amp;BSC-SPC'!$B$1:$B$347=B125)*('MSS&amp;MGW&amp;BSC-SPC'!$C$1:$C$347=C125)),'MSS&amp;MGW&amp;BSC-SPC'!$D$1:$D$347)</f>
        <v>0642</v>
      </c>
      <c r="E125" s="24">
        <v>404</v>
      </c>
      <c r="F125" s="25">
        <v>6</v>
      </c>
      <c r="G125" s="25" t="s">
        <v>84</v>
      </c>
      <c r="H125" s="25" t="s">
        <v>639</v>
      </c>
      <c r="I125" s="25" t="str">
        <f>LOOKUP(1,0/(('MSS&amp;MGW&amp;BSC-SPC'!$B$1:$B$347=G125)*('MSS&amp;MGW&amp;BSC-SPC'!$C$1:$C$347=H125)),'MSS&amp;MGW&amp;BSC-SPC'!$D$1:$D$347)</f>
        <v>2253</v>
      </c>
      <c r="J125" s="25">
        <v>46</v>
      </c>
      <c r="K125" s="48" t="s">
        <v>3954</v>
      </c>
      <c r="L125" s="26" t="str">
        <f t="shared" si="75"/>
        <v>ZNSP:NA1,2253,R0124:404:R0124:;</v>
      </c>
      <c r="M125" s="26" t="str">
        <f t="shared" si="76"/>
        <v>ZNRC:NA1,2253,R0124,6,A,N:NA1,2253,R0124,2::::;</v>
      </c>
      <c r="N125" s="29" t="str">
        <f t="shared" si="77"/>
        <v>ZNFD:NA1,2253,1:FE,BSSAP,1,N:;</v>
      </c>
      <c r="O125" s="29" t="str">
        <f t="shared" si="78"/>
        <v>ZOBM:NA1,0642,01:NA1,2253:Y:;</v>
      </c>
      <c r="P125" s="29" t="str">
        <f t="shared" si="79"/>
        <v>ZOBM:NA1,0642,FE:NA1,2253:Y:;</v>
      </c>
      <c r="Q125" s="29" t="str">
        <f t="shared" si="80"/>
        <v>ZOBC:NA1,2253,FE:NA1,FE:Y:;</v>
      </c>
      <c r="R125" s="26" t="str">
        <f t="shared" si="81"/>
        <v>ZNLA:404:;</v>
      </c>
      <c r="S125" s="26" t="str">
        <f t="shared" si="82"/>
        <v>ZNLC:404,ACT:;</v>
      </c>
      <c r="T125" s="26" t="str">
        <f t="shared" si="83"/>
        <v>ZNVA:NA1,2253:NA1,2253:;</v>
      </c>
      <c r="U125" s="26" t="str">
        <f t="shared" si="84"/>
        <v>ZNVC:NA1,2253:NA1,2253:ACT:;</v>
      </c>
      <c r="V125" s="29" t="str">
        <f t="shared" si="85"/>
        <v>ZNRI:NA1,2253:;</v>
      </c>
      <c r="W125" s="29" t="str">
        <f t="shared" si="86"/>
        <v>ZNGC:NA1,2253:ACT:;</v>
      </c>
      <c r="X125" s="29" t="str">
        <f t="shared" si="87"/>
        <v>ZNHC:NA1,2253:FE:ACT:;</v>
      </c>
      <c r="Y125" s="29" t="str">
        <f t="shared" si="88"/>
        <v>ZNFJ:NA1,2253:;</v>
      </c>
      <c r="Z125" s="49" t="str">
        <f t="shared" si="89"/>
        <v>ZNSP:NA1,0642,BGS33:46:BGS33:;</v>
      </c>
      <c r="AA125" s="49" t="str">
        <f t="shared" si="90"/>
        <v>ZNRC:NA1,0642,BGS33,6,A,N:NA1,0642,BGS33,2::::;</v>
      </c>
      <c r="AB125" s="49" t="str">
        <f t="shared" si="91"/>
        <v>ZNFD:NA1,0642,1::FE,BSSAP,1;</v>
      </c>
      <c r="AC125" s="49" t="str">
        <f t="shared" si="92"/>
        <v>ZNLA:46:;</v>
      </c>
      <c r="AD125" s="49" t="str">
        <f t="shared" si="93"/>
        <v>ZNLC:46,ACT:;</v>
      </c>
      <c r="AE125" s="49" t="str">
        <f t="shared" si="94"/>
        <v>ZNVA:NA1,0642:NA1,0642:;</v>
      </c>
      <c r="AF125" s="49" t="str">
        <f t="shared" si="95"/>
        <v>ZNVC:NA1,0642:NA1,0642:ACT:;</v>
      </c>
      <c r="AG125" s="49" t="str">
        <f t="shared" si="96"/>
        <v>ZNRI:NA1,0642:;</v>
      </c>
      <c r="AH125" s="49" t="str">
        <f t="shared" si="97"/>
        <v>ZNGC:NA1,0642:ACT:;</v>
      </c>
      <c r="AI125" s="49" t="str">
        <f t="shared" si="98"/>
        <v>ZNHC:NA1,0642:FE:ACT:;</v>
      </c>
      <c r="AJ125" s="49" t="str">
        <f t="shared" si="99"/>
        <v>ZNFJ:NA1,0642:;</v>
      </c>
    </row>
    <row r="126" spans="1:36">
      <c r="A126" s="24">
        <v>5</v>
      </c>
      <c r="B126" s="24" t="s">
        <v>3361</v>
      </c>
      <c r="C126" s="24" t="s">
        <v>3943</v>
      </c>
      <c r="D126" s="24" t="str">
        <f>LOOKUP(1,0/(('MSS&amp;MGW&amp;BSC-SPC'!$B$1:$B$347=B126)*('MSS&amp;MGW&amp;BSC-SPC'!$C$1:$C$347=C126)),'MSS&amp;MGW&amp;BSC-SPC'!$D$1:$D$347)</f>
        <v>0642</v>
      </c>
      <c r="E126" s="24">
        <v>405</v>
      </c>
      <c r="F126" s="25">
        <v>6</v>
      </c>
      <c r="G126" s="25" t="s">
        <v>85</v>
      </c>
      <c r="H126" s="25" t="s">
        <v>639</v>
      </c>
      <c r="I126" s="25" t="str">
        <f>LOOKUP(1,0/(('MSS&amp;MGW&amp;BSC-SPC'!$B$1:$B$347=G126)*('MSS&amp;MGW&amp;BSC-SPC'!$C$1:$C$347=H126)),'MSS&amp;MGW&amp;BSC-SPC'!$D$1:$D$347)</f>
        <v>2254</v>
      </c>
      <c r="J126" s="25">
        <v>46</v>
      </c>
      <c r="K126" s="48" t="s">
        <v>3954</v>
      </c>
      <c r="L126" s="26" t="str">
        <f t="shared" si="75"/>
        <v>ZNSP:NA1,2254,R0125:405:R0125:;</v>
      </c>
      <c r="M126" s="26" t="str">
        <f t="shared" si="76"/>
        <v>ZNRC:NA1,2254,R0125,6,A,N:NA1,2254,R0125,2::::;</v>
      </c>
      <c r="N126" s="29" t="str">
        <f t="shared" si="77"/>
        <v>ZNFD:NA1,2254,1:FE,BSSAP,1,N:;</v>
      </c>
      <c r="O126" s="29" t="str">
        <f t="shared" si="78"/>
        <v>ZOBM:NA1,0642,01:NA1,2254:Y:;</v>
      </c>
      <c r="P126" s="29" t="str">
        <f t="shared" si="79"/>
        <v>ZOBM:NA1,0642,FE:NA1,2254:Y:;</v>
      </c>
      <c r="Q126" s="29" t="str">
        <f t="shared" si="80"/>
        <v>ZOBC:NA1,2254,FE:NA1,FE:Y:;</v>
      </c>
      <c r="R126" s="26" t="str">
        <f t="shared" si="81"/>
        <v>ZNLA:405:;</v>
      </c>
      <c r="S126" s="26" t="str">
        <f t="shared" si="82"/>
        <v>ZNLC:405,ACT:;</v>
      </c>
      <c r="T126" s="26" t="str">
        <f t="shared" si="83"/>
        <v>ZNVA:NA1,2254:NA1,2254:;</v>
      </c>
      <c r="U126" s="26" t="str">
        <f t="shared" si="84"/>
        <v>ZNVC:NA1,2254:NA1,2254:ACT:;</v>
      </c>
      <c r="V126" s="29" t="str">
        <f t="shared" si="85"/>
        <v>ZNRI:NA1,2254:;</v>
      </c>
      <c r="W126" s="29" t="str">
        <f t="shared" si="86"/>
        <v>ZNGC:NA1,2254:ACT:;</v>
      </c>
      <c r="X126" s="29" t="str">
        <f t="shared" si="87"/>
        <v>ZNHC:NA1,2254:FE:ACT:;</v>
      </c>
      <c r="Y126" s="29" t="str">
        <f t="shared" si="88"/>
        <v>ZNFJ:NA1,2254:;</v>
      </c>
      <c r="Z126" s="49" t="str">
        <f t="shared" si="89"/>
        <v>ZNSP:NA1,0642,BGS33:46:BGS33:;</v>
      </c>
      <c r="AA126" s="49" t="str">
        <f t="shared" si="90"/>
        <v>ZNRC:NA1,0642,BGS33,6,A,N:NA1,0642,BGS33,2::::;</v>
      </c>
      <c r="AB126" s="49" t="str">
        <f t="shared" si="91"/>
        <v>ZNFD:NA1,0642,1::FE,BSSAP,1;</v>
      </c>
      <c r="AC126" s="49" t="str">
        <f t="shared" si="92"/>
        <v>ZNLA:46:;</v>
      </c>
      <c r="AD126" s="49" t="str">
        <f t="shared" si="93"/>
        <v>ZNLC:46,ACT:;</v>
      </c>
      <c r="AE126" s="49" t="str">
        <f t="shared" si="94"/>
        <v>ZNVA:NA1,0642:NA1,0642:;</v>
      </c>
      <c r="AF126" s="49" t="str">
        <f t="shared" si="95"/>
        <v>ZNVC:NA1,0642:NA1,0642:ACT:;</v>
      </c>
      <c r="AG126" s="49" t="str">
        <f t="shared" si="96"/>
        <v>ZNRI:NA1,0642:;</v>
      </c>
      <c r="AH126" s="49" t="str">
        <f t="shared" si="97"/>
        <v>ZNGC:NA1,0642:ACT:;</v>
      </c>
      <c r="AI126" s="49" t="str">
        <f t="shared" si="98"/>
        <v>ZNHC:NA1,0642:FE:ACT:;</v>
      </c>
      <c r="AJ126" s="49" t="str">
        <f t="shared" si="99"/>
        <v>ZNFJ:NA1,0642:;</v>
      </c>
    </row>
    <row r="127" spans="1:36">
      <c r="A127" s="24">
        <v>6</v>
      </c>
      <c r="B127" s="24" t="s">
        <v>3361</v>
      </c>
      <c r="C127" s="24" t="s">
        <v>3945</v>
      </c>
      <c r="D127" s="24" t="str">
        <f>LOOKUP(1,0/(('MSS&amp;MGW&amp;BSC-SPC'!$B$1:$B$347=B127)*('MSS&amp;MGW&amp;BSC-SPC'!$C$1:$C$347=C127)),'MSS&amp;MGW&amp;BSC-SPC'!$D$1:$D$347)</f>
        <v>0642</v>
      </c>
      <c r="E127" s="24">
        <v>406</v>
      </c>
      <c r="F127" s="25">
        <v>6</v>
      </c>
      <c r="G127" s="25" t="s">
        <v>86</v>
      </c>
      <c r="H127" s="25" t="s">
        <v>639</v>
      </c>
      <c r="I127" s="25" t="str">
        <f>LOOKUP(1,0/(('MSS&amp;MGW&amp;BSC-SPC'!$B$1:$B$347=G127)*('MSS&amp;MGW&amp;BSC-SPC'!$C$1:$C$347=H127)),'MSS&amp;MGW&amp;BSC-SPC'!$D$1:$D$347)</f>
        <v>2255</v>
      </c>
      <c r="J127" s="25">
        <v>46</v>
      </c>
      <c r="K127" s="48" t="s">
        <v>3954</v>
      </c>
      <c r="L127" s="26" t="str">
        <f t="shared" si="75"/>
        <v>ZNSP:NA1,2255,R0126:406:R0126:;</v>
      </c>
      <c r="M127" s="26" t="str">
        <f t="shared" si="76"/>
        <v>ZNRC:NA1,2255,R0126,6,A,N:NA1,2255,R0126,2::::;</v>
      </c>
      <c r="N127" s="29" t="str">
        <f t="shared" si="77"/>
        <v>ZNFD:NA1,2255,1:FE,BSSAP,1,N:;</v>
      </c>
      <c r="O127" s="29" t="str">
        <f t="shared" si="78"/>
        <v>ZOBM:NA1,0642,01:NA1,2255:Y:;</v>
      </c>
      <c r="P127" s="29" t="str">
        <f t="shared" si="79"/>
        <v>ZOBM:NA1,0642,FE:NA1,2255:Y:;</v>
      </c>
      <c r="Q127" s="29" t="str">
        <f t="shared" si="80"/>
        <v>ZOBC:NA1,2255,FE:NA1,FE:Y:;</v>
      </c>
      <c r="R127" s="26" t="str">
        <f t="shared" si="81"/>
        <v>ZNLA:406:;</v>
      </c>
      <c r="S127" s="26" t="str">
        <f t="shared" si="82"/>
        <v>ZNLC:406,ACT:;</v>
      </c>
      <c r="T127" s="26" t="str">
        <f t="shared" si="83"/>
        <v>ZNVA:NA1,2255:NA1,2255:;</v>
      </c>
      <c r="U127" s="26" t="str">
        <f t="shared" si="84"/>
        <v>ZNVC:NA1,2255:NA1,2255:ACT:;</v>
      </c>
      <c r="V127" s="29" t="str">
        <f t="shared" si="85"/>
        <v>ZNRI:NA1,2255:;</v>
      </c>
      <c r="W127" s="29" t="str">
        <f t="shared" si="86"/>
        <v>ZNGC:NA1,2255:ACT:;</v>
      </c>
      <c r="X127" s="29" t="str">
        <f t="shared" si="87"/>
        <v>ZNHC:NA1,2255:FE:ACT:;</v>
      </c>
      <c r="Y127" s="29" t="str">
        <f t="shared" si="88"/>
        <v>ZNFJ:NA1,2255:;</v>
      </c>
      <c r="Z127" s="49" t="str">
        <f t="shared" si="89"/>
        <v>ZNSP:NA1,0642,BGS33:46:BGS33:;</v>
      </c>
      <c r="AA127" s="49" t="str">
        <f t="shared" si="90"/>
        <v>ZNRC:NA1,0642,BGS33,6,A,N:NA1,0642,BGS33,2::::;</v>
      </c>
      <c r="AB127" s="49" t="str">
        <f t="shared" si="91"/>
        <v>ZNFD:NA1,0642,1::FE,BSSAP,1;</v>
      </c>
      <c r="AC127" s="49" t="str">
        <f t="shared" si="92"/>
        <v>ZNLA:46:;</v>
      </c>
      <c r="AD127" s="49" t="str">
        <f t="shared" si="93"/>
        <v>ZNLC:46,ACT:;</v>
      </c>
      <c r="AE127" s="49" t="str">
        <f t="shared" si="94"/>
        <v>ZNVA:NA1,0642:NA1,0642:;</v>
      </c>
      <c r="AF127" s="49" t="str">
        <f t="shared" si="95"/>
        <v>ZNVC:NA1,0642:NA1,0642:ACT:;</v>
      </c>
      <c r="AG127" s="49" t="str">
        <f t="shared" si="96"/>
        <v>ZNRI:NA1,0642:;</v>
      </c>
      <c r="AH127" s="49" t="str">
        <f t="shared" si="97"/>
        <v>ZNGC:NA1,0642:ACT:;</v>
      </c>
      <c r="AI127" s="49" t="str">
        <f t="shared" si="98"/>
        <v>ZNHC:NA1,0642:FE:ACT:;</v>
      </c>
      <c r="AJ127" s="49" t="str">
        <f t="shared" si="99"/>
        <v>ZNFJ:NA1,0642:;</v>
      </c>
    </row>
    <row r="128" spans="1:36">
      <c r="A128" s="24">
        <v>7</v>
      </c>
      <c r="B128" s="24" t="s">
        <v>3361</v>
      </c>
      <c r="C128" s="24" t="s">
        <v>3945</v>
      </c>
      <c r="D128" s="24" t="str">
        <f>LOOKUP(1,0/(('MSS&amp;MGW&amp;BSC-SPC'!$B$1:$B$347=B128)*('MSS&amp;MGW&amp;BSC-SPC'!$C$1:$C$347=C128)),'MSS&amp;MGW&amp;BSC-SPC'!$D$1:$D$347)</f>
        <v>0642</v>
      </c>
      <c r="E128" s="24">
        <v>407</v>
      </c>
      <c r="F128" s="25">
        <v>6</v>
      </c>
      <c r="G128" s="25" t="s">
        <v>87</v>
      </c>
      <c r="H128" s="25" t="s">
        <v>639</v>
      </c>
      <c r="I128" s="25" t="str">
        <f>LOOKUP(1,0/(('MSS&amp;MGW&amp;BSC-SPC'!$B$1:$B$347=G128)*('MSS&amp;MGW&amp;BSC-SPC'!$C$1:$C$347=H128)),'MSS&amp;MGW&amp;BSC-SPC'!$D$1:$D$347)</f>
        <v>22B0</v>
      </c>
      <c r="J128" s="25">
        <v>46</v>
      </c>
      <c r="K128" s="48" t="s">
        <v>3954</v>
      </c>
      <c r="L128" s="26" t="str">
        <f t="shared" si="75"/>
        <v>ZNSP:NA1,22B0,R0721:407:R0721:;</v>
      </c>
      <c r="M128" s="26" t="str">
        <f t="shared" si="76"/>
        <v>ZNRC:NA1,22B0,R0721,6,A,N:NA1,22B0,R0721,2::::;</v>
      </c>
      <c r="N128" s="29" t="str">
        <f t="shared" si="77"/>
        <v>ZNFD:NA1,22B0,1:FE,BSSAP,1,N:;</v>
      </c>
      <c r="O128" s="29" t="str">
        <f t="shared" si="78"/>
        <v>ZOBM:NA1,0642,01:NA1,22B0:Y:;</v>
      </c>
      <c r="P128" s="29" t="str">
        <f t="shared" si="79"/>
        <v>ZOBM:NA1,0642,FE:NA1,22B0:Y:;</v>
      </c>
      <c r="Q128" s="29" t="str">
        <f t="shared" si="80"/>
        <v>ZOBC:NA1,22B0,FE:NA1,FE:Y:;</v>
      </c>
      <c r="R128" s="26" t="str">
        <f t="shared" si="81"/>
        <v>ZNLA:407:;</v>
      </c>
      <c r="S128" s="26" t="str">
        <f t="shared" si="82"/>
        <v>ZNLC:407,ACT:;</v>
      </c>
      <c r="T128" s="26" t="str">
        <f t="shared" si="83"/>
        <v>ZNVA:NA1,22B0:NA1,22B0:;</v>
      </c>
      <c r="U128" s="26" t="str">
        <f t="shared" si="84"/>
        <v>ZNVC:NA1,22B0:NA1,22B0:ACT:;</v>
      </c>
      <c r="V128" s="29" t="str">
        <f t="shared" si="85"/>
        <v>ZNRI:NA1,22B0:;</v>
      </c>
      <c r="W128" s="29" t="str">
        <f t="shared" si="86"/>
        <v>ZNGC:NA1,22B0:ACT:;</v>
      </c>
      <c r="X128" s="29" t="str">
        <f t="shared" si="87"/>
        <v>ZNHC:NA1,22B0:FE:ACT:;</v>
      </c>
      <c r="Y128" s="29" t="str">
        <f t="shared" si="88"/>
        <v>ZNFJ:NA1,22B0:;</v>
      </c>
      <c r="Z128" s="49" t="str">
        <f t="shared" si="89"/>
        <v>ZNSP:NA1,0642,BGS33:46:BGS33:;</v>
      </c>
      <c r="AA128" s="49" t="str">
        <f t="shared" si="90"/>
        <v>ZNRC:NA1,0642,BGS33,6,A,N:NA1,0642,BGS33,2::::;</v>
      </c>
      <c r="AB128" s="49" t="str">
        <f t="shared" si="91"/>
        <v>ZNFD:NA1,0642,1::FE,BSSAP,1;</v>
      </c>
      <c r="AC128" s="49" t="str">
        <f t="shared" si="92"/>
        <v>ZNLA:46:;</v>
      </c>
      <c r="AD128" s="49" t="str">
        <f t="shared" si="93"/>
        <v>ZNLC:46,ACT:;</v>
      </c>
      <c r="AE128" s="49" t="str">
        <f t="shared" si="94"/>
        <v>ZNVA:NA1,0642:NA1,0642:;</v>
      </c>
      <c r="AF128" s="49" t="str">
        <f t="shared" si="95"/>
        <v>ZNVC:NA1,0642:NA1,0642:ACT:;</v>
      </c>
      <c r="AG128" s="49" t="str">
        <f t="shared" si="96"/>
        <v>ZNRI:NA1,0642:;</v>
      </c>
      <c r="AH128" s="49" t="str">
        <f t="shared" si="97"/>
        <v>ZNGC:NA1,0642:ACT:;</v>
      </c>
      <c r="AI128" s="49" t="str">
        <f t="shared" si="98"/>
        <v>ZNHC:NA1,0642:FE:ACT:;</v>
      </c>
      <c r="AJ128" s="49" t="str">
        <f t="shared" si="99"/>
        <v>ZNFJ:NA1,0642:;</v>
      </c>
    </row>
    <row r="129" spans="1:36">
      <c r="A129" s="24">
        <v>8</v>
      </c>
      <c r="B129" s="24" t="s">
        <v>3361</v>
      </c>
      <c r="C129" s="24" t="s">
        <v>3946</v>
      </c>
      <c r="D129" s="24" t="str">
        <f>LOOKUP(1,0/(('MSS&amp;MGW&amp;BSC-SPC'!$B$1:$B$347=B129)*('MSS&amp;MGW&amp;BSC-SPC'!$C$1:$C$347=C129)),'MSS&amp;MGW&amp;BSC-SPC'!$D$1:$D$347)</f>
        <v>0642</v>
      </c>
      <c r="E129" s="24">
        <v>408</v>
      </c>
      <c r="F129" s="25">
        <v>6</v>
      </c>
      <c r="G129" s="25" t="s">
        <v>88</v>
      </c>
      <c r="H129" s="25" t="s">
        <v>639</v>
      </c>
      <c r="I129" s="25" t="str">
        <f>LOOKUP(1,0/(('MSS&amp;MGW&amp;BSC-SPC'!$B$1:$B$347=G129)*('MSS&amp;MGW&amp;BSC-SPC'!$C$1:$C$347=H129)),'MSS&amp;MGW&amp;BSC-SPC'!$D$1:$D$347)</f>
        <v>22B1</v>
      </c>
      <c r="J129" s="25">
        <v>46</v>
      </c>
      <c r="K129" s="48" t="s">
        <v>3954</v>
      </c>
      <c r="L129" s="26" t="str">
        <f t="shared" si="75"/>
        <v>ZNSP:NA1,22B1,R0722:408:R0722:;</v>
      </c>
      <c r="M129" s="26" t="str">
        <f t="shared" si="76"/>
        <v>ZNRC:NA1,22B1,R0722,6,A,N:NA1,22B1,R0722,2::::;</v>
      </c>
      <c r="N129" s="29" t="str">
        <f t="shared" si="77"/>
        <v>ZNFD:NA1,22B1,1:FE,BSSAP,1,N:;</v>
      </c>
      <c r="O129" s="29" t="str">
        <f t="shared" si="78"/>
        <v>ZOBM:NA1,0642,01:NA1,22B1:Y:;</v>
      </c>
      <c r="P129" s="29" t="str">
        <f t="shared" si="79"/>
        <v>ZOBM:NA1,0642,FE:NA1,22B1:Y:;</v>
      </c>
      <c r="Q129" s="29" t="str">
        <f t="shared" si="80"/>
        <v>ZOBC:NA1,22B1,FE:NA1,FE:Y:;</v>
      </c>
      <c r="R129" s="26" t="str">
        <f t="shared" si="81"/>
        <v>ZNLA:408:;</v>
      </c>
      <c r="S129" s="26" t="str">
        <f t="shared" si="82"/>
        <v>ZNLC:408,ACT:;</v>
      </c>
      <c r="T129" s="26" t="str">
        <f t="shared" si="83"/>
        <v>ZNVA:NA1,22B1:NA1,22B1:;</v>
      </c>
      <c r="U129" s="26" t="str">
        <f t="shared" si="84"/>
        <v>ZNVC:NA1,22B1:NA1,22B1:ACT:;</v>
      </c>
      <c r="V129" s="29" t="str">
        <f t="shared" si="85"/>
        <v>ZNRI:NA1,22B1:;</v>
      </c>
      <c r="W129" s="29" t="str">
        <f t="shared" si="86"/>
        <v>ZNGC:NA1,22B1:ACT:;</v>
      </c>
      <c r="X129" s="29" t="str">
        <f t="shared" si="87"/>
        <v>ZNHC:NA1,22B1:FE:ACT:;</v>
      </c>
      <c r="Y129" s="29" t="str">
        <f t="shared" si="88"/>
        <v>ZNFJ:NA1,22B1:;</v>
      </c>
      <c r="Z129" s="49" t="str">
        <f t="shared" si="89"/>
        <v>ZNSP:NA1,0642,BGS33:46:BGS33:;</v>
      </c>
      <c r="AA129" s="49" t="str">
        <f t="shared" si="90"/>
        <v>ZNRC:NA1,0642,BGS33,6,A,N:NA1,0642,BGS33,2::::;</v>
      </c>
      <c r="AB129" s="49" t="str">
        <f t="shared" si="91"/>
        <v>ZNFD:NA1,0642,1::FE,BSSAP,1;</v>
      </c>
      <c r="AC129" s="49" t="str">
        <f t="shared" si="92"/>
        <v>ZNLA:46:;</v>
      </c>
      <c r="AD129" s="49" t="str">
        <f t="shared" si="93"/>
        <v>ZNLC:46,ACT:;</v>
      </c>
      <c r="AE129" s="49" t="str">
        <f t="shared" si="94"/>
        <v>ZNVA:NA1,0642:NA1,0642:;</v>
      </c>
      <c r="AF129" s="49" t="str">
        <f t="shared" si="95"/>
        <v>ZNVC:NA1,0642:NA1,0642:ACT:;</v>
      </c>
      <c r="AG129" s="49" t="str">
        <f t="shared" si="96"/>
        <v>ZNRI:NA1,0642:;</v>
      </c>
      <c r="AH129" s="49" t="str">
        <f t="shared" si="97"/>
        <v>ZNGC:NA1,0642:ACT:;</v>
      </c>
      <c r="AI129" s="49" t="str">
        <f t="shared" si="98"/>
        <v>ZNHC:NA1,0642:FE:ACT:;</v>
      </c>
      <c r="AJ129" s="49" t="str">
        <f t="shared" si="99"/>
        <v>ZNFJ:NA1,0642:;</v>
      </c>
    </row>
    <row r="130" spans="1:36">
      <c r="A130" s="24">
        <v>9</v>
      </c>
      <c r="B130" s="24" t="s">
        <v>3361</v>
      </c>
      <c r="C130" s="24" t="s">
        <v>3947</v>
      </c>
      <c r="D130" s="24" t="str">
        <f>LOOKUP(1,0/(('MSS&amp;MGW&amp;BSC-SPC'!$B$1:$B$347=B130)*('MSS&amp;MGW&amp;BSC-SPC'!$C$1:$C$347=C130)),'MSS&amp;MGW&amp;BSC-SPC'!$D$1:$D$347)</f>
        <v>0642</v>
      </c>
      <c r="E130" s="24">
        <v>409</v>
      </c>
      <c r="F130" s="25">
        <v>6</v>
      </c>
      <c r="G130" s="25" t="s">
        <v>89</v>
      </c>
      <c r="H130" s="25" t="s">
        <v>639</v>
      </c>
      <c r="I130" s="25" t="str">
        <f>LOOKUP(1,0/(('MSS&amp;MGW&amp;BSC-SPC'!$B$1:$B$347=G130)*('MSS&amp;MGW&amp;BSC-SPC'!$C$1:$C$347=H130)),'MSS&amp;MGW&amp;BSC-SPC'!$D$1:$D$347)</f>
        <v>22B2</v>
      </c>
      <c r="J130" s="25">
        <v>46</v>
      </c>
      <c r="K130" s="48" t="s">
        <v>3954</v>
      </c>
      <c r="L130" s="26" t="str">
        <f t="shared" ref="L130:L145" si="100">CONCATENATE("ZNSP:NA1,",I130,",",G130,":",E130,":",G130,":;")</f>
        <v>ZNSP:NA1,22B2,R0723:409:R0723:;</v>
      </c>
      <c r="M130" s="26" t="str">
        <f t="shared" ref="M130:M145" si="101">CONCATENATE("ZNRC:NA1,",I130,",",G130,",6,A,N:NA1,",I130,",",G130,",2::::;")</f>
        <v>ZNRC:NA1,22B2,R0723,6,A,N:NA1,22B2,R0723,2::::;</v>
      </c>
      <c r="N130" s="29" t="str">
        <f t="shared" ref="N130:N145" si="102">CONCATENATE("ZNFD:NA1,",I130,",1:FE,BSSAP,1,N:;")</f>
        <v>ZNFD:NA1,22B2,1:FE,BSSAP,1,N:;</v>
      </c>
      <c r="O130" s="29" t="str">
        <f t="shared" ref="O130:O145" si="103">CONCATENATE("ZOBM:NA1,",D130,",01:NA1,",I130,":Y:;")</f>
        <v>ZOBM:NA1,0642,01:NA1,22B2:Y:;</v>
      </c>
      <c r="P130" s="29" t="str">
        <f t="shared" ref="P130:P145" si="104">CONCATENATE("ZOBM:NA1,",D130,",FE:NA1,",I130,":Y:;")</f>
        <v>ZOBM:NA1,0642,FE:NA1,22B2:Y:;</v>
      </c>
      <c r="Q130" s="29" t="str">
        <f t="shared" ref="Q130:Q145" si="105">CONCATENATE("ZOBC:NA1,",I130,",FE:NA1,FE:Y:;")</f>
        <v>ZOBC:NA1,22B2,FE:NA1,FE:Y:;</v>
      </c>
      <c r="R130" s="26" t="str">
        <f t="shared" ref="R130:R145" si="106">CONCATENATE("ZNLA:",E130,":;")</f>
        <v>ZNLA:409:;</v>
      </c>
      <c r="S130" s="26" t="str">
        <f t="shared" ref="S130:S145" si="107">CONCATENATE("ZNLC:",E130,",ACT:;")</f>
        <v>ZNLC:409,ACT:;</v>
      </c>
      <c r="T130" s="26" t="str">
        <f t="shared" ref="T130:T145" si="108">CONCATENATE("ZNVA:NA1,",I130,":NA1,",I130,":;")</f>
        <v>ZNVA:NA1,22B2:NA1,22B2:;</v>
      </c>
      <c r="U130" s="26" t="str">
        <f t="shared" ref="U130:U145" si="109">CONCATENATE("ZNVC:NA1,",I130,":NA1,",I130,":ACT:;")</f>
        <v>ZNVC:NA1,22B2:NA1,22B2:ACT:;</v>
      </c>
      <c r="V130" s="29" t="str">
        <f t="shared" ref="V130:V145" si="110">CONCATENATE("ZNRI:NA1,",I130,":;")</f>
        <v>ZNRI:NA1,22B2:;</v>
      </c>
      <c r="W130" s="29" t="str">
        <f t="shared" ref="W130:W145" si="111">CONCATENATE("ZNGC:NA1,",I130,":ACT:;")</f>
        <v>ZNGC:NA1,22B2:ACT:;</v>
      </c>
      <c r="X130" s="29" t="str">
        <f t="shared" ref="X130:X145" si="112">CONCATENATE("ZNHC:NA1,",I130,":FE:ACT:;")</f>
        <v>ZNHC:NA1,22B2:FE:ACT:;</v>
      </c>
      <c r="Y130" s="29" t="str">
        <f t="shared" ref="Y130:Y145" si="113">CONCATENATE("ZNFJ:NA1,",I130,":;")</f>
        <v>ZNFJ:NA1,22B2:;</v>
      </c>
      <c r="Z130" s="49" t="str">
        <f t="shared" ref="Z130:Z145" si="114">CONCATENATE("ZNSP:NA1,",D130,",",LEFT(B130,1),MID(B130,3,4),":",J130,":",LEFT(B130,1),MID(B130,3,4),":;")</f>
        <v>ZNSP:NA1,0642,BGS33:46:BGS33:;</v>
      </c>
      <c r="AA130" s="49" t="str">
        <f t="shared" ref="AA130:AA145" si="115">CONCATENATE("ZNRC:NA1,",D130,",",LEFT(B130,1),MID(B130,3,4),",6,A,N:NA1,",D130,",",LEFT(B130,1),MID(B130,3,4),",2::::;")</f>
        <v>ZNRC:NA1,0642,BGS33,6,A,N:NA1,0642,BGS33,2::::;</v>
      </c>
      <c r="AB130" s="49" t="str">
        <f t="shared" ref="AB130:AB145" si="116">CONCATENATE("ZNFD:NA1,",D130,",1::FE,BSSAP,1;")</f>
        <v>ZNFD:NA1,0642,1::FE,BSSAP,1;</v>
      </c>
      <c r="AC130" s="49" t="str">
        <f t="shared" ref="AC130:AC145" si="117">CONCATENATE("ZNLA:",J130,":;")</f>
        <v>ZNLA:46:;</v>
      </c>
      <c r="AD130" s="49" t="str">
        <f t="shared" ref="AD130:AD145" si="118">CONCATENATE("ZNLC:",J130,",ACT:;")</f>
        <v>ZNLC:46,ACT:;</v>
      </c>
      <c r="AE130" s="49" t="str">
        <f t="shared" ref="AE130:AE145" si="119">CONCATENATE("ZNVA:NA1,",D130,":NA1,",D130,":;")</f>
        <v>ZNVA:NA1,0642:NA1,0642:;</v>
      </c>
      <c r="AF130" s="49" t="str">
        <f t="shared" ref="AF130:AF145" si="120">CONCATENATE("ZNVC:NA1,",D130,":NA1,",D130,":ACT:;")</f>
        <v>ZNVC:NA1,0642:NA1,0642:ACT:;</v>
      </c>
      <c r="AG130" s="49" t="str">
        <f t="shared" ref="AG130:AG145" si="121">CONCATENATE("ZNRI:NA1,",D130,":;")</f>
        <v>ZNRI:NA1,0642:;</v>
      </c>
      <c r="AH130" s="49" t="str">
        <f t="shared" ref="AH130:AH145" si="122">CONCATENATE("ZNGC:NA1,",D130,":ACT:;")</f>
        <v>ZNGC:NA1,0642:ACT:;</v>
      </c>
      <c r="AI130" s="49" t="str">
        <f t="shared" ref="AI130:AI145" si="123">CONCATENATE("ZNHC:NA1,",D130,":FE:ACT:;")</f>
        <v>ZNHC:NA1,0642:FE:ACT:;</v>
      </c>
      <c r="AJ130" s="49" t="str">
        <f t="shared" ref="AJ130:AJ145" si="124">CONCATENATE("ZNFJ:NA1,",D130,":;")</f>
        <v>ZNFJ:NA1,0642:;</v>
      </c>
    </row>
    <row r="131" spans="1:36">
      <c r="A131" s="24">
        <v>10</v>
      </c>
      <c r="B131" s="24" t="s">
        <v>3361</v>
      </c>
      <c r="C131" s="24" t="s">
        <v>3948</v>
      </c>
      <c r="D131" s="24" t="str">
        <f>LOOKUP(1,0/(('MSS&amp;MGW&amp;BSC-SPC'!$B$1:$B$347=B131)*('MSS&amp;MGW&amp;BSC-SPC'!$C$1:$C$347=C131)),'MSS&amp;MGW&amp;BSC-SPC'!$D$1:$D$347)</f>
        <v>0642</v>
      </c>
      <c r="E131" s="24">
        <v>410</v>
      </c>
      <c r="F131" s="25">
        <v>6</v>
      </c>
      <c r="G131" s="25" t="s">
        <v>90</v>
      </c>
      <c r="H131" s="25" t="s">
        <v>639</v>
      </c>
      <c r="I131" s="25" t="str">
        <f>LOOKUP(1,0/(('MSS&amp;MGW&amp;BSC-SPC'!$B$1:$B$347=G131)*('MSS&amp;MGW&amp;BSC-SPC'!$C$1:$C$347=H131)),'MSS&amp;MGW&amp;BSC-SPC'!$D$1:$D$347)</f>
        <v>22B3</v>
      </c>
      <c r="J131" s="25">
        <v>46</v>
      </c>
      <c r="K131" s="48" t="s">
        <v>3954</v>
      </c>
      <c r="L131" s="26" t="str">
        <f t="shared" si="100"/>
        <v>ZNSP:NA1,22B3,R0724:410:R0724:;</v>
      </c>
      <c r="M131" s="26" t="str">
        <f t="shared" si="101"/>
        <v>ZNRC:NA1,22B3,R0724,6,A,N:NA1,22B3,R0724,2::::;</v>
      </c>
      <c r="N131" s="29" t="str">
        <f t="shared" si="102"/>
        <v>ZNFD:NA1,22B3,1:FE,BSSAP,1,N:;</v>
      </c>
      <c r="O131" s="29" t="str">
        <f t="shared" si="103"/>
        <v>ZOBM:NA1,0642,01:NA1,22B3:Y:;</v>
      </c>
      <c r="P131" s="29" t="str">
        <f t="shared" si="104"/>
        <v>ZOBM:NA1,0642,FE:NA1,22B3:Y:;</v>
      </c>
      <c r="Q131" s="29" t="str">
        <f t="shared" si="105"/>
        <v>ZOBC:NA1,22B3,FE:NA1,FE:Y:;</v>
      </c>
      <c r="R131" s="26" t="str">
        <f t="shared" si="106"/>
        <v>ZNLA:410:;</v>
      </c>
      <c r="S131" s="26" t="str">
        <f t="shared" si="107"/>
        <v>ZNLC:410,ACT:;</v>
      </c>
      <c r="T131" s="26" t="str">
        <f t="shared" si="108"/>
        <v>ZNVA:NA1,22B3:NA1,22B3:;</v>
      </c>
      <c r="U131" s="26" t="str">
        <f t="shared" si="109"/>
        <v>ZNVC:NA1,22B3:NA1,22B3:ACT:;</v>
      </c>
      <c r="V131" s="29" t="str">
        <f t="shared" si="110"/>
        <v>ZNRI:NA1,22B3:;</v>
      </c>
      <c r="W131" s="29" t="str">
        <f t="shared" si="111"/>
        <v>ZNGC:NA1,22B3:ACT:;</v>
      </c>
      <c r="X131" s="29" t="str">
        <f t="shared" si="112"/>
        <v>ZNHC:NA1,22B3:FE:ACT:;</v>
      </c>
      <c r="Y131" s="29" t="str">
        <f t="shared" si="113"/>
        <v>ZNFJ:NA1,22B3:;</v>
      </c>
      <c r="Z131" s="49" t="str">
        <f t="shared" si="114"/>
        <v>ZNSP:NA1,0642,BGS33:46:BGS33:;</v>
      </c>
      <c r="AA131" s="49" t="str">
        <f t="shared" si="115"/>
        <v>ZNRC:NA1,0642,BGS33,6,A,N:NA1,0642,BGS33,2::::;</v>
      </c>
      <c r="AB131" s="49" t="str">
        <f t="shared" si="116"/>
        <v>ZNFD:NA1,0642,1::FE,BSSAP,1;</v>
      </c>
      <c r="AC131" s="49" t="str">
        <f t="shared" si="117"/>
        <v>ZNLA:46:;</v>
      </c>
      <c r="AD131" s="49" t="str">
        <f t="shared" si="118"/>
        <v>ZNLC:46,ACT:;</v>
      </c>
      <c r="AE131" s="49" t="str">
        <f t="shared" si="119"/>
        <v>ZNVA:NA1,0642:NA1,0642:;</v>
      </c>
      <c r="AF131" s="49" t="str">
        <f t="shared" si="120"/>
        <v>ZNVC:NA1,0642:NA1,0642:ACT:;</v>
      </c>
      <c r="AG131" s="49" t="str">
        <f t="shared" si="121"/>
        <v>ZNRI:NA1,0642:;</v>
      </c>
      <c r="AH131" s="49" t="str">
        <f t="shared" si="122"/>
        <v>ZNGC:NA1,0642:ACT:;</v>
      </c>
      <c r="AI131" s="49" t="str">
        <f t="shared" si="123"/>
        <v>ZNHC:NA1,0642:FE:ACT:;</v>
      </c>
      <c r="AJ131" s="49" t="str">
        <f t="shared" si="124"/>
        <v>ZNFJ:NA1,0642:;</v>
      </c>
    </row>
    <row r="132" spans="1:36">
      <c r="A132" s="24">
        <v>11</v>
      </c>
      <c r="B132" s="24" t="s">
        <v>3361</v>
      </c>
      <c r="C132" s="24" t="s">
        <v>3949</v>
      </c>
      <c r="D132" s="24" t="str">
        <f>LOOKUP(1,0/(('MSS&amp;MGW&amp;BSC-SPC'!$B$1:$B$347=B132)*('MSS&amp;MGW&amp;BSC-SPC'!$C$1:$C$347=C132)),'MSS&amp;MGW&amp;BSC-SPC'!$D$1:$D$347)</f>
        <v>0642</v>
      </c>
      <c r="E132" s="24">
        <v>411</v>
      </c>
      <c r="F132" s="25">
        <v>6</v>
      </c>
      <c r="G132" s="25" t="s">
        <v>91</v>
      </c>
      <c r="H132" s="25" t="s">
        <v>639</v>
      </c>
      <c r="I132" s="25" t="str">
        <f>LOOKUP(1,0/(('MSS&amp;MGW&amp;BSC-SPC'!$B$1:$B$347=G132)*('MSS&amp;MGW&amp;BSC-SPC'!$C$1:$C$347=H132)),'MSS&amp;MGW&amp;BSC-SPC'!$D$1:$D$347)</f>
        <v>22B4</v>
      </c>
      <c r="J132" s="25">
        <v>46</v>
      </c>
      <c r="K132" s="48" t="s">
        <v>3954</v>
      </c>
      <c r="L132" s="26" t="str">
        <f t="shared" si="100"/>
        <v>ZNSP:NA1,22B4,R0725:411:R0725:;</v>
      </c>
      <c r="M132" s="26" t="str">
        <f t="shared" si="101"/>
        <v>ZNRC:NA1,22B4,R0725,6,A,N:NA1,22B4,R0725,2::::;</v>
      </c>
      <c r="N132" s="29" t="str">
        <f t="shared" si="102"/>
        <v>ZNFD:NA1,22B4,1:FE,BSSAP,1,N:;</v>
      </c>
      <c r="O132" s="29" t="str">
        <f t="shared" si="103"/>
        <v>ZOBM:NA1,0642,01:NA1,22B4:Y:;</v>
      </c>
      <c r="P132" s="29" t="str">
        <f t="shared" si="104"/>
        <v>ZOBM:NA1,0642,FE:NA1,22B4:Y:;</v>
      </c>
      <c r="Q132" s="29" t="str">
        <f t="shared" si="105"/>
        <v>ZOBC:NA1,22B4,FE:NA1,FE:Y:;</v>
      </c>
      <c r="R132" s="26" t="str">
        <f t="shared" si="106"/>
        <v>ZNLA:411:;</v>
      </c>
      <c r="S132" s="26" t="str">
        <f t="shared" si="107"/>
        <v>ZNLC:411,ACT:;</v>
      </c>
      <c r="T132" s="26" t="str">
        <f t="shared" si="108"/>
        <v>ZNVA:NA1,22B4:NA1,22B4:;</v>
      </c>
      <c r="U132" s="26" t="str">
        <f t="shared" si="109"/>
        <v>ZNVC:NA1,22B4:NA1,22B4:ACT:;</v>
      </c>
      <c r="V132" s="29" t="str">
        <f t="shared" si="110"/>
        <v>ZNRI:NA1,22B4:;</v>
      </c>
      <c r="W132" s="29" t="str">
        <f t="shared" si="111"/>
        <v>ZNGC:NA1,22B4:ACT:;</v>
      </c>
      <c r="X132" s="29" t="str">
        <f t="shared" si="112"/>
        <v>ZNHC:NA1,22B4:FE:ACT:;</v>
      </c>
      <c r="Y132" s="29" t="str">
        <f t="shared" si="113"/>
        <v>ZNFJ:NA1,22B4:;</v>
      </c>
      <c r="Z132" s="49" t="str">
        <f t="shared" si="114"/>
        <v>ZNSP:NA1,0642,BGS33:46:BGS33:;</v>
      </c>
      <c r="AA132" s="49" t="str">
        <f t="shared" si="115"/>
        <v>ZNRC:NA1,0642,BGS33,6,A,N:NA1,0642,BGS33,2::::;</v>
      </c>
      <c r="AB132" s="49" t="str">
        <f t="shared" si="116"/>
        <v>ZNFD:NA1,0642,1::FE,BSSAP,1;</v>
      </c>
      <c r="AC132" s="49" t="str">
        <f t="shared" si="117"/>
        <v>ZNLA:46:;</v>
      </c>
      <c r="AD132" s="49" t="str">
        <f t="shared" si="118"/>
        <v>ZNLC:46,ACT:;</v>
      </c>
      <c r="AE132" s="49" t="str">
        <f t="shared" si="119"/>
        <v>ZNVA:NA1,0642:NA1,0642:;</v>
      </c>
      <c r="AF132" s="49" t="str">
        <f t="shared" si="120"/>
        <v>ZNVC:NA1,0642:NA1,0642:ACT:;</v>
      </c>
      <c r="AG132" s="49" t="str">
        <f t="shared" si="121"/>
        <v>ZNRI:NA1,0642:;</v>
      </c>
      <c r="AH132" s="49" t="str">
        <f t="shared" si="122"/>
        <v>ZNGC:NA1,0642:ACT:;</v>
      </c>
      <c r="AI132" s="49" t="str">
        <f t="shared" si="123"/>
        <v>ZNHC:NA1,0642:FE:ACT:;</v>
      </c>
      <c r="AJ132" s="49" t="str">
        <f t="shared" si="124"/>
        <v>ZNFJ:NA1,0642:;</v>
      </c>
    </row>
    <row r="133" spans="1:36">
      <c r="A133" s="24">
        <v>12</v>
      </c>
      <c r="B133" s="24" t="s">
        <v>3361</v>
      </c>
      <c r="C133" s="24" t="s">
        <v>3949</v>
      </c>
      <c r="D133" s="24" t="str">
        <f>LOOKUP(1,0/(('MSS&amp;MGW&amp;BSC-SPC'!$B$1:$B$347=B133)*('MSS&amp;MGW&amp;BSC-SPC'!$C$1:$C$347=C133)),'MSS&amp;MGW&amp;BSC-SPC'!$D$1:$D$347)</f>
        <v>0642</v>
      </c>
      <c r="E133" s="24">
        <v>412</v>
      </c>
      <c r="F133" s="25">
        <v>6</v>
      </c>
      <c r="G133" s="25" t="s">
        <v>92</v>
      </c>
      <c r="H133" s="25" t="s">
        <v>639</v>
      </c>
      <c r="I133" s="25" t="str">
        <f>LOOKUP(1,0/(('MSS&amp;MGW&amp;BSC-SPC'!$B$1:$B$347=G133)*('MSS&amp;MGW&amp;BSC-SPC'!$C$1:$C$347=H133)),'MSS&amp;MGW&amp;BSC-SPC'!$D$1:$D$347)</f>
        <v>22B5</v>
      </c>
      <c r="J133" s="25">
        <v>46</v>
      </c>
      <c r="K133" s="48" t="s">
        <v>3954</v>
      </c>
      <c r="L133" s="26" t="str">
        <f t="shared" si="100"/>
        <v>ZNSP:NA1,22B5,R0726:412:R0726:;</v>
      </c>
      <c r="M133" s="26" t="str">
        <f t="shared" si="101"/>
        <v>ZNRC:NA1,22B5,R0726,6,A,N:NA1,22B5,R0726,2::::;</v>
      </c>
      <c r="N133" s="29" t="str">
        <f t="shared" si="102"/>
        <v>ZNFD:NA1,22B5,1:FE,BSSAP,1,N:;</v>
      </c>
      <c r="O133" s="29" t="str">
        <f t="shared" si="103"/>
        <v>ZOBM:NA1,0642,01:NA1,22B5:Y:;</v>
      </c>
      <c r="P133" s="29" t="str">
        <f t="shared" si="104"/>
        <v>ZOBM:NA1,0642,FE:NA1,22B5:Y:;</v>
      </c>
      <c r="Q133" s="29" t="str">
        <f t="shared" si="105"/>
        <v>ZOBC:NA1,22B5,FE:NA1,FE:Y:;</v>
      </c>
      <c r="R133" s="26" t="str">
        <f t="shared" si="106"/>
        <v>ZNLA:412:;</v>
      </c>
      <c r="S133" s="26" t="str">
        <f t="shared" si="107"/>
        <v>ZNLC:412,ACT:;</v>
      </c>
      <c r="T133" s="26" t="str">
        <f t="shared" si="108"/>
        <v>ZNVA:NA1,22B5:NA1,22B5:;</v>
      </c>
      <c r="U133" s="26" t="str">
        <f t="shared" si="109"/>
        <v>ZNVC:NA1,22B5:NA1,22B5:ACT:;</v>
      </c>
      <c r="V133" s="29" t="str">
        <f t="shared" si="110"/>
        <v>ZNRI:NA1,22B5:;</v>
      </c>
      <c r="W133" s="29" t="str">
        <f t="shared" si="111"/>
        <v>ZNGC:NA1,22B5:ACT:;</v>
      </c>
      <c r="X133" s="29" t="str">
        <f t="shared" si="112"/>
        <v>ZNHC:NA1,22B5:FE:ACT:;</v>
      </c>
      <c r="Y133" s="29" t="str">
        <f t="shared" si="113"/>
        <v>ZNFJ:NA1,22B5:;</v>
      </c>
      <c r="Z133" s="49" t="str">
        <f t="shared" si="114"/>
        <v>ZNSP:NA1,0642,BGS33:46:BGS33:;</v>
      </c>
      <c r="AA133" s="49" t="str">
        <f t="shared" si="115"/>
        <v>ZNRC:NA1,0642,BGS33,6,A,N:NA1,0642,BGS33,2::::;</v>
      </c>
      <c r="AB133" s="49" t="str">
        <f t="shared" si="116"/>
        <v>ZNFD:NA1,0642,1::FE,BSSAP,1;</v>
      </c>
      <c r="AC133" s="49" t="str">
        <f t="shared" si="117"/>
        <v>ZNLA:46:;</v>
      </c>
      <c r="AD133" s="49" t="str">
        <f t="shared" si="118"/>
        <v>ZNLC:46,ACT:;</v>
      </c>
      <c r="AE133" s="49" t="str">
        <f t="shared" si="119"/>
        <v>ZNVA:NA1,0642:NA1,0642:;</v>
      </c>
      <c r="AF133" s="49" t="str">
        <f t="shared" si="120"/>
        <v>ZNVC:NA1,0642:NA1,0642:ACT:;</v>
      </c>
      <c r="AG133" s="49" t="str">
        <f t="shared" si="121"/>
        <v>ZNRI:NA1,0642:;</v>
      </c>
      <c r="AH133" s="49" t="str">
        <f t="shared" si="122"/>
        <v>ZNGC:NA1,0642:ACT:;</v>
      </c>
      <c r="AI133" s="49" t="str">
        <f t="shared" si="123"/>
        <v>ZNHC:NA1,0642:FE:ACT:;</v>
      </c>
      <c r="AJ133" s="49" t="str">
        <f t="shared" si="124"/>
        <v>ZNFJ:NA1,0642:;</v>
      </c>
    </row>
    <row r="134" spans="1:36">
      <c r="A134" s="24">
        <v>13</v>
      </c>
      <c r="B134" s="24" t="s">
        <v>3361</v>
      </c>
      <c r="C134" s="24" t="s">
        <v>3950</v>
      </c>
      <c r="D134" s="24" t="str">
        <f>LOOKUP(1,0/(('MSS&amp;MGW&amp;BSC-SPC'!$B$1:$B$347=B134)*('MSS&amp;MGW&amp;BSC-SPC'!$C$1:$C$347=C134)),'MSS&amp;MGW&amp;BSC-SPC'!$D$1:$D$347)</f>
        <v>0642</v>
      </c>
      <c r="E134" s="24">
        <v>413</v>
      </c>
      <c r="F134" s="25">
        <v>6</v>
      </c>
      <c r="G134" s="25" t="s">
        <v>93</v>
      </c>
      <c r="H134" s="25" t="s">
        <v>639</v>
      </c>
      <c r="I134" s="25" t="str">
        <f>LOOKUP(1,0/(('MSS&amp;MGW&amp;BSC-SPC'!$B$1:$B$347=G134)*('MSS&amp;MGW&amp;BSC-SPC'!$C$1:$C$347=H134)),'MSS&amp;MGW&amp;BSC-SPC'!$D$1:$D$347)</f>
        <v>22F0</v>
      </c>
      <c r="J134" s="25">
        <v>46</v>
      </c>
      <c r="K134" s="48" t="s">
        <v>3954</v>
      </c>
      <c r="L134" s="26" t="str">
        <f t="shared" si="100"/>
        <v>ZNSP:NA1,22F0,R1121:413:R1121:;</v>
      </c>
      <c r="M134" s="26" t="str">
        <f t="shared" si="101"/>
        <v>ZNRC:NA1,22F0,R1121,6,A,N:NA1,22F0,R1121,2::::;</v>
      </c>
      <c r="N134" s="29" t="str">
        <f t="shared" si="102"/>
        <v>ZNFD:NA1,22F0,1:FE,BSSAP,1,N:;</v>
      </c>
      <c r="O134" s="29" t="str">
        <f t="shared" si="103"/>
        <v>ZOBM:NA1,0642,01:NA1,22F0:Y:;</v>
      </c>
      <c r="P134" s="29" t="str">
        <f t="shared" si="104"/>
        <v>ZOBM:NA1,0642,FE:NA1,22F0:Y:;</v>
      </c>
      <c r="Q134" s="29" t="str">
        <f t="shared" si="105"/>
        <v>ZOBC:NA1,22F0,FE:NA1,FE:Y:;</v>
      </c>
      <c r="R134" s="26" t="str">
        <f t="shared" si="106"/>
        <v>ZNLA:413:;</v>
      </c>
      <c r="S134" s="26" t="str">
        <f t="shared" si="107"/>
        <v>ZNLC:413,ACT:;</v>
      </c>
      <c r="T134" s="26" t="str">
        <f t="shared" si="108"/>
        <v>ZNVA:NA1,22F0:NA1,22F0:;</v>
      </c>
      <c r="U134" s="26" t="str">
        <f t="shared" si="109"/>
        <v>ZNVC:NA1,22F0:NA1,22F0:ACT:;</v>
      </c>
      <c r="V134" s="29" t="str">
        <f t="shared" si="110"/>
        <v>ZNRI:NA1,22F0:;</v>
      </c>
      <c r="W134" s="29" t="str">
        <f t="shared" si="111"/>
        <v>ZNGC:NA1,22F0:ACT:;</v>
      </c>
      <c r="X134" s="29" t="str">
        <f t="shared" si="112"/>
        <v>ZNHC:NA1,22F0:FE:ACT:;</v>
      </c>
      <c r="Y134" s="29" t="str">
        <f t="shared" si="113"/>
        <v>ZNFJ:NA1,22F0:;</v>
      </c>
      <c r="Z134" s="49" t="str">
        <f t="shared" si="114"/>
        <v>ZNSP:NA1,0642,BGS33:46:BGS33:;</v>
      </c>
      <c r="AA134" s="49" t="str">
        <f t="shared" si="115"/>
        <v>ZNRC:NA1,0642,BGS33,6,A,N:NA1,0642,BGS33,2::::;</v>
      </c>
      <c r="AB134" s="49" t="str">
        <f t="shared" si="116"/>
        <v>ZNFD:NA1,0642,1::FE,BSSAP,1;</v>
      </c>
      <c r="AC134" s="49" t="str">
        <f t="shared" si="117"/>
        <v>ZNLA:46:;</v>
      </c>
      <c r="AD134" s="49" t="str">
        <f t="shared" si="118"/>
        <v>ZNLC:46,ACT:;</v>
      </c>
      <c r="AE134" s="49" t="str">
        <f t="shared" si="119"/>
        <v>ZNVA:NA1,0642:NA1,0642:;</v>
      </c>
      <c r="AF134" s="49" t="str">
        <f t="shared" si="120"/>
        <v>ZNVC:NA1,0642:NA1,0642:ACT:;</v>
      </c>
      <c r="AG134" s="49" t="str">
        <f t="shared" si="121"/>
        <v>ZNRI:NA1,0642:;</v>
      </c>
      <c r="AH134" s="49" t="str">
        <f t="shared" si="122"/>
        <v>ZNGC:NA1,0642:ACT:;</v>
      </c>
      <c r="AI134" s="49" t="str">
        <f t="shared" si="123"/>
        <v>ZNHC:NA1,0642:FE:ACT:;</v>
      </c>
      <c r="AJ134" s="49" t="str">
        <f t="shared" si="124"/>
        <v>ZNFJ:NA1,0642:;</v>
      </c>
    </row>
    <row r="135" spans="1:36">
      <c r="A135" s="24">
        <v>14</v>
      </c>
      <c r="B135" s="24" t="s">
        <v>3361</v>
      </c>
      <c r="C135" s="24" t="s">
        <v>3951</v>
      </c>
      <c r="D135" s="24" t="str">
        <f>LOOKUP(1,0/(('MSS&amp;MGW&amp;BSC-SPC'!$B$1:$B$347=B135)*('MSS&amp;MGW&amp;BSC-SPC'!$C$1:$C$347=C135)),'MSS&amp;MGW&amp;BSC-SPC'!$D$1:$D$347)</f>
        <v>0642</v>
      </c>
      <c r="E135" s="24">
        <v>414</v>
      </c>
      <c r="F135" s="25">
        <v>6</v>
      </c>
      <c r="G135" s="25" t="s">
        <v>94</v>
      </c>
      <c r="H135" s="25" t="s">
        <v>639</v>
      </c>
      <c r="I135" s="25" t="str">
        <f>LOOKUP(1,0/(('MSS&amp;MGW&amp;BSC-SPC'!$B$1:$B$347=G135)*('MSS&amp;MGW&amp;BSC-SPC'!$C$1:$C$347=H135)),'MSS&amp;MGW&amp;BSC-SPC'!$D$1:$D$347)</f>
        <v>22F1</v>
      </c>
      <c r="J135" s="25">
        <v>46</v>
      </c>
      <c r="K135" s="48" t="s">
        <v>3954</v>
      </c>
      <c r="L135" s="26" t="str">
        <f t="shared" si="100"/>
        <v>ZNSP:NA1,22F1,R1122:414:R1122:;</v>
      </c>
      <c r="M135" s="26" t="str">
        <f t="shared" si="101"/>
        <v>ZNRC:NA1,22F1,R1122,6,A,N:NA1,22F1,R1122,2::::;</v>
      </c>
      <c r="N135" s="29" t="str">
        <f t="shared" si="102"/>
        <v>ZNFD:NA1,22F1,1:FE,BSSAP,1,N:;</v>
      </c>
      <c r="O135" s="29" t="str">
        <f t="shared" si="103"/>
        <v>ZOBM:NA1,0642,01:NA1,22F1:Y:;</v>
      </c>
      <c r="P135" s="29" t="str">
        <f t="shared" si="104"/>
        <v>ZOBM:NA1,0642,FE:NA1,22F1:Y:;</v>
      </c>
      <c r="Q135" s="29" t="str">
        <f t="shared" si="105"/>
        <v>ZOBC:NA1,22F1,FE:NA1,FE:Y:;</v>
      </c>
      <c r="R135" s="26" t="str">
        <f t="shared" si="106"/>
        <v>ZNLA:414:;</v>
      </c>
      <c r="S135" s="26" t="str">
        <f t="shared" si="107"/>
        <v>ZNLC:414,ACT:;</v>
      </c>
      <c r="T135" s="26" t="str">
        <f t="shared" si="108"/>
        <v>ZNVA:NA1,22F1:NA1,22F1:;</v>
      </c>
      <c r="U135" s="26" t="str">
        <f t="shared" si="109"/>
        <v>ZNVC:NA1,22F1:NA1,22F1:ACT:;</v>
      </c>
      <c r="V135" s="29" t="str">
        <f t="shared" si="110"/>
        <v>ZNRI:NA1,22F1:;</v>
      </c>
      <c r="W135" s="29" t="str">
        <f t="shared" si="111"/>
        <v>ZNGC:NA1,22F1:ACT:;</v>
      </c>
      <c r="X135" s="29" t="str">
        <f t="shared" si="112"/>
        <v>ZNHC:NA1,22F1:FE:ACT:;</v>
      </c>
      <c r="Y135" s="29" t="str">
        <f t="shared" si="113"/>
        <v>ZNFJ:NA1,22F1:;</v>
      </c>
      <c r="Z135" s="49" t="str">
        <f t="shared" si="114"/>
        <v>ZNSP:NA1,0642,BGS33:46:BGS33:;</v>
      </c>
      <c r="AA135" s="49" t="str">
        <f t="shared" si="115"/>
        <v>ZNRC:NA1,0642,BGS33,6,A,N:NA1,0642,BGS33,2::::;</v>
      </c>
      <c r="AB135" s="49" t="str">
        <f t="shared" si="116"/>
        <v>ZNFD:NA1,0642,1::FE,BSSAP,1;</v>
      </c>
      <c r="AC135" s="49" t="str">
        <f t="shared" si="117"/>
        <v>ZNLA:46:;</v>
      </c>
      <c r="AD135" s="49" t="str">
        <f t="shared" si="118"/>
        <v>ZNLC:46,ACT:;</v>
      </c>
      <c r="AE135" s="49" t="str">
        <f t="shared" si="119"/>
        <v>ZNVA:NA1,0642:NA1,0642:;</v>
      </c>
      <c r="AF135" s="49" t="str">
        <f t="shared" si="120"/>
        <v>ZNVC:NA1,0642:NA1,0642:ACT:;</v>
      </c>
      <c r="AG135" s="49" t="str">
        <f t="shared" si="121"/>
        <v>ZNRI:NA1,0642:;</v>
      </c>
      <c r="AH135" s="49" t="str">
        <f t="shared" si="122"/>
        <v>ZNGC:NA1,0642:ACT:;</v>
      </c>
      <c r="AI135" s="49" t="str">
        <f t="shared" si="123"/>
        <v>ZNHC:NA1,0642:FE:ACT:;</v>
      </c>
      <c r="AJ135" s="49" t="str">
        <f t="shared" si="124"/>
        <v>ZNFJ:NA1,0642:;</v>
      </c>
    </row>
    <row r="136" spans="1:36">
      <c r="A136" s="24">
        <v>15</v>
      </c>
      <c r="B136" s="24" t="s">
        <v>3361</v>
      </c>
      <c r="C136" s="24" t="s">
        <v>3951</v>
      </c>
      <c r="D136" s="24" t="str">
        <f>LOOKUP(1,0/(('MSS&amp;MGW&amp;BSC-SPC'!$B$1:$B$347=B136)*('MSS&amp;MGW&amp;BSC-SPC'!$C$1:$C$347=C136)),'MSS&amp;MGW&amp;BSC-SPC'!$D$1:$D$347)</f>
        <v>0642</v>
      </c>
      <c r="E136" s="24">
        <v>415</v>
      </c>
      <c r="F136" s="25">
        <v>6</v>
      </c>
      <c r="G136" s="25" t="s">
        <v>95</v>
      </c>
      <c r="H136" s="25" t="s">
        <v>639</v>
      </c>
      <c r="I136" s="25" t="str">
        <f>LOOKUP(1,0/(('MSS&amp;MGW&amp;BSC-SPC'!$B$1:$B$347=G136)*('MSS&amp;MGW&amp;BSC-SPC'!$C$1:$C$347=H136)),'MSS&amp;MGW&amp;BSC-SPC'!$D$1:$D$347)</f>
        <v>22F2</v>
      </c>
      <c r="J136" s="25">
        <v>46</v>
      </c>
      <c r="K136" s="48" t="s">
        <v>3954</v>
      </c>
      <c r="L136" s="26" t="str">
        <f t="shared" si="100"/>
        <v>ZNSP:NA1,22F2,R1123:415:R1123:;</v>
      </c>
      <c r="M136" s="26" t="str">
        <f t="shared" si="101"/>
        <v>ZNRC:NA1,22F2,R1123,6,A,N:NA1,22F2,R1123,2::::;</v>
      </c>
      <c r="N136" s="29" t="str">
        <f t="shared" si="102"/>
        <v>ZNFD:NA1,22F2,1:FE,BSSAP,1,N:;</v>
      </c>
      <c r="O136" s="29" t="str">
        <f t="shared" si="103"/>
        <v>ZOBM:NA1,0642,01:NA1,22F2:Y:;</v>
      </c>
      <c r="P136" s="29" t="str">
        <f t="shared" si="104"/>
        <v>ZOBM:NA1,0642,FE:NA1,22F2:Y:;</v>
      </c>
      <c r="Q136" s="29" t="str">
        <f t="shared" si="105"/>
        <v>ZOBC:NA1,22F2,FE:NA1,FE:Y:;</v>
      </c>
      <c r="R136" s="26" t="str">
        <f t="shared" si="106"/>
        <v>ZNLA:415:;</v>
      </c>
      <c r="S136" s="26" t="str">
        <f t="shared" si="107"/>
        <v>ZNLC:415,ACT:;</v>
      </c>
      <c r="T136" s="26" t="str">
        <f t="shared" si="108"/>
        <v>ZNVA:NA1,22F2:NA1,22F2:;</v>
      </c>
      <c r="U136" s="26" t="str">
        <f t="shared" si="109"/>
        <v>ZNVC:NA1,22F2:NA1,22F2:ACT:;</v>
      </c>
      <c r="V136" s="29" t="str">
        <f t="shared" si="110"/>
        <v>ZNRI:NA1,22F2:;</v>
      </c>
      <c r="W136" s="29" t="str">
        <f t="shared" si="111"/>
        <v>ZNGC:NA1,22F2:ACT:;</v>
      </c>
      <c r="X136" s="29" t="str">
        <f t="shared" si="112"/>
        <v>ZNHC:NA1,22F2:FE:ACT:;</v>
      </c>
      <c r="Y136" s="29" t="str">
        <f t="shared" si="113"/>
        <v>ZNFJ:NA1,22F2:;</v>
      </c>
      <c r="Z136" s="49" t="str">
        <f t="shared" si="114"/>
        <v>ZNSP:NA1,0642,BGS33:46:BGS33:;</v>
      </c>
      <c r="AA136" s="49" t="str">
        <f t="shared" si="115"/>
        <v>ZNRC:NA1,0642,BGS33,6,A,N:NA1,0642,BGS33,2::::;</v>
      </c>
      <c r="AB136" s="49" t="str">
        <f t="shared" si="116"/>
        <v>ZNFD:NA1,0642,1::FE,BSSAP,1;</v>
      </c>
      <c r="AC136" s="49" t="str">
        <f t="shared" si="117"/>
        <v>ZNLA:46:;</v>
      </c>
      <c r="AD136" s="49" t="str">
        <f t="shared" si="118"/>
        <v>ZNLC:46,ACT:;</v>
      </c>
      <c r="AE136" s="49" t="str">
        <f t="shared" si="119"/>
        <v>ZNVA:NA1,0642:NA1,0642:;</v>
      </c>
      <c r="AF136" s="49" t="str">
        <f t="shared" si="120"/>
        <v>ZNVC:NA1,0642:NA1,0642:ACT:;</v>
      </c>
      <c r="AG136" s="49" t="str">
        <f t="shared" si="121"/>
        <v>ZNRI:NA1,0642:;</v>
      </c>
      <c r="AH136" s="49" t="str">
        <f t="shared" si="122"/>
        <v>ZNGC:NA1,0642:ACT:;</v>
      </c>
      <c r="AI136" s="49" t="str">
        <f t="shared" si="123"/>
        <v>ZNHC:NA1,0642:FE:ACT:;</v>
      </c>
      <c r="AJ136" s="49" t="str">
        <f t="shared" si="124"/>
        <v>ZNFJ:NA1,0642:;</v>
      </c>
    </row>
    <row r="137" spans="1:36">
      <c r="A137" s="24">
        <v>16</v>
      </c>
      <c r="B137" s="24" t="s">
        <v>3361</v>
      </c>
      <c r="C137" s="24" t="s">
        <v>3952</v>
      </c>
      <c r="D137" s="24" t="str">
        <f>LOOKUP(1,0/(('MSS&amp;MGW&amp;BSC-SPC'!$B$1:$B$347=B137)*('MSS&amp;MGW&amp;BSC-SPC'!$C$1:$C$347=C137)),'MSS&amp;MGW&amp;BSC-SPC'!$D$1:$D$347)</f>
        <v>0642</v>
      </c>
      <c r="E137" s="24">
        <v>416</v>
      </c>
      <c r="F137" s="25">
        <v>6</v>
      </c>
      <c r="G137" s="25" t="s">
        <v>96</v>
      </c>
      <c r="H137" s="25" t="s">
        <v>639</v>
      </c>
      <c r="I137" s="25" t="str">
        <f>LOOKUP(1,0/(('MSS&amp;MGW&amp;BSC-SPC'!$B$1:$B$347=G137)*('MSS&amp;MGW&amp;BSC-SPC'!$C$1:$C$347=H137)),'MSS&amp;MGW&amp;BSC-SPC'!$D$1:$D$347)</f>
        <v>22F3</v>
      </c>
      <c r="J137" s="25">
        <v>46</v>
      </c>
      <c r="K137" s="48" t="s">
        <v>3954</v>
      </c>
      <c r="L137" s="26" t="str">
        <f t="shared" si="100"/>
        <v>ZNSP:NA1,22F3,R1124:416:R1124:;</v>
      </c>
      <c r="M137" s="26" t="str">
        <f t="shared" si="101"/>
        <v>ZNRC:NA1,22F3,R1124,6,A,N:NA1,22F3,R1124,2::::;</v>
      </c>
      <c r="N137" s="29" t="str">
        <f t="shared" si="102"/>
        <v>ZNFD:NA1,22F3,1:FE,BSSAP,1,N:;</v>
      </c>
      <c r="O137" s="29" t="str">
        <f t="shared" si="103"/>
        <v>ZOBM:NA1,0642,01:NA1,22F3:Y:;</v>
      </c>
      <c r="P137" s="29" t="str">
        <f t="shared" si="104"/>
        <v>ZOBM:NA1,0642,FE:NA1,22F3:Y:;</v>
      </c>
      <c r="Q137" s="29" t="str">
        <f t="shared" si="105"/>
        <v>ZOBC:NA1,22F3,FE:NA1,FE:Y:;</v>
      </c>
      <c r="R137" s="26" t="str">
        <f t="shared" si="106"/>
        <v>ZNLA:416:;</v>
      </c>
      <c r="S137" s="26" t="str">
        <f t="shared" si="107"/>
        <v>ZNLC:416,ACT:;</v>
      </c>
      <c r="T137" s="26" t="str">
        <f t="shared" si="108"/>
        <v>ZNVA:NA1,22F3:NA1,22F3:;</v>
      </c>
      <c r="U137" s="26" t="str">
        <f t="shared" si="109"/>
        <v>ZNVC:NA1,22F3:NA1,22F3:ACT:;</v>
      </c>
      <c r="V137" s="29" t="str">
        <f t="shared" si="110"/>
        <v>ZNRI:NA1,22F3:;</v>
      </c>
      <c r="W137" s="29" t="str">
        <f t="shared" si="111"/>
        <v>ZNGC:NA1,22F3:ACT:;</v>
      </c>
      <c r="X137" s="29" t="str">
        <f t="shared" si="112"/>
        <v>ZNHC:NA1,22F3:FE:ACT:;</v>
      </c>
      <c r="Y137" s="29" t="str">
        <f t="shared" si="113"/>
        <v>ZNFJ:NA1,22F3:;</v>
      </c>
      <c r="Z137" s="49" t="str">
        <f t="shared" si="114"/>
        <v>ZNSP:NA1,0642,BGS33:46:BGS33:;</v>
      </c>
      <c r="AA137" s="49" t="str">
        <f t="shared" si="115"/>
        <v>ZNRC:NA1,0642,BGS33,6,A,N:NA1,0642,BGS33,2::::;</v>
      </c>
      <c r="AB137" s="49" t="str">
        <f t="shared" si="116"/>
        <v>ZNFD:NA1,0642,1::FE,BSSAP,1;</v>
      </c>
      <c r="AC137" s="49" t="str">
        <f t="shared" si="117"/>
        <v>ZNLA:46:;</v>
      </c>
      <c r="AD137" s="49" t="str">
        <f t="shared" si="118"/>
        <v>ZNLC:46,ACT:;</v>
      </c>
      <c r="AE137" s="49" t="str">
        <f t="shared" si="119"/>
        <v>ZNVA:NA1,0642:NA1,0642:;</v>
      </c>
      <c r="AF137" s="49" t="str">
        <f t="shared" si="120"/>
        <v>ZNVC:NA1,0642:NA1,0642:ACT:;</v>
      </c>
      <c r="AG137" s="49" t="str">
        <f t="shared" si="121"/>
        <v>ZNRI:NA1,0642:;</v>
      </c>
      <c r="AH137" s="49" t="str">
        <f t="shared" si="122"/>
        <v>ZNGC:NA1,0642:ACT:;</v>
      </c>
      <c r="AI137" s="49" t="str">
        <f t="shared" si="123"/>
        <v>ZNHC:NA1,0642:FE:ACT:;</v>
      </c>
      <c r="AJ137" s="49" t="str">
        <f t="shared" si="124"/>
        <v>ZNFJ:NA1,0642:;</v>
      </c>
    </row>
    <row r="138" spans="1:36">
      <c r="A138" s="24">
        <v>17</v>
      </c>
      <c r="B138" s="24" t="s">
        <v>3361</v>
      </c>
      <c r="C138" s="24" t="s">
        <v>3953</v>
      </c>
      <c r="D138" s="24" t="str">
        <f>LOOKUP(1,0/(('MSS&amp;MGW&amp;BSC-SPC'!$B$1:$B$347=B138)*('MSS&amp;MGW&amp;BSC-SPC'!$C$1:$C$347=C138)),'MSS&amp;MGW&amp;BSC-SPC'!$D$1:$D$347)</f>
        <v>0642</v>
      </c>
      <c r="E138" s="24">
        <v>417</v>
      </c>
      <c r="F138" s="25">
        <v>6</v>
      </c>
      <c r="G138" s="25" t="s">
        <v>97</v>
      </c>
      <c r="H138" s="25" t="s">
        <v>639</v>
      </c>
      <c r="I138" s="25" t="str">
        <f>LOOKUP(1,0/(('MSS&amp;MGW&amp;BSC-SPC'!$B$1:$B$347=G138)*('MSS&amp;MGW&amp;BSC-SPC'!$C$1:$C$347=H138)),'MSS&amp;MGW&amp;BSC-SPC'!$D$1:$D$347)</f>
        <v>22F4</v>
      </c>
      <c r="J138" s="25">
        <v>46</v>
      </c>
      <c r="K138" s="48" t="s">
        <v>3954</v>
      </c>
      <c r="L138" s="26" t="str">
        <f t="shared" si="100"/>
        <v>ZNSP:NA1,22F4,R1125:417:R1125:;</v>
      </c>
      <c r="M138" s="26" t="str">
        <f t="shared" si="101"/>
        <v>ZNRC:NA1,22F4,R1125,6,A,N:NA1,22F4,R1125,2::::;</v>
      </c>
      <c r="N138" s="29" t="str">
        <f t="shared" si="102"/>
        <v>ZNFD:NA1,22F4,1:FE,BSSAP,1,N:;</v>
      </c>
      <c r="O138" s="29" t="str">
        <f t="shared" si="103"/>
        <v>ZOBM:NA1,0642,01:NA1,22F4:Y:;</v>
      </c>
      <c r="P138" s="29" t="str">
        <f t="shared" si="104"/>
        <v>ZOBM:NA1,0642,FE:NA1,22F4:Y:;</v>
      </c>
      <c r="Q138" s="29" t="str">
        <f t="shared" si="105"/>
        <v>ZOBC:NA1,22F4,FE:NA1,FE:Y:;</v>
      </c>
      <c r="R138" s="26" t="str">
        <f t="shared" si="106"/>
        <v>ZNLA:417:;</v>
      </c>
      <c r="S138" s="26" t="str">
        <f t="shared" si="107"/>
        <v>ZNLC:417,ACT:;</v>
      </c>
      <c r="T138" s="26" t="str">
        <f t="shared" si="108"/>
        <v>ZNVA:NA1,22F4:NA1,22F4:;</v>
      </c>
      <c r="U138" s="26" t="str">
        <f t="shared" si="109"/>
        <v>ZNVC:NA1,22F4:NA1,22F4:ACT:;</v>
      </c>
      <c r="V138" s="29" t="str">
        <f t="shared" si="110"/>
        <v>ZNRI:NA1,22F4:;</v>
      </c>
      <c r="W138" s="29" t="str">
        <f t="shared" si="111"/>
        <v>ZNGC:NA1,22F4:ACT:;</v>
      </c>
      <c r="X138" s="29" t="str">
        <f t="shared" si="112"/>
        <v>ZNHC:NA1,22F4:FE:ACT:;</v>
      </c>
      <c r="Y138" s="29" t="str">
        <f t="shared" si="113"/>
        <v>ZNFJ:NA1,22F4:;</v>
      </c>
      <c r="Z138" s="49" t="str">
        <f t="shared" si="114"/>
        <v>ZNSP:NA1,0642,BGS33:46:BGS33:;</v>
      </c>
      <c r="AA138" s="49" t="str">
        <f t="shared" si="115"/>
        <v>ZNRC:NA1,0642,BGS33,6,A,N:NA1,0642,BGS33,2::::;</v>
      </c>
      <c r="AB138" s="49" t="str">
        <f t="shared" si="116"/>
        <v>ZNFD:NA1,0642,1::FE,BSSAP,1;</v>
      </c>
      <c r="AC138" s="49" t="str">
        <f t="shared" si="117"/>
        <v>ZNLA:46:;</v>
      </c>
      <c r="AD138" s="49" t="str">
        <f t="shared" si="118"/>
        <v>ZNLC:46,ACT:;</v>
      </c>
      <c r="AE138" s="49" t="str">
        <f t="shared" si="119"/>
        <v>ZNVA:NA1,0642:NA1,0642:;</v>
      </c>
      <c r="AF138" s="49" t="str">
        <f t="shared" si="120"/>
        <v>ZNVC:NA1,0642:NA1,0642:ACT:;</v>
      </c>
      <c r="AG138" s="49" t="str">
        <f t="shared" si="121"/>
        <v>ZNRI:NA1,0642:;</v>
      </c>
      <c r="AH138" s="49" t="str">
        <f t="shared" si="122"/>
        <v>ZNGC:NA1,0642:ACT:;</v>
      </c>
      <c r="AI138" s="49" t="str">
        <f t="shared" si="123"/>
        <v>ZNHC:NA1,0642:FE:ACT:;</v>
      </c>
      <c r="AJ138" s="49" t="str">
        <f t="shared" si="124"/>
        <v>ZNFJ:NA1,0642:;</v>
      </c>
    </row>
    <row r="139" spans="1:36">
      <c r="A139" s="24">
        <v>18</v>
      </c>
      <c r="B139" s="24" t="s">
        <v>3361</v>
      </c>
      <c r="C139" s="24" t="s">
        <v>3953</v>
      </c>
      <c r="D139" s="24" t="str">
        <f>LOOKUP(1,0/(('MSS&amp;MGW&amp;BSC-SPC'!$B$1:$B$347=B139)*('MSS&amp;MGW&amp;BSC-SPC'!$C$1:$C$347=C139)),'MSS&amp;MGW&amp;BSC-SPC'!$D$1:$D$347)</f>
        <v>0642</v>
      </c>
      <c r="E139" s="24">
        <v>418</v>
      </c>
      <c r="F139" s="25">
        <v>6</v>
      </c>
      <c r="G139" s="25" t="s">
        <v>98</v>
      </c>
      <c r="H139" s="25" t="s">
        <v>639</v>
      </c>
      <c r="I139" s="25" t="str">
        <f>LOOKUP(1,0/(('MSS&amp;MGW&amp;BSC-SPC'!$B$1:$B$347=G139)*('MSS&amp;MGW&amp;BSC-SPC'!$C$1:$C$347=H139)),'MSS&amp;MGW&amp;BSC-SPC'!$D$1:$D$347)</f>
        <v>22F5</v>
      </c>
      <c r="J139" s="25">
        <v>46</v>
      </c>
      <c r="K139" s="48" t="s">
        <v>3954</v>
      </c>
      <c r="L139" s="26" t="str">
        <f t="shared" si="100"/>
        <v>ZNSP:NA1,22F5,R1126:418:R1126:;</v>
      </c>
      <c r="M139" s="26" t="str">
        <f t="shared" si="101"/>
        <v>ZNRC:NA1,22F5,R1126,6,A,N:NA1,22F5,R1126,2::::;</v>
      </c>
      <c r="N139" s="29" t="str">
        <f t="shared" si="102"/>
        <v>ZNFD:NA1,22F5,1:FE,BSSAP,1,N:;</v>
      </c>
      <c r="O139" s="29" t="str">
        <f t="shared" si="103"/>
        <v>ZOBM:NA1,0642,01:NA1,22F5:Y:;</v>
      </c>
      <c r="P139" s="29" t="str">
        <f t="shared" si="104"/>
        <v>ZOBM:NA1,0642,FE:NA1,22F5:Y:;</v>
      </c>
      <c r="Q139" s="29" t="str">
        <f t="shared" si="105"/>
        <v>ZOBC:NA1,22F5,FE:NA1,FE:Y:;</v>
      </c>
      <c r="R139" s="26" t="str">
        <f t="shared" si="106"/>
        <v>ZNLA:418:;</v>
      </c>
      <c r="S139" s="26" t="str">
        <f t="shared" si="107"/>
        <v>ZNLC:418,ACT:;</v>
      </c>
      <c r="T139" s="26" t="str">
        <f t="shared" si="108"/>
        <v>ZNVA:NA1,22F5:NA1,22F5:;</v>
      </c>
      <c r="U139" s="26" t="str">
        <f t="shared" si="109"/>
        <v>ZNVC:NA1,22F5:NA1,22F5:ACT:;</v>
      </c>
      <c r="V139" s="29" t="str">
        <f t="shared" si="110"/>
        <v>ZNRI:NA1,22F5:;</v>
      </c>
      <c r="W139" s="29" t="str">
        <f t="shared" si="111"/>
        <v>ZNGC:NA1,22F5:ACT:;</v>
      </c>
      <c r="X139" s="29" t="str">
        <f t="shared" si="112"/>
        <v>ZNHC:NA1,22F5:FE:ACT:;</v>
      </c>
      <c r="Y139" s="29" t="str">
        <f t="shared" si="113"/>
        <v>ZNFJ:NA1,22F5:;</v>
      </c>
      <c r="Z139" s="49" t="str">
        <f t="shared" si="114"/>
        <v>ZNSP:NA1,0642,BGS33:46:BGS33:;</v>
      </c>
      <c r="AA139" s="49" t="str">
        <f t="shared" si="115"/>
        <v>ZNRC:NA1,0642,BGS33,6,A,N:NA1,0642,BGS33,2::::;</v>
      </c>
      <c r="AB139" s="49" t="str">
        <f t="shared" si="116"/>
        <v>ZNFD:NA1,0642,1::FE,BSSAP,1;</v>
      </c>
      <c r="AC139" s="49" t="str">
        <f t="shared" si="117"/>
        <v>ZNLA:46:;</v>
      </c>
      <c r="AD139" s="49" t="str">
        <f t="shared" si="118"/>
        <v>ZNLC:46,ACT:;</v>
      </c>
      <c r="AE139" s="49" t="str">
        <f t="shared" si="119"/>
        <v>ZNVA:NA1,0642:NA1,0642:;</v>
      </c>
      <c r="AF139" s="49" t="str">
        <f t="shared" si="120"/>
        <v>ZNVC:NA1,0642:NA1,0642:ACT:;</v>
      </c>
      <c r="AG139" s="49" t="str">
        <f t="shared" si="121"/>
        <v>ZNRI:NA1,0642:;</v>
      </c>
      <c r="AH139" s="49" t="str">
        <f t="shared" si="122"/>
        <v>ZNGC:NA1,0642:ACT:;</v>
      </c>
      <c r="AI139" s="49" t="str">
        <f t="shared" si="123"/>
        <v>ZNHC:NA1,0642:FE:ACT:;</v>
      </c>
      <c r="AJ139" s="49" t="str">
        <f t="shared" si="124"/>
        <v>ZNFJ:NA1,0642:;</v>
      </c>
    </row>
    <row r="140" spans="1:36">
      <c r="A140" s="24">
        <v>20</v>
      </c>
      <c r="B140" s="24" t="s">
        <v>3361</v>
      </c>
      <c r="C140" s="24" t="s">
        <v>3949</v>
      </c>
      <c r="D140" s="24" t="str">
        <f>LOOKUP(1,0/(('MSS&amp;MGW&amp;BSC-SPC'!$B$1:$B$347=B140)*('MSS&amp;MGW&amp;BSC-SPC'!$C$1:$C$347=C140)),'MSS&amp;MGW&amp;BSC-SPC'!$D$1:$D$347)</f>
        <v>0642</v>
      </c>
      <c r="E140" s="24">
        <v>419</v>
      </c>
      <c r="F140" s="25">
        <v>6</v>
      </c>
      <c r="G140" s="25" t="s">
        <v>99</v>
      </c>
      <c r="H140" s="25" t="s">
        <v>639</v>
      </c>
      <c r="I140" s="25" t="str">
        <f>LOOKUP(1,0/(('MSS&amp;MGW&amp;BSC-SPC'!$B$1:$B$347=G140)*('MSS&amp;MGW&amp;BSC-SPC'!$C$1:$C$347=H140)),'MSS&amp;MGW&amp;BSC-SPC'!$D$1:$D$347)</f>
        <v>2310</v>
      </c>
      <c r="J140" s="25">
        <v>46</v>
      </c>
      <c r="K140" s="48" t="s">
        <v>3954</v>
      </c>
      <c r="L140" s="26" t="str">
        <f t="shared" si="100"/>
        <v>ZNSP:NA1,2310,R1321:419:R1321:;</v>
      </c>
      <c r="M140" s="26" t="str">
        <f t="shared" si="101"/>
        <v>ZNRC:NA1,2310,R1321,6,A,N:NA1,2310,R1321,2::::;</v>
      </c>
      <c r="N140" s="29" t="str">
        <f t="shared" si="102"/>
        <v>ZNFD:NA1,2310,1:FE,BSSAP,1,N:;</v>
      </c>
      <c r="O140" s="29" t="str">
        <f t="shared" si="103"/>
        <v>ZOBM:NA1,0642,01:NA1,2310:Y:;</v>
      </c>
      <c r="P140" s="29" t="str">
        <f t="shared" si="104"/>
        <v>ZOBM:NA1,0642,FE:NA1,2310:Y:;</v>
      </c>
      <c r="Q140" s="29" t="str">
        <f t="shared" si="105"/>
        <v>ZOBC:NA1,2310,FE:NA1,FE:Y:;</v>
      </c>
      <c r="R140" s="26" t="str">
        <f t="shared" si="106"/>
        <v>ZNLA:419:;</v>
      </c>
      <c r="S140" s="26" t="str">
        <f t="shared" si="107"/>
        <v>ZNLC:419,ACT:;</v>
      </c>
      <c r="T140" s="26" t="str">
        <f t="shared" si="108"/>
        <v>ZNVA:NA1,2310:NA1,2310:;</v>
      </c>
      <c r="U140" s="26" t="str">
        <f t="shared" si="109"/>
        <v>ZNVC:NA1,2310:NA1,2310:ACT:;</v>
      </c>
      <c r="V140" s="29" t="str">
        <f t="shared" si="110"/>
        <v>ZNRI:NA1,2310:;</v>
      </c>
      <c r="W140" s="29" t="str">
        <f t="shared" si="111"/>
        <v>ZNGC:NA1,2310:ACT:;</v>
      </c>
      <c r="X140" s="29" t="str">
        <f t="shared" si="112"/>
        <v>ZNHC:NA1,2310:FE:ACT:;</v>
      </c>
      <c r="Y140" s="29" t="str">
        <f t="shared" si="113"/>
        <v>ZNFJ:NA1,2310:;</v>
      </c>
      <c r="Z140" s="49" t="str">
        <f t="shared" si="114"/>
        <v>ZNSP:NA1,0642,BGS33:46:BGS33:;</v>
      </c>
      <c r="AA140" s="49" t="str">
        <f t="shared" si="115"/>
        <v>ZNRC:NA1,0642,BGS33,6,A,N:NA1,0642,BGS33,2::::;</v>
      </c>
      <c r="AB140" s="49" t="str">
        <f t="shared" si="116"/>
        <v>ZNFD:NA1,0642,1::FE,BSSAP,1;</v>
      </c>
      <c r="AC140" s="49" t="str">
        <f t="shared" si="117"/>
        <v>ZNLA:46:;</v>
      </c>
      <c r="AD140" s="49" t="str">
        <f t="shared" si="118"/>
        <v>ZNLC:46,ACT:;</v>
      </c>
      <c r="AE140" s="49" t="str">
        <f t="shared" si="119"/>
        <v>ZNVA:NA1,0642:NA1,0642:;</v>
      </c>
      <c r="AF140" s="49" t="str">
        <f t="shared" si="120"/>
        <v>ZNVC:NA1,0642:NA1,0642:ACT:;</v>
      </c>
      <c r="AG140" s="49" t="str">
        <f t="shared" si="121"/>
        <v>ZNRI:NA1,0642:;</v>
      </c>
      <c r="AH140" s="49" t="str">
        <f t="shared" si="122"/>
        <v>ZNGC:NA1,0642:ACT:;</v>
      </c>
      <c r="AI140" s="49" t="str">
        <f t="shared" si="123"/>
        <v>ZNHC:NA1,0642:FE:ACT:;</v>
      </c>
      <c r="AJ140" s="49" t="str">
        <f t="shared" si="124"/>
        <v>ZNFJ:NA1,0642:;</v>
      </c>
    </row>
    <row r="141" spans="1:36">
      <c r="A141" s="24">
        <v>21</v>
      </c>
      <c r="B141" s="24" t="s">
        <v>3361</v>
      </c>
      <c r="C141" s="24" t="s">
        <v>3949</v>
      </c>
      <c r="D141" s="24" t="str">
        <f>LOOKUP(1,0/(('MSS&amp;MGW&amp;BSC-SPC'!$B$1:$B$347=B141)*('MSS&amp;MGW&amp;BSC-SPC'!$C$1:$C$347=C141)),'MSS&amp;MGW&amp;BSC-SPC'!$D$1:$D$347)</f>
        <v>0642</v>
      </c>
      <c r="E141" s="24">
        <v>420</v>
      </c>
      <c r="F141" s="25">
        <v>6</v>
      </c>
      <c r="G141" s="25" t="s">
        <v>100</v>
      </c>
      <c r="H141" s="25" t="s">
        <v>639</v>
      </c>
      <c r="I141" s="25" t="str">
        <f>LOOKUP(1,0/(('MSS&amp;MGW&amp;BSC-SPC'!$B$1:$B$347=G141)*('MSS&amp;MGW&amp;BSC-SPC'!$C$1:$C$347=H141)),'MSS&amp;MGW&amp;BSC-SPC'!$D$1:$D$347)</f>
        <v>2311</v>
      </c>
      <c r="J141" s="25">
        <v>46</v>
      </c>
      <c r="K141" s="48" t="s">
        <v>3954</v>
      </c>
      <c r="L141" s="26" t="str">
        <f t="shared" si="100"/>
        <v>ZNSP:NA1,2311,R1322:420:R1322:;</v>
      </c>
      <c r="M141" s="26" t="str">
        <f t="shared" si="101"/>
        <v>ZNRC:NA1,2311,R1322,6,A,N:NA1,2311,R1322,2::::;</v>
      </c>
      <c r="N141" s="29" t="str">
        <f t="shared" si="102"/>
        <v>ZNFD:NA1,2311,1:FE,BSSAP,1,N:;</v>
      </c>
      <c r="O141" s="29" t="str">
        <f t="shared" si="103"/>
        <v>ZOBM:NA1,0642,01:NA1,2311:Y:;</v>
      </c>
      <c r="P141" s="29" t="str">
        <f t="shared" si="104"/>
        <v>ZOBM:NA1,0642,FE:NA1,2311:Y:;</v>
      </c>
      <c r="Q141" s="29" t="str">
        <f t="shared" si="105"/>
        <v>ZOBC:NA1,2311,FE:NA1,FE:Y:;</v>
      </c>
      <c r="R141" s="26" t="str">
        <f t="shared" si="106"/>
        <v>ZNLA:420:;</v>
      </c>
      <c r="S141" s="26" t="str">
        <f t="shared" si="107"/>
        <v>ZNLC:420,ACT:;</v>
      </c>
      <c r="T141" s="26" t="str">
        <f t="shared" si="108"/>
        <v>ZNVA:NA1,2311:NA1,2311:;</v>
      </c>
      <c r="U141" s="26" t="str">
        <f t="shared" si="109"/>
        <v>ZNVC:NA1,2311:NA1,2311:ACT:;</v>
      </c>
      <c r="V141" s="29" t="str">
        <f t="shared" si="110"/>
        <v>ZNRI:NA1,2311:;</v>
      </c>
      <c r="W141" s="29" t="str">
        <f t="shared" si="111"/>
        <v>ZNGC:NA1,2311:ACT:;</v>
      </c>
      <c r="X141" s="29" t="str">
        <f t="shared" si="112"/>
        <v>ZNHC:NA1,2311:FE:ACT:;</v>
      </c>
      <c r="Y141" s="29" t="str">
        <f t="shared" si="113"/>
        <v>ZNFJ:NA1,2311:;</v>
      </c>
      <c r="Z141" s="49" t="str">
        <f t="shared" si="114"/>
        <v>ZNSP:NA1,0642,BGS33:46:BGS33:;</v>
      </c>
      <c r="AA141" s="49" t="str">
        <f t="shared" si="115"/>
        <v>ZNRC:NA1,0642,BGS33,6,A,N:NA1,0642,BGS33,2::::;</v>
      </c>
      <c r="AB141" s="49" t="str">
        <f t="shared" si="116"/>
        <v>ZNFD:NA1,0642,1::FE,BSSAP,1;</v>
      </c>
      <c r="AC141" s="49" t="str">
        <f t="shared" si="117"/>
        <v>ZNLA:46:;</v>
      </c>
      <c r="AD141" s="49" t="str">
        <f t="shared" si="118"/>
        <v>ZNLC:46,ACT:;</v>
      </c>
      <c r="AE141" s="49" t="str">
        <f t="shared" si="119"/>
        <v>ZNVA:NA1,0642:NA1,0642:;</v>
      </c>
      <c r="AF141" s="49" t="str">
        <f t="shared" si="120"/>
        <v>ZNVC:NA1,0642:NA1,0642:ACT:;</v>
      </c>
      <c r="AG141" s="49" t="str">
        <f t="shared" si="121"/>
        <v>ZNRI:NA1,0642:;</v>
      </c>
      <c r="AH141" s="49" t="str">
        <f t="shared" si="122"/>
        <v>ZNGC:NA1,0642:ACT:;</v>
      </c>
      <c r="AI141" s="49" t="str">
        <f t="shared" si="123"/>
        <v>ZNHC:NA1,0642:FE:ACT:;</v>
      </c>
      <c r="AJ141" s="49" t="str">
        <f t="shared" si="124"/>
        <v>ZNFJ:NA1,0642:;</v>
      </c>
    </row>
    <row r="142" spans="1:36">
      <c r="A142" s="24">
        <v>22</v>
      </c>
      <c r="B142" s="24" t="s">
        <v>3361</v>
      </c>
      <c r="C142" s="24" t="s">
        <v>3949</v>
      </c>
      <c r="D142" s="24" t="str">
        <f>LOOKUP(1,0/(('MSS&amp;MGW&amp;BSC-SPC'!$B$1:$B$347=B142)*('MSS&amp;MGW&amp;BSC-SPC'!$C$1:$C$347=C142)),'MSS&amp;MGW&amp;BSC-SPC'!$D$1:$D$347)</f>
        <v>0642</v>
      </c>
      <c r="E142" s="24">
        <v>421</v>
      </c>
      <c r="F142" s="25">
        <v>6</v>
      </c>
      <c r="G142" s="25" t="s">
        <v>101</v>
      </c>
      <c r="H142" s="25" t="s">
        <v>639</v>
      </c>
      <c r="I142" s="25" t="str">
        <f>LOOKUP(1,0/(('MSS&amp;MGW&amp;BSC-SPC'!$B$1:$B$347=G142)*('MSS&amp;MGW&amp;BSC-SPC'!$C$1:$C$347=H142)),'MSS&amp;MGW&amp;BSC-SPC'!$D$1:$D$347)</f>
        <v>2312</v>
      </c>
      <c r="J142" s="25">
        <v>46</v>
      </c>
      <c r="K142" s="48" t="s">
        <v>3954</v>
      </c>
      <c r="L142" s="26" t="str">
        <f t="shared" si="100"/>
        <v>ZNSP:NA1,2312,R1323:421:R1323:;</v>
      </c>
      <c r="M142" s="26" t="str">
        <f t="shared" si="101"/>
        <v>ZNRC:NA1,2312,R1323,6,A,N:NA1,2312,R1323,2::::;</v>
      </c>
      <c r="N142" s="29" t="str">
        <f t="shared" si="102"/>
        <v>ZNFD:NA1,2312,1:FE,BSSAP,1,N:;</v>
      </c>
      <c r="O142" s="29" t="str">
        <f t="shared" si="103"/>
        <v>ZOBM:NA1,0642,01:NA1,2312:Y:;</v>
      </c>
      <c r="P142" s="29" t="str">
        <f t="shared" si="104"/>
        <v>ZOBM:NA1,0642,FE:NA1,2312:Y:;</v>
      </c>
      <c r="Q142" s="29" t="str">
        <f t="shared" si="105"/>
        <v>ZOBC:NA1,2312,FE:NA1,FE:Y:;</v>
      </c>
      <c r="R142" s="26" t="str">
        <f t="shared" si="106"/>
        <v>ZNLA:421:;</v>
      </c>
      <c r="S142" s="26" t="str">
        <f t="shared" si="107"/>
        <v>ZNLC:421,ACT:;</v>
      </c>
      <c r="T142" s="26" t="str">
        <f t="shared" si="108"/>
        <v>ZNVA:NA1,2312:NA1,2312:;</v>
      </c>
      <c r="U142" s="26" t="str">
        <f t="shared" si="109"/>
        <v>ZNVC:NA1,2312:NA1,2312:ACT:;</v>
      </c>
      <c r="V142" s="29" t="str">
        <f t="shared" si="110"/>
        <v>ZNRI:NA1,2312:;</v>
      </c>
      <c r="W142" s="29" t="str">
        <f t="shared" si="111"/>
        <v>ZNGC:NA1,2312:ACT:;</v>
      </c>
      <c r="X142" s="29" t="str">
        <f t="shared" si="112"/>
        <v>ZNHC:NA1,2312:FE:ACT:;</v>
      </c>
      <c r="Y142" s="29" t="str">
        <f t="shared" si="113"/>
        <v>ZNFJ:NA1,2312:;</v>
      </c>
      <c r="Z142" s="49" t="str">
        <f t="shared" si="114"/>
        <v>ZNSP:NA1,0642,BGS33:46:BGS33:;</v>
      </c>
      <c r="AA142" s="49" t="str">
        <f t="shared" si="115"/>
        <v>ZNRC:NA1,0642,BGS33,6,A,N:NA1,0642,BGS33,2::::;</v>
      </c>
      <c r="AB142" s="49" t="str">
        <f t="shared" si="116"/>
        <v>ZNFD:NA1,0642,1::FE,BSSAP,1;</v>
      </c>
      <c r="AC142" s="49" t="str">
        <f t="shared" si="117"/>
        <v>ZNLA:46:;</v>
      </c>
      <c r="AD142" s="49" t="str">
        <f t="shared" si="118"/>
        <v>ZNLC:46,ACT:;</v>
      </c>
      <c r="AE142" s="49" t="str">
        <f t="shared" si="119"/>
        <v>ZNVA:NA1,0642:NA1,0642:;</v>
      </c>
      <c r="AF142" s="49" t="str">
        <f t="shared" si="120"/>
        <v>ZNVC:NA1,0642:NA1,0642:ACT:;</v>
      </c>
      <c r="AG142" s="49" t="str">
        <f t="shared" si="121"/>
        <v>ZNRI:NA1,0642:;</v>
      </c>
      <c r="AH142" s="49" t="str">
        <f t="shared" si="122"/>
        <v>ZNGC:NA1,0642:ACT:;</v>
      </c>
      <c r="AI142" s="49" t="str">
        <f t="shared" si="123"/>
        <v>ZNHC:NA1,0642:FE:ACT:;</v>
      </c>
      <c r="AJ142" s="49" t="str">
        <f t="shared" si="124"/>
        <v>ZNFJ:NA1,0642:;</v>
      </c>
    </row>
    <row r="143" spans="1:36">
      <c r="A143" s="24">
        <v>23</v>
      </c>
      <c r="B143" s="24" t="s">
        <v>3361</v>
      </c>
      <c r="C143" s="24" t="s">
        <v>3949</v>
      </c>
      <c r="D143" s="24" t="str">
        <f>LOOKUP(1,0/(('MSS&amp;MGW&amp;BSC-SPC'!$B$1:$B$347=B143)*('MSS&amp;MGW&amp;BSC-SPC'!$C$1:$C$347=C143)),'MSS&amp;MGW&amp;BSC-SPC'!$D$1:$D$347)</f>
        <v>0642</v>
      </c>
      <c r="E143" s="24">
        <v>422</v>
      </c>
      <c r="F143" s="25">
        <v>6</v>
      </c>
      <c r="G143" s="25" t="s">
        <v>102</v>
      </c>
      <c r="H143" s="25" t="s">
        <v>639</v>
      </c>
      <c r="I143" s="25" t="str">
        <f>LOOKUP(1,0/(('MSS&amp;MGW&amp;BSC-SPC'!$B$1:$B$347=G143)*('MSS&amp;MGW&amp;BSC-SPC'!$C$1:$C$347=H143)),'MSS&amp;MGW&amp;BSC-SPC'!$D$1:$D$347)</f>
        <v>2313</v>
      </c>
      <c r="J143" s="25">
        <v>46</v>
      </c>
      <c r="K143" s="48" t="s">
        <v>3954</v>
      </c>
      <c r="L143" s="26" t="str">
        <f t="shared" si="100"/>
        <v>ZNSP:NA1,2313,R1324:422:R1324:;</v>
      </c>
      <c r="M143" s="26" t="str">
        <f t="shared" si="101"/>
        <v>ZNRC:NA1,2313,R1324,6,A,N:NA1,2313,R1324,2::::;</v>
      </c>
      <c r="N143" s="29" t="str">
        <f t="shared" si="102"/>
        <v>ZNFD:NA1,2313,1:FE,BSSAP,1,N:;</v>
      </c>
      <c r="O143" s="29" t="str">
        <f t="shared" si="103"/>
        <v>ZOBM:NA1,0642,01:NA1,2313:Y:;</v>
      </c>
      <c r="P143" s="29" t="str">
        <f t="shared" si="104"/>
        <v>ZOBM:NA1,0642,FE:NA1,2313:Y:;</v>
      </c>
      <c r="Q143" s="29" t="str">
        <f t="shared" si="105"/>
        <v>ZOBC:NA1,2313,FE:NA1,FE:Y:;</v>
      </c>
      <c r="R143" s="26" t="str">
        <f t="shared" si="106"/>
        <v>ZNLA:422:;</v>
      </c>
      <c r="S143" s="26" t="str">
        <f t="shared" si="107"/>
        <v>ZNLC:422,ACT:;</v>
      </c>
      <c r="T143" s="26" t="str">
        <f t="shared" si="108"/>
        <v>ZNVA:NA1,2313:NA1,2313:;</v>
      </c>
      <c r="U143" s="26" t="str">
        <f t="shared" si="109"/>
        <v>ZNVC:NA1,2313:NA1,2313:ACT:;</v>
      </c>
      <c r="V143" s="29" t="str">
        <f t="shared" si="110"/>
        <v>ZNRI:NA1,2313:;</v>
      </c>
      <c r="W143" s="29" t="str">
        <f t="shared" si="111"/>
        <v>ZNGC:NA1,2313:ACT:;</v>
      </c>
      <c r="X143" s="29" t="str">
        <f t="shared" si="112"/>
        <v>ZNHC:NA1,2313:FE:ACT:;</v>
      </c>
      <c r="Y143" s="29" t="str">
        <f t="shared" si="113"/>
        <v>ZNFJ:NA1,2313:;</v>
      </c>
      <c r="Z143" s="49" t="str">
        <f t="shared" si="114"/>
        <v>ZNSP:NA1,0642,BGS33:46:BGS33:;</v>
      </c>
      <c r="AA143" s="49" t="str">
        <f t="shared" si="115"/>
        <v>ZNRC:NA1,0642,BGS33,6,A,N:NA1,0642,BGS33,2::::;</v>
      </c>
      <c r="AB143" s="49" t="str">
        <f t="shared" si="116"/>
        <v>ZNFD:NA1,0642,1::FE,BSSAP,1;</v>
      </c>
      <c r="AC143" s="49" t="str">
        <f t="shared" si="117"/>
        <v>ZNLA:46:;</v>
      </c>
      <c r="AD143" s="49" t="str">
        <f t="shared" si="118"/>
        <v>ZNLC:46,ACT:;</v>
      </c>
      <c r="AE143" s="49" t="str">
        <f t="shared" si="119"/>
        <v>ZNVA:NA1,0642:NA1,0642:;</v>
      </c>
      <c r="AF143" s="49" t="str">
        <f t="shared" si="120"/>
        <v>ZNVC:NA1,0642:NA1,0642:ACT:;</v>
      </c>
      <c r="AG143" s="49" t="str">
        <f t="shared" si="121"/>
        <v>ZNRI:NA1,0642:;</v>
      </c>
      <c r="AH143" s="49" t="str">
        <f t="shared" si="122"/>
        <v>ZNGC:NA1,0642:ACT:;</v>
      </c>
      <c r="AI143" s="49" t="str">
        <f t="shared" si="123"/>
        <v>ZNHC:NA1,0642:FE:ACT:;</v>
      </c>
      <c r="AJ143" s="49" t="str">
        <f t="shared" si="124"/>
        <v>ZNFJ:NA1,0642:;</v>
      </c>
    </row>
    <row r="144" spans="1:36">
      <c r="A144" s="24">
        <v>24</v>
      </c>
      <c r="B144" s="24" t="s">
        <v>3361</v>
      </c>
      <c r="C144" s="24" t="s">
        <v>3949</v>
      </c>
      <c r="D144" s="24" t="str">
        <f>LOOKUP(1,0/(('MSS&amp;MGW&amp;BSC-SPC'!$B$1:$B$347=B144)*('MSS&amp;MGW&amp;BSC-SPC'!$C$1:$C$347=C144)),'MSS&amp;MGW&amp;BSC-SPC'!$D$1:$D$347)</f>
        <v>0642</v>
      </c>
      <c r="E144" s="24">
        <v>423</v>
      </c>
      <c r="F144" s="25">
        <v>6</v>
      </c>
      <c r="G144" s="25" t="s">
        <v>103</v>
      </c>
      <c r="H144" s="25" t="s">
        <v>639</v>
      </c>
      <c r="I144" s="25" t="str">
        <f>LOOKUP(1,0/(('MSS&amp;MGW&amp;BSC-SPC'!$B$1:$B$347=G144)*('MSS&amp;MGW&amp;BSC-SPC'!$C$1:$C$347=H144)),'MSS&amp;MGW&amp;BSC-SPC'!$D$1:$D$347)</f>
        <v>2314</v>
      </c>
      <c r="J144" s="25">
        <v>46</v>
      </c>
      <c r="K144" s="48" t="s">
        <v>3954</v>
      </c>
      <c r="L144" s="26" t="str">
        <f t="shared" si="100"/>
        <v>ZNSP:NA1,2314,R1325:423:R1325:;</v>
      </c>
      <c r="M144" s="26" t="str">
        <f t="shared" si="101"/>
        <v>ZNRC:NA1,2314,R1325,6,A,N:NA1,2314,R1325,2::::;</v>
      </c>
      <c r="N144" s="29" t="str">
        <f t="shared" si="102"/>
        <v>ZNFD:NA1,2314,1:FE,BSSAP,1,N:;</v>
      </c>
      <c r="O144" s="29" t="str">
        <f t="shared" si="103"/>
        <v>ZOBM:NA1,0642,01:NA1,2314:Y:;</v>
      </c>
      <c r="P144" s="29" t="str">
        <f t="shared" si="104"/>
        <v>ZOBM:NA1,0642,FE:NA1,2314:Y:;</v>
      </c>
      <c r="Q144" s="29" t="str">
        <f t="shared" si="105"/>
        <v>ZOBC:NA1,2314,FE:NA1,FE:Y:;</v>
      </c>
      <c r="R144" s="26" t="str">
        <f t="shared" si="106"/>
        <v>ZNLA:423:;</v>
      </c>
      <c r="S144" s="26" t="str">
        <f t="shared" si="107"/>
        <v>ZNLC:423,ACT:;</v>
      </c>
      <c r="T144" s="26" t="str">
        <f t="shared" si="108"/>
        <v>ZNVA:NA1,2314:NA1,2314:;</v>
      </c>
      <c r="U144" s="26" t="str">
        <f t="shared" si="109"/>
        <v>ZNVC:NA1,2314:NA1,2314:ACT:;</v>
      </c>
      <c r="V144" s="29" t="str">
        <f t="shared" si="110"/>
        <v>ZNRI:NA1,2314:;</v>
      </c>
      <c r="W144" s="29" t="str">
        <f t="shared" si="111"/>
        <v>ZNGC:NA1,2314:ACT:;</v>
      </c>
      <c r="X144" s="29" t="str">
        <f t="shared" si="112"/>
        <v>ZNHC:NA1,2314:FE:ACT:;</v>
      </c>
      <c r="Y144" s="29" t="str">
        <f t="shared" si="113"/>
        <v>ZNFJ:NA1,2314:;</v>
      </c>
      <c r="Z144" s="49" t="str">
        <f t="shared" si="114"/>
        <v>ZNSP:NA1,0642,BGS33:46:BGS33:;</v>
      </c>
      <c r="AA144" s="49" t="str">
        <f t="shared" si="115"/>
        <v>ZNRC:NA1,0642,BGS33,6,A,N:NA1,0642,BGS33,2::::;</v>
      </c>
      <c r="AB144" s="49" t="str">
        <f t="shared" si="116"/>
        <v>ZNFD:NA1,0642,1::FE,BSSAP,1;</v>
      </c>
      <c r="AC144" s="49" t="str">
        <f t="shared" si="117"/>
        <v>ZNLA:46:;</v>
      </c>
      <c r="AD144" s="49" t="str">
        <f t="shared" si="118"/>
        <v>ZNLC:46,ACT:;</v>
      </c>
      <c r="AE144" s="49" t="str">
        <f t="shared" si="119"/>
        <v>ZNVA:NA1,0642:NA1,0642:;</v>
      </c>
      <c r="AF144" s="49" t="str">
        <f t="shared" si="120"/>
        <v>ZNVC:NA1,0642:NA1,0642:ACT:;</v>
      </c>
      <c r="AG144" s="49" t="str">
        <f t="shared" si="121"/>
        <v>ZNRI:NA1,0642:;</v>
      </c>
      <c r="AH144" s="49" t="str">
        <f t="shared" si="122"/>
        <v>ZNGC:NA1,0642:ACT:;</v>
      </c>
      <c r="AI144" s="49" t="str">
        <f t="shared" si="123"/>
        <v>ZNHC:NA1,0642:FE:ACT:;</v>
      </c>
      <c r="AJ144" s="49" t="str">
        <f t="shared" si="124"/>
        <v>ZNFJ:NA1,0642:;</v>
      </c>
    </row>
    <row r="145" spans="1:36">
      <c r="A145" s="24">
        <v>25</v>
      </c>
      <c r="B145" s="24" t="s">
        <v>3361</v>
      </c>
      <c r="C145" s="24" t="s">
        <v>3945</v>
      </c>
      <c r="D145" s="24" t="str">
        <f>LOOKUP(1,0/(('MSS&amp;MGW&amp;BSC-SPC'!$B$1:$B$347=B145)*('MSS&amp;MGW&amp;BSC-SPC'!$C$1:$C$347=C145)),'MSS&amp;MGW&amp;BSC-SPC'!$D$1:$D$347)</f>
        <v>0642</v>
      </c>
      <c r="E145" s="24">
        <v>424</v>
      </c>
      <c r="F145" s="25">
        <v>6</v>
      </c>
      <c r="G145" s="25" t="s">
        <v>104</v>
      </c>
      <c r="H145" s="25" t="s">
        <v>639</v>
      </c>
      <c r="I145" s="25" t="str">
        <f>LOOKUP(1,0/(('MSS&amp;MGW&amp;BSC-SPC'!$B$1:$B$347=G145)*('MSS&amp;MGW&amp;BSC-SPC'!$C$1:$C$347=H145)),'MSS&amp;MGW&amp;BSC-SPC'!$D$1:$D$347)</f>
        <v>2315</v>
      </c>
      <c r="J145" s="25">
        <v>46</v>
      </c>
      <c r="K145" s="48" t="s">
        <v>3954</v>
      </c>
      <c r="L145" s="26" t="str">
        <f t="shared" si="100"/>
        <v>ZNSP:NA1,2315,R1326:424:R1326:;</v>
      </c>
      <c r="M145" s="26" t="str">
        <f t="shared" si="101"/>
        <v>ZNRC:NA1,2315,R1326,6,A,N:NA1,2315,R1326,2::::;</v>
      </c>
      <c r="N145" s="29" t="str">
        <f t="shared" si="102"/>
        <v>ZNFD:NA1,2315,1:FE,BSSAP,1,N:;</v>
      </c>
      <c r="O145" s="29" t="str">
        <f t="shared" si="103"/>
        <v>ZOBM:NA1,0642,01:NA1,2315:Y:;</v>
      </c>
      <c r="P145" s="29" t="str">
        <f t="shared" si="104"/>
        <v>ZOBM:NA1,0642,FE:NA1,2315:Y:;</v>
      </c>
      <c r="Q145" s="29" t="str">
        <f t="shared" si="105"/>
        <v>ZOBC:NA1,2315,FE:NA1,FE:Y:;</v>
      </c>
      <c r="R145" s="26" t="str">
        <f t="shared" si="106"/>
        <v>ZNLA:424:;</v>
      </c>
      <c r="S145" s="26" t="str">
        <f t="shared" si="107"/>
        <v>ZNLC:424,ACT:;</v>
      </c>
      <c r="T145" s="26" t="str">
        <f t="shared" si="108"/>
        <v>ZNVA:NA1,2315:NA1,2315:;</v>
      </c>
      <c r="U145" s="26" t="str">
        <f t="shared" si="109"/>
        <v>ZNVC:NA1,2315:NA1,2315:ACT:;</v>
      </c>
      <c r="V145" s="29" t="str">
        <f t="shared" si="110"/>
        <v>ZNRI:NA1,2315:;</v>
      </c>
      <c r="W145" s="29" t="str">
        <f t="shared" si="111"/>
        <v>ZNGC:NA1,2315:ACT:;</v>
      </c>
      <c r="X145" s="29" t="str">
        <f t="shared" si="112"/>
        <v>ZNHC:NA1,2315:FE:ACT:;</v>
      </c>
      <c r="Y145" s="29" t="str">
        <f t="shared" si="113"/>
        <v>ZNFJ:NA1,2315:;</v>
      </c>
      <c r="Z145" s="49" t="str">
        <f t="shared" si="114"/>
        <v>ZNSP:NA1,0642,BGS33:46:BGS33:;</v>
      </c>
      <c r="AA145" s="49" t="str">
        <f t="shared" si="115"/>
        <v>ZNRC:NA1,0642,BGS33,6,A,N:NA1,0642,BGS33,2::::;</v>
      </c>
      <c r="AB145" s="49" t="str">
        <f t="shared" si="116"/>
        <v>ZNFD:NA1,0642,1::FE,BSSAP,1;</v>
      </c>
      <c r="AC145" s="49" t="str">
        <f t="shared" si="117"/>
        <v>ZNLA:46:;</v>
      </c>
      <c r="AD145" s="49" t="str">
        <f t="shared" si="118"/>
        <v>ZNLC:46,ACT:;</v>
      </c>
      <c r="AE145" s="49" t="str">
        <f t="shared" si="119"/>
        <v>ZNVA:NA1,0642:NA1,0642:;</v>
      </c>
      <c r="AF145" s="49" t="str">
        <f t="shared" si="120"/>
        <v>ZNVC:NA1,0642:NA1,0642:ACT:;</v>
      </c>
      <c r="AG145" s="49" t="str">
        <f t="shared" si="121"/>
        <v>ZNRI:NA1,0642:;</v>
      </c>
      <c r="AH145" s="49" t="str">
        <f t="shared" si="122"/>
        <v>ZNGC:NA1,0642:ACT:;</v>
      </c>
      <c r="AI145" s="49" t="str">
        <f t="shared" si="123"/>
        <v>ZNHC:NA1,0642:FE:ACT:;</v>
      </c>
      <c r="AJ145" s="49" t="str">
        <f t="shared" si="124"/>
        <v>ZNFJ:NA1,0642:;</v>
      </c>
    </row>
  </sheetData>
  <autoFilter ref="A1:K145"/>
  <sortState ref="A2:AJ145">
    <sortCondition ref="B2:B145"/>
    <sortCondition ref="A2:A14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MSS-IP</vt:lpstr>
      <vt:lpstr>MGW-IP</vt:lpstr>
      <vt:lpstr>BSC-IP(信令)</vt:lpstr>
      <vt:lpstr>BSC</vt:lpstr>
      <vt:lpstr>BSC-IP(媒体)</vt:lpstr>
      <vt:lpstr>MSS&amp;MGW&amp;BSC-SPC</vt:lpstr>
      <vt:lpstr>媒体面(BSC)</vt:lpstr>
      <vt:lpstr>association set(BSC)</vt:lpstr>
      <vt:lpstr>ip link(BSC)</vt:lpstr>
    </vt:vector>
  </TitlesOfParts>
  <Company>Lenovo (Beijing)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梁亚利</dc:creator>
  <cp:lastModifiedBy>jim lian</cp:lastModifiedBy>
  <dcterms:created xsi:type="dcterms:W3CDTF">2014-04-01T00:24:06Z</dcterms:created>
  <dcterms:modified xsi:type="dcterms:W3CDTF">2019-02-14T02:32:24Z</dcterms:modified>
</cp:coreProperties>
</file>